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学校基本調査\Ｒ６●学校基本調査\34_確報\Ⅳ_公表用データ\★報告書（PDF）\Ⅱ幼稚園～中学校（1-42）\元データ\元データ\"/>
    </mc:Choice>
  </mc:AlternateContent>
  <xr:revisionPtr revIDLastSave="0" documentId="13_ncr:1_{9E58DC57-5A33-4E13-8B21-A76420CACED3}" xr6:coauthVersionLast="47" xr6:coauthVersionMax="47" xr10:uidLastSave="{00000000-0000-0000-0000-000000000000}"/>
  <bookViews>
    <workbookView xWindow="28680" yWindow="-120" windowWidth="29040" windowHeight="15720" tabRatio="848" xr2:uid="{00000000-000D-0000-FFFF-FFFF00000000}"/>
  </bookViews>
  <sheets>
    <sheet name="表7・8 " sheetId="4" r:id="rId1"/>
    <sheet name="表9・10" sheetId="5" r:id="rId2"/>
    <sheet name="表11・12" sheetId="6" r:id="rId3"/>
  </sheets>
  <externalReferences>
    <externalReference r:id="rId4"/>
  </externalReferences>
  <definedNames>
    <definedName name="_xlnm.Print_Area" localSheetId="2">表11・12!$A$1:$FC$60</definedName>
    <definedName name="_xlnm.Print_Area" localSheetId="0">'表7・8 '!$A$1:$DA$62</definedName>
    <definedName name="_xlnm.Print_Area" localSheetId="1">表9・10!$A$1:$EK$63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9" i="6" l="1"/>
  <c r="FB10" i="6"/>
  <c r="M13" i="6"/>
  <c r="P13" i="6"/>
  <c r="S13" i="6"/>
  <c r="V13" i="6"/>
  <c r="Y13" i="6"/>
  <c r="AB13" i="6"/>
  <c r="AE13" i="6"/>
  <c r="AH13" i="6"/>
  <c r="AK13" i="6"/>
  <c r="AN13" i="6"/>
  <c r="AQ13" i="6"/>
  <c r="AT13" i="6"/>
  <c r="AW13" i="6"/>
  <c r="AZ13" i="6"/>
  <c r="BC13" i="6"/>
  <c r="BF13" i="6"/>
  <c r="BI13" i="6"/>
  <c r="BL13" i="6"/>
  <c r="BO13" i="6"/>
  <c r="BR13" i="6"/>
  <c r="BU13" i="6"/>
  <c r="BX13" i="6"/>
  <c r="CA13" i="6"/>
  <c r="CD13" i="6"/>
  <c r="CG13" i="6"/>
  <c r="CJ13" i="6"/>
  <c r="CM13" i="6"/>
  <c r="CP13" i="6"/>
  <c r="CS13" i="6"/>
  <c r="CV13" i="6"/>
  <c r="CY13" i="6"/>
  <c r="DB13" i="6"/>
  <c r="DQ13" i="6"/>
  <c r="DN13" i="6" s="1"/>
  <c r="DT13" i="6"/>
  <c r="DW13" i="6"/>
  <c r="DZ13" i="6"/>
  <c r="EC13" i="6"/>
  <c r="EC10" i="6" s="1"/>
  <c r="EF13" i="6"/>
  <c r="EF10" i="6" s="1"/>
  <c r="EI13" i="6"/>
  <c r="EI10" i="6" s="1"/>
  <c r="EL13" i="6"/>
  <c r="EL10" i="6" s="1"/>
  <c r="EO13" i="6"/>
  <c r="ER13" i="6"/>
  <c r="EU13" i="6"/>
  <c r="EX13" i="6"/>
  <c r="DQ15" i="6"/>
  <c r="DQ10" i="6" s="1"/>
  <c r="DT15" i="6"/>
  <c r="DT10" i="6" s="1"/>
  <c r="DW15" i="6"/>
  <c r="DZ15" i="6"/>
  <c r="EC15" i="6"/>
  <c r="EF15" i="6"/>
  <c r="EI15" i="6"/>
  <c r="EL15" i="6"/>
  <c r="EO15" i="6"/>
  <c r="ER15" i="6"/>
  <c r="EU15" i="6"/>
  <c r="M17" i="6"/>
  <c r="P17" i="6"/>
  <c r="S17" i="6"/>
  <c r="V17" i="6"/>
  <c r="Y17" i="6"/>
  <c r="AB17" i="6"/>
  <c r="AE17" i="6"/>
  <c r="AH17" i="6"/>
  <c r="AK17" i="6"/>
  <c r="AN17" i="6"/>
  <c r="AQ17" i="6"/>
  <c r="AT17" i="6"/>
  <c r="AT15" i="6" s="1"/>
  <c r="AT10" i="6" s="1"/>
  <c r="AW17" i="6"/>
  <c r="AW15" i="6" s="1"/>
  <c r="AW10" i="6" s="1"/>
  <c r="AZ17" i="6"/>
  <c r="BC17" i="6"/>
  <c r="BF17" i="6"/>
  <c r="BI17" i="6"/>
  <c r="BL17" i="6"/>
  <c r="BO17" i="6"/>
  <c r="BR17" i="6"/>
  <c r="BU17" i="6"/>
  <c r="BX17" i="6"/>
  <c r="CA17" i="6"/>
  <c r="CD17" i="6"/>
  <c r="CD15" i="6" s="1"/>
  <c r="CD10" i="6" s="1"/>
  <c r="CG17" i="6"/>
  <c r="CG15" i="6" s="1"/>
  <c r="CG10" i="6" s="1"/>
  <c r="CJ17" i="6"/>
  <c r="CM17" i="6"/>
  <c r="CP17" i="6"/>
  <c r="CS17" i="6"/>
  <c r="CV17" i="6"/>
  <c r="CY17" i="6"/>
  <c r="DB17" i="6"/>
  <c r="DE17" i="6"/>
  <c r="DH17" i="6"/>
  <c r="DK17" i="6"/>
  <c r="DN17" i="6"/>
  <c r="DQ17" i="6"/>
  <c r="DT17" i="6"/>
  <c r="DW17" i="6"/>
  <c r="DZ17" i="6"/>
  <c r="EC17" i="6"/>
  <c r="EF17" i="6"/>
  <c r="EI17" i="6"/>
  <c r="EL17" i="6"/>
  <c r="EO17" i="6"/>
  <c r="ER17" i="6"/>
  <c r="EU17" i="6"/>
  <c r="EX17" i="6"/>
  <c r="EX15" i="6" s="1"/>
  <c r="EX10" i="6" s="1"/>
  <c r="FB17" i="6"/>
  <c r="M18" i="6"/>
  <c r="P18" i="6"/>
  <c r="S18" i="6"/>
  <c r="V18" i="6"/>
  <c r="Y18" i="6"/>
  <c r="AB18" i="6"/>
  <c r="AE18" i="6"/>
  <c r="AH18" i="6"/>
  <c r="AK18" i="6"/>
  <c r="AN18" i="6"/>
  <c r="AQ18" i="6"/>
  <c r="AT18" i="6"/>
  <c r="AW18" i="6"/>
  <c r="AZ18" i="6"/>
  <c r="BC18" i="6"/>
  <c r="BF18" i="6"/>
  <c r="BI18" i="6"/>
  <c r="BL18" i="6"/>
  <c r="BO18" i="6"/>
  <c r="BR18" i="6"/>
  <c r="BU18" i="6"/>
  <c r="BX18" i="6"/>
  <c r="CA18" i="6"/>
  <c r="CD18" i="6"/>
  <c r="CG18" i="6"/>
  <c r="CJ18" i="6"/>
  <c r="CM18" i="6"/>
  <c r="CP18" i="6"/>
  <c r="CS18" i="6"/>
  <c r="CV18" i="6"/>
  <c r="CY18" i="6"/>
  <c r="DB18" i="6"/>
  <c r="DE18" i="6"/>
  <c r="DH18" i="6"/>
  <c r="DK18" i="6"/>
  <c r="DN18" i="6"/>
  <c r="DQ18" i="6"/>
  <c r="DT18" i="6"/>
  <c r="DW18" i="6"/>
  <c r="DZ18" i="6"/>
  <c r="EC18" i="6"/>
  <c r="EF18" i="6"/>
  <c r="EI18" i="6"/>
  <c r="EL18" i="6"/>
  <c r="EO18" i="6"/>
  <c r="ER18" i="6"/>
  <c r="EU18" i="6"/>
  <c r="EX18" i="6"/>
  <c r="FB18" i="6"/>
  <c r="M19" i="6"/>
  <c r="P19" i="6"/>
  <c r="S19" i="6"/>
  <c r="V19" i="6"/>
  <c r="Y19" i="6"/>
  <c r="AB19" i="6"/>
  <c r="AE19" i="6"/>
  <c r="AH19" i="6"/>
  <c r="AK19" i="6"/>
  <c r="AN19" i="6"/>
  <c r="AQ19" i="6"/>
  <c r="AT19" i="6"/>
  <c r="AW19" i="6"/>
  <c r="AZ19" i="6"/>
  <c r="BC19" i="6"/>
  <c r="BF19" i="6"/>
  <c r="BI19" i="6"/>
  <c r="BL19" i="6"/>
  <c r="BO19" i="6"/>
  <c r="BR19" i="6"/>
  <c r="BU19" i="6"/>
  <c r="BX19" i="6"/>
  <c r="CA19" i="6"/>
  <c r="CD19" i="6"/>
  <c r="CG19" i="6"/>
  <c r="CJ19" i="6"/>
  <c r="CM19" i="6"/>
  <c r="CP19" i="6"/>
  <c r="CS19" i="6"/>
  <c r="CV19" i="6"/>
  <c r="CY19" i="6"/>
  <c r="DB19" i="6"/>
  <c r="DE19" i="6"/>
  <c r="DH19" i="6"/>
  <c r="DK19" i="6"/>
  <c r="DN19" i="6"/>
  <c r="DQ19" i="6"/>
  <c r="DT19" i="6"/>
  <c r="DW19" i="6"/>
  <c r="DZ19" i="6"/>
  <c r="EC19" i="6"/>
  <c r="EF19" i="6"/>
  <c r="EI19" i="6"/>
  <c r="EL19" i="6"/>
  <c r="EO19" i="6"/>
  <c r="ER19" i="6"/>
  <c r="EU19" i="6"/>
  <c r="EX19" i="6"/>
  <c r="FB19" i="6"/>
  <c r="M20" i="6"/>
  <c r="P20" i="6"/>
  <c r="S20" i="6"/>
  <c r="V20" i="6"/>
  <c r="Y20" i="6"/>
  <c r="AB20" i="6"/>
  <c r="AE20" i="6"/>
  <c r="AH20" i="6"/>
  <c r="AK20" i="6"/>
  <c r="AN20" i="6"/>
  <c r="AQ20" i="6"/>
  <c r="AT20" i="6"/>
  <c r="AW20" i="6"/>
  <c r="AZ20" i="6"/>
  <c r="BC20" i="6"/>
  <c r="BF20" i="6"/>
  <c r="BI20" i="6"/>
  <c r="BL20" i="6"/>
  <c r="BO20" i="6"/>
  <c r="BR20" i="6"/>
  <c r="BU20" i="6"/>
  <c r="BX20" i="6"/>
  <c r="CA20" i="6"/>
  <c r="CD20" i="6"/>
  <c r="CG20" i="6"/>
  <c r="CJ20" i="6"/>
  <c r="CM20" i="6"/>
  <c r="CP20" i="6"/>
  <c r="CS20" i="6"/>
  <c r="CV20" i="6"/>
  <c r="CY20" i="6"/>
  <c r="DB20" i="6"/>
  <c r="DE20" i="6"/>
  <c r="DH20" i="6"/>
  <c r="DK20" i="6"/>
  <c r="DN20" i="6"/>
  <c r="DQ20" i="6"/>
  <c r="DT20" i="6"/>
  <c r="DW20" i="6"/>
  <c r="DZ20" i="6"/>
  <c r="EC20" i="6"/>
  <c r="EF20" i="6"/>
  <c r="EI20" i="6"/>
  <c r="EL20" i="6"/>
  <c r="EO20" i="6"/>
  <c r="ER20" i="6"/>
  <c r="EU20" i="6"/>
  <c r="EX20" i="6"/>
  <c r="FB20" i="6"/>
  <c r="M21" i="6"/>
  <c r="P21" i="6"/>
  <c r="S21" i="6"/>
  <c r="V21" i="6"/>
  <c r="Y21" i="6"/>
  <c r="AB21" i="6"/>
  <c r="AE21" i="6"/>
  <c r="AH21" i="6"/>
  <c r="AK21" i="6"/>
  <c r="AN21" i="6"/>
  <c r="AQ21" i="6"/>
  <c r="AT21" i="6"/>
  <c r="AW21" i="6"/>
  <c r="AZ21" i="6"/>
  <c r="BC21" i="6"/>
  <c r="BF21" i="6"/>
  <c r="BI21" i="6"/>
  <c r="BL21" i="6"/>
  <c r="BO21" i="6"/>
  <c r="BR21" i="6"/>
  <c r="BU21" i="6"/>
  <c r="BX21" i="6"/>
  <c r="CA21" i="6"/>
  <c r="CD21" i="6"/>
  <c r="CG21" i="6"/>
  <c r="CJ21" i="6"/>
  <c r="CM21" i="6"/>
  <c r="CP21" i="6"/>
  <c r="CS21" i="6"/>
  <c r="CV21" i="6"/>
  <c r="CY21" i="6"/>
  <c r="DB21" i="6"/>
  <c r="DE21" i="6"/>
  <c r="DH21" i="6"/>
  <c r="DK21" i="6"/>
  <c r="DN21" i="6"/>
  <c r="DQ21" i="6"/>
  <c r="DT21" i="6"/>
  <c r="DW21" i="6"/>
  <c r="DZ21" i="6"/>
  <c r="EC21" i="6"/>
  <c r="EF21" i="6"/>
  <c r="EI21" i="6"/>
  <c r="EL21" i="6"/>
  <c r="EO21" i="6"/>
  <c r="ER21" i="6"/>
  <c r="EU21" i="6"/>
  <c r="EX21" i="6"/>
  <c r="FB21" i="6"/>
  <c r="M22" i="6"/>
  <c r="P22" i="6"/>
  <c r="S22" i="6"/>
  <c r="V22" i="6"/>
  <c r="Y22" i="6"/>
  <c r="AB22" i="6"/>
  <c r="AE22" i="6"/>
  <c r="AH22" i="6"/>
  <c r="AK22" i="6"/>
  <c r="AN22" i="6"/>
  <c r="AQ22" i="6"/>
  <c r="AT22" i="6"/>
  <c r="AW22" i="6"/>
  <c r="AZ22" i="6"/>
  <c r="BC22" i="6"/>
  <c r="BF22" i="6"/>
  <c r="BI22" i="6"/>
  <c r="BL22" i="6"/>
  <c r="BO22" i="6"/>
  <c r="BR22" i="6"/>
  <c r="BU22" i="6"/>
  <c r="BX22" i="6"/>
  <c r="CA22" i="6"/>
  <c r="CD22" i="6"/>
  <c r="CG22" i="6"/>
  <c r="CJ22" i="6"/>
  <c r="CM22" i="6"/>
  <c r="CP22" i="6"/>
  <c r="CS22" i="6"/>
  <c r="CV22" i="6"/>
  <c r="CY22" i="6"/>
  <c r="DB22" i="6"/>
  <c r="DE22" i="6"/>
  <c r="DH22" i="6"/>
  <c r="DK22" i="6"/>
  <c r="DN22" i="6"/>
  <c r="DQ22" i="6"/>
  <c r="DT22" i="6"/>
  <c r="DW22" i="6"/>
  <c r="DZ22" i="6"/>
  <c r="EC22" i="6"/>
  <c r="EF22" i="6"/>
  <c r="EI22" i="6"/>
  <c r="EL22" i="6"/>
  <c r="EO22" i="6"/>
  <c r="ER22" i="6"/>
  <c r="EU22" i="6"/>
  <c r="EX22" i="6"/>
  <c r="FB22" i="6"/>
  <c r="M23" i="6"/>
  <c r="P23" i="6"/>
  <c r="S23" i="6"/>
  <c r="V23" i="6"/>
  <c r="Y23" i="6"/>
  <c r="AB23" i="6"/>
  <c r="AE23" i="6"/>
  <c r="AH23" i="6"/>
  <c r="AK23" i="6"/>
  <c r="AN23" i="6"/>
  <c r="AQ23" i="6"/>
  <c r="AT23" i="6"/>
  <c r="AW23" i="6"/>
  <c r="AZ23" i="6"/>
  <c r="BC23" i="6"/>
  <c r="BF23" i="6"/>
  <c r="BI23" i="6"/>
  <c r="BL23" i="6"/>
  <c r="BO23" i="6"/>
  <c r="BR23" i="6"/>
  <c r="BU23" i="6"/>
  <c r="BX23" i="6"/>
  <c r="CA23" i="6"/>
  <c r="CD23" i="6"/>
  <c r="CG23" i="6"/>
  <c r="CJ23" i="6"/>
  <c r="CM23" i="6"/>
  <c r="CP23" i="6"/>
  <c r="CS23" i="6"/>
  <c r="CV23" i="6"/>
  <c r="CY23" i="6"/>
  <c r="DB23" i="6"/>
  <c r="DE23" i="6"/>
  <c r="DH23" i="6"/>
  <c r="DK23" i="6"/>
  <c r="DN23" i="6"/>
  <c r="DQ23" i="6"/>
  <c r="DT23" i="6"/>
  <c r="DW23" i="6"/>
  <c r="DZ23" i="6"/>
  <c r="EC23" i="6"/>
  <c r="EF23" i="6"/>
  <c r="EI23" i="6"/>
  <c r="EL23" i="6"/>
  <c r="EO23" i="6"/>
  <c r="ER23" i="6"/>
  <c r="EU23" i="6"/>
  <c r="EX23" i="6"/>
  <c r="FB23" i="6"/>
  <c r="M24" i="6"/>
  <c r="P24" i="6"/>
  <c r="S24" i="6"/>
  <c r="V24" i="6"/>
  <c r="Y24" i="6"/>
  <c r="AB24" i="6"/>
  <c r="AE24" i="6"/>
  <c r="AH24" i="6"/>
  <c r="AK24" i="6"/>
  <c r="AN24" i="6"/>
  <c r="AQ24" i="6"/>
  <c r="AT24" i="6"/>
  <c r="AW24" i="6"/>
  <c r="AZ24" i="6"/>
  <c r="BC24" i="6"/>
  <c r="BF24" i="6"/>
  <c r="BI24" i="6"/>
  <c r="BL24" i="6"/>
  <c r="BO24" i="6"/>
  <c r="BR24" i="6"/>
  <c r="BU24" i="6"/>
  <c r="BX24" i="6"/>
  <c r="CA24" i="6"/>
  <c r="CD24" i="6"/>
  <c r="CG24" i="6"/>
  <c r="CJ24" i="6"/>
  <c r="CM24" i="6"/>
  <c r="CP24" i="6"/>
  <c r="CS24" i="6"/>
  <c r="CV24" i="6"/>
  <c r="CY24" i="6"/>
  <c r="DB24" i="6"/>
  <c r="DE24" i="6"/>
  <c r="DH24" i="6"/>
  <c r="DK24" i="6"/>
  <c r="DN24" i="6"/>
  <c r="DQ24" i="6"/>
  <c r="DT24" i="6"/>
  <c r="DW24" i="6"/>
  <c r="DZ24" i="6"/>
  <c r="EC24" i="6"/>
  <c r="EF24" i="6"/>
  <c r="EI24" i="6"/>
  <c r="EL24" i="6"/>
  <c r="EO24" i="6"/>
  <c r="ER24" i="6"/>
  <c r="EU24" i="6"/>
  <c r="EX24" i="6"/>
  <c r="FB24" i="6"/>
  <c r="M25" i="6"/>
  <c r="P25" i="6"/>
  <c r="S25" i="6"/>
  <c r="V25" i="6"/>
  <c r="Y25" i="6"/>
  <c r="AB25" i="6"/>
  <c r="AE25" i="6"/>
  <c r="AH25" i="6"/>
  <c r="AK25" i="6"/>
  <c r="AN25" i="6"/>
  <c r="AQ25" i="6"/>
  <c r="AT25" i="6"/>
  <c r="AW25" i="6"/>
  <c r="AZ25" i="6"/>
  <c r="BC25" i="6"/>
  <c r="BF25" i="6"/>
  <c r="BI25" i="6"/>
  <c r="BL25" i="6"/>
  <c r="BO25" i="6"/>
  <c r="BR25" i="6"/>
  <c r="BU25" i="6"/>
  <c r="BX25" i="6"/>
  <c r="CA25" i="6"/>
  <c r="CD25" i="6"/>
  <c r="CG25" i="6"/>
  <c r="CJ25" i="6"/>
  <c r="CM25" i="6"/>
  <c r="CP25" i="6"/>
  <c r="CS25" i="6"/>
  <c r="CV25" i="6"/>
  <c r="CY25" i="6"/>
  <c r="DB25" i="6"/>
  <c r="DE25" i="6"/>
  <c r="DH25" i="6"/>
  <c r="DK25" i="6"/>
  <c r="DN25" i="6"/>
  <c r="DQ25" i="6"/>
  <c r="DT25" i="6"/>
  <c r="DW25" i="6"/>
  <c r="DZ25" i="6"/>
  <c r="EC25" i="6"/>
  <c r="EF25" i="6"/>
  <c r="EI25" i="6"/>
  <c r="EL25" i="6"/>
  <c r="EO25" i="6"/>
  <c r="ER25" i="6"/>
  <c r="EU25" i="6"/>
  <c r="EX25" i="6"/>
  <c r="FB25" i="6"/>
  <c r="M26" i="6"/>
  <c r="P26" i="6"/>
  <c r="S26" i="6"/>
  <c r="V26" i="6"/>
  <c r="Y26" i="6"/>
  <c r="AB26" i="6"/>
  <c r="AE26" i="6"/>
  <c r="AH26" i="6"/>
  <c r="AK26" i="6"/>
  <c r="AN26" i="6"/>
  <c r="AQ26" i="6"/>
  <c r="AT26" i="6"/>
  <c r="AW26" i="6"/>
  <c r="AZ26" i="6"/>
  <c r="BC26" i="6"/>
  <c r="BF26" i="6"/>
  <c r="BI26" i="6"/>
  <c r="BL26" i="6"/>
  <c r="BO26" i="6"/>
  <c r="BR26" i="6"/>
  <c r="BU26" i="6"/>
  <c r="BX26" i="6"/>
  <c r="CA26" i="6"/>
  <c r="CD26" i="6"/>
  <c r="CG26" i="6"/>
  <c r="CJ26" i="6"/>
  <c r="CM26" i="6"/>
  <c r="CP26" i="6"/>
  <c r="CS26" i="6"/>
  <c r="CV26" i="6"/>
  <c r="CY26" i="6"/>
  <c r="DB26" i="6"/>
  <c r="DE26" i="6"/>
  <c r="DH26" i="6"/>
  <c r="DK26" i="6"/>
  <c r="DN26" i="6"/>
  <c r="DQ26" i="6"/>
  <c r="DT26" i="6"/>
  <c r="DW26" i="6"/>
  <c r="DZ26" i="6"/>
  <c r="EC26" i="6"/>
  <c r="EF26" i="6"/>
  <c r="EI26" i="6"/>
  <c r="EL26" i="6"/>
  <c r="EO26" i="6"/>
  <c r="ER26" i="6"/>
  <c r="EU26" i="6"/>
  <c r="EX26" i="6"/>
  <c r="FB26" i="6"/>
  <c r="M27" i="6"/>
  <c r="P27" i="6"/>
  <c r="S27" i="6"/>
  <c r="V27" i="6"/>
  <c r="Y27" i="6"/>
  <c r="AB27" i="6"/>
  <c r="AE27" i="6"/>
  <c r="AH27" i="6"/>
  <c r="AK27" i="6"/>
  <c r="AN27" i="6"/>
  <c r="AQ27" i="6"/>
  <c r="AT27" i="6"/>
  <c r="AW27" i="6"/>
  <c r="AZ27" i="6"/>
  <c r="BC27" i="6"/>
  <c r="BF27" i="6"/>
  <c r="BI27" i="6"/>
  <c r="BL27" i="6"/>
  <c r="BO27" i="6"/>
  <c r="BR27" i="6"/>
  <c r="BU27" i="6"/>
  <c r="BX27" i="6"/>
  <c r="CA27" i="6"/>
  <c r="CD27" i="6"/>
  <c r="CG27" i="6"/>
  <c r="CJ27" i="6"/>
  <c r="CM27" i="6"/>
  <c r="CP27" i="6"/>
  <c r="CS27" i="6"/>
  <c r="CV27" i="6"/>
  <c r="CY27" i="6"/>
  <c r="DB27" i="6"/>
  <c r="DE27" i="6"/>
  <c r="DH27" i="6"/>
  <c r="DK27" i="6"/>
  <c r="DN27" i="6"/>
  <c r="DQ27" i="6"/>
  <c r="DT27" i="6"/>
  <c r="DW27" i="6"/>
  <c r="DZ27" i="6"/>
  <c r="EC27" i="6"/>
  <c r="EF27" i="6"/>
  <c r="EI27" i="6"/>
  <c r="EL27" i="6"/>
  <c r="EO27" i="6"/>
  <c r="ER27" i="6"/>
  <c r="EU27" i="6"/>
  <c r="EX27" i="6"/>
  <c r="FB27" i="6"/>
  <c r="M28" i="6"/>
  <c r="P28" i="6"/>
  <c r="S28" i="6"/>
  <c r="V28" i="6"/>
  <c r="Y28" i="6"/>
  <c r="AB28" i="6"/>
  <c r="AE28" i="6"/>
  <c r="AH28" i="6"/>
  <c r="AK28" i="6"/>
  <c r="AN28" i="6"/>
  <c r="AQ28" i="6"/>
  <c r="AT28" i="6"/>
  <c r="AW28" i="6"/>
  <c r="AZ28" i="6"/>
  <c r="BC28" i="6"/>
  <c r="BF28" i="6"/>
  <c r="BI28" i="6"/>
  <c r="BL28" i="6"/>
  <c r="BO28" i="6"/>
  <c r="BR28" i="6"/>
  <c r="BU28" i="6"/>
  <c r="BX28" i="6"/>
  <c r="CA28" i="6"/>
  <c r="CD28" i="6"/>
  <c r="CG28" i="6"/>
  <c r="CJ28" i="6"/>
  <c r="CM28" i="6"/>
  <c r="CP28" i="6"/>
  <c r="CS28" i="6"/>
  <c r="CV28" i="6"/>
  <c r="CY28" i="6"/>
  <c r="DB28" i="6"/>
  <c r="DE28" i="6"/>
  <c r="DH28" i="6"/>
  <c r="DK28" i="6"/>
  <c r="DN28" i="6"/>
  <c r="DQ28" i="6"/>
  <c r="DT28" i="6"/>
  <c r="DW28" i="6"/>
  <c r="DZ28" i="6"/>
  <c r="EC28" i="6"/>
  <c r="EF28" i="6"/>
  <c r="EI28" i="6"/>
  <c r="EL28" i="6"/>
  <c r="EO28" i="6"/>
  <c r="ER28" i="6"/>
  <c r="EU28" i="6"/>
  <c r="EX28" i="6"/>
  <c r="FB28" i="6"/>
  <c r="M29" i="6"/>
  <c r="P29" i="6"/>
  <c r="S29" i="6"/>
  <c r="V29" i="6"/>
  <c r="Y29" i="6"/>
  <c r="AB29" i="6"/>
  <c r="AE29" i="6"/>
  <c r="AH29" i="6"/>
  <c r="AK29" i="6"/>
  <c r="AN29" i="6"/>
  <c r="AQ29" i="6"/>
  <c r="AT29" i="6"/>
  <c r="AW29" i="6"/>
  <c r="AZ29" i="6"/>
  <c r="BC29" i="6"/>
  <c r="BF29" i="6"/>
  <c r="BI29" i="6"/>
  <c r="BL29" i="6"/>
  <c r="BO29" i="6"/>
  <c r="BR29" i="6"/>
  <c r="BU29" i="6"/>
  <c r="BX29" i="6"/>
  <c r="CA29" i="6"/>
  <c r="CD29" i="6"/>
  <c r="CG29" i="6"/>
  <c r="CJ29" i="6"/>
  <c r="CM29" i="6"/>
  <c r="CP29" i="6"/>
  <c r="CS29" i="6"/>
  <c r="CV29" i="6"/>
  <c r="CY29" i="6"/>
  <c r="DB29" i="6"/>
  <c r="DE29" i="6"/>
  <c r="DH29" i="6"/>
  <c r="DK29" i="6"/>
  <c r="DN29" i="6"/>
  <c r="DQ29" i="6"/>
  <c r="DT29" i="6"/>
  <c r="DW29" i="6"/>
  <c r="DZ29" i="6"/>
  <c r="EC29" i="6"/>
  <c r="EF29" i="6"/>
  <c r="EI29" i="6"/>
  <c r="EL29" i="6"/>
  <c r="EO29" i="6"/>
  <c r="ER29" i="6"/>
  <c r="EU29" i="6"/>
  <c r="EX29" i="6"/>
  <c r="FB29" i="6"/>
  <c r="ER40" i="6"/>
  <c r="ER41" i="6"/>
  <c r="D44" i="6"/>
  <c r="D41" i="6" s="1"/>
  <c r="G44" i="6"/>
  <c r="Y44" i="6"/>
  <c r="V44" i="6" s="1"/>
  <c r="AB44" i="6"/>
  <c r="AE44" i="6"/>
  <c r="AH44" i="6"/>
  <c r="AK44" i="6"/>
  <c r="AQ44" i="6"/>
  <c r="AT44" i="6"/>
  <c r="AZ44" i="6"/>
  <c r="AW44" i="6" s="1"/>
  <c r="BC44" i="6"/>
  <c r="BI44" i="6"/>
  <c r="BF44" i="6" s="1"/>
  <c r="BL44" i="6"/>
  <c r="BR44" i="6"/>
  <c r="BU44" i="6"/>
  <c r="BO44" i="6" s="1"/>
  <c r="CA44" i="6"/>
  <c r="CD44" i="6"/>
  <c r="CJ44" i="6"/>
  <c r="CG44" i="6" s="1"/>
  <c r="CM44" i="6"/>
  <c r="CS44" i="6"/>
  <c r="CP44" i="6" s="1"/>
  <c r="CV44" i="6"/>
  <c r="CY44" i="6"/>
  <c r="DB44" i="6"/>
  <c r="DE44" i="6"/>
  <c r="DK44" i="6"/>
  <c r="DN44" i="6"/>
  <c r="DT44" i="6"/>
  <c r="DW44" i="6"/>
  <c r="EC44" i="6"/>
  <c r="DZ44" i="6" s="1"/>
  <c r="EF44" i="6"/>
  <c r="EI44" i="6"/>
  <c r="EM44" i="6"/>
  <c r="ER44" i="6"/>
  <c r="D45" i="6"/>
  <c r="G45" i="6"/>
  <c r="Y45" i="6"/>
  <c r="AB45" i="6"/>
  <c r="AH45" i="6"/>
  <c r="AK45" i="6"/>
  <c r="AQ45" i="6"/>
  <c r="AT45" i="6"/>
  <c r="AZ45" i="6"/>
  <c r="BC45" i="6"/>
  <c r="AW45" i="6" s="1"/>
  <c r="BI45" i="6"/>
  <c r="BL45" i="6"/>
  <c r="BR45" i="6"/>
  <c r="BO45" i="6" s="1"/>
  <c r="BU45" i="6"/>
  <c r="CA45" i="6"/>
  <c r="CD45" i="6"/>
  <c r="CJ45" i="6"/>
  <c r="CM45" i="6"/>
  <c r="CG45" i="6" s="1"/>
  <c r="CS45" i="6"/>
  <c r="CV45" i="6"/>
  <c r="DB45" i="6"/>
  <c r="DE45" i="6"/>
  <c r="DK45" i="6"/>
  <c r="DN45" i="6"/>
  <c r="DT45" i="6"/>
  <c r="DW45" i="6"/>
  <c r="EC45" i="6"/>
  <c r="EF45" i="6"/>
  <c r="EI45" i="6"/>
  <c r="EM45" i="6"/>
  <c r="ER45" i="6"/>
  <c r="D46" i="6"/>
  <c r="G46" i="6"/>
  <c r="Y46" i="6"/>
  <c r="AB46" i="6"/>
  <c r="V46" i="6" s="1"/>
  <c r="AH46" i="6"/>
  <c r="AK46" i="6"/>
  <c r="AQ46" i="6"/>
  <c r="AT46" i="6"/>
  <c r="AN46" i="6" s="1"/>
  <c r="AZ46" i="6"/>
  <c r="AW46" i="6" s="1"/>
  <c r="BC46" i="6"/>
  <c r="BI46" i="6"/>
  <c r="BL46" i="6"/>
  <c r="BF46" i="6" s="1"/>
  <c r="BR46" i="6"/>
  <c r="BU46" i="6"/>
  <c r="CA46" i="6"/>
  <c r="CD46" i="6"/>
  <c r="CJ46" i="6"/>
  <c r="CG46" i="6" s="1"/>
  <c r="CM46" i="6"/>
  <c r="CS46" i="6"/>
  <c r="CP46" i="6" s="1"/>
  <c r="CV46" i="6"/>
  <c r="DB46" i="6"/>
  <c r="DE46" i="6"/>
  <c r="DK46" i="6"/>
  <c r="DN46" i="6"/>
  <c r="DH46" i="6" s="1"/>
  <c r="DQ46" i="6"/>
  <c r="DT46" i="6"/>
  <c r="DW46" i="6"/>
  <c r="DZ46" i="6"/>
  <c r="EC46" i="6"/>
  <c r="EF46" i="6"/>
  <c r="EI46" i="6"/>
  <c r="EM46" i="6"/>
  <c r="ER46" i="6"/>
  <c r="D47" i="6"/>
  <c r="G47" i="6"/>
  <c r="Y47" i="6"/>
  <c r="AB47" i="6"/>
  <c r="AH47" i="6"/>
  <c r="AE47" i="6" s="1"/>
  <c r="AK47" i="6"/>
  <c r="AN47" i="6"/>
  <c r="AQ47" i="6"/>
  <c r="AT47" i="6"/>
  <c r="AZ47" i="6"/>
  <c r="AW47" i="6" s="1"/>
  <c r="BC47" i="6"/>
  <c r="BI47" i="6"/>
  <c r="BF47" i="6" s="1"/>
  <c r="BL47" i="6"/>
  <c r="BR47" i="6"/>
  <c r="BO47" i="6" s="1"/>
  <c r="BU47" i="6"/>
  <c r="CA47" i="6"/>
  <c r="CD47" i="6"/>
  <c r="BX47" i="6" s="1"/>
  <c r="CJ47" i="6"/>
  <c r="CG47" i="6" s="1"/>
  <c r="CM47" i="6"/>
  <c r="CS47" i="6"/>
  <c r="CP47" i="6" s="1"/>
  <c r="CV47" i="6"/>
  <c r="DB47" i="6"/>
  <c r="CY47" i="6" s="1"/>
  <c r="DE47" i="6"/>
  <c r="DH47" i="6"/>
  <c r="DK47" i="6"/>
  <c r="DN47" i="6"/>
  <c r="DT47" i="6"/>
  <c r="DQ47" i="6" s="1"/>
  <c r="DW47" i="6"/>
  <c r="EC47" i="6"/>
  <c r="EF47" i="6"/>
  <c r="EI47" i="6"/>
  <c r="EM47" i="6"/>
  <c r="ER47" i="6"/>
  <c r="D48" i="6"/>
  <c r="G48" i="6"/>
  <c r="Y48" i="6"/>
  <c r="AB48" i="6"/>
  <c r="AH48" i="6"/>
  <c r="AK48" i="6"/>
  <c r="AQ48" i="6"/>
  <c r="AT48" i="6"/>
  <c r="AZ48" i="6"/>
  <c r="BC48" i="6"/>
  <c r="BI48" i="6"/>
  <c r="BL48" i="6"/>
  <c r="BF48" i="6" s="1"/>
  <c r="BR48" i="6"/>
  <c r="BU48" i="6"/>
  <c r="CA48" i="6"/>
  <c r="BX48" i="6" s="1"/>
  <c r="CD48" i="6"/>
  <c r="CJ48" i="6"/>
  <c r="CM48" i="6"/>
  <c r="CS48" i="6"/>
  <c r="CV48" i="6"/>
  <c r="CP48" i="6" s="1"/>
  <c r="DB48" i="6"/>
  <c r="DE48" i="6"/>
  <c r="DK48" i="6"/>
  <c r="DN48" i="6"/>
  <c r="DT48" i="6"/>
  <c r="DW48" i="6"/>
  <c r="EC48" i="6"/>
  <c r="EF48" i="6"/>
  <c r="EI48" i="6"/>
  <c r="EM48" i="6"/>
  <c r="ER48" i="6"/>
  <c r="D49" i="6"/>
  <c r="G49" i="6"/>
  <c r="Y49" i="6"/>
  <c r="AB49" i="6"/>
  <c r="V49" i="6" s="1"/>
  <c r="AH49" i="6"/>
  <c r="AE49" i="6" s="1"/>
  <c r="AK49" i="6"/>
  <c r="AQ49" i="6"/>
  <c r="AN49" i="6" s="1"/>
  <c r="AT49" i="6"/>
  <c r="AZ49" i="6"/>
  <c r="BC49" i="6"/>
  <c r="BI49" i="6"/>
  <c r="BF49" i="6" s="1"/>
  <c r="BL49" i="6"/>
  <c r="BR49" i="6"/>
  <c r="BO49" i="6" s="1"/>
  <c r="BU49" i="6"/>
  <c r="CA49" i="6"/>
  <c r="BX49" i="6" s="1"/>
  <c r="CD49" i="6"/>
  <c r="CJ49" i="6"/>
  <c r="CM49" i="6"/>
  <c r="CP49" i="6"/>
  <c r="CS49" i="6"/>
  <c r="CV49" i="6"/>
  <c r="DB49" i="6"/>
  <c r="CY49" i="6" s="1"/>
  <c r="DE49" i="6"/>
  <c r="DK49" i="6"/>
  <c r="DH49" i="6" s="1"/>
  <c r="DN49" i="6"/>
  <c r="DT49" i="6"/>
  <c r="DW49" i="6"/>
  <c r="DZ49" i="6"/>
  <c r="EC49" i="6"/>
  <c r="EF49" i="6"/>
  <c r="EI49" i="6"/>
  <c r="EM49" i="6"/>
  <c r="ER49" i="6"/>
  <c r="D50" i="6"/>
  <c r="G50" i="6"/>
  <c r="Y50" i="6"/>
  <c r="AB50" i="6"/>
  <c r="AH50" i="6"/>
  <c r="AE50" i="6" s="1"/>
  <c r="AK50" i="6"/>
  <c r="AQ50" i="6"/>
  <c r="AN50" i="6" s="1"/>
  <c r="AT50" i="6"/>
  <c r="AW50" i="6"/>
  <c r="AZ50" i="6"/>
  <c r="BC50" i="6"/>
  <c r="BI50" i="6"/>
  <c r="BL50" i="6"/>
  <c r="BR50" i="6"/>
  <c r="BU50" i="6"/>
  <c r="CA50" i="6"/>
  <c r="CD50" i="6"/>
  <c r="CJ50" i="6"/>
  <c r="CG50" i="6" s="1"/>
  <c r="CM50" i="6"/>
  <c r="CS50" i="6"/>
  <c r="CP50" i="6" s="1"/>
  <c r="CV50" i="6"/>
  <c r="DB50" i="6"/>
  <c r="DE50" i="6"/>
  <c r="DK50" i="6"/>
  <c r="DH50" i="6" s="1"/>
  <c r="DN50" i="6"/>
  <c r="DT50" i="6"/>
  <c r="DW50" i="6"/>
  <c r="DQ50" i="6" s="1"/>
  <c r="EC50" i="6"/>
  <c r="EF50" i="6"/>
  <c r="EI50" i="6"/>
  <c r="EM50" i="6"/>
  <c r="ER50" i="6"/>
  <c r="D51" i="6"/>
  <c r="G51" i="6"/>
  <c r="Y51" i="6"/>
  <c r="V51" i="6" s="1"/>
  <c r="AB51" i="6"/>
  <c r="AH51" i="6"/>
  <c r="AK51" i="6"/>
  <c r="AQ51" i="6"/>
  <c r="AT51" i="6"/>
  <c r="AZ51" i="6"/>
  <c r="AW51" i="6" s="1"/>
  <c r="BC51" i="6"/>
  <c r="BI51" i="6"/>
  <c r="BF51" i="6" s="1"/>
  <c r="BL51" i="6"/>
  <c r="BR51" i="6"/>
  <c r="BU51" i="6"/>
  <c r="BO51" i="6" s="1"/>
  <c r="CA51" i="6"/>
  <c r="CD51" i="6"/>
  <c r="CJ51" i="6"/>
  <c r="CG51" i="6" s="1"/>
  <c r="CM51" i="6"/>
  <c r="CS51" i="6"/>
  <c r="CP51" i="6" s="1"/>
  <c r="CV51" i="6"/>
  <c r="DB51" i="6"/>
  <c r="DE51" i="6"/>
  <c r="DK51" i="6"/>
  <c r="DH51" i="6" s="1"/>
  <c r="DN51" i="6"/>
  <c r="DT51" i="6"/>
  <c r="DW51" i="6"/>
  <c r="EC51" i="6"/>
  <c r="DZ51" i="6" s="1"/>
  <c r="EF51" i="6"/>
  <c r="EI51" i="6"/>
  <c r="EM51" i="6"/>
  <c r="ER51" i="6"/>
  <c r="D52" i="6"/>
  <c r="G52" i="6"/>
  <c r="Y52" i="6"/>
  <c r="AB52" i="6"/>
  <c r="V52" i="6" s="1"/>
  <c r="AH52" i="6"/>
  <c r="AE52" i="6" s="1"/>
  <c r="AK52" i="6"/>
  <c r="AN52" i="6"/>
  <c r="AQ52" i="6"/>
  <c r="AT52" i="6"/>
  <c r="AZ52" i="6"/>
  <c r="BC52" i="6"/>
  <c r="BI52" i="6"/>
  <c r="BL52" i="6"/>
  <c r="BF52" i="6" s="1"/>
  <c r="BR52" i="6"/>
  <c r="BO52" i="6" s="1"/>
  <c r="BU52" i="6"/>
  <c r="CA52" i="6"/>
  <c r="BX52" i="6" s="1"/>
  <c r="CD52" i="6"/>
  <c r="CJ52" i="6"/>
  <c r="CM52" i="6"/>
  <c r="CS52" i="6"/>
  <c r="CV52" i="6"/>
  <c r="CP52" i="6" s="1"/>
  <c r="DB52" i="6"/>
  <c r="CY52" i="6" s="1"/>
  <c r="DE52" i="6"/>
  <c r="DH52" i="6"/>
  <c r="DK52" i="6"/>
  <c r="DN52" i="6"/>
  <c r="DT52" i="6"/>
  <c r="DW52" i="6"/>
  <c r="EC52" i="6"/>
  <c r="EF52" i="6"/>
  <c r="DZ52" i="6" s="1"/>
  <c r="EI52" i="6"/>
  <c r="EM52" i="6"/>
  <c r="ER52" i="6"/>
  <c r="D53" i="6"/>
  <c r="G53" i="6"/>
  <c r="V53" i="6"/>
  <c r="Y53" i="6"/>
  <c r="AB53" i="6"/>
  <c r="AH53" i="6"/>
  <c r="AK53" i="6"/>
  <c r="AQ53" i="6"/>
  <c r="AT53" i="6"/>
  <c r="AZ53" i="6"/>
  <c r="BC53" i="6"/>
  <c r="BI53" i="6"/>
  <c r="BF53" i="6" s="1"/>
  <c r="BL53" i="6"/>
  <c r="BR53" i="6"/>
  <c r="BO53" i="6" s="1"/>
  <c r="BU53" i="6"/>
  <c r="CA53" i="6"/>
  <c r="CD53" i="6"/>
  <c r="CJ53" i="6"/>
  <c r="CG53" i="6" s="1"/>
  <c r="CM53" i="6"/>
  <c r="CS53" i="6"/>
  <c r="CV53" i="6"/>
  <c r="CP53" i="6" s="1"/>
  <c r="DB53" i="6"/>
  <c r="DE53" i="6"/>
  <c r="DK53" i="6"/>
  <c r="DN53" i="6"/>
  <c r="DT53" i="6"/>
  <c r="DW53" i="6"/>
  <c r="EC53" i="6"/>
  <c r="DZ53" i="6" s="1"/>
  <c r="EF53" i="6"/>
  <c r="EI53" i="6"/>
  <c r="EM53" i="6"/>
  <c r="ER53" i="6"/>
  <c r="D54" i="6"/>
  <c r="G54" i="6"/>
  <c r="Y54" i="6"/>
  <c r="AB54" i="6"/>
  <c r="AH54" i="6"/>
  <c r="AK54" i="6"/>
  <c r="AQ54" i="6"/>
  <c r="AT54" i="6"/>
  <c r="AN54" i="6" s="1"/>
  <c r="AZ54" i="6"/>
  <c r="BC54" i="6"/>
  <c r="AW54" i="6" s="1"/>
  <c r="BI54" i="6"/>
  <c r="BL54" i="6"/>
  <c r="BR54" i="6"/>
  <c r="BU54" i="6"/>
  <c r="CA54" i="6"/>
  <c r="CD54" i="6"/>
  <c r="BX54" i="6" s="1"/>
  <c r="CJ54" i="6"/>
  <c r="CM54" i="6"/>
  <c r="CS54" i="6"/>
  <c r="CV54" i="6"/>
  <c r="DB54" i="6"/>
  <c r="DE54" i="6"/>
  <c r="DK54" i="6"/>
  <c r="DN54" i="6"/>
  <c r="DH54" i="6" s="1"/>
  <c r="DT54" i="6"/>
  <c r="DW54" i="6"/>
  <c r="EC54" i="6"/>
  <c r="EF54" i="6"/>
  <c r="EI54" i="6"/>
  <c r="EM54" i="6"/>
  <c r="ER54" i="6"/>
  <c r="D55" i="6"/>
  <c r="G55" i="6"/>
  <c r="Y55" i="6"/>
  <c r="AB55" i="6"/>
  <c r="AH55" i="6"/>
  <c r="AK55" i="6"/>
  <c r="AQ55" i="6"/>
  <c r="AT55" i="6"/>
  <c r="AN55" i="6" s="1"/>
  <c r="AZ55" i="6"/>
  <c r="AW55" i="6" s="1"/>
  <c r="BC55" i="6"/>
  <c r="BI55" i="6"/>
  <c r="BF55" i="6" s="1"/>
  <c r="BL55" i="6"/>
  <c r="BR55" i="6"/>
  <c r="BU55" i="6"/>
  <c r="BX55" i="6"/>
  <c r="CA55" i="6"/>
  <c r="CD55" i="6"/>
  <c r="CJ55" i="6"/>
  <c r="CG55" i="6" s="1"/>
  <c r="CM55" i="6"/>
  <c r="CS55" i="6"/>
  <c r="CV55" i="6"/>
  <c r="DB55" i="6"/>
  <c r="DE55" i="6"/>
  <c r="DK55" i="6"/>
  <c r="DN55" i="6"/>
  <c r="DH55" i="6" s="1"/>
  <c r="DT55" i="6"/>
  <c r="DQ55" i="6" s="1"/>
  <c r="DW55" i="6"/>
  <c r="EC55" i="6"/>
  <c r="DZ55" i="6" s="1"/>
  <c r="EF55" i="6"/>
  <c r="EI55" i="6"/>
  <c r="EM55" i="6"/>
  <c r="ER55" i="6"/>
  <c r="D56" i="6"/>
  <c r="G56" i="6"/>
  <c r="Y56" i="6"/>
  <c r="AB56" i="6"/>
  <c r="R56" i="6" s="1"/>
  <c r="AH56" i="6"/>
  <c r="AE56" i="6" s="1"/>
  <c r="AK56" i="6"/>
  <c r="AQ56" i="6"/>
  <c r="AN56" i="6" s="1"/>
  <c r="AT56" i="6"/>
  <c r="AZ56" i="6"/>
  <c r="BC56" i="6"/>
  <c r="BI56" i="6"/>
  <c r="BL56" i="6"/>
  <c r="BR56" i="6"/>
  <c r="BU56" i="6"/>
  <c r="BO56" i="6" s="1"/>
  <c r="CA56" i="6"/>
  <c r="CD56" i="6"/>
  <c r="CJ56" i="6"/>
  <c r="CM56" i="6"/>
  <c r="CS56" i="6"/>
  <c r="CV56" i="6"/>
  <c r="CP56" i="6" s="1"/>
  <c r="DB56" i="6"/>
  <c r="CY56" i="6" s="1"/>
  <c r="DE56" i="6"/>
  <c r="DK56" i="6"/>
  <c r="DH56" i="6" s="1"/>
  <c r="DN56" i="6"/>
  <c r="DT56" i="6"/>
  <c r="DQ56" i="6" s="1"/>
  <c r="DW56" i="6"/>
  <c r="EC56" i="6"/>
  <c r="DZ56" i="6" s="1"/>
  <c r="EF56" i="6"/>
  <c r="EI56" i="6"/>
  <c r="EM56" i="6"/>
  <c r="ER56" i="6"/>
  <c r="D57" i="6"/>
  <c r="G57" i="6"/>
  <c r="Y57" i="6"/>
  <c r="AB57" i="6"/>
  <c r="AH57" i="6"/>
  <c r="AK57" i="6"/>
  <c r="AQ57" i="6"/>
  <c r="AT57" i="6"/>
  <c r="AZ57" i="6"/>
  <c r="BC57" i="6"/>
  <c r="AW57" i="6" s="1"/>
  <c r="BI57" i="6"/>
  <c r="BL57" i="6"/>
  <c r="BR57" i="6"/>
  <c r="BU57" i="6"/>
  <c r="CA57" i="6"/>
  <c r="CD57" i="6"/>
  <c r="CJ57" i="6"/>
  <c r="CM57" i="6"/>
  <c r="CG57" i="6" s="1"/>
  <c r="CS57" i="6"/>
  <c r="CV57" i="6"/>
  <c r="DB57" i="6"/>
  <c r="DE57" i="6"/>
  <c r="DK57" i="6"/>
  <c r="DN57" i="6"/>
  <c r="DT57" i="6"/>
  <c r="DW57" i="6"/>
  <c r="EC57" i="6"/>
  <c r="EF57" i="6"/>
  <c r="EI57" i="6"/>
  <c r="EM57" i="6"/>
  <c r="ER57" i="6"/>
  <c r="D58" i="6"/>
  <c r="G58" i="6"/>
  <c r="V58" i="6"/>
  <c r="Y58" i="6"/>
  <c r="AB58" i="6"/>
  <c r="AH58" i="6"/>
  <c r="AK58" i="6"/>
  <c r="AQ58" i="6"/>
  <c r="AT58" i="6"/>
  <c r="AN58" i="6" s="1"/>
  <c r="AZ58" i="6"/>
  <c r="AW58" i="6" s="1"/>
  <c r="BC58" i="6"/>
  <c r="BI58" i="6"/>
  <c r="BL58" i="6"/>
  <c r="BF58" i="6" s="1"/>
  <c r="BR58" i="6"/>
  <c r="BU58" i="6"/>
  <c r="CA58" i="6"/>
  <c r="CD58" i="6"/>
  <c r="BX58" i="6" s="1"/>
  <c r="CJ58" i="6"/>
  <c r="CG58" i="6" s="1"/>
  <c r="CM58" i="6"/>
  <c r="CP58" i="6"/>
  <c r="CS58" i="6"/>
  <c r="CV58" i="6"/>
  <c r="DB58" i="6"/>
  <c r="DE58" i="6"/>
  <c r="DK58" i="6"/>
  <c r="DN58" i="6"/>
  <c r="DT58" i="6"/>
  <c r="DQ58" i="6" s="1"/>
  <c r="DW58" i="6"/>
  <c r="EC58" i="6"/>
  <c r="EF58" i="6"/>
  <c r="DZ58" i="6" s="1"/>
  <c r="EI58" i="6"/>
  <c r="EM58" i="6"/>
  <c r="ER58" i="6"/>
  <c r="D59" i="6"/>
  <c r="G59" i="6"/>
  <c r="Y59" i="6"/>
  <c r="AB59" i="6"/>
  <c r="AH59" i="6"/>
  <c r="AK59" i="6"/>
  <c r="AQ59" i="6"/>
  <c r="AT59" i="6"/>
  <c r="AN59" i="6" s="1"/>
  <c r="AZ59" i="6"/>
  <c r="BC59" i="6"/>
  <c r="BI59" i="6"/>
  <c r="BL59" i="6"/>
  <c r="BR59" i="6"/>
  <c r="BU59" i="6"/>
  <c r="BO59" i="6" s="1"/>
  <c r="CA59" i="6"/>
  <c r="BX59" i="6" s="1"/>
  <c r="CD59" i="6"/>
  <c r="CJ59" i="6"/>
  <c r="CG59" i="6" s="1"/>
  <c r="CM59" i="6"/>
  <c r="CS59" i="6"/>
  <c r="CP59" i="6" s="1"/>
  <c r="CV59" i="6"/>
  <c r="DB59" i="6"/>
  <c r="CY59" i="6" s="1"/>
  <c r="DE59" i="6"/>
  <c r="DH59" i="6"/>
  <c r="DK59" i="6"/>
  <c r="DN59" i="6"/>
  <c r="DT59" i="6"/>
  <c r="DW59" i="6"/>
  <c r="EC59" i="6"/>
  <c r="EF59" i="6"/>
  <c r="EI59" i="6"/>
  <c r="EM59" i="6"/>
  <c r="ER59" i="6"/>
  <c r="N47" i="6" l="1"/>
  <c r="R58" i="6"/>
  <c r="R57" i="6"/>
  <c r="DZ48" i="6"/>
  <c r="R48" i="6"/>
  <c r="BX46" i="6"/>
  <c r="R46" i="6"/>
  <c r="DQ45" i="6"/>
  <c r="BU41" i="6"/>
  <c r="G22" i="6"/>
  <c r="EU10" i="6"/>
  <c r="R53" i="6"/>
  <c r="AW59" i="6"/>
  <c r="CP57" i="6"/>
  <c r="AN57" i="6"/>
  <c r="BX56" i="6"/>
  <c r="AE55" i="6"/>
  <c r="DQ54" i="6"/>
  <c r="BO54" i="6"/>
  <c r="CY53" i="6"/>
  <c r="AN51" i="6"/>
  <c r="DZ50" i="6"/>
  <c r="DQ49" i="6"/>
  <c r="N46" i="6"/>
  <c r="DB41" i="6"/>
  <c r="G41" i="6"/>
  <c r="G21" i="6"/>
  <c r="J20" i="6"/>
  <c r="CS15" i="6"/>
  <c r="BI15" i="6"/>
  <c r="Y15" i="6"/>
  <c r="ER10" i="6"/>
  <c r="J27" i="6"/>
  <c r="G20" i="6"/>
  <c r="J19" i="6"/>
  <c r="CP15" i="6"/>
  <c r="BF15" i="6"/>
  <c r="V15" i="6"/>
  <c r="EO10" i="6"/>
  <c r="N57" i="6"/>
  <c r="BO55" i="6"/>
  <c r="R55" i="6"/>
  <c r="BI41" i="6"/>
  <c r="AW53" i="6"/>
  <c r="N52" i="6"/>
  <c r="AE51" i="6"/>
  <c r="BX50" i="6"/>
  <c r="R50" i="6"/>
  <c r="DQ48" i="6"/>
  <c r="BO48" i="6"/>
  <c r="BO46" i="6"/>
  <c r="DH45" i="6"/>
  <c r="BF45" i="6"/>
  <c r="EM41" i="6"/>
  <c r="BC41" i="6"/>
  <c r="G19" i="6"/>
  <c r="D19" i="6" s="1"/>
  <c r="CM15" i="6"/>
  <c r="BC15" i="6"/>
  <c r="S15" i="6"/>
  <c r="N55" i="6"/>
  <c r="N50" i="6"/>
  <c r="DE41" i="6"/>
  <c r="EI41" i="6"/>
  <c r="J29" i="6"/>
  <c r="G18" i="6"/>
  <c r="CJ15" i="6"/>
  <c r="CJ10" i="6" s="1"/>
  <c r="AZ15" i="6"/>
  <c r="AZ10" i="6" s="1"/>
  <c r="P15" i="6"/>
  <c r="P10" i="6" s="1"/>
  <c r="DZ59" i="6"/>
  <c r="R59" i="6"/>
  <c r="DZ57" i="6"/>
  <c r="BX57" i="6"/>
  <c r="V57" i="6"/>
  <c r="BF56" i="6"/>
  <c r="CY55" i="6"/>
  <c r="BL41" i="6"/>
  <c r="CY54" i="6"/>
  <c r="AN53" i="6"/>
  <c r="CG52" i="6"/>
  <c r="BX51" i="6"/>
  <c r="R51" i="6"/>
  <c r="BO50" i="6"/>
  <c r="N49" i="6"/>
  <c r="DH48" i="6"/>
  <c r="CY46" i="6"/>
  <c r="CY45" i="6"/>
  <c r="CM41" i="6"/>
  <c r="AT41" i="6"/>
  <c r="G29" i="6"/>
  <c r="D29" i="6" s="1"/>
  <c r="J28" i="6"/>
  <c r="J24" i="6"/>
  <c r="G17" i="6"/>
  <c r="CM10" i="6"/>
  <c r="BC10" i="6"/>
  <c r="S10" i="6"/>
  <c r="AQ41" i="6"/>
  <c r="G28" i="6"/>
  <c r="BR15" i="6"/>
  <c r="BR10" i="6" s="1"/>
  <c r="AH15" i="6"/>
  <c r="AH10" i="6" s="1"/>
  <c r="J13" i="6"/>
  <c r="N58" i="6"/>
  <c r="DQ57" i="6"/>
  <c r="BO57" i="6"/>
  <c r="CV41" i="6"/>
  <c r="CS41" i="6"/>
  <c r="AE53" i="6"/>
  <c r="DQ52" i="6"/>
  <c r="BF50" i="6"/>
  <c r="CY48" i="6"/>
  <c r="AW48" i="6"/>
  <c r="CP45" i="6"/>
  <c r="CP41" i="6" s="1"/>
  <c r="AN45" i="6"/>
  <c r="DW41" i="6"/>
  <c r="CD41" i="6"/>
  <c r="AN44" i="6"/>
  <c r="G27" i="6"/>
  <c r="D27" i="6" s="1"/>
  <c r="J26" i="6"/>
  <c r="CA15" i="6"/>
  <c r="AQ15" i="6"/>
  <c r="DH13" i="6"/>
  <c r="R52" i="6"/>
  <c r="DQ59" i="6"/>
  <c r="N59" i="6"/>
  <c r="AW56" i="6"/>
  <c r="CP55" i="6"/>
  <c r="BX53" i="6"/>
  <c r="J53" i="6" s="1"/>
  <c r="DQ51" i="6"/>
  <c r="DQ41" i="6" s="1"/>
  <c r="CY50" i="6"/>
  <c r="DZ47" i="6"/>
  <c r="AK41" i="6"/>
  <c r="DQ44" i="6"/>
  <c r="CA41" i="6"/>
  <c r="G26" i="6"/>
  <c r="J25" i="6"/>
  <c r="D25" i="6" s="1"/>
  <c r="J21" i="6"/>
  <c r="DB15" i="6"/>
  <c r="DB10" i="6" s="1"/>
  <c r="BX15" i="6"/>
  <c r="BX10" i="6" s="1"/>
  <c r="AN15" i="6"/>
  <c r="AN10" i="6" s="1"/>
  <c r="DE13" i="6"/>
  <c r="DH58" i="6"/>
  <c r="BO58" i="6"/>
  <c r="BO41" i="6" s="1"/>
  <c r="DH57" i="6"/>
  <c r="BF57" i="6"/>
  <c r="EF41" i="6"/>
  <c r="CG54" i="6"/>
  <c r="AE54" i="6"/>
  <c r="DQ53" i="6"/>
  <c r="N53" i="6"/>
  <c r="AW49" i="6"/>
  <c r="J49" i="6" s="1"/>
  <c r="N48" i="6"/>
  <c r="N45" i="6"/>
  <c r="DN41" i="6"/>
  <c r="BX44" i="6"/>
  <c r="AH41" i="6"/>
  <c r="G25" i="6"/>
  <c r="BU15" i="6"/>
  <c r="BU10" i="6" s="1"/>
  <c r="AK15" i="6"/>
  <c r="AK10" i="6" s="1"/>
  <c r="R54" i="6"/>
  <c r="DK41" i="6"/>
  <c r="G24" i="6"/>
  <c r="D24" i="6" s="1"/>
  <c r="J23" i="6"/>
  <c r="CY15" i="6"/>
  <c r="CY10" i="6" s="1"/>
  <c r="BO15" i="6"/>
  <c r="BO10" i="6" s="1"/>
  <c r="AE15" i="6"/>
  <c r="AE10" i="6" s="1"/>
  <c r="M15" i="6"/>
  <c r="M10" i="6" s="1"/>
  <c r="BF59" i="6"/>
  <c r="CY58" i="6"/>
  <c r="CY57" i="6"/>
  <c r="CG56" i="6"/>
  <c r="DZ54" i="6"/>
  <c r="N54" i="6"/>
  <c r="DH53" i="6"/>
  <c r="CY51" i="6"/>
  <c r="J51" i="6" s="1"/>
  <c r="CG49" i="6"/>
  <c r="CG41" i="6" s="1"/>
  <c r="R49" i="6"/>
  <c r="CG48" i="6"/>
  <c r="AE48" i="6"/>
  <c r="R47" i="6"/>
  <c r="DZ45" i="6"/>
  <c r="BX45" i="6"/>
  <c r="BX41" i="6" s="1"/>
  <c r="V45" i="6"/>
  <c r="DH44" i="6"/>
  <c r="BR41" i="6"/>
  <c r="R44" i="6"/>
  <c r="G23" i="6"/>
  <c r="D23" i="6" s="1"/>
  <c r="J22" i="6"/>
  <c r="CV15" i="6"/>
  <c r="CV10" i="6" s="1"/>
  <c r="BL15" i="6"/>
  <c r="AB15" i="6"/>
  <c r="D20" i="6"/>
  <c r="BL10" i="6"/>
  <c r="AB10" i="6"/>
  <c r="J44" i="6"/>
  <c r="CS10" i="6"/>
  <c r="BI10" i="6"/>
  <c r="Y10" i="6"/>
  <c r="CP10" i="6"/>
  <c r="BF10" i="6"/>
  <c r="V10" i="6"/>
  <c r="DZ41" i="6"/>
  <c r="D28" i="6"/>
  <c r="CA10" i="6"/>
  <c r="AQ10" i="6"/>
  <c r="J45" i="6"/>
  <c r="DH41" i="6"/>
  <c r="AB41" i="6"/>
  <c r="BF54" i="6"/>
  <c r="BF41" i="6" s="1"/>
  <c r="V54" i="6"/>
  <c r="EC41" i="6"/>
  <c r="Y41" i="6"/>
  <c r="AE58" i="6"/>
  <c r="J58" i="6" s="1"/>
  <c r="V55" i="6"/>
  <c r="AW52" i="6"/>
  <c r="J52" i="6" s="1"/>
  <c r="AE46" i="6"/>
  <c r="J46" i="6" s="1"/>
  <c r="DK15" i="6"/>
  <c r="N51" i="6"/>
  <c r="AE57" i="6"/>
  <c r="CP54" i="6"/>
  <c r="DN15" i="6"/>
  <c r="AE59" i="6"/>
  <c r="V56" i="6"/>
  <c r="J56" i="6" s="1"/>
  <c r="DH15" i="6"/>
  <c r="DH10" i="6" s="1"/>
  <c r="AN48" i="6"/>
  <c r="AN41" i="6" s="1"/>
  <c r="AE45" i="6"/>
  <c r="DT41" i="6"/>
  <c r="CJ41" i="6"/>
  <c r="AZ41" i="6"/>
  <c r="DZ10" i="6"/>
  <c r="R45" i="6"/>
  <c r="N44" i="6"/>
  <c r="DK13" i="6"/>
  <c r="G13" i="6"/>
  <c r="DW10" i="6"/>
  <c r="N56" i="6"/>
  <c r="V59" i="6"/>
  <c r="J59" i="6" s="1"/>
  <c r="V47" i="6"/>
  <c r="J47" i="6" s="1"/>
  <c r="J18" i="6"/>
  <c r="D18" i="6" s="1"/>
  <c r="V48" i="6"/>
  <c r="V50" i="6"/>
  <c r="J50" i="6" s="1"/>
  <c r="J17" i="6"/>
  <c r="J55" i="6" l="1"/>
  <c r="J54" i="6"/>
  <c r="DK10" i="6"/>
  <c r="G15" i="6"/>
  <c r="G10" i="6" s="1"/>
  <c r="R41" i="6"/>
  <c r="CY41" i="6"/>
  <c r="D22" i="6"/>
  <c r="J57" i="6"/>
  <c r="AE41" i="6"/>
  <c r="D21" i="6"/>
  <c r="D26" i="6"/>
  <c r="J15" i="6"/>
  <c r="J10" i="6" s="1"/>
  <c r="D17" i="6"/>
  <c r="AW41" i="6"/>
  <c r="D13" i="6"/>
  <c r="V41" i="6"/>
  <c r="N41" i="6"/>
  <c r="DN10" i="6"/>
  <c r="DE15" i="6"/>
  <c r="DE10" i="6" s="1"/>
  <c r="J48" i="6"/>
  <c r="J41" i="6" l="1"/>
  <c r="D15" i="6"/>
  <c r="D10" i="6" s="1"/>
</calcChain>
</file>

<file path=xl/sharedStrings.xml><?xml version="1.0" encoding="utf-8"?>
<sst xmlns="http://schemas.openxmlformats.org/spreadsheetml/2006/main" count="501" uniqueCount="141">
  <si>
    <t>公立</t>
    <rPh sb="0" eb="2">
      <t>コウリツ</t>
    </rPh>
    <phoneticPr fontId="2"/>
  </si>
  <si>
    <t>区　　分</t>
    <rPh sb="0" eb="1">
      <t>ク</t>
    </rPh>
    <rPh sb="3" eb="4">
      <t>ブン</t>
    </rPh>
    <phoneticPr fontId="2"/>
  </si>
  <si>
    <t>私立</t>
    <rPh sb="0" eb="2">
      <t>シリツ</t>
    </rPh>
    <phoneticPr fontId="2"/>
  </si>
  <si>
    <t>計</t>
    <rPh sb="0" eb="1">
      <t>ケイ</t>
    </rPh>
    <phoneticPr fontId="2"/>
  </si>
  <si>
    <t>学級数別学校数</t>
    <rPh sb="0" eb="3">
      <t>ガッキュウスウ</t>
    </rPh>
    <rPh sb="3" eb="4">
      <t>ベツ</t>
    </rPh>
    <rPh sb="4" eb="7">
      <t>ガッコウスウ</t>
    </rPh>
    <phoneticPr fontId="2"/>
  </si>
  <si>
    <t>在園者数別学校数</t>
    <rPh sb="0" eb="1">
      <t>ザイ</t>
    </rPh>
    <rPh sb="1" eb="3">
      <t>エンシャ</t>
    </rPh>
    <rPh sb="3" eb="4">
      <t>スウ</t>
    </rPh>
    <rPh sb="4" eb="5">
      <t>ベツ</t>
    </rPh>
    <rPh sb="5" eb="8">
      <t>ガッコウスウ</t>
    </rPh>
    <phoneticPr fontId="2"/>
  </si>
  <si>
    <t>3歳児
のみ</t>
    <rPh sb="1" eb="3">
      <t>サイジ</t>
    </rPh>
    <phoneticPr fontId="2"/>
  </si>
  <si>
    <t>4歳児
のみ</t>
    <rPh sb="1" eb="3">
      <t>サイジ</t>
    </rPh>
    <phoneticPr fontId="2"/>
  </si>
  <si>
    <t>5歳児
のみ</t>
    <rPh sb="1" eb="3">
      <t>サイジ</t>
    </rPh>
    <phoneticPr fontId="2"/>
  </si>
  <si>
    <t>3歳児
と
4歳児</t>
    <rPh sb="1" eb="3">
      <t>サイジ</t>
    </rPh>
    <rPh sb="7" eb="9">
      <t>サイジ</t>
    </rPh>
    <phoneticPr fontId="2"/>
  </si>
  <si>
    <t>3歳児
と
5歳児</t>
    <rPh sb="1" eb="3">
      <t>サイジ</t>
    </rPh>
    <rPh sb="7" eb="9">
      <t>サイジ</t>
    </rPh>
    <phoneticPr fontId="2"/>
  </si>
  <si>
    <t>4歳児
と
5歳児</t>
    <rPh sb="1" eb="3">
      <t>サイジ</t>
    </rPh>
    <rPh sb="7" eb="9">
      <t>サイジ</t>
    </rPh>
    <phoneticPr fontId="2"/>
  </si>
  <si>
    <t>3歳児
4歳児
5歳児</t>
    <rPh sb="1" eb="3">
      <t>サイジ</t>
    </rPh>
    <rPh sb="5" eb="7">
      <t>サイジ</t>
    </rPh>
    <rPh sb="9" eb="11">
      <t>サイジ</t>
    </rPh>
    <phoneticPr fontId="2"/>
  </si>
  <si>
    <t>編成方式別学校数</t>
    <rPh sb="0" eb="2">
      <t>ヘンセイ</t>
    </rPh>
    <rPh sb="2" eb="5">
      <t>ホウシキベツ</t>
    </rPh>
    <rPh sb="5" eb="8">
      <t>ガッコウスウ</t>
    </rPh>
    <phoneticPr fontId="2"/>
  </si>
  <si>
    <t>那覇市</t>
    <rPh sb="0" eb="3">
      <t>ナハシ</t>
    </rPh>
    <phoneticPr fontId="2"/>
  </si>
  <si>
    <t>糸満市</t>
    <rPh sb="0" eb="3">
      <t>イトマンシ</t>
    </rPh>
    <phoneticPr fontId="2"/>
  </si>
  <si>
    <t>学級</t>
    <rPh sb="0" eb="2">
      <t>ガッキュウ</t>
    </rPh>
    <phoneticPr fontId="2"/>
  </si>
  <si>
    <t>金武町</t>
    <rPh sb="0" eb="3">
      <t>キンチョウ</t>
    </rPh>
    <phoneticPr fontId="2"/>
  </si>
  <si>
    <t>浦添市</t>
    <rPh sb="0" eb="3">
      <t>ウラソエシ</t>
    </rPh>
    <phoneticPr fontId="2"/>
  </si>
  <si>
    <t>豊見城市</t>
    <rPh sb="0" eb="4">
      <t>トミグスクシ</t>
    </rPh>
    <phoneticPr fontId="2"/>
  </si>
  <si>
    <t>宮古島市</t>
    <rPh sb="0" eb="4">
      <t>ミヤコジマシ</t>
    </rPh>
    <phoneticPr fontId="2"/>
  </si>
  <si>
    <t>石垣市</t>
    <rPh sb="0" eb="3">
      <t>イシガキシ</t>
    </rPh>
    <phoneticPr fontId="2"/>
  </si>
  <si>
    <t>国頭村</t>
    <rPh sb="0" eb="2">
      <t>クニガミ</t>
    </rPh>
    <rPh sb="2" eb="3">
      <t>ソン</t>
    </rPh>
    <phoneticPr fontId="2"/>
  </si>
  <si>
    <t xml:space="preserve">表7　学級数別学校数・在園者数別学校数及び編成方式別学校数                       </t>
    <rPh sb="0" eb="1">
      <t>ヒョウ</t>
    </rPh>
    <rPh sb="3" eb="5">
      <t>ガッキュウ</t>
    </rPh>
    <rPh sb="5" eb="6">
      <t>カズ</t>
    </rPh>
    <rPh sb="6" eb="7">
      <t>ベツ</t>
    </rPh>
    <rPh sb="7" eb="9">
      <t>ガッコウ</t>
    </rPh>
    <rPh sb="9" eb="10">
      <t>カズ</t>
    </rPh>
    <rPh sb="11" eb="13">
      <t>ザイエン</t>
    </rPh>
    <rPh sb="13" eb="14">
      <t>シャ</t>
    </rPh>
    <rPh sb="14" eb="15">
      <t>スウ</t>
    </rPh>
    <rPh sb="15" eb="16">
      <t>ベツ</t>
    </rPh>
    <rPh sb="16" eb="18">
      <t>ガッコウ</t>
    </rPh>
    <rPh sb="18" eb="19">
      <t>カズ</t>
    </rPh>
    <rPh sb="19" eb="20">
      <t>オヨ</t>
    </rPh>
    <rPh sb="21" eb="23">
      <t>ヘンセイ</t>
    </rPh>
    <rPh sb="23" eb="25">
      <t>ホウシキ</t>
    </rPh>
    <rPh sb="25" eb="26">
      <t>ベツ</t>
    </rPh>
    <rPh sb="26" eb="28">
      <t>ガッコウ</t>
    </rPh>
    <rPh sb="28" eb="29">
      <t>カズ</t>
    </rPh>
    <phoneticPr fontId="2"/>
  </si>
  <si>
    <t>大宜味村</t>
    <rPh sb="0" eb="4">
      <t>オオギミソン</t>
    </rPh>
    <phoneticPr fontId="2"/>
  </si>
  <si>
    <t>今帰仁村</t>
    <rPh sb="0" eb="4">
      <t>ナキジンソン</t>
    </rPh>
    <phoneticPr fontId="2"/>
  </si>
  <si>
    <t>うるま市</t>
    <rPh sb="3" eb="4">
      <t>シ</t>
    </rPh>
    <phoneticPr fontId="2"/>
  </si>
  <si>
    <t>学級
以上</t>
    <phoneticPr fontId="2"/>
  </si>
  <si>
    <t>在籍者
な　し</t>
    <rPh sb="0" eb="3">
      <t>ザイセキシャ</t>
    </rPh>
    <phoneticPr fontId="2"/>
  </si>
  <si>
    <t>表8　編成方式別学級数及び収容人員別学級数</t>
    <rPh sb="0" eb="1">
      <t>ヒョウ</t>
    </rPh>
    <rPh sb="3" eb="5">
      <t>ヘンセイ</t>
    </rPh>
    <rPh sb="5" eb="7">
      <t>ホウシキ</t>
    </rPh>
    <rPh sb="7" eb="8">
      <t>ベツ</t>
    </rPh>
    <rPh sb="8" eb="10">
      <t>ガッキュウ</t>
    </rPh>
    <rPh sb="10" eb="11">
      <t>カズ</t>
    </rPh>
    <rPh sb="11" eb="12">
      <t>オヨ</t>
    </rPh>
    <rPh sb="13" eb="15">
      <t>シュウヨウ</t>
    </rPh>
    <rPh sb="15" eb="17">
      <t>ジンイン</t>
    </rPh>
    <rPh sb="17" eb="18">
      <t>ベツ</t>
    </rPh>
    <rPh sb="18" eb="20">
      <t>ガッキュウ</t>
    </rPh>
    <rPh sb="20" eb="21">
      <t>カズ</t>
    </rPh>
    <phoneticPr fontId="2"/>
  </si>
  <si>
    <t>編成方式別学級数</t>
    <rPh sb="0" eb="2">
      <t>ヘンセイ</t>
    </rPh>
    <rPh sb="2" eb="5">
      <t>ホウシキベツ</t>
    </rPh>
    <rPh sb="5" eb="7">
      <t>ガッキュウ</t>
    </rPh>
    <rPh sb="7" eb="8">
      <t>カズ</t>
    </rPh>
    <phoneticPr fontId="2"/>
  </si>
  <si>
    <t>収容人員別学級数</t>
    <rPh sb="0" eb="2">
      <t>シュウヨウ</t>
    </rPh>
    <rPh sb="2" eb="4">
      <t>ジンイン</t>
    </rPh>
    <rPh sb="4" eb="5">
      <t>ベツ</t>
    </rPh>
    <rPh sb="5" eb="8">
      <t>ガッキュウスウ</t>
    </rPh>
    <phoneticPr fontId="2"/>
  </si>
  <si>
    <t>※「0人」学級は含まれていない。</t>
  </si>
  <si>
    <t>名護市</t>
  </si>
  <si>
    <t>名護市</t>
    <rPh sb="0" eb="2">
      <t>ナゴ</t>
    </rPh>
    <rPh sb="2" eb="3">
      <t>シ</t>
    </rPh>
    <phoneticPr fontId="2"/>
  </si>
  <si>
    <t>↓</t>
    <phoneticPr fontId="2"/>
  </si>
  <si>
    <t>人</t>
    <rPh sb="0" eb="1">
      <t>ニン</t>
    </rPh>
    <phoneticPr fontId="2"/>
  </si>
  <si>
    <t>以上</t>
    <phoneticPr fontId="2"/>
  </si>
  <si>
    <t>那覇市</t>
  </si>
  <si>
    <t>石垣市</t>
  </si>
  <si>
    <t>浦添市</t>
  </si>
  <si>
    <t>糸満市</t>
  </si>
  <si>
    <t>豊見城市</t>
  </si>
  <si>
    <t>うるま市</t>
  </si>
  <si>
    <t>宮古島市</t>
  </si>
  <si>
    <t>南城市</t>
  </si>
  <si>
    <t>国頭村</t>
  </si>
  <si>
    <t>大宜味村</t>
  </si>
  <si>
    <t>今帰仁村</t>
  </si>
  <si>
    <t>金武町</t>
  </si>
  <si>
    <t>八重瀬町</t>
  </si>
  <si>
    <t>↓</t>
  </si>
  <si>
    <t>以上</t>
    <rPh sb="0" eb="2">
      <t>イジョウ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</si>
  <si>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</si>
  <si>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八重瀬町</t>
    <rPh sb="0" eb="4">
      <t>ヤエセチョウ</t>
    </rPh>
    <phoneticPr fontId="2"/>
  </si>
  <si>
    <t>南城市</t>
    <rPh sb="0" eb="3">
      <t>ナンジョウシ</t>
    </rPh>
    <phoneticPr fontId="2"/>
  </si>
  <si>
    <t>令和５年度</t>
  </si>
  <si>
    <t xml:space="preserve">表9　園数・認可定員・利用定員及び年齢別在園者数                                           </t>
    <rPh sb="0" eb="1">
      <t>ヒョウ</t>
    </rPh>
    <rPh sb="3" eb="4">
      <t>エン</t>
    </rPh>
    <rPh sb="4" eb="5">
      <t>スウ</t>
    </rPh>
    <rPh sb="6" eb="8">
      <t>ニンカ</t>
    </rPh>
    <rPh sb="8" eb="10">
      <t>テイイン</t>
    </rPh>
    <rPh sb="11" eb="13">
      <t>リヨウ</t>
    </rPh>
    <rPh sb="13" eb="15">
      <t>テイイン</t>
    </rPh>
    <rPh sb="15" eb="16">
      <t>オヨ</t>
    </rPh>
    <rPh sb="17" eb="19">
      <t>ネンレイ</t>
    </rPh>
    <rPh sb="19" eb="20">
      <t>ベツ</t>
    </rPh>
    <rPh sb="20" eb="22">
      <t>ザイエン</t>
    </rPh>
    <rPh sb="22" eb="23">
      <t>シャ</t>
    </rPh>
    <rPh sb="23" eb="24">
      <t>スウ</t>
    </rPh>
    <phoneticPr fontId="2"/>
  </si>
  <si>
    <t>園数</t>
    <rPh sb="0" eb="1">
      <t>エン</t>
    </rPh>
    <rPh sb="1" eb="2">
      <t>スウ</t>
    </rPh>
    <phoneticPr fontId="2"/>
  </si>
  <si>
    <t>認可定員</t>
    <rPh sb="0" eb="2">
      <t>ニンカ</t>
    </rPh>
    <rPh sb="2" eb="4">
      <t>テイイン</t>
    </rPh>
    <phoneticPr fontId="2"/>
  </si>
  <si>
    <t>利用定員</t>
    <rPh sb="0" eb="2">
      <t>リヨウ</t>
    </rPh>
    <rPh sb="2" eb="4">
      <t>テイイン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</si>
  <si>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</si>
  <si>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</si>
  <si>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</si>
  <si>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</si>
  <si>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</si>
  <si>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</si>
  <si>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</si>
  <si>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0～2歳児
入園</t>
    <rPh sb="3" eb="5">
      <t>サイジ</t>
    </rPh>
    <rPh sb="6" eb="8">
      <t>ニュウエン</t>
    </rPh>
    <phoneticPr fontId="2"/>
  </si>
  <si>
    <t>本年度
入園</t>
    <rPh sb="0" eb="3">
      <t>ホンネンド</t>
    </rPh>
    <rPh sb="4" eb="6">
      <t>ニュウエン</t>
    </rPh>
    <phoneticPr fontId="2"/>
  </si>
  <si>
    <t>前年度
入園</t>
    <rPh sb="0" eb="3">
      <t>ゼンネンド</t>
    </rPh>
    <rPh sb="4" eb="6">
      <t>ニュウエン</t>
    </rPh>
    <phoneticPr fontId="2"/>
  </si>
  <si>
    <t>3歳入園</t>
    <rPh sb="1" eb="2">
      <t>サイ</t>
    </rPh>
    <rPh sb="2" eb="4">
      <t>ニュウエン</t>
    </rPh>
    <phoneticPr fontId="2"/>
  </si>
  <si>
    <t>4歳入園</t>
    <rPh sb="1" eb="2">
      <t>サイ</t>
    </rPh>
    <rPh sb="2" eb="4">
      <t>ニュウエン</t>
    </rPh>
    <phoneticPr fontId="2"/>
  </si>
  <si>
    <t>5歳入園</t>
    <rPh sb="1" eb="2">
      <t>サイ</t>
    </rPh>
    <rPh sb="2" eb="4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</si>
  <si>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</si>
  <si>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</si>
  <si>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令和５年度</t>
    <rPh sb="0" eb="2">
      <t>レイワ</t>
    </rPh>
    <rPh sb="3" eb="5">
      <t>ネンド</t>
    </rPh>
    <phoneticPr fontId="2"/>
  </si>
  <si>
    <t>表10　修了者数及び職名別教育・保育職員数（本務者）</t>
    <rPh sb="0" eb="1">
      <t>ヒョウ</t>
    </rPh>
    <rPh sb="4" eb="7">
      <t>シュウリョウシャ</t>
    </rPh>
    <rPh sb="7" eb="8">
      <t>スウ</t>
    </rPh>
    <rPh sb="8" eb="9">
      <t>オヨ</t>
    </rPh>
    <rPh sb="10" eb="12">
      <t>ショクメイ</t>
    </rPh>
    <rPh sb="12" eb="13">
      <t>ベツ</t>
    </rPh>
    <rPh sb="13" eb="15">
      <t>キョウイク</t>
    </rPh>
    <rPh sb="16" eb="18">
      <t>ホイク</t>
    </rPh>
    <rPh sb="18" eb="21">
      <t>ショクインスウ</t>
    </rPh>
    <rPh sb="22" eb="25">
      <t>ホンムシャ</t>
    </rPh>
    <phoneticPr fontId="2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</si>
  <si>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2"/>
  </si>
  <si>
    <t>（　本　務　者　）</t>
  </si>
  <si>
    <t>左記のうち</t>
    <rPh sb="0" eb="2">
      <t>サキ</t>
    </rPh>
    <phoneticPr fontId="2"/>
  </si>
  <si>
    <t>教諭等</t>
    <phoneticPr fontId="2"/>
  </si>
  <si>
    <t>保育士</t>
    <rPh sb="0" eb="3">
      <t>ホイクシ</t>
    </rPh>
    <phoneticPr fontId="2"/>
  </si>
  <si>
    <t>教育・保育
補助員</t>
    <phoneticPr fontId="2"/>
  </si>
  <si>
    <t>休 職 者</t>
    <rPh sb="0" eb="1">
      <t>キュウ</t>
    </rPh>
    <rPh sb="2" eb="3">
      <t>ショク</t>
    </rPh>
    <rPh sb="4" eb="5">
      <t>モノ</t>
    </rPh>
    <phoneticPr fontId="2"/>
  </si>
  <si>
    <t>育児休業者</t>
    <rPh sb="0" eb="2">
      <t>イクジ</t>
    </rPh>
    <rPh sb="2" eb="5">
      <t>キュウギョウシャ</t>
    </rPh>
    <phoneticPr fontId="2"/>
  </si>
  <si>
    <t>介護休業者</t>
    <rPh sb="0" eb="2">
      <t>カイゴ</t>
    </rPh>
    <rPh sb="2" eb="5">
      <t>キュウギョウシャ</t>
    </rPh>
    <phoneticPr fontId="2"/>
  </si>
  <si>
    <t>産休代替教員</t>
    <phoneticPr fontId="2"/>
  </si>
  <si>
    <t>育休代替教員</t>
    <rPh sb="0" eb="2">
      <t>イクキュウ</t>
    </rPh>
    <rPh sb="2" eb="4">
      <t>ダイタイ</t>
    </rPh>
    <rPh sb="4" eb="6">
      <t>キョウイン</t>
    </rPh>
    <phoneticPr fontId="2"/>
  </si>
  <si>
    <t>園長</t>
    <phoneticPr fontId="2"/>
  </si>
  <si>
    <t>副園長</t>
    <phoneticPr fontId="2"/>
  </si>
  <si>
    <t>教頭</t>
    <rPh sb="0" eb="2">
      <t>キョウトウ</t>
    </rPh>
    <phoneticPr fontId="2"/>
  </si>
  <si>
    <t>主幹
保育教諭</t>
    <phoneticPr fontId="2"/>
  </si>
  <si>
    <t>指導
保育教諭</t>
    <rPh sb="0" eb="2">
      <t>シドウ</t>
    </rPh>
    <rPh sb="3" eb="5">
      <t>ホイク</t>
    </rPh>
    <phoneticPr fontId="2"/>
  </si>
  <si>
    <t>保育教諭</t>
    <phoneticPr fontId="2"/>
  </si>
  <si>
    <t>助保育教諭</t>
    <rPh sb="0" eb="1">
      <t>ジョ</t>
    </rPh>
    <rPh sb="1" eb="3">
      <t>ホイク</t>
    </rPh>
    <rPh sb="3" eb="5">
      <t>キョウユ</t>
    </rPh>
    <phoneticPr fontId="2"/>
  </si>
  <si>
    <t>主
養護</t>
    <rPh sb="0" eb="1">
      <t>シュ</t>
    </rPh>
    <rPh sb="2" eb="4">
      <t>ヨウゴ</t>
    </rPh>
    <phoneticPr fontId="2"/>
  </si>
  <si>
    <t>幹
教諭</t>
    <rPh sb="0" eb="1">
      <t>ミキ</t>
    </rPh>
    <rPh sb="2" eb="4">
      <t>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</si>
  <si>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</si>
  <si>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2" eb="3">
      <t>ジョ</t>
    </rPh>
    <phoneticPr fontId="2"/>
  </si>
  <si>
    <t>主幹
栄養教諭</t>
    <rPh sb="0" eb="2">
      <t>シュカン</t>
    </rPh>
    <rPh sb="3" eb="5">
      <t>エイヨウ</t>
    </rPh>
    <rPh sb="5" eb="7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</si>
  <si>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</si>
  <si>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phoneticPr fontId="2"/>
  </si>
  <si>
    <t>女</t>
    <rPh sb="0" eb="1">
      <t>ジョ</t>
    </rPh>
    <phoneticPr fontId="2"/>
  </si>
  <si>
    <t>男</t>
    <rPh sb="0" eb="1">
      <t>ダン</t>
    </rPh>
    <phoneticPr fontId="2"/>
  </si>
  <si>
    <t>表11　職名別教育・保育職員数（兼務者）及びその他の職員数（本務者）</t>
    <rPh sb="0" eb="1">
      <t>ヒョウ</t>
    </rPh>
    <rPh sb="4" eb="6">
      <t>ショクメイ</t>
    </rPh>
    <rPh sb="6" eb="7">
      <t>ベツ</t>
    </rPh>
    <rPh sb="7" eb="9">
      <t>キョウイク</t>
    </rPh>
    <rPh sb="10" eb="12">
      <t>ホイク</t>
    </rPh>
    <rPh sb="12" eb="15">
      <t>ショクインスウ</t>
    </rPh>
    <rPh sb="16" eb="18">
      <t>ケンム</t>
    </rPh>
    <rPh sb="18" eb="19">
      <t>シャ</t>
    </rPh>
    <rPh sb="20" eb="21">
      <t>オヨ</t>
    </rPh>
    <rPh sb="24" eb="25">
      <t>タ</t>
    </rPh>
    <rPh sb="26" eb="29">
      <t>ショクインスウ</t>
    </rPh>
    <rPh sb="30" eb="32">
      <t>ホンム</t>
    </rPh>
    <rPh sb="32" eb="33">
      <t>シャ</t>
    </rPh>
    <phoneticPr fontId="2"/>
  </si>
  <si>
    <t>教　育　・　保　育　職　員　数（　兼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2"/>
  </si>
  <si>
    <t>その他の職員数（本務者）</t>
    <rPh sb="2" eb="3">
      <t>タ</t>
    </rPh>
    <rPh sb="4" eb="7">
      <t>ショクインスウ</t>
    </rPh>
    <rPh sb="8" eb="11">
      <t>ホンムシャ</t>
    </rPh>
    <phoneticPr fontId="2"/>
  </si>
  <si>
    <t>産休代替職員</t>
    <rPh sb="0" eb="2">
      <t>サンキュウ</t>
    </rPh>
    <rPh sb="2" eb="4">
      <t>ダイタイ</t>
    </rPh>
    <rPh sb="4" eb="6">
      <t>ショクイン</t>
    </rPh>
    <phoneticPr fontId="2"/>
  </si>
  <si>
    <t>事務職員</t>
    <rPh sb="0" eb="2">
      <t>ジム</t>
    </rPh>
    <rPh sb="2" eb="4">
      <t>ショクイン</t>
    </rPh>
    <phoneticPr fontId="2"/>
  </si>
  <si>
    <r>
      <t xml:space="preserve">養護職員
</t>
    </r>
    <r>
      <rPr>
        <sz val="9"/>
        <color theme="1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</si>
  <si>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調理員</t>
    <rPh sb="0" eb="3">
      <t>チョウリイン</t>
    </rPh>
    <phoneticPr fontId="2"/>
  </si>
  <si>
    <t xml:space="preserve"> 用務員・
 警備員・
 その他</t>
    <rPh sb="1" eb="4">
      <t>ヨウムイン</t>
    </rPh>
    <rPh sb="7" eb="10">
      <t>ケイビイン</t>
    </rPh>
    <rPh sb="15" eb="16">
      <t>タ</t>
    </rPh>
    <phoneticPr fontId="2"/>
  </si>
  <si>
    <t>主幹
養護教諭</t>
    <rPh sb="0" eb="2">
      <t>シュカン</t>
    </rPh>
    <rPh sb="3" eb="5">
      <t>ヨウゴ</t>
    </rPh>
    <rPh sb="5" eb="7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</si>
  <si>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</si>
  <si>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講師</t>
  </si>
  <si>
    <t>男</t>
    <phoneticPr fontId="2"/>
  </si>
  <si>
    <t>女</t>
    <phoneticPr fontId="2"/>
  </si>
  <si>
    <t>表12　私立幼保連携型認定こども園の園数、学級数、在園者数、教育・保育職員数及びその他</t>
    <rPh sb="0" eb="1">
      <t>ヒョウ</t>
    </rPh>
    <rPh sb="4" eb="6">
      <t>シリツ</t>
    </rPh>
    <rPh sb="6" eb="7">
      <t>ヨウ</t>
    </rPh>
    <rPh sb="7" eb="8">
      <t>タモツ</t>
    </rPh>
    <rPh sb="8" eb="10">
      <t>レンケイ</t>
    </rPh>
    <rPh sb="10" eb="11">
      <t>カタ</t>
    </rPh>
    <rPh sb="11" eb="13">
      <t>ニンテイ</t>
    </rPh>
    <rPh sb="16" eb="17">
      <t>エン</t>
    </rPh>
    <rPh sb="18" eb="19">
      <t>エン</t>
    </rPh>
    <rPh sb="19" eb="20">
      <t>スウ</t>
    </rPh>
    <rPh sb="21" eb="23">
      <t>ガッキュウ</t>
    </rPh>
    <rPh sb="23" eb="24">
      <t>カズ</t>
    </rPh>
    <rPh sb="25" eb="27">
      <t>ザイエン</t>
    </rPh>
    <rPh sb="27" eb="28">
      <t>シャ</t>
    </rPh>
    <rPh sb="28" eb="29">
      <t>スウ</t>
    </rPh>
    <rPh sb="30" eb="32">
      <t>キョウイク</t>
    </rPh>
    <rPh sb="33" eb="35">
      <t>ホイク</t>
    </rPh>
    <rPh sb="35" eb="37">
      <t>ショクイン</t>
    </rPh>
    <rPh sb="37" eb="38">
      <t>スウ</t>
    </rPh>
    <rPh sb="38" eb="39">
      <t>オヨ</t>
    </rPh>
    <phoneticPr fontId="2"/>
  </si>
  <si>
    <t>職員数</t>
  </si>
  <si>
    <t>園　数</t>
    <rPh sb="0" eb="1">
      <t>エン</t>
    </rPh>
    <rPh sb="2" eb="3">
      <t>スウ</t>
    </rPh>
    <phoneticPr fontId="2"/>
  </si>
  <si>
    <t>学級数</t>
    <rPh sb="0" eb="3">
      <t>ガッキュウスウ</t>
    </rPh>
    <phoneticPr fontId="2"/>
  </si>
  <si>
    <t>在　園　者　数</t>
    <rPh sb="0" eb="1">
      <t>ザイ</t>
    </rPh>
    <rPh sb="2" eb="3">
      <t>エン</t>
    </rPh>
    <rPh sb="4" eb="5">
      <t>シャ</t>
    </rPh>
    <rPh sb="6" eb="7">
      <t>スウ</t>
    </rPh>
    <phoneticPr fontId="2"/>
  </si>
  <si>
    <t>教育･保育
職員数
(本務者)</t>
    <rPh sb="0" eb="2">
      <t>キョウイク</t>
    </rPh>
    <rPh sb="3" eb="5">
      <t>ホイク</t>
    </rPh>
    <rPh sb="6" eb="9">
      <t>ショクインスウ</t>
    </rPh>
    <rPh sb="11" eb="14">
      <t>ホンムシャ</t>
    </rPh>
    <phoneticPr fontId="2"/>
  </si>
  <si>
    <t>その他
職員数
(本務者)</t>
    <rPh sb="2" eb="3">
      <t>タ</t>
    </rPh>
    <rPh sb="4" eb="7">
      <t>ショクインスウ</t>
    </rPh>
    <rPh sb="9" eb="12">
      <t>ホンムシャ</t>
    </rPh>
    <phoneticPr fontId="2"/>
  </si>
  <si>
    <t>4歳入園</t>
    <phoneticPr fontId="2"/>
  </si>
  <si>
    <t>宜野湾市</t>
    <rPh sb="0" eb="4">
      <t>ギノワンシ</t>
    </rPh>
    <phoneticPr fontId="2"/>
  </si>
  <si>
    <t>名護市</t>
    <rPh sb="0" eb="3">
      <t>ナゴシ</t>
    </rPh>
    <phoneticPr fontId="2"/>
  </si>
  <si>
    <t>沖縄市</t>
    <rPh sb="0" eb="3">
      <t>オキナワシ</t>
    </rPh>
    <phoneticPr fontId="2"/>
  </si>
  <si>
    <t>北中城村</t>
    <rPh sb="0" eb="4">
      <t>キタナカグスクソン</t>
    </rPh>
    <phoneticPr fontId="2"/>
  </si>
  <si>
    <t>中城村</t>
    <rPh sb="0" eb="3">
      <t>ナカグスクソン</t>
    </rPh>
    <phoneticPr fontId="2"/>
  </si>
  <si>
    <t>西原町</t>
    <rPh sb="0" eb="3">
      <t>ニシハラチョウ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</si>
  <si>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</si>
  <si>
    <t>令和６年度</t>
  </si>
  <si>
    <t>令和６年度</t>
    <rPh sb="0" eb="2">
      <t>レイワ</t>
    </rPh>
    <rPh sb="3" eb="5">
      <t>ネンド</t>
    </rPh>
    <phoneticPr fontId="2"/>
  </si>
  <si>
    <t>修　了　者　数
（令和６年３月修了者数）</t>
    <rPh sb="0" eb="1">
      <t>オサム</t>
    </rPh>
    <rPh sb="2" eb="3">
      <t>リョウ</t>
    </rPh>
    <rPh sb="4" eb="5">
      <t>シャ</t>
    </rPh>
    <rPh sb="6" eb="7">
      <t>スウ</t>
    </rPh>
    <rPh sb="9" eb="11">
      <t>レイワ</t>
    </rPh>
    <rPh sb="12" eb="13">
      <t>ネン</t>
    </rPh>
    <rPh sb="14" eb="15">
      <t>ガツ</t>
    </rPh>
    <rPh sb="15" eb="18">
      <t>シュウリョウシャ</t>
    </rPh>
    <rPh sb="18" eb="19">
      <t>スウ</t>
    </rPh>
    <phoneticPr fontId="2"/>
  </si>
  <si>
    <t>令和５年度</t>
    <phoneticPr fontId="2"/>
  </si>
  <si>
    <t>　　【幼保連携型認定こども園】</t>
    <phoneticPr fontId="2"/>
  </si>
  <si>
    <t xml:space="preserve">  　【幼保連携型認定こども園】</t>
    <phoneticPr fontId="2"/>
  </si>
  <si>
    <t xml:space="preserve">   　【幼保連携型認定こども園】</t>
    <phoneticPr fontId="2"/>
  </si>
  <si>
    <t xml:space="preserve"> 　　【幼保連携型認定こども園】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</si>
</sst>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0;;&quot;－&quot;"/>
    <numFmt numFmtId="183" formatCode="0&quot;人&quot;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9.5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9.5"/>
      <color theme="1"/>
      <name val="ＭＳ Ｐゴシック"/>
      <family val="2"/>
      <charset val="128"/>
    </font>
    <font>
      <sz val="9.5"/>
      <color rgb="FF000000"/>
      <name val="ＭＳ 明朝"/>
      <family val="1"/>
      <charset val="128"/>
    </font>
    <font>
      <b/>
      <sz val="9.5"/>
      <color theme="1"/>
      <name val="ＭＳ 明朝"/>
      <family val="1"/>
      <charset val="128"/>
    </font>
    <font>
      <i/>
      <sz val="9.5"/>
      <color theme="1"/>
      <name val="ＭＳ ゴシック"/>
      <family val="3"/>
      <charset val="128"/>
    </font>
    <font>
      <i/>
      <sz val="9.5"/>
      <color theme="1"/>
      <name val="ＭＳ 明朝"/>
      <family val="1"/>
      <charset val="128"/>
    </font>
    <font>
      <i/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7" fillId="0" borderId="0" applyFill="0" applyBorder="0" applyAlignment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7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3" borderId="1" applyNumberFormat="0" applyBorder="0" applyAlignment="0" applyProtection="0"/>
    <xf numFmtId="181" fontId="12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41" fontId="18" fillId="0" borderId="0" xfId="0" applyNumberFormat="1" applyFont="1">
      <alignment vertical="center"/>
    </xf>
    <xf numFmtId="41" fontId="18" fillId="0" borderId="0" xfId="1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1" fontId="18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wrapText="1"/>
    </xf>
    <xf numFmtId="41" fontId="18" fillId="0" borderId="0" xfId="1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/>
    <xf numFmtId="0" fontId="22" fillId="0" borderId="0" xfId="0" applyFont="1" applyAlignment="1"/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/>
    <xf numFmtId="0" fontId="21" fillId="0" borderId="0" xfId="0" applyFont="1" applyAlignment="1">
      <alignment horizontal="distributed" wrapText="1" justifyLastLine="1"/>
    </xf>
    <xf numFmtId="0" fontId="3" fillId="0" borderId="13" xfId="0" applyFont="1" applyBorder="1" applyAlignment="1"/>
    <xf numFmtId="0" fontId="3" fillId="0" borderId="0" xfId="0" applyFont="1" applyAlignment="1">
      <alignment justifyLastLine="1"/>
    </xf>
    <xf numFmtId="0" fontId="3" fillId="0" borderId="0" xfId="0" applyFont="1" applyAlignment="1">
      <alignment horizontal="distributed"/>
    </xf>
    <xf numFmtId="0" fontId="3" fillId="0" borderId="13" xfId="0" applyFont="1" applyBorder="1" applyAlignment="1">
      <alignment justifyLastLine="1"/>
    </xf>
    <xf numFmtId="0" fontId="3" fillId="0" borderId="5" xfId="0" applyFont="1" applyBorder="1" applyAlignment="1"/>
    <xf numFmtId="0" fontId="3" fillId="0" borderId="11" xfId="0" applyFont="1" applyBorder="1" applyAlignment="1"/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2" xfId="0" applyFont="1" applyBorder="1" applyAlignment="1">
      <alignment justifyLastLine="1"/>
    </xf>
    <xf numFmtId="0" fontId="3" fillId="0" borderId="10" xfId="0" applyFont="1" applyBorder="1" applyAlignment="1"/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82" fontId="25" fillId="0" borderId="10" xfId="1" applyNumberFormat="1" applyFont="1" applyBorder="1" applyAlignment="1"/>
    <xf numFmtId="182" fontId="25" fillId="0" borderId="5" xfId="1" applyNumberFormat="1" applyFont="1" applyBorder="1" applyAlignment="1"/>
    <xf numFmtId="182" fontId="25" fillId="0" borderId="12" xfId="1" applyNumberFormat="1" applyFont="1" applyBorder="1" applyAlignment="1"/>
    <xf numFmtId="182" fontId="25" fillId="0" borderId="0" xfId="1" applyNumberFormat="1" applyFont="1" applyBorder="1" applyAlignment="1"/>
    <xf numFmtId="182" fontId="21" fillId="0" borderId="12" xfId="1" applyNumberFormat="1" applyFont="1" applyBorder="1" applyAlignment="1"/>
    <xf numFmtId="182" fontId="21" fillId="0" borderId="0" xfId="1" applyNumberFormat="1" applyFont="1" applyBorder="1" applyAlignment="1"/>
    <xf numFmtId="182" fontId="3" fillId="0" borderId="0" xfId="1" applyNumberFormat="1" applyFont="1" applyBorder="1" applyAlignment="1"/>
    <xf numFmtId="182" fontId="3" fillId="0" borderId="5" xfId="1" applyNumberFormat="1" applyFont="1" applyBorder="1" applyAlignment="1"/>
    <xf numFmtId="182" fontId="25" fillId="0" borderId="11" xfId="1" applyNumberFormat="1" applyFont="1" applyBorder="1" applyAlignment="1"/>
    <xf numFmtId="182" fontId="25" fillId="0" borderId="13" xfId="1" applyNumberFormat="1" applyFont="1" applyBorder="1" applyAlignment="1"/>
    <xf numFmtId="182" fontId="3" fillId="0" borderId="13" xfId="1" applyNumberFormat="1" applyFont="1" applyBorder="1" applyAlignment="1"/>
    <xf numFmtId="182" fontId="3" fillId="0" borderId="11" xfId="1" applyNumberFormat="1" applyFont="1" applyBorder="1" applyAlignment="1"/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6" fillId="0" borderId="0" xfId="0" applyFont="1">
      <alignment vertical="center"/>
    </xf>
    <xf numFmtId="41" fontId="27" fillId="0" borderId="12" xfId="1" applyNumberFormat="1" applyFont="1" applyBorder="1" applyAlignment="1">
      <alignment horizontal="right"/>
    </xf>
    <xf numFmtId="41" fontId="27" fillId="0" borderId="0" xfId="1" applyNumberFormat="1" applyFont="1" applyBorder="1" applyAlignment="1">
      <alignment horizontal="right"/>
    </xf>
    <xf numFmtId="41" fontId="28" fillId="0" borderId="10" xfId="1" applyNumberFormat="1" applyFont="1" applyBorder="1" applyAlignment="1">
      <alignment horizontal="right"/>
    </xf>
    <xf numFmtId="41" fontId="28" fillId="0" borderId="5" xfId="1" applyNumberFormat="1" applyFont="1" applyBorder="1" applyAlignment="1">
      <alignment horizontal="right"/>
    </xf>
    <xf numFmtId="41" fontId="28" fillId="0" borderId="5" xfId="1" applyNumberFormat="1" applyFont="1" applyBorder="1" applyAlignment="1">
      <alignment horizontal="right" shrinkToFit="1"/>
    </xf>
    <xf numFmtId="41" fontId="28" fillId="0" borderId="12" xfId="1" applyNumberFormat="1" applyFont="1" applyBorder="1" applyAlignment="1">
      <alignment horizontal="right"/>
    </xf>
    <xf numFmtId="41" fontId="28" fillId="0" borderId="0" xfId="1" applyNumberFormat="1" applyFont="1" applyBorder="1" applyAlignment="1">
      <alignment horizontal="right"/>
    </xf>
    <xf numFmtId="41" fontId="28" fillId="0" borderId="0" xfId="1" applyNumberFormat="1" applyFont="1" applyBorder="1" applyAlignment="1">
      <alignment horizontal="right" shrinkToFit="1"/>
    </xf>
    <xf numFmtId="0" fontId="25" fillId="0" borderId="0" xfId="0" applyFont="1" applyAlignment="1"/>
    <xf numFmtId="41" fontId="27" fillId="0" borderId="0" xfId="1" applyNumberFormat="1" applyFont="1" applyBorder="1" applyAlignment="1">
      <alignment horizontal="center"/>
    </xf>
    <xf numFmtId="41" fontId="27" fillId="0" borderId="0" xfId="1" applyNumberFormat="1" applyFont="1" applyBorder="1" applyAlignment="1">
      <alignment horizontal="right" shrinkToFit="1"/>
    </xf>
    <xf numFmtId="0" fontId="25" fillId="0" borderId="12" xfId="0" applyFont="1" applyBorder="1" applyAlignment="1"/>
    <xf numFmtId="0" fontId="25" fillId="0" borderId="13" xfId="0" applyFont="1" applyBorder="1" applyAlignment="1"/>
    <xf numFmtId="41" fontId="18" fillId="0" borderId="0" xfId="1" applyNumberFormat="1" applyFont="1" applyBorder="1" applyAlignment="1">
      <alignment horizontal="right"/>
    </xf>
    <xf numFmtId="0" fontId="3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5" xfId="0" applyBorder="1">
      <alignment vertical="center"/>
    </xf>
    <xf numFmtId="0" fontId="3" fillId="0" borderId="1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29" fillId="0" borderId="0" xfId="0" applyFont="1" applyAlignment="1">
      <alignment horizontal="center"/>
    </xf>
    <xf numFmtId="41" fontId="27" fillId="0" borderId="0" xfId="1" applyNumberFormat="1" applyFont="1" applyFill="1" applyBorder="1" applyAlignment="1">
      <alignment horizontal="center"/>
    </xf>
    <xf numFmtId="41" fontId="27" fillId="0" borderId="0" xfId="1" applyNumberFormat="1" applyFont="1" applyFill="1" applyBorder="1" applyAlignment="1">
      <alignment horizontal="right"/>
    </xf>
    <xf numFmtId="41" fontId="30" fillId="0" borderId="0" xfId="1" applyNumberFormat="1" applyFont="1" applyBorder="1" applyAlignment="1">
      <alignment horizontal="right"/>
    </xf>
    <xf numFmtId="0" fontId="29" fillId="0" borderId="12" xfId="0" applyFont="1" applyBorder="1" applyAlignment="1">
      <alignment horizontal="center"/>
    </xf>
    <xf numFmtId="0" fontId="29" fillId="0" borderId="0" xfId="0" applyFont="1" applyAlignment="1"/>
    <xf numFmtId="0" fontId="29" fillId="0" borderId="5" xfId="0" applyFont="1" applyBorder="1" applyAlignment="1">
      <alignment horizontal="center"/>
    </xf>
    <xf numFmtId="41" fontId="27" fillId="0" borderId="10" xfId="1" applyNumberFormat="1" applyFont="1" applyBorder="1" applyAlignment="1">
      <alignment horizontal="right" shrinkToFit="1"/>
    </xf>
    <xf numFmtId="41" fontId="27" fillId="0" borderId="5" xfId="1" applyNumberFormat="1" applyFont="1" applyBorder="1" applyAlignment="1">
      <alignment horizontal="right" shrinkToFit="1"/>
    </xf>
    <xf numFmtId="41" fontId="27" fillId="0" borderId="5" xfId="1" applyNumberFormat="1" applyFont="1" applyFill="1" applyBorder="1" applyAlignment="1">
      <alignment horizontal="center" shrinkToFit="1"/>
    </xf>
    <xf numFmtId="41" fontId="27" fillId="0" borderId="5" xfId="0" applyNumberFormat="1" applyFont="1" applyBorder="1" applyAlignment="1">
      <alignment horizontal="center" shrinkToFit="1"/>
    </xf>
    <xf numFmtId="41" fontId="27" fillId="0" borderId="5" xfId="1" applyNumberFormat="1" applyFont="1" applyFill="1" applyBorder="1" applyAlignment="1">
      <alignment horizontal="right" shrinkToFit="1"/>
    </xf>
    <xf numFmtId="41" fontId="30" fillId="0" borderId="5" xfId="1" applyNumberFormat="1" applyFont="1" applyBorder="1" applyAlignment="1">
      <alignment horizontal="right" shrinkToFit="1"/>
    </xf>
    <xf numFmtId="41" fontId="27" fillId="0" borderId="5" xfId="1" applyNumberFormat="1" applyFont="1" applyBorder="1" applyAlignment="1">
      <alignment horizontal="center" shrinkToFit="1"/>
    </xf>
    <xf numFmtId="0" fontId="29" fillId="0" borderId="10" xfId="0" applyFont="1" applyBorder="1" applyAlignment="1">
      <alignment horizontal="center"/>
    </xf>
    <xf numFmtId="41" fontId="3" fillId="0" borderId="12" xfId="0" applyNumberFormat="1" applyFont="1" applyBorder="1" applyAlignment="1"/>
    <xf numFmtId="41" fontId="3" fillId="0" borderId="0" xfId="0" applyNumberFormat="1" applyFont="1" applyAlignment="1"/>
    <xf numFmtId="41" fontId="3" fillId="0" borderId="0" xfId="0" applyNumberFormat="1" applyFont="1" applyAlignment="1">
      <alignment shrinkToFit="1"/>
    </xf>
    <xf numFmtId="0" fontId="19" fillId="0" borderId="0" xfId="0" applyFont="1" applyAlignment="1"/>
    <xf numFmtId="41" fontId="18" fillId="0" borderId="0" xfId="0" applyNumberFormat="1" applyFont="1" applyAlignment="1"/>
    <xf numFmtId="41" fontId="4" fillId="0" borderId="0" xfId="0" applyNumberFormat="1" applyFont="1" applyAlignment="1"/>
    <xf numFmtId="41" fontId="31" fillId="0" borderId="0" xfId="0" applyNumberFormat="1" applyFont="1" applyAlignment="1"/>
    <xf numFmtId="0" fontId="4" fillId="0" borderId="12" xfId="0" applyFont="1" applyBorder="1" applyAlignment="1"/>
    <xf numFmtId="0" fontId="21" fillId="0" borderId="0" xfId="0" applyFont="1" applyAlignment="1">
      <alignment horizontal="distributed" justifyLastLine="1"/>
    </xf>
    <xf numFmtId="0" fontId="21" fillId="0" borderId="0" xfId="0" applyFont="1" applyAlignment="1">
      <alignment justifyLastLine="1"/>
    </xf>
    <xf numFmtId="0" fontId="21" fillId="0" borderId="0" xfId="0" applyFont="1" applyAlignment="1">
      <alignment wrapText="1" justifyLastLine="1"/>
    </xf>
    <xf numFmtId="41" fontId="18" fillId="0" borderId="0" xfId="1" applyNumberFormat="1" applyFont="1" applyFill="1" applyBorder="1" applyAlignment="1"/>
    <xf numFmtId="41" fontId="3" fillId="0" borderId="0" xfId="1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32" fillId="0" borderId="0" xfId="1" applyNumberFormat="1" applyFont="1" applyFill="1" applyBorder="1" applyAlignment="1">
      <alignment horizontal="right"/>
    </xf>
    <xf numFmtId="41" fontId="32" fillId="0" borderId="0" xfId="1" applyNumberFormat="1" applyFont="1" applyFill="1" applyBorder="1" applyAlignment="1">
      <alignment horizontal="center"/>
    </xf>
    <xf numFmtId="41" fontId="3" fillId="0" borderId="5" xfId="1" applyNumberFormat="1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4" xfId="0" applyFont="1" applyBorder="1" applyAlignment="1"/>
    <xf numFmtId="0" fontId="4" fillId="0" borderId="9" xfId="0" applyFont="1" applyBorder="1" applyAlignment="1"/>
    <xf numFmtId="0" fontId="4" fillId="0" borderId="0" xfId="0" applyFont="1" applyAlignment="1">
      <alignment horizontal="center"/>
    </xf>
    <xf numFmtId="0" fontId="29" fillId="0" borderId="13" xfId="0" applyFont="1" applyBorder="1" applyAlignment="1"/>
    <xf numFmtId="176" fontId="27" fillId="0" borderId="12" xfId="1" applyNumberFormat="1" applyFont="1" applyBorder="1" applyAlignment="1"/>
    <xf numFmtId="176" fontId="27" fillId="0" borderId="0" xfId="1" applyNumberFormat="1" applyFont="1" applyBorder="1" applyAlignment="1"/>
    <xf numFmtId="0" fontId="29" fillId="0" borderId="12" xfId="0" applyFont="1" applyBorder="1" applyAlignment="1"/>
    <xf numFmtId="176" fontId="28" fillId="0" borderId="10" xfId="1" applyNumberFormat="1" applyFont="1" applyBorder="1" applyAlignment="1"/>
    <xf numFmtId="176" fontId="28" fillId="0" borderId="5" xfId="1" applyNumberFormat="1" applyFont="1" applyBorder="1" applyAlignment="1"/>
    <xf numFmtId="176" fontId="18" fillId="0" borderId="5" xfId="1" applyNumberFormat="1" applyFont="1" applyBorder="1" applyAlignment="1"/>
    <xf numFmtId="176" fontId="28" fillId="0" borderId="12" xfId="1" applyNumberFormat="1" applyFont="1" applyBorder="1" applyAlignment="1"/>
    <xf numFmtId="176" fontId="28" fillId="0" borderId="0" xfId="1" applyNumberFormat="1" applyFont="1" applyBorder="1" applyAlignment="1"/>
    <xf numFmtId="176" fontId="18" fillId="0" borderId="0" xfId="1" applyNumberFormat="1" applyFont="1" applyBorder="1" applyAlignment="1"/>
    <xf numFmtId="0" fontId="21" fillId="0" borderId="0" xfId="0" applyFont="1" applyAlignment="1"/>
    <xf numFmtId="0" fontId="21" fillId="0" borderId="12" xfId="0" applyFont="1" applyBorder="1" applyAlignment="1"/>
    <xf numFmtId="0" fontId="21" fillId="0" borderId="13" xfId="0" applyFont="1" applyBorder="1" applyAlignment="1"/>
    <xf numFmtId="176" fontId="18" fillId="0" borderId="12" xfId="1" applyNumberFormat="1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11" xfId="0" applyFont="1" applyBorder="1" applyAlignment="1"/>
    <xf numFmtId="0" fontId="0" fillId="0" borderId="5" xfId="0" applyBorder="1" applyAlignment="1"/>
    <xf numFmtId="0" fontId="5" fillId="0" borderId="10" xfId="0" applyFont="1" applyBorder="1" applyAlignment="1"/>
    <xf numFmtId="0" fontId="3" fillId="0" borderId="4" xfId="0" applyFont="1" applyBorder="1">
      <alignment vertical="center"/>
    </xf>
    <xf numFmtId="176" fontId="18" fillId="0" borderId="4" xfId="1" applyNumberFormat="1" applyFont="1" applyFill="1" applyBorder="1" applyAlignment="1"/>
    <xf numFmtId="176" fontId="28" fillId="0" borderId="10" xfId="1" applyNumberFormat="1" applyFont="1" applyFill="1" applyBorder="1" applyAlignment="1"/>
    <xf numFmtId="176" fontId="28" fillId="0" borderId="5" xfId="1" applyNumberFormat="1" applyFont="1" applyFill="1" applyBorder="1" applyAlignment="1"/>
    <xf numFmtId="176" fontId="34" fillId="0" borderId="5" xfId="1" applyNumberFormat="1" applyFont="1" applyFill="1" applyBorder="1" applyAlignment="1"/>
    <xf numFmtId="0" fontId="22" fillId="0" borderId="5" xfId="0" applyFont="1" applyBorder="1" applyAlignment="1"/>
    <xf numFmtId="176" fontId="35" fillId="0" borderId="0" xfId="1" applyNumberFormat="1" applyFont="1" applyBorder="1" applyAlignment="1"/>
    <xf numFmtId="176" fontId="18" fillId="0" borderId="0" xfId="1" applyNumberFormat="1" applyFont="1" applyAlignment="1"/>
    <xf numFmtId="0" fontId="4" fillId="0" borderId="0" xfId="0" applyFont="1" applyAlignment="1">
      <alignment horizontal="distributed"/>
    </xf>
    <xf numFmtId="0" fontId="4" fillId="0" borderId="13" xfId="0" applyFont="1" applyBorder="1" applyAlignment="1">
      <alignment justifyLastLine="1"/>
    </xf>
    <xf numFmtId="0" fontId="0" fillId="0" borderId="12" xfId="0" applyBorder="1" applyAlignment="1"/>
    <xf numFmtId="0" fontId="36" fillId="0" borderId="5" xfId="0" applyFont="1" applyBorder="1" applyAlignment="1"/>
    <xf numFmtId="0" fontId="3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textRotation="255"/>
    </xf>
    <xf numFmtId="0" fontId="3" fillId="0" borderId="4" xfId="0" applyFont="1" applyBorder="1" applyAlignment="1">
      <alignment horizontal="center" textRotation="255"/>
    </xf>
    <xf numFmtId="0" fontId="3" fillId="0" borderId="9" xfId="0" applyFont="1" applyBorder="1" applyAlignment="1">
      <alignment horizontal="center" textRotation="255"/>
    </xf>
    <xf numFmtId="0" fontId="3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83" fontId="3" fillId="0" borderId="8" xfId="0" applyNumberFormat="1" applyFont="1" applyBorder="1" applyAlignment="1">
      <alignment horizontal="right" vertical="center" wrapText="1"/>
    </xf>
    <xf numFmtId="183" fontId="3" fillId="0" borderId="4" xfId="0" applyNumberFormat="1" applyFont="1" applyBorder="1" applyAlignment="1">
      <alignment horizontal="right" vertical="center" wrapText="1"/>
    </xf>
    <xf numFmtId="183" fontId="3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82" fontId="3" fillId="0" borderId="4" xfId="1" applyNumberFormat="1" applyFont="1" applyBorder="1" applyAlignment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2" fontId="3" fillId="0" borderId="8" xfId="1" applyNumberFormat="1" applyFont="1" applyBorder="1" applyAlignment="1"/>
    <xf numFmtId="0" fontId="3" fillId="0" borderId="2" xfId="0" applyFont="1" applyBorder="1" applyAlignment="1">
      <alignment horizontal="center" vertical="center"/>
    </xf>
    <xf numFmtId="182" fontId="3" fillId="0" borderId="9" xfId="1" applyNumberFormat="1" applyFont="1" applyBorder="1" applyAlignment="1"/>
    <xf numFmtId="0" fontId="3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182" fontId="25" fillId="0" borderId="12" xfId="1" applyNumberFormat="1" applyFont="1" applyBorder="1" applyAlignment="1"/>
    <xf numFmtId="182" fontId="25" fillId="0" borderId="0" xfId="1" applyNumberFormat="1" applyFont="1" applyBorder="1" applyAlignment="1"/>
    <xf numFmtId="182" fontId="3" fillId="0" borderId="4" xfId="1" applyNumberFormat="1" applyFont="1" applyFill="1" applyBorder="1" applyAlignment="1"/>
    <xf numFmtId="182" fontId="3" fillId="0" borderId="0" xfId="1" applyNumberFormat="1" applyFont="1" applyBorder="1" applyAlignment="1"/>
    <xf numFmtId="182" fontId="3" fillId="0" borderId="13" xfId="1" applyNumberFormat="1" applyFont="1" applyBorder="1" applyAlignment="1"/>
    <xf numFmtId="182" fontId="21" fillId="0" borderId="12" xfId="1" applyNumberFormat="1" applyFont="1" applyBorder="1" applyAlignment="1"/>
    <xf numFmtId="182" fontId="21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18" fillId="0" borderId="0" xfId="1" applyNumberFormat="1" applyFont="1" applyBorder="1" applyAlignment="1">
      <alignment horizontal="right" vertical="center"/>
    </xf>
    <xf numFmtId="41" fontId="18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41" fontId="18" fillId="0" borderId="8" xfId="1" applyNumberFormat="1" applyFont="1" applyBorder="1" applyAlignment="1">
      <alignment horizontal="right"/>
    </xf>
    <xf numFmtId="41" fontId="18" fillId="0" borderId="4" xfId="1" applyNumberFormat="1" applyFont="1" applyBorder="1" applyAlignment="1">
      <alignment horizontal="right"/>
    </xf>
    <xf numFmtId="41" fontId="18" fillId="0" borderId="4" xfId="1" applyNumberFormat="1" applyFont="1" applyBorder="1" applyAlignment="1">
      <alignment horizontal="right" shrinkToFit="1"/>
    </xf>
    <xf numFmtId="41" fontId="27" fillId="0" borderId="12" xfId="1" applyNumberFormat="1" applyFont="1" applyBorder="1" applyAlignment="1">
      <alignment horizontal="right"/>
    </xf>
    <xf numFmtId="41" fontId="27" fillId="0" borderId="0" xfId="1" applyNumberFormat="1" applyFont="1" applyBorder="1" applyAlignment="1">
      <alignment horizontal="right"/>
    </xf>
    <xf numFmtId="0" fontId="21" fillId="0" borderId="12" xfId="0" applyFont="1" applyBorder="1" applyAlignment="1">
      <alignment horizontal="center"/>
    </xf>
    <xf numFmtId="41" fontId="27" fillId="0" borderId="0" xfId="1" applyNumberFormat="1" applyFont="1" applyBorder="1" applyAlignment="1">
      <alignment horizontal="center"/>
    </xf>
    <xf numFmtId="41" fontId="27" fillId="0" borderId="0" xfId="1" applyNumberFormat="1" applyFont="1" applyBorder="1" applyAlignment="1">
      <alignment horizontal="right" shrinkToFit="1"/>
    </xf>
    <xf numFmtId="41" fontId="18" fillId="0" borderId="12" xfId="1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1" fontId="18" fillId="0" borderId="4" xfId="1" applyNumberFormat="1" applyFont="1" applyFill="1" applyBorder="1" applyAlignment="1">
      <alignment horizontal="center"/>
    </xf>
    <xf numFmtId="41" fontId="18" fillId="0" borderId="4" xfId="1" applyNumberFormat="1" applyFont="1" applyFill="1" applyBorder="1" applyAlignment="1">
      <alignment horizontal="right"/>
    </xf>
    <xf numFmtId="41" fontId="28" fillId="0" borderId="4" xfId="0" applyNumberFormat="1" applyFont="1" applyBorder="1" applyAlignment="1">
      <alignment horizontal="center"/>
    </xf>
    <xf numFmtId="41" fontId="18" fillId="0" borderId="0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3" xfId="0" applyFont="1" applyBorder="1" applyAlignment="1">
      <alignment horizontal="center"/>
    </xf>
    <xf numFmtId="41" fontId="4" fillId="0" borderId="4" xfId="1" applyNumberFormat="1" applyFont="1" applyBorder="1" applyAlignment="1">
      <alignment horizontal="right"/>
    </xf>
    <xf numFmtId="41" fontId="27" fillId="0" borderId="0" xfId="1" applyNumberFormat="1" applyFont="1" applyFill="1" applyBorder="1" applyAlignment="1">
      <alignment horizontal="center"/>
    </xf>
    <xf numFmtId="41" fontId="27" fillId="0" borderId="0" xfId="1" applyNumberFormat="1" applyFont="1" applyFill="1" applyBorder="1" applyAlignment="1">
      <alignment horizontal="right"/>
    </xf>
    <xf numFmtId="41" fontId="27" fillId="0" borderId="0" xfId="0" applyNumberFormat="1" applyFont="1" applyAlignment="1">
      <alignment horizontal="center"/>
    </xf>
    <xf numFmtId="0" fontId="29" fillId="0" borderId="12" xfId="0" applyFont="1" applyBorder="1" applyAlignment="1">
      <alignment horizontal="center"/>
    </xf>
    <xf numFmtId="41" fontId="30" fillId="0" borderId="0" xfId="1" applyNumberFormat="1" applyFont="1" applyBorder="1" applyAlignment="1">
      <alignment horizontal="right"/>
    </xf>
    <xf numFmtId="0" fontId="21" fillId="0" borderId="0" xfId="0" applyFont="1" applyAlignment="1">
      <alignment horizontal="distributed" justifyLastLine="1"/>
    </xf>
    <xf numFmtId="41" fontId="18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distributed"/>
    </xf>
    <xf numFmtId="41" fontId="18" fillId="0" borderId="0" xfId="1" applyNumberFormat="1" applyFont="1" applyBorder="1" applyAlignment="1">
      <alignment horizontal="center"/>
    </xf>
    <xf numFmtId="41" fontId="4" fillId="0" borderId="0" xfId="1" applyNumberFormat="1" applyFont="1" applyBorder="1" applyAlignment="1">
      <alignment horizontal="right"/>
    </xf>
    <xf numFmtId="176" fontId="18" fillId="0" borderId="0" xfId="1" applyNumberFormat="1" applyFont="1" applyFill="1" applyBorder="1" applyAlignment="1"/>
    <xf numFmtId="176" fontId="18" fillId="0" borderId="13" xfId="1" applyNumberFormat="1" applyFont="1" applyFill="1" applyBorder="1" applyAlignment="1"/>
    <xf numFmtId="0" fontId="4" fillId="0" borderId="0" xfId="0" applyFont="1" applyAlignment="1">
      <alignment horizontal="distributed"/>
    </xf>
    <xf numFmtId="176" fontId="18" fillId="0" borderId="12" xfId="1" applyNumberFormat="1" applyFont="1" applyFill="1" applyBorder="1" applyAlignment="1"/>
    <xf numFmtId="38" fontId="18" fillId="0" borderId="0" xfId="1" applyFont="1" applyFill="1" applyBorder="1" applyAlignment="1"/>
    <xf numFmtId="176" fontId="27" fillId="0" borderId="0" xfId="1" applyNumberFormat="1" applyFont="1" applyFill="1" applyBorder="1" applyAlignment="1"/>
    <xf numFmtId="176" fontId="27" fillId="0" borderId="13" xfId="1" applyNumberFormat="1" applyFont="1" applyFill="1" applyBorder="1" applyAlignment="1"/>
    <xf numFmtId="176" fontId="18" fillId="0" borderId="4" xfId="1" applyNumberFormat="1" applyFont="1" applyFill="1" applyBorder="1" applyAlignment="1"/>
    <xf numFmtId="176" fontId="18" fillId="0" borderId="9" xfId="1" applyNumberFormat="1" applyFont="1" applyFill="1" applyBorder="1" applyAlignment="1"/>
    <xf numFmtId="176" fontId="27" fillId="0" borderId="12" xfId="1" applyNumberFormat="1" applyFont="1" applyFill="1" applyBorder="1" applyAlignment="1"/>
    <xf numFmtId="176" fontId="18" fillId="0" borderId="8" xfId="1" applyNumberFormat="1" applyFont="1" applyFill="1" applyBorder="1" applyAlignment="1"/>
    <xf numFmtId="0" fontId="4" fillId="0" borderId="8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9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0" xfId="0" applyFont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 shrinkToFit="1"/>
    </xf>
    <xf numFmtId="0" fontId="5" fillId="0" borderId="4" xfId="0" applyFont="1" applyBorder="1" applyAlignment="1">
      <alignment horizontal="center" vertical="center" textRotation="255" wrapText="1" shrinkToFit="1"/>
    </xf>
    <xf numFmtId="0" fontId="5" fillId="0" borderId="9" xfId="0" applyFont="1" applyBorder="1" applyAlignment="1">
      <alignment horizontal="center" vertical="center" textRotation="255" wrapText="1" shrinkToFit="1"/>
    </xf>
    <xf numFmtId="0" fontId="5" fillId="0" borderId="12" xfId="0" applyFont="1" applyBorder="1" applyAlignment="1">
      <alignment horizontal="center" vertical="center" textRotation="255" wrapText="1" shrinkToFit="1"/>
    </xf>
    <xf numFmtId="0" fontId="5" fillId="0" borderId="0" xfId="0" applyFont="1" applyAlignment="1">
      <alignment horizontal="center" vertical="center" textRotation="255" wrapText="1" shrinkToFit="1"/>
    </xf>
    <xf numFmtId="0" fontId="5" fillId="0" borderId="13" xfId="0" applyFont="1" applyBorder="1" applyAlignment="1">
      <alignment horizontal="center" vertical="center" textRotation="255" wrapText="1" shrinkToFit="1"/>
    </xf>
    <xf numFmtId="0" fontId="5" fillId="0" borderId="10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11" xfId="0" applyFont="1" applyBorder="1" applyAlignment="1">
      <alignment horizontal="center" vertical="center" textRotation="255" wrapText="1" shrinkToFi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8" fillId="0" borderId="0" xfId="1" applyNumberFormat="1" applyFont="1" applyBorder="1" applyAlignment="1"/>
    <xf numFmtId="176" fontId="0" fillId="0" borderId="0" xfId="0" applyNumberFormat="1" applyAlignment="1"/>
    <xf numFmtId="176" fontId="18" fillId="0" borderId="12" xfId="1" applyNumberFormat="1" applyFont="1" applyBorder="1" applyAlignment="1"/>
    <xf numFmtId="176" fontId="27" fillId="0" borderId="0" xfId="1" applyNumberFormat="1" applyFont="1" applyBorder="1" applyAlignment="1"/>
    <xf numFmtId="176" fontId="27" fillId="0" borderId="12" xfId="1" applyNumberFormat="1" applyFont="1" applyBorder="1" applyAlignment="1"/>
    <xf numFmtId="176" fontId="33" fillId="0" borderId="0" xfId="1" applyNumberFormat="1" applyFont="1" applyBorder="1" applyAlignment="1"/>
    <xf numFmtId="176" fontId="18" fillId="0" borderId="4" xfId="1" applyNumberFormat="1" applyFont="1" applyBorder="1" applyAlignment="1"/>
    <xf numFmtId="176" fontId="18" fillId="0" borderId="8" xfId="1" applyNumberFormat="1" applyFont="1" applyBorder="1" applyAlignment="1"/>
    <xf numFmtId="0" fontId="4" fillId="0" borderId="8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</cellXfs>
  <cellStyles count="26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桁区切り" xfId="1" builtinId="6"/>
    <cellStyle name="標準" xfId="0" builtinId="0"/>
    <cellStyle name="標準 2" xfId="2" xr:uid="{00000000-0005-0000-0000-000015000000}"/>
    <cellStyle name="標準 2 2" xfId="24" xr:uid="{00000000-0005-0000-0000-000016000000}"/>
    <cellStyle name="標準 2 3" xfId="25" xr:uid="{00000000-0005-0000-0000-000017000000}"/>
    <cellStyle name="標準 3" xfId="22" xr:uid="{00000000-0005-0000-0000-000018000000}"/>
    <cellStyle name="標準 6" xfId="23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FSVNAS01\share\&#20225;&#30011;&#37096;\&#32113;&#35336;&#35506;\06%20&#28040;&#36027;&#36786;&#26519;&#32113;&#35336;&#29677;\&#23398;&#26657;&#22522;&#26412;&#35519;&#26619;\&#65330;&#65302;&#9679;&#23398;&#26657;&#22522;&#26412;&#35519;&#26619;\34_&#30906;&#22577;\&#8544;_&#32113;&#35336;&#34920;&#20316;&#25104;&#12487;&#12540;&#12479;\&#9313;&#24188;&#20445;&#36899;&#25658;&#22411;&#35469;&#23450;&#12371;&#12393;&#12418;&#22290;\&#23436;&#25104;\t_11-12.xlsx" TargetMode="External"/><Relationship Id="rId1" Type="http://schemas.openxmlformats.org/officeDocument/2006/relationships/externalLinkPath" Target="/&#20225;&#30011;&#37096;/&#32113;&#35336;&#35506;/06%20&#28040;&#36027;&#36786;&#26519;&#32113;&#35336;&#29677;/&#23398;&#26657;&#22522;&#26412;&#35519;&#26619;/&#65330;&#65302;&#9679;&#23398;&#26657;&#22522;&#26412;&#35519;&#26619;/34_&#30906;&#22577;/&#8544;_&#32113;&#35336;&#34920;&#20316;&#25104;&#12487;&#12540;&#12479;/&#9313;&#24188;&#20445;&#36899;&#25658;&#22411;&#35469;&#23450;&#12371;&#12393;&#12418;&#22290;/&#23436;&#25104;/t_1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11・12"/>
      <sheetName val="在園者数_私SYT21413●"/>
      <sheetName val="教育・保育職員数兼_公SYT21421●"/>
      <sheetName val="教育･保育職員数兼_計SYT21419●"/>
      <sheetName val="教育・保育職員数兼_私SYT21422●"/>
      <sheetName val="その他職員数_私SYT21431●"/>
      <sheetName val="教育・保育職員数本_私SYT21418●"/>
      <sheetName val="学級数SYT21405●"/>
      <sheetName val="学校数SYT21401●"/>
      <sheetName val="産休代替等教職員数SYT21427●"/>
      <sheetName val="その他職員数_公SYT21430●"/>
      <sheetName val="その他職員数_計SYT21428●"/>
    </sheetNames>
    <sheetDataSet>
      <sheetData sheetId="0"/>
      <sheetData sheetId="1">
        <row r="5">
          <cell r="C5">
            <v>11892</v>
          </cell>
          <cell r="D5">
            <v>6071</v>
          </cell>
          <cell r="E5">
            <v>5821</v>
          </cell>
          <cell r="F5">
            <v>472</v>
          </cell>
          <cell r="G5">
            <v>240</v>
          </cell>
          <cell r="H5">
            <v>232</v>
          </cell>
          <cell r="I5">
            <v>1000</v>
          </cell>
          <cell r="J5">
            <v>507</v>
          </cell>
          <cell r="K5">
            <v>493</v>
          </cell>
          <cell r="L5">
            <v>1188</v>
          </cell>
          <cell r="M5">
            <v>594</v>
          </cell>
          <cell r="N5">
            <v>594</v>
          </cell>
          <cell r="R5">
            <v>1008</v>
          </cell>
          <cell r="S5">
            <v>505</v>
          </cell>
          <cell r="T5">
            <v>503</v>
          </cell>
          <cell r="U5">
            <v>1369</v>
          </cell>
          <cell r="V5">
            <v>700</v>
          </cell>
          <cell r="W5">
            <v>669</v>
          </cell>
          <cell r="AD5">
            <v>282</v>
          </cell>
          <cell r="AE5">
            <v>150</v>
          </cell>
          <cell r="AF5">
            <v>132</v>
          </cell>
          <cell r="AJ5">
            <v>896</v>
          </cell>
          <cell r="AK5">
            <v>458</v>
          </cell>
          <cell r="AL5">
            <v>438</v>
          </cell>
          <cell r="AM5">
            <v>1319</v>
          </cell>
          <cell r="AN5">
            <v>653</v>
          </cell>
          <cell r="AO5">
            <v>666</v>
          </cell>
          <cell r="AP5">
            <v>636</v>
          </cell>
          <cell r="AQ5">
            <v>340</v>
          </cell>
          <cell r="AR5">
            <v>296</v>
          </cell>
          <cell r="AV5">
            <v>774</v>
          </cell>
          <cell r="AW5">
            <v>401</v>
          </cell>
          <cell r="AX5">
            <v>373</v>
          </cell>
          <cell r="AY5">
            <v>994</v>
          </cell>
          <cell r="AZ5">
            <v>528</v>
          </cell>
          <cell r="BA5">
            <v>466</v>
          </cell>
          <cell r="BB5">
            <v>819</v>
          </cell>
          <cell r="BC5">
            <v>420</v>
          </cell>
          <cell r="BD5">
            <v>399</v>
          </cell>
          <cell r="BE5">
            <v>1135</v>
          </cell>
          <cell r="BF5">
            <v>575</v>
          </cell>
          <cell r="BG5">
            <v>560</v>
          </cell>
        </row>
        <row r="6">
          <cell r="B6" t="str">
            <v>那覇市</v>
          </cell>
          <cell r="C6">
            <v>2142</v>
          </cell>
          <cell r="D6">
            <v>1141</v>
          </cell>
          <cell r="E6">
            <v>1001</v>
          </cell>
          <cell r="F6">
            <v>44</v>
          </cell>
          <cell r="G6">
            <v>23</v>
          </cell>
          <cell r="H6">
            <v>21</v>
          </cell>
          <cell r="I6">
            <v>113</v>
          </cell>
          <cell r="J6">
            <v>63</v>
          </cell>
          <cell r="K6">
            <v>50</v>
          </cell>
          <cell r="L6">
            <v>125</v>
          </cell>
          <cell r="M6">
            <v>66</v>
          </cell>
          <cell r="N6">
            <v>59</v>
          </cell>
          <cell r="O6">
            <v>358</v>
          </cell>
          <cell r="P6">
            <v>186</v>
          </cell>
          <cell r="Q6">
            <v>172</v>
          </cell>
          <cell r="R6">
            <v>97</v>
          </cell>
          <cell r="S6">
            <v>46</v>
          </cell>
          <cell r="T6">
            <v>51</v>
          </cell>
          <cell r="U6">
            <v>246</v>
          </cell>
          <cell r="V6">
            <v>128</v>
          </cell>
          <cell r="W6">
            <v>118</v>
          </cell>
          <cell r="X6">
            <v>0</v>
          </cell>
          <cell r="Y6">
            <v>0</v>
          </cell>
          <cell r="Z6">
            <v>0</v>
          </cell>
          <cell r="AA6">
            <v>246</v>
          </cell>
          <cell r="AB6">
            <v>128</v>
          </cell>
          <cell r="AC6">
            <v>118</v>
          </cell>
          <cell r="AD6">
            <v>15</v>
          </cell>
          <cell r="AE6">
            <v>12</v>
          </cell>
          <cell r="AF6">
            <v>3</v>
          </cell>
          <cell r="AG6">
            <v>554</v>
          </cell>
          <cell r="AH6">
            <v>299</v>
          </cell>
          <cell r="AI6">
            <v>255</v>
          </cell>
          <cell r="AJ6">
            <v>117</v>
          </cell>
          <cell r="AK6">
            <v>63</v>
          </cell>
          <cell r="AL6">
            <v>54</v>
          </cell>
          <cell r="AM6">
            <v>206</v>
          </cell>
          <cell r="AN6">
            <v>116</v>
          </cell>
          <cell r="AO6">
            <v>90</v>
          </cell>
          <cell r="AP6">
            <v>231</v>
          </cell>
          <cell r="AQ6">
            <v>120</v>
          </cell>
          <cell r="AR6">
            <v>111</v>
          </cell>
          <cell r="AS6">
            <v>948</v>
          </cell>
          <cell r="AT6">
            <v>504</v>
          </cell>
          <cell r="AU6">
            <v>444</v>
          </cell>
          <cell r="AV6">
            <v>118</v>
          </cell>
          <cell r="AW6">
            <v>62</v>
          </cell>
          <cell r="AX6">
            <v>56</v>
          </cell>
          <cell r="AY6">
            <v>158</v>
          </cell>
          <cell r="AZ6">
            <v>85</v>
          </cell>
          <cell r="BA6">
            <v>73</v>
          </cell>
          <cell r="BB6">
            <v>289</v>
          </cell>
          <cell r="BC6">
            <v>163</v>
          </cell>
          <cell r="BD6">
            <v>126</v>
          </cell>
          <cell r="BE6">
            <v>383</v>
          </cell>
          <cell r="BF6">
            <v>194</v>
          </cell>
          <cell r="BG6">
            <v>189</v>
          </cell>
          <cell r="BH6">
            <v>860</v>
          </cell>
          <cell r="BI6">
            <v>442</v>
          </cell>
          <cell r="BJ6">
            <v>418</v>
          </cell>
        </row>
        <row r="7">
          <cell r="B7" t="str">
            <v>宜野湾市</v>
          </cell>
          <cell r="C7">
            <v>144</v>
          </cell>
          <cell r="D7">
            <v>89</v>
          </cell>
          <cell r="E7">
            <v>55</v>
          </cell>
          <cell r="F7">
            <v>15</v>
          </cell>
          <cell r="G7">
            <v>5</v>
          </cell>
          <cell r="H7">
            <v>10</v>
          </cell>
          <cell r="I7">
            <v>16</v>
          </cell>
          <cell r="J7">
            <v>13</v>
          </cell>
          <cell r="K7">
            <v>3</v>
          </cell>
          <cell r="L7">
            <v>21</v>
          </cell>
          <cell r="M7">
            <v>8</v>
          </cell>
          <cell r="N7">
            <v>13</v>
          </cell>
          <cell r="O7">
            <v>38</v>
          </cell>
          <cell r="P7">
            <v>26</v>
          </cell>
          <cell r="Q7">
            <v>12</v>
          </cell>
          <cell r="R7">
            <v>20</v>
          </cell>
          <cell r="S7">
            <v>14</v>
          </cell>
          <cell r="T7">
            <v>6</v>
          </cell>
          <cell r="U7">
            <v>14</v>
          </cell>
          <cell r="V7">
            <v>10</v>
          </cell>
          <cell r="W7">
            <v>4</v>
          </cell>
          <cell r="X7">
            <v>0</v>
          </cell>
          <cell r="Y7">
            <v>0</v>
          </cell>
          <cell r="Z7">
            <v>0</v>
          </cell>
          <cell r="AA7">
            <v>14</v>
          </cell>
          <cell r="AB7">
            <v>10</v>
          </cell>
          <cell r="AC7">
            <v>4</v>
          </cell>
          <cell r="AD7">
            <v>4</v>
          </cell>
          <cell r="AE7">
            <v>2</v>
          </cell>
          <cell r="AF7">
            <v>2</v>
          </cell>
          <cell r="AG7">
            <v>30</v>
          </cell>
          <cell r="AH7">
            <v>23</v>
          </cell>
          <cell r="AI7">
            <v>7</v>
          </cell>
          <cell r="AJ7">
            <v>21</v>
          </cell>
          <cell r="AK7">
            <v>18</v>
          </cell>
          <cell r="AL7">
            <v>3</v>
          </cell>
          <cell r="AM7">
            <v>8</v>
          </cell>
          <cell r="AN7">
            <v>5</v>
          </cell>
          <cell r="AO7">
            <v>3</v>
          </cell>
          <cell r="AP7">
            <v>1</v>
          </cell>
          <cell r="AQ7">
            <v>0</v>
          </cell>
          <cell r="AR7">
            <v>1</v>
          </cell>
          <cell r="AS7">
            <v>24</v>
          </cell>
          <cell r="AT7">
            <v>14</v>
          </cell>
          <cell r="AU7">
            <v>10</v>
          </cell>
          <cell r="AV7">
            <v>15</v>
          </cell>
          <cell r="AW7">
            <v>9</v>
          </cell>
          <cell r="AX7">
            <v>6</v>
          </cell>
          <cell r="AY7">
            <v>7</v>
          </cell>
          <cell r="AZ7">
            <v>4</v>
          </cell>
          <cell r="BA7">
            <v>3</v>
          </cell>
          <cell r="BB7">
            <v>2</v>
          </cell>
          <cell r="BC7">
            <v>1</v>
          </cell>
          <cell r="BD7">
            <v>1</v>
          </cell>
          <cell r="BE7">
            <v>0</v>
          </cell>
          <cell r="BF7">
            <v>0</v>
          </cell>
          <cell r="BG7">
            <v>0</v>
          </cell>
          <cell r="BH7">
            <v>15</v>
          </cell>
          <cell r="BI7">
            <v>10</v>
          </cell>
          <cell r="BJ7">
            <v>5</v>
          </cell>
        </row>
        <row r="8">
          <cell r="B8" t="str">
            <v>石垣市</v>
          </cell>
          <cell r="C8">
            <v>342</v>
          </cell>
          <cell r="D8">
            <v>166</v>
          </cell>
          <cell r="E8">
            <v>176</v>
          </cell>
          <cell r="F8">
            <v>22</v>
          </cell>
          <cell r="G8">
            <v>9</v>
          </cell>
          <cell r="H8">
            <v>13</v>
          </cell>
          <cell r="I8">
            <v>45</v>
          </cell>
          <cell r="J8">
            <v>23</v>
          </cell>
          <cell r="K8">
            <v>22</v>
          </cell>
          <cell r="L8">
            <v>47</v>
          </cell>
          <cell r="M8">
            <v>22</v>
          </cell>
          <cell r="N8">
            <v>25</v>
          </cell>
          <cell r="O8">
            <v>70</v>
          </cell>
          <cell r="P8">
            <v>36</v>
          </cell>
          <cell r="Q8">
            <v>34</v>
          </cell>
          <cell r="R8">
            <v>34</v>
          </cell>
          <cell r="S8">
            <v>18</v>
          </cell>
          <cell r="T8">
            <v>16</v>
          </cell>
          <cell r="U8">
            <v>32</v>
          </cell>
          <cell r="V8">
            <v>15</v>
          </cell>
          <cell r="W8">
            <v>17</v>
          </cell>
          <cell r="X8">
            <v>1</v>
          </cell>
          <cell r="Y8">
            <v>0</v>
          </cell>
          <cell r="Z8">
            <v>1</v>
          </cell>
          <cell r="AA8">
            <v>31</v>
          </cell>
          <cell r="AB8">
            <v>15</v>
          </cell>
          <cell r="AC8">
            <v>16</v>
          </cell>
          <cell r="AD8">
            <v>4</v>
          </cell>
          <cell r="AE8">
            <v>3</v>
          </cell>
          <cell r="AF8">
            <v>1</v>
          </cell>
          <cell r="AG8">
            <v>80</v>
          </cell>
          <cell r="AH8">
            <v>35</v>
          </cell>
          <cell r="AI8">
            <v>45</v>
          </cell>
          <cell r="AJ8">
            <v>41</v>
          </cell>
          <cell r="AK8">
            <v>17</v>
          </cell>
          <cell r="AL8">
            <v>24</v>
          </cell>
          <cell r="AM8">
            <v>28</v>
          </cell>
          <cell r="AN8">
            <v>15</v>
          </cell>
          <cell r="AO8">
            <v>13</v>
          </cell>
          <cell r="AP8">
            <v>11</v>
          </cell>
          <cell r="AQ8">
            <v>3</v>
          </cell>
          <cell r="AR8">
            <v>8</v>
          </cell>
          <cell r="AS8">
            <v>78</v>
          </cell>
          <cell r="AT8">
            <v>41</v>
          </cell>
          <cell r="AU8">
            <v>37</v>
          </cell>
          <cell r="AV8">
            <v>23</v>
          </cell>
          <cell r="AW8">
            <v>12</v>
          </cell>
          <cell r="AX8">
            <v>11</v>
          </cell>
          <cell r="AY8">
            <v>35</v>
          </cell>
          <cell r="AZ8">
            <v>19</v>
          </cell>
          <cell r="BA8">
            <v>16</v>
          </cell>
          <cell r="BB8">
            <v>8</v>
          </cell>
          <cell r="BC8">
            <v>4</v>
          </cell>
          <cell r="BD8">
            <v>4</v>
          </cell>
          <cell r="BE8">
            <v>12</v>
          </cell>
          <cell r="BF8">
            <v>6</v>
          </cell>
          <cell r="BG8">
            <v>6</v>
          </cell>
          <cell r="BH8">
            <v>55</v>
          </cell>
          <cell r="BI8">
            <v>24</v>
          </cell>
          <cell r="BJ8">
            <v>31</v>
          </cell>
        </row>
        <row r="9">
          <cell r="B9" t="str">
            <v>浦添市</v>
          </cell>
          <cell r="C9">
            <v>1221</v>
          </cell>
          <cell r="D9">
            <v>640</v>
          </cell>
          <cell r="E9">
            <v>581</v>
          </cell>
          <cell r="F9">
            <v>30</v>
          </cell>
          <cell r="G9">
            <v>19</v>
          </cell>
          <cell r="H9">
            <v>11</v>
          </cell>
          <cell r="I9">
            <v>77</v>
          </cell>
          <cell r="J9">
            <v>37</v>
          </cell>
          <cell r="K9">
            <v>40</v>
          </cell>
          <cell r="L9">
            <v>82</v>
          </cell>
          <cell r="M9">
            <v>43</v>
          </cell>
          <cell r="N9">
            <v>39</v>
          </cell>
          <cell r="O9">
            <v>293</v>
          </cell>
          <cell r="P9">
            <v>160</v>
          </cell>
          <cell r="Q9">
            <v>133</v>
          </cell>
          <cell r="R9">
            <v>55</v>
          </cell>
          <cell r="S9">
            <v>29</v>
          </cell>
          <cell r="T9">
            <v>26</v>
          </cell>
          <cell r="U9">
            <v>209</v>
          </cell>
          <cell r="V9">
            <v>119</v>
          </cell>
          <cell r="W9">
            <v>90</v>
          </cell>
          <cell r="X9">
            <v>0</v>
          </cell>
          <cell r="Y9">
            <v>0</v>
          </cell>
          <cell r="Z9">
            <v>0</v>
          </cell>
          <cell r="AA9">
            <v>209</v>
          </cell>
          <cell r="AB9">
            <v>119</v>
          </cell>
          <cell r="AC9">
            <v>90</v>
          </cell>
          <cell r="AD9">
            <v>29</v>
          </cell>
          <cell r="AE9">
            <v>12</v>
          </cell>
          <cell r="AF9">
            <v>17</v>
          </cell>
          <cell r="AG9">
            <v>335</v>
          </cell>
          <cell r="AH9">
            <v>182</v>
          </cell>
          <cell r="AI9">
            <v>153</v>
          </cell>
          <cell r="AJ9">
            <v>74</v>
          </cell>
          <cell r="AK9">
            <v>49</v>
          </cell>
          <cell r="AL9">
            <v>25</v>
          </cell>
          <cell r="AM9">
            <v>217</v>
          </cell>
          <cell r="AN9">
            <v>110</v>
          </cell>
          <cell r="AO9">
            <v>107</v>
          </cell>
          <cell r="AP9">
            <v>44</v>
          </cell>
          <cell r="AQ9">
            <v>23</v>
          </cell>
          <cell r="AR9">
            <v>21</v>
          </cell>
          <cell r="AS9">
            <v>404</v>
          </cell>
          <cell r="AT9">
            <v>199</v>
          </cell>
          <cell r="AU9">
            <v>205</v>
          </cell>
          <cell r="AV9">
            <v>64</v>
          </cell>
          <cell r="AW9">
            <v>25</v>
          </cell>
          <cell r="AX9">
            <v>39</v>
          </cell>
          <cell r="AY9">
            <v>164</v>
          </cell>
          <cell r="AZ9">
            <v>84</v>
          </cell>
          <cell r="BA9">
            <v>80</v>
          </cell>
          <cell r="BB9">
            <v>84</v>
          </cell>
          <cell r="BC9">
            <v>47</v>
          </cell>
          <cell r="BD9">
            <v>37</v>
          </cell>
          <cell r="BE9">
            <v>92</v>
          </cell>
          <cell r="BF9">
            <v>43</v>
          </cell>
          <cell r="BG9">
            <v>49</v>
          </cell>
          <cell r="BH9">
            <v>345</v>
          </cell>
          <cell r="BI9">
            <v>185</v>
          </cell>
          <cell r="BJ9">
            <v>160</v>
          </cell>
        </row>
        <row r="10">
          <cell r="B10" t="str">
            <v>名護市</v>
          </cell>
          <cell r="C10">
            <v>544</v>
          </cell>
          <cell r="D10">
            <v>284</v>
          </cell>
          <cell r="E10">
            <v>260</v>
          </cell>
          <cell r="F10">
            <v>43</v>
          </cell>
          <cell r="G10">
            <v>20</v>
          </cell>
          <cell r="H10">
            <v>23</v>
          </cell>
          <cell r="I10">
            <v>67</v>
          </cell>
          <cell r="J10">
            <v>40</v>
          </cell>
          <cell r="K10">
            <v>27</v>
          </cell>
          <cell r="L10">
            <v>81</v>
          </cell>
          <cell r="M10">
            <v>41</v>
          </cell>
          <cell r="N10">
            <v>40</v>
          </cell>
          <cell r="O10">
            <v>114</v>
          </cell>
          <cell r="P10">
            <v>55</v>
          </cell>
          <cell r="Q10">
            <v>59</v>
          </cell>
          <cell r="R10">
            <v>76</v>
          </cell>
          <cell r="S10">
            <v>36</v>
          </cell>
          <cell r="T10">
            <v>40</v>
          </cell>
          <cell r="U10">
            <v>30</v>
          </cell>
          <cell r="V10">
            <v>14</v>
          </cell>
          <cell r="W10">
            <v>16</v>
          </cell>
          <cell r="X10">
            <v>3</v>
          </cell>
          <cell r="Y10">
            <v>2</v>
          </cell>
          <cell r="Z10">
            <v>1</v>
          </cell>
          <cell r="AA10">
            <v>27</v>
          </cell>
          <cell r="AB10">
            <v>12</v>
          </cell>
          <cell r="AC10">
            <v>15</v>
          </cell>
          <cell r="AD10">
            <v>8</v>
          </cell>
          <cell r="AE10">
            <v>5</v>
          </cell>
          <cell r="AF10">
            <v>3</v>
          </cell>
          <cell r="AG10">
            <v>119</v>
          </cell>
          <cell r="AH10">
            <v>60</v>
          </cell>
          <cell r="AI10">
            <v>59</v>
          </cell>
          <cell r="AJ10">
            <v>85</v>
          </cell>
          <cell r="AK10">
            <v>42</v>
          </cell>
          <cell r="AL10">
            <v>43</v>
          </cell>
          <cell r="AM10">
            <v>27</v>
          </cell>
          <cell r="AN10">
            <v>13</v>
          </cell>
          <cell r="AO10">
            <v>14</v>
          </cell>
          <cell r="AP10">
            <v>7</v>
          </cell>
          <cell r="AQ10">
            <v>5</v>
          </cell>
          <cell r="AR10">
            <v>2</v>
          </cell>
          <cell r="AS10">
            <v>120</v>
          </cell>
          <cell r="AT10">
            <v>68</v>
          </cell>
          <cell r="AU10">
            <v>52</v>
          </cell>
          <cell r="AV10">
            <v>75</v>
          </cell>
          <cell r="AW10">
            <v>45</v>
          </cell>
          <cell r="AX10">
            <v>30</v>
          </cell>
          <cell r="AY10">
            <v>24</v>
          </cell>
          <cell r="AZ10">
            <v>15</v>
          </cell>
          <cell r="BA10">
            <v>9</v>
          </cell>
          <cell r="BB10">
            <v>16</v>
          </cell>
          <cell r="BC10">
            <v>6</v>
          </cell>
          <cell r="BD10">
            <v>10</v>
          </cell>
          <cell r="BE10">
            <v>5</v>
          </cell>
          <cell r="BF10">
            <v>2</v>
          </cell>
          <cell r="BG10">
            <v>3</v>
          </cell>
          <cell r="BH10">
            <v>42</v>
          </cell>
          <cell r="BI10">
            <v>21</v>
          </cell>
          <cell r="BJ10">
            <v>21</v>
          </cell>
        </row>
        <row r="11">
          <cell r="B11" t="str">
            <v>糸満市</v>
          </cell>
          <cell r="C11">
            <v>1232</v>
          </cell>
          <cell r="D11">
            <v>625</v>
          </cell>
          <cell r="E11">
            <v>607</v>
          </cell>
          <cell r="F11">
            <v>53</v>
          </cell>
          <cell r="G11">
            <v>26</v>
          </cell>
          <cell r="H11">
            <v>27</v>
          </cell>
          <cell r="I11">
            <v>120</v>
          </cell>
          <cell r="J11">
            <v>60</v>
          </cell>
          <cell r="K11">
            <v>60</v>
          </cell>
          <cell r="L11">
            <v>152</v>
          </cell>
          <cell r="M11">
            <v>78</v>
          </cell>
          <cell r="N11">
            <v>74</v>
          </cell>
          <cell r="O11">
            <v>293</v>
          </cell>
          <cell r="P11">
            <v>154</v>
          </cell>
          <cell r="Q11">
            <v>139</v>
          </cell>
          <cell r="R11">
            <v>129</v>
          </cell>
          <cell r="S11">
            <v>65</v>
          </cell>
          <cell r="T11">
            <v>64</v>
          </cell>
          <cell r="U11">
            <v>135</v>
          </cell>
          <cell r="V11">
            <v>69</v>
          </cell>
          <cell r="W11">
            <v>66</v>
          </cell>
          <cell r="X11">
            <v>2</v>
          </cell>
          <cell r="Y11">
            <v>1</v>
          </cell>
          <cell r="Z11">
            <v>1</v>
          </cell>
          <cell r="AA11">
            <v>133</v>
          </cell>
          <cell r="AB11">
            <v>68</v>
          </cell>
          <cell r="AC11">
            <v>65</v>
          </cell>
          <cell r="AD11">
            <v>29</v>
          </cell>
          <cell r="AE11">
            <v>20</v>
          </cell>
          <cell r="AF11">
            <v>9</v>
          </cell>
          <cell r="AG11">
            <v>302</v>
          </cell>
          <cell r="AH11">
            <v>136</v>
          </cell>
          <cell r="AI11">
            <v>166</v>
          </cell>
          <cell r="AJ11">
            <v>105</v>
          </cell>
          <cell r="AK11">
            <v>50</v>
          </cell>
          <cell r="AL11">
            <v>55</v>
          </cell>
          <cell r="AM11">
            <v>136</v>
          </cell>
          <cell r="AN11">
            <v>56</v>
          </cell>
          <cell r="AO11">
            <v>80</v>
          </cell>
          <cell r="AP11">
            <v>61</v>
          </cell>
          <cell r="AQ11">
            <v>30</v>
          </cell>
          <cell r="AR11">
            <v>31</v>
          </cell>
          <cell r="AS11">
            <v>312</v>
          </cell>
          <cell r="AT11">
            <v>171</v>
          </cell>
          <cell r="AU11">
            <v>141</v>
          </cell>
          <cell r="AV11">
            <v>107</v>
          </cell>
          <cell r="AW11">
            <v>58</v>
          </cell>
          <cell r="AX11">
            <v>49</v>
          </cell>
          <cell r="AY11">
            <v>92</v>
          </cell>
          <cell r="AZ11">
            <v>54</v>
          </cell>
          <cell r="BA11">
            <v>38</v>
          </cell>
          <cell r="BB11">
            <v>27</v>
          </cell>
          <cell r="BC11">
            <v>14</v>
          </cell>
          <cell r="BD11">
            <v>13</v>
          </cell>
          <cell r="BE11">
            <v>86</v>
          </cell>
          <cell r="BF11">
            <v>45</v>
          </cell>
          <cell r="BG11">
            <v>41</v>
          </cell>
          <cell r="BH11">
            <v>282</v>
          </cell>
          <cell r="BI11">
            <v>144</v>
          </cell>
          <cell r="BJ11">
            <v>138</v>
          </cell>
        </row>
        <row r="12">
          <cell r="B12" t="str">
            <v>沖縄市</v>
          </cell>
          <cell r="C12">
            <v>297</v>
          </cell>
          <cell r="D12">
            <v>142</v>
          </cell>
          <cell r="E12">
            <v>155</v>
          </cell>
          <cell r="F12">
            <v>21</v>
          </cell>
          <cell r="G12">
            <v>12</v>
          </cell>
          <cell r="H12">
            <v>9</v>
          </cell>
          <cell r="I12">
            <v>42</v>
          </cell>
          <cell r="J12">
            <v>23</v>
          </cell>
          <cell r="K12">
            <v>19</v>
          </cell>
          <cell r="L12">
            <v>42</v>
          </cell>
          <cell r="M12">
            <v>24</v>
          </cell>
          <cell r="N12">
            <v>18</v>
          </cell>
          <cell r="O12">
            <v>68</v>
          </cell>
          <cell r="P12">
            <v>25</v>
          </cell>
          <cell r="Q12">
            <v>43</v>
          </cell>
          <cell r="R12">
            <v>28</v>
          </cell>
          <cell r="S12">
            <v>10</v>
          </cell>
          <cell r="T12">
            <v>18</v>
          </cell>
          <cell r="U12">
            <v>18</v>
          </cell>
          <cell r="V12">
            <v>6</v>
          </cell>
          <cell r="W12">
            <v>12</v>
          </cell>
          <cell r="X12">
            <v>0</v>
          </cell>
          <cell r="Y12">
            <v>0</v>
          </cell>
          <cell r="Z12">
            <v>0</v>
          </cell>
          <cell r="AA12">
            <v>18</v>
          </cell>
          <cell r="AB12">
            <v>6</v>
          </cell>
          <cell r="AC12">
            <v>12</v>
          </cell>
          <cell r="AD12">
            <v>22</v>
          </cell>
          <cell r="AE12">
            <v>9</v>
          </cell>
          <cell r="AF12">
            <v>13</v>
          </cell>
          <cell r="AG12">
            <v>69</v>
          </cell>
          <cell r="AH12">
            <v>29</v>
          </cell>
          <cell r="AI12">
            <v>40</v>
          </cell>
          <cell r="AJ12">
            <v>25</v>
          </cell>
          <cell r="AK12">
            <v>10</v>
          </cell>
          <cell r="AL12">
            <v>15</v>
          </cell>
          <cell r="AM12">
            <v>40</v>
          </cell>
          <cell r="AN12">
            <v>16</v>
          </cell>
          <cell r="AO12">
            <v>24</v>
          </cell>
          <cell r="AP12">
            <v>4</v>
          </cell>
          <cell r="AQ12">
            <v>3</v>
          </cell>
          <cell r="AR12">
            <v>1</v>
          </cell>
          <cell r="AS12">
            <v>55</v>
          </cell>
          <cell r="AT12">
            <v>29</v>
          </cell>
          <cell r="AU12">
            <v>26</v>
          </cell>
          <cell r="AV12">
            <v>13</v>
          </cell>
          <cell r="AW12">
            <v>7</v>
          </cell>
          <cell r="AX12">
            <v>6</v>
          </cell>
          <cell r="AY12">
            <v>5</v>
          </cell>
          <cell r="AZ12">
            <v>3</v>
          </cell>
          <cell r="BA12">
            <v>2</v>
          </cell>
          <cell r="BB12">
            <v>32</v>
          </cell>
          <cell r="BC12">
            <v>17</v>
          </cell>
          <cell r="BD12">
            <v>15</v>
          </cell>
          <cell r="BE12">
            <v>5</v>
          </cell>
          <cell r="BF12">
            <v>2</v>
          </cell>
          <cell r="BG12">
            <v>3</v>
          </cell>
          <cell r="BH12">
            <v>27</v>
          </cell>
          <cell r="BI12">
            <v>11</v>
          </cell>
          <cell r="BJ12">
            <v>16</v>
          </cell>
        </row>
        <row r="13">
          <cell r="B13" t="str">
            <v>豊見城市</v>
          </cell>
          <cell r="C13">
            <v>1326</v>
          </cell>
          <cell r="D13">
            <v>691</v>
          </cell>
          <cell r="E13">
            <v>635</v>
          </cell>
          <cell r="F13">
            <v>65</v>
          </cell>
          <cell r="G13">
            <v>28</v>
          </cell>
          <cell r="H13">
            <v>37</v>
          </cell>
          <cell r="I13">
            <v>111</v>
          </cell>
          <cell r="J13">
            <v>57</v>
          </cell>
          <cell r="K13">
            <v>54</v>
          </cell>
          <cell r="L13">
            <v>126</v>
          </cell>
          <cell r="M13">
            <v>68</v>
          </cell>
          <cell r="N13">
            <v>58</v>
          </cell>
          <cell r="O13">
            <v>296</v>
          </cell>
          <cell r="P13">
            <v>156</v>
          </cell>
          <cell r="Q13">
            <v>140</v>
          </cell>
          <cell r="R13">
            <v>103</v>
          </cell>
          <cell r="S13">
            <v>59</v>
          </cell>
          <cell r="T13">
            <v>44</v>
          </cell>
          <cell r="U13">
            <v>179</v>
          </cell>
          <cell r="V13">
            <v>87</v>
          </cell>
          <cell r="W13">
            <v>92</v>
          </cell>
          <cell r="X13">
            <v>0</v>
          </cell>
          <cell r="Y13">
            <v>0</v>
          </cell>
          <cell r="Z13">
            <v>0</v>
          </cell>
          <cell r="AA13">
            <v>179</v>
          </cell>
          <cell r="AB13">
            <v>87</v>
          </cell>
          <cell r="AC13">
            <v>92</v>
          </cell>
          <cell r="AD13">
            <v>14</v>
          </cell>
          <cell r="AE13">
            <v>10</v>
          </cell>
          <cell r="AF13">
            <v>4</v>
          </cell>
          <cell r="AG13">
            <v>311</v>
          </cell>
          <cell r="AH13">
            <v>172</v>
          </cell>
          <cell r="AI13">
            <v>139</v>
          </cell>
          <cell r="AJ13">
            <v>91</v>
          </cell>
          <cell r="AK13">
            <v>50</v>
          </cell>
          <cell r="AL13">
            <v>41</v>
          </cell>
          <cell r="AM13">
            <v>178</v>
          </cell>
          <cell r="AN13">
            <v>90</v>
          </cell>
          <cell r="AO13">
            <v>88</v>
          </cell>
          <cell r="AP13">
            <v>42</v>
          </cell>
          <cell r="AQ13">
            <v>32</v>
          </cell>
          <cell r="AR13">
            <v>10</v>
          </cell>
          <cell r="AS13">
            <v>417</v>
          </cell>
          <cell r="AT13">
            <v>210</v>
          </cell>
          <cell r="AU13">
            <v>207</v>
          </cell>
          <cell r="AV13">
            <v>47</v>
          </cell>
          <cell r="AW13">
            <v>22</v>
          </cell>
          <cell r="AX13">
            <v>25</v>
          </cell>
          <cell r="AY13">
            <v>197</v>
          </cell>
          <cell r="AZ13">
            <v>103</v>
          </cell>
          <cell r="BA13">
            <v>94</v>
          </cell>
          <cell r="BB13">
            <v>49</v>
          </cell>
          <cell r="BC13">
            <v>25</v>
          </cell>
          <cell r="BD13">
            <v>24</v>
          </cell>
          <cell r="BE13">
            <v>124</v>
          </cell>
          <cell r="BF13">
            <v>60</v>
          </cell>
          <cell r="BG13">
            <v>64</v>
          </cell>
          <cell r="BH13">
            <v>345</v>
          </cell>
          <cell r="BI13">
            <v>179</v>
          </cell>
          <cell r="BJ13">
            <v>166</v>
          </cell>
        </row>
        <row r="14">
          <cell r="B14" t="str">
            <v>うるま市</v>
          </cell>
          <cell r="C14">
            <v>2167</v>
          </cell>
          <cell r="D14">
            <v>1093</v>
          </cell>
          <cell r="E14">
            <v>1074</v>
          </cell>
          <cell r="F14">
            <v>98</v>
          </cell>
          <cell r="G14">
            <v>51</v>
          </cell>
          <cell r="H14">
            <v>47</v>
          </cell>
          <cell r="I14">
            <v>215</v>
          </cell>
          <cell r="J14">
            <v>100</v>
          </cell>
          <cell r="K14">
            <v>115</v>
          </cell>
          <cell r="L14">
            <v>256</v>
          </cell>
          <cell r="M14">
            <v>132</v>
          </cell>
          <cell r="N14">
            <v>124</v>
          </cell>
          <cell r="O14">
            <v>564</v>
          </cell>
          <cell r="P14">
            <v>290</v>
          </cell>
          <cell r="Q14">
            <v>274</v>
          </cell>
          <cell r="R14">
            <v>214</v>
          </cell>
          <cell r="S14">
            <v>113</v>
          </cell>
          <cell r="T14">
            <v>101</v>
          </cell>
          <cell r="U14">
            <v>249</v>
          </cell>
          <cell r="V14">
            <v>123</v>
          </cell>
          <cell r="W14">
            <v>126</v>
          </cell>
          <cell r="X14">
            <v>12</v>
          </cell>
          <cell r="Y14">
            <v>3</v>
          </cell>
          <cell r="Z14">
            <v>9</v>
          </cell>
          <cell r="AA14">
            <v>237</v>
          </cell>
          <cell r="AB14">
            <v>120</v>
          </cell>
          <cell r="AC14">
            <v>117</v>
          </cell>
          <cell r="AD14">
            <v>101</v>
          </cell>
          <cell r="AE14">
            <v>54</v>
          </cell>
          <cell r="AF14">
            <v>47</v>
          </cell>
          <cell r="AG14">
            <v>477</v>
          </cell>
          <cell r="AH14">
            <v>257</v>
          </cell>
          <cell r="AI14">
            <v>220</v>
          </cell>
          <cell r="AJ14">
            <v>136</v>
          </cell>
          <cell r="AK14">
            <v>68</v>
          </cell>
          <cell r="AL14">
            <v>68</v>
          </cell>
          <cell r="AM14">
            <v>216</v>
          </cell>
          <cell r="AN14">
            <v>120</v>
          </cell>
          <cell r="AO14">
            <v>96</v>
          </cell>
          <cell r="AP14">
            <v>125</v>
          </cell>
          <cell r="AQ14">
            <v>69</v>
          </cell>
          <cell r="AR14">
            <v>56</v>
          </cell>
          <cell r="AS14">
            <v>557</v>
          </cell>
          <cell r="AT14">
            <v>263</v>
          </cell>
          <cell r="AU14">
            <v>294</v>
          </cell>
          <cell r="AV14">
            <v>115</v>
          </cell>
          <cell r="AW14">
            <v>53</v>
          </cell>
          <cell r="AX14">
            <v>62</v>
          </cell>
          <cell r="AY14">
            <v>145</v>
          </cell>
          <cell r="AZ14">
            <v>70</v>
          </cell>
          <cell r="BA14">
            <v>75</v>
          </cell>
          <cell r="BB14">
            <v>133</v>
          </cell>
          <cell r="BC14">
            <v>57</v>
          </cell>
          <cell r="BD14">
            <v>76</v>
          </cell>
          <cell r="BE14">
            <v>164</v>
          </cell>
          <cell r="BF14">
            <v>83</v>
          </cell>
          <cell r="BG14">
            <v>81</v>
          </cell>
          <cell r="BH14">
            <v>538</v>
          </cell>
          <cell r="BI14">
            <v>275</v>
          </cell>
          <cell r="BJ14">
            <v>263</v>
          </cell>
        </row>
        <row r="15">
          <cell r="B15" t="str">
            <v>宮古島市</v>
          </cell>
          <cell r="C15">
            <v>200</v>
          </cell>
          <cell r="D15">
            <v>82</v>
          </cell>
          <cell r="E15">
            <v>118</v>
          </cell>
          <cell r="F15">
            <v>5</v>
          </cell>
          <cell r="G15">
            <v>4</v>
          </cell>
          <cell r="H15">
            <v>1</v>
          </cell>
          <cell r="I15">
            <v>22</v>
          </cell>
          <cell r="J15">
            <v>6</v>
          </cell>
          <cell r="K15">
            <v>16</v>
          </cell>
          <cell r="L15">
            <v>26</v>
          </cell>
          <cell r="M15">
            <v>9</v>
          </cell>
          <cell r="N15">
            <v>17</v>
          </cell>
          <cell r="O15">
            <v>53</v>
          </cell>
          <cell r="P15">
            <v>20</v>
          </cell>
          <cell r="Q15">
            <v>33</v>
          </cell>
          <cell r="R15">
            <v>18</v>
          </cell>
          <cell r="S15">
            <v>7</v>
          </cell>
          <cell r="T15">
            <v>11</v>
          </cell>
          <cell r="U15">
            <v>23</v>
          </cell>
          <cell r="V15">
            <v>10</v>
          </cell>
          <cell r="W15">
            <v>13</v>
          </cell>
          <cell r="X15">
            <v>0</v>
          </cell>
          <cell r="Y15">
            <v>0</v>
          </cell>
          <cell r="Z15">
            <v>0</v>
          </cell>
          <cell r="AA15">
            <v>23</v>
          </cell>
          <cell r="AB15">
            <v>10</v>
          </cell>
          <cell r="AC15">
            <v>13</v>
          </cell>
          <cell r="AD15">
            <v>12</v>
          </cell>
          <cell r="AE15">
            <v>3</v>
          </cell>
          <cell r="AF15">
            <v>9</v>
          </cell>
          <cell r="AG15">
            <v>43</v>
          </cell>
          <cell r="AH15">
            <v>16</v>
          </cell>
          <cell r="AI15">
            <v>27</v>
          </cell>
          <cell r="AJ15">
            <v>13</v>
          </cell>
          <cell r="AK15">
            <v>4</v>
          </cell>
          <cell r="AL15">
            <v>9</v>
          </cell>
          <cell r="AM15">
            <v>24</v>
          </cell>
          <cell r="AN15">
            <v>9</v>
          </cell>
          <cell r="AO15">
            <v>15</v>
          </cell>
          <cell r="AP15">
            <v>6</v>
          </cell>
          <cell r="AQ15">
            <v>3</v>
          </cell>
          <cell r="AR15">
            <v>3</v>
          </cell>
          <cell r="AS15">
            <v>51</v>
          </cell>
          <cell r="AT15">
            <v>27</v>
          </cell>
          <cell r="AU15">
            <v>24</v>
          </cell>
          <cell r="AV15">
            <v>4</v>
          </cell>
          <cell r="AW15">
            <v>1</v>
          </cell>
          <cell r="AX15">
            <v>3</v>
          </cell>
          <cell r="AY15">
            <v>21</v>
          </cell>
          <cell r="AZ15">
            <v>12</v>
          </cell>
          <cell r="BA15">
            <v>9</v>
          </cell>
          <cell r="BB15">
            <v>18</v>
          </cell>
          <cell r="BC15">
            <v>10</v>
          </cell>
          <cell r="BD15">
            <v>8</v>
          </cell>
          <cell r="BE15">
            <v>8</v>
          </cell>
          <cell r="BF15">
            <v>4</v>
          </cell>
          <cell r="BG15">
            <v>4</v>
          </cell>
          <cell r="BH15">
            <v>37</v>
          </cell>
          <cell r="BI15">
            <v>17</v>
          </cell>
          <cell r="BJ15">
            <v>20</v>
          </cell>
        </row>
        <row r="16">
          <cell r="B16" t="str">
            <v>南城市</v>
          </cell>
          <cell r="C16">
            <v>621</v>
          </cell>
          <cell r="D16">
            <v>320</v>
          </cell>
          <cell r="E16">
            <v>301</v>
          </cell>
          <cell r="F16">
            <v>26</v>
          </cell>
          <cell r="G16">
            <v>14</v>
          </cell>
          <cell r="H16">
            <v>12</v>
          </cell>
          <cell r="I16">
            <v>40</v>
          </cell>
          <cell r="J16">
            <v>18</v>
          </cell>
          <cell r="K16">
            <v>22</v>
          </cell>
          <cell r="L16">
            <v>53</v>
          </cell>
          <cell r="M16">
            <v>30</v>
          </cell>
          <cell r="N16">
            <v>23</v>
          </cell>
          <cell r="O16">
            <v>112</v>
          </cell>
          <cell r="P16">
            <v>44</v>
          </cell>
          <cell r="Q16">
            <v>68</v>
          </cell>
          <cell r="R16">
            <v>47</v>
          </cell>
          <cell r="S16">
            <v>18</v>
          </cell>
          <cell r="T16">
            <v>29</v>
          </cell>
          <cell r="U16">
            <v>65</v>
          </cell>
          <cell r="V16">
            <v>26</v>
          </cell>
          <cell r="W16">
            <v>39</v>
          </cell>
          <cell r="X16">
            <v>5</v>
          </cell>
          <cell r="Y16">
            <v>4</v>
          </cell>
          <cell r="Z16">
            <v>1</v>
          </cell>
          <cell r="AA16">
            <v>60</v>
          </cell>
          <cell r="AB16">
            <v>22</v>
          </cell>
          <cell r="AC16">
            <v>38</v>
          </cell>
          <cell r="AD16">
            <v>0</v>
          </cell>
          <cell r="AE16">
            <v>0</v>
          </cell>
          <cell r="AF16">
            <v>0</v>
          </cell>
          <cell r="AG16">
            <v>133</v>
          </cell>
          <cell r="AH16">
            <v>71</v>
          </cell>
          <cell r="AI16">
            <v>62</v>
          </cell>
          <cell r="AJ16">
            <v>50</v>
          </cell>
          <cell r="AK16">
            <v>25</v>
          </cell>
          <cell r="AL16">
            <v>25</v>
          </cell>
          <cell r="AM16">
            <v>43</v>
          </cell>
          <cell r="AN16">
            <v>26</v>
          </cell>
          <cell r="AO16">
            <v>17</v>
          </cell>
          <cell r="AP16">
            <v>40</v>
          </cell>
          <cell r="AQ16">
            <v>20</v>
          </cell>
          <cell r="AR16">
            <v>20</v>
          </cell>
          <cell r="AS16">
            <v>257</v>
          </cell>
          <cell r="AT16">
            <v>143</v>
          </cell>
          <cell r="AU16">
            <v>114</v>
          </cell>
          <cell r="AV16">
            <v>48</v>
          </cell>
          <cell r="AW16">
            <v>34</v>
          </cell>
          <cell r="AX16">
            <v>14</v>
          </cell>
          <cell r="AY16">
            <v>48</v>
          </cell>
          <cell r="AZ16">
            <v>26</v>
          </cell>
          <cell r="BA16">
            <v>22</v>
          </cell>
          <cell r="BB16">
            <v>27</v>
          </cell>
          <cell r="BC16">
            <v>13</v>
          </cell>
          <cell r="BD16">
            <v>14</v>
          </cell>
          <cell r="BE16">
            <v>134</v>
          </cell>
          <cell r="BF16">
            <v>70</v>
          </cell>
          <cell r="BG16">
            <v>64</v>
          </cell>
          <cell r="BH16">
            <v>239</v>
          </cell>
          <cell r="BI16">
            <v>116</v>
          </cell>
          <cell r="BJ16">
            <v>123</v>
          </cell>
        </row>
        <row r="17">
          <cell r="B17" t="str">
            <v>国頭村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</row>
        <row r="18">
          <cell r="B18" t="str">
            <v>大宜味村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</row>
        <row r="19">
          <cell r="B19" t="str">
            <v>東村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</row>
        <row r="20">
          <cell r="B20" t="str">
            <v>今帰仁村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</row>
        <row r="21">
          <cell r="B21" t="str">
            <v>本部町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</row>
        <row r="22">
          <cell r="B22" t="str">
            <v>恩納村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</row>
        <row r="23">
          <cell r="B23" t="str">
            <v>宜野座村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</row>
        <row r="24">
          <cell r="B24" t="str">
            <v>金武町</v>
          </cell>
          <cell r="C24">
            <v>362</v>
          </cell>
          <cell r="D24">
            <v>168</v>
          </cell>
          <cell r="E24">
            <v>194</v>
          </cell>
          <cell r="F24">
            <v>19</v>
          </cell>
          <cell r="G24">
            <v>10</v>
          </cell>
          <cell r="H24">
            <v>9</v>
          </cell>
          <cell r="I24">
            <v>53</v>
          </cell>
          <cell r="J24">
            <v>26</v>
          </cell>
          <cell r="K24">
            <v>27</v>
          </cell>
          <cell r="L24">
            <v>51</v>
          </cell>
          <cell r="M24">
            <v>18</v>
          </cell>
          <cell r="N24">
            <v>33</v>
          </cell>
          <cell r="O24">
            <v>83</v>
          </cell>
          <cell r="P24">
            <v>38</v>
          </cell>
          <cell r="Q24">
            <v>45</v>
          </cell>
          <cell r="R24">
            <v>56</v>
          </cell>
          <cell r="S24">
            <v>22</v>
          </cell>
          <cell r="T24">
            <v>34</v>
          </cell>
          <cell r="U24">
            <v>23</v>
          </cell>
          <cell r="V24">
            <v>12</v>
          </cell>
          <cell r="W24">
            <v>11</v>
          </cell>
          <cell r="X24">
            <v>0</v>
          </cell>
          <cell r="Y24">
            <v>0</v>
          </cell>
          <cell r="Z24">
            <v>0</v>
          </cell>
          <cell r="AA24">
            <v>23</v>
          </cell>
          <cell r="AB24">
            <v>12</v>
          </cell>
          <cell r="AC24">
            <v>11</v>
          </cell>
          <cell r="AD24">
            <v>4</v>
          </cell>
          <cell r="AE24">
            <v>4</v>
          </cell>
          <cell r="AF24">
            <v>0</v>
          </cell>
          <cell r="AG24">
            <v>75</v>
          </cell>
          <cell r="AH24">
            <v>33</v>
          </cell>
          <cell r="AI24">
            <v>42</v>
          </cell>
          <cell r="AJ24">
            <v>49</v>
          </cell>
          <cell r="AK24">
            <v>24</v>
          </cell>
          <cell r="AL24">
            <v>25</v>
          </cell>
          <cell r="AM24">
            <v>24</v>
          </cell>
          <cell r="AN24">
            <v>8</v>
          </cell>
          <cell r="AO24">
            <v>16</v>
          </cell>
          <cell r="AP24">
            <v>2</v>
          </cell>
          <cell r="AQ24">
            <v>1</v>
          </cell>
          <cell r="AR24">
            <v>1</v>
          </cell>
          <cell r="AS24">
            <v>81</v>
          </cell>
          <cell r="AT24">
            <v>43</v>
          </cell>
          <cell r="AU24">
            <v>38</v>
          </cell>
          <cell r="AV24">
            <v>56</v>
          </cell>
          <cell r="AW24">
            <v>29</v>
          </cell>
          <cell r="AX24">
            <v>27</v>
          </cell>
          <cell r="AY24">
            <v>16</v>
          </cell>
          <cell r="AZ24">
            <v>10</v>
          </cell>
          <cell r="BA24">
            <v>6</v>
          </cell>
          <cell r="BB24">
            <v>6</v>
          </cell>
          <cell r="BC24">
            <v>2</v>
          </cell>
          <cell r="BD24">
            <v>4</v>
          </cell>
          <cell r="BE24">
            <v>3</v>
          </cell>
          <cell r="BF24">
            <v>2</v>
          </cell>
          <cell r="BG24">
            <v>1</v>
          </cell>
          <cell r="BH24">
            <v>28</v>
          </cell>
          <cell r="BI24">
            <v>15</v>
          </cell>
          <cell r="BJ24">
            <v>13</v>
          </cell>
        </row>
        <row r="25">
          <cell r="B25" t="str">
            <v>伊江村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B26" t="str">
            <v>読谷村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B27" t="str">
            <v>嘉手納町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</row>
        <row r="28">
          <cell r="B28" t="str">
            <v>北谷町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</row>
        <row r="29">
          <cell r="B29" t="str">
            <v>北中城村</v>
          </cell>
          <cell r="C29">
            <v>220</v>
          </cell>
          <cell r="D29">
            <v>106</v>
          </cell>
          <cell r="E29">
            <v>114</v>
          </cell>
          <cell r="F29">
            <v>5</v>
          </cell>
          <cell r="G29">
            <v>2</v>
          </cell>
          <cell r="H29">
            <v>3</v>
          </cell>
          <cell r="I29">
            <v>28</v>
          </cell>
          <cell r="J29">
            <v>16</v>
          </cell>
          <cell r="K29">
            <v>12</v>
          </cell>
          <cell r="L29">
            <v>40</v>
          </cell>
          <cell r="M29">
            <v>18</v>
          </cell>
          <cell r="N29">
            <v>22</v>
          </cell>
          <cell r="O29">
            <v>53</v>
          </cell>
          <cell r="P29">
            <v>27</v>
          </cell>
          <cell r="Q29">
            <v>26</v>
          </cell>
          <cell r="R29">
            <v>34</v>
          </cell>
          <cell r="S29">
            <v>16</v>
          </cell>
          <cell r="T29">
            <v>18</v>
          </cell>
          <cell r="U29">
            <v>19</v>
          </cell>
          <cell r="V29">
            <v>11</v>
          </cell>
          <cell r="W29">
            <v>8</v>
          </cell>
          <cell r="X29">
            <v>0</v>
          </cell>
          <cell r="Y29">
            <v>0</v>
          </cell>
          <cell r="Z29">
            <v>0</v>
          </cell>
          <cell r="AA29">
            <v>19</v>
          </cell>
          <cell r="AB29">
            <v>11</v>
          </cell>
          <cell r="AC29">
            <v>8</v>
          </cell>
          <cell r="AD29">
            <v>0</v>
          </cell>
          <cell r="AE29">
            <v>0</v>
          </cell>
          <cell r="AF29">
            <v>0</v>
          </cell>
          <cell r="AG29">
            <v>49</v>
          </cell>
          <cell r="AH29">
            <v>20</v>
          </cell>
          <cell r="AI29">
            <v>29</v>
          </cell>
          <cell r="AJ29">
            <v>35</v>
          </cell>
          <cell r="AK29">
            <v>14</v>
          </cell>
          <cell r="AL29">
            <v>21</v>
          </cell>
          <cell r="AM29">
            <v>11</v>
          </cell>
          <cell r="AN29">
            <v>5</v>
          </cell>
          <cell r="AO29">
            <v>6</v>
          </cell>
          <cell r="AP29">
            <v>3</v>
          </cell>
          <cell r="AQ29">
            <v>1</v>
          </cell>
          <cell r="AR29">
            <v>2</v>
          </cell>
          <cell r="AS29">
            <v>45</v>
          </cell>
          <cell r="AT29">
            <v>23</v>
          </cell>
          <cell r="AU29">
            <v>22</v>
          </cell>
          <cell r="AV29">
            <v>31</v>
          </cell>
          <cell r="AW29">
            <v>14</v>
          </cell>
          <cell r="AX29">
            <v>17</v>
          </cell>
          <cell r="AY29">
            <v>11</v>
          </cell>
          <cell r="AZ29">
            <v>8</v>
          </cell>
          <cell r="BA29">
            <v>3</v>
          </cell>
          <cell r="BB29">
            <v>1</v>
          </cell>
          <cell r="BC29">
            <v>1</v>
          </cell>
          <cell r="BD29">
            <v>0</v>
          </cell>
          <cell r="BE29">
            <v>2</v>
          </cell>
          <cell r="BF29">
            <v>0</v>
          </cell>
          <cell r="BG29">
            <v>2</v>
          </cell>
          <cell r="BH29">
            <v>24</v>
          </cell>
          <cell r="BI29">
            <v>12</v>
          </cell>
          <cell r="BJ29">
            <v>12</v>
          </cell>
        </row>
        <row r="30">
          <cell r="B30" t="str">
            <v>中城村</v>
          </cell>
          <cell r="C30">
            <v>653</v>
          </cell>
          <cell r="D30">
            <v>311</v>
          </cell>
          <cell r="E30">
            <v>342</v>
          </cell>
          <cell r="F30">
            <v>26</v>
          </cell>
          <cell r="G30">
            <v>17</v>
          </cell>
          <cell r="H30">
            <v>9</v>
          </cell>
          <cell r="I30">
            <v>51</v>
          </cell>
          <cell r="J30">
            <v>25</v>
          </cell>
          <cell r="K30">
            <v>26</v>
          </cell>
          <cell r="L30">
            <v>86</v>
          </cell>
          <cell r="M30">
            <v>37</v>
          </cell>
          <cell r="N30">
            <v>49</v>
          </cell>
          <cell r="O30">
            <v>176</v>
          </cell>
          <cell r="P30">
            <v>93</v>
          </cell>
          <cell r="Q30">
            <v>83</v>
          </cell>
          <cell r="R30">
            <v>97</v>
          </cell>
          <cell r="S30">
            <v>52</v>
          </cell>
          <cell r="T30">
            <v>45</v>
          </cell>
          <cell r="U30">
            <v>39</v>
          </cell>
          <cell r="V30">
            <v>25</v>
          </cell>
          <cell r="W30">
            <v>14</v>
          </cell>
          <cell r="X30">
            <v>2</v>
          </cell>
          <cell r="Y30">
            <v>1</v>
          </cell>
          <cell r="Z30">
            <v>1</v>
          </cell>
          <cell r="AA30">
            <v>37</v>
          </cell>
          <cell r="AB30">
            <v>24</v>
          </cell>
          <cell r="AC30">
            <v>13</v>
          </cell>
          <cell r="AD30">
            <v>40</v>
          </cell>
          <cell r="AE30">
            <v>16</v>
          </cell>
          <cell r="AF30">
            <v>24</v>
          </cell>
          <cell r="AG30">
            <v>155</v>
          </cell>
          <cell r="AH30">
            <v>66</v>
          </cell>
          <cell r="AI30">
            <v>89</v>
          </cell>
          <cell r="AJ30">
            <v>54</v>
          </cell>
          <cell r="AK30">
            <v>24</v>
          </cell>
          <cell r="AL30">
            <v>30</v>
          </cell>
          <cell r="AM30">
            <v>91</v>
          </cell>
          <cell r="AN30">
            <v>36</v>
          </cell>
          <cell r="AO30">
            <v>55</v>
          </cell>
          <cell r="AP30">
            <v>10</v>
          </cell>
          <cell r="AQ30">
            <v>6</v>
          </cell>
          <cell r="AR30">
            <v>4</v>
          </cell>
          <cell r="AS30">
            <v>159</v>
          </cell>
          <cell r="AT30">
            <v>73</v>
          </cell>
          <cell r="AU30">
            <v>86</v>
          </cell>
          <cell r="AV30">
            <v>58</v>
          </cell>
          <cell r="AW30">
            <v>30</v>
          </cell>
          <cell r="AX30">
            <v>28</v>
          </cell>
          <cell r="AY30">
            <v>40</v>
          </cell>
          <cell r="AZ30">
            <v>18</v>
          </cell>
          <cell r="BA30">
            <v>22</v>
          </cell>
          <cell r="BB30">
            <v>53</v>
          </cell>
          <cell r="BC30">
            <v>22</v>
          </cell>
          <cell r="BD30">
            <v>31</v>
          </cell>
          <cell r="BE30">
            <v>8</v>
          </cell>
          <cell r="BF30">
            <v>3</v>
          </cell>
          <cell r="BG30">
            <v>5</v>
          </cell>
          <cell r="BH30">
            <v>57</v>
          </cell>
          <cell r="BI30">
            <v>34</v>
          </cell>
          <cell r="BJ30">
            <v>23</v>
          </cell>
        </row>
        <row r="31">
          <cell r="B31" t="str">
            <v>西原町</v>
          </cell>
          <cell r="C31">
            <v>175</v>
          </cell>
          <cell r="D31">
            <v>89</v>
          </cell>
          <cell r="E31">
            <v>86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</v>
          </cell>
          <cell r="P31">
            <v>12</v>
          </cell>
          <cell r="Q31">
            <v>15</v>
          </cell>
          <cell r="R31">
            <v>0</v>
          </cell>
          <cell r="S31">
            <v>0</v>
          </cell>
          <cell r="T31">
            <v>0</v>
          </cell>
          <cell r="U31">
            <v>27</v>
          </cell>
          <cell r="V31">
            <v>12</v>
          </cell>
          <cell r="W31">
            <v>15</v>
          </cell>
          <cell r="X31">
            <v>0</v>
          </cell>
          <cell r="Y31">
            <v>0</v>
          </cell>
          <cell r="Z31">
            <v>0</v>
          </cell>
          <cell r="AA31">
            <v>27</v>
          </cell>
          <cell r="AB31">
            <v>12</v>
          </cell>
          <cell r="AC31">
            <v>15</v>
          </cell>
          <cell r="AD31">
            <v>0</v>
          </cell>
          <cell r="AE31">
            <v>0</v>
          </cell>
          <cell r="AF31">
            <v>0</v>
          </cell>
          <cell r="AG31">
            <v>47</v>
          </cell>
          <cell r="AH31">
            <v>22</v>
          </cell>
          <cell r="AI31">
            <v>25</v>
          </cell>
          <cell r="AJ31">
            <v>0</v>
          </cell>
          <cell r="AK31">
            <v>0</v>
          </cell>
          <cell r="AL31">
            <v>0</v>
          </cell>
          <cell r="AM31">
            <v>15</v>
          </cell>
          <cell r="AN31">
            <v>6</v>
          </cell>
          <cell r="AO31">
            <v>9</v>
          </cell>
          <cell r="AP31">
            <v>32</v>
          </cell>
          <cell r="AQ31">
            <v>16</v>
          </cell>
          <cell r="AR31">
            <v>16</v>
          </cell>
          <cell r="AS31">
            <v>101</v>
          </cell>
          <cell r="AT31">
            <v>55</v>
          </cell>
          <cell r="AU31">
            <v>46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23</v>
          </cell>
          <cell r="BC31">
            <v>10</v>
          </cell>
          <cell r="BD31">
            <v>13</v>
          </cell>
          <cell r="BE31">
            <v>78</v>
          </cell>
          <cell r="BF31">
            <v>45</v>
          </cell>
          <cell r="BG31">
            <v>33</v>
          </cell>
          <cell r="BH31">
            <v>137</v>
          </cell>
          <cell r="BI31">
            <v>73</v>
          </cell>
          <cell r="BJ31">
            <v>64</v>
          </cell>
        </row>
        <row r="32">
          <cell r="B32" t="str">
            <v>与那原町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</row>
        <row r="33">
          <cell r="B33" t="str">
            <v>南風原町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</row>
        <row r="34">
          <cell r="B34" t="str">
            <v>渡嘉敷村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</row>
        <row r="35">
          <cell r="B35" t="str">
            <v>座間味村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</row>
        <row r="36">
          <cell r="B36" t="str">
            <v>粟国村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</row>
        <row r="37">
          <cell r="B37" t="str">
            <v>渡名喜村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</row>
        <row r="38">
          <cell r="B38" t="str">
            <v>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</row>
        <row r="39">
          <cell r="B39" t="str">
            <v>北大東村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</row>
        <row r="40">
          <cell r="B40" t="str">
            <v>伊平屋村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1">
          <cell r="B41" t="str">
            <v>伊是名村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</row>
        <row r="42">
          <cell r="B42" t="str">
            <v>久米島町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</row>
        <row r="43">
          <cell r="B43" t="str">
            <v>八重瀬町</v>
          </cell>
          <cell r="C43">
            <v>246</v>
          </cell>
          <cell r="D43">
            <v>124</v>
          </cell>
          <cell r="E43">
            <v>122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61</v>
          </cell>
          <cell r="P43">
            <v>33</v>
          </cell>
          <cell r="Q43">
            <v>28</v>
          </cell>
          <cell r="R43">
            <v>0</v>
          </cell>
          <cell r="S43">
            <v>0</v>
          </cell>
          <cell r="T43">
            <v>0</v>
          </cell>
          <cell r="U43">
            <v>61</v>
          </cell>
          <cell r="V43">
            <v>33</v>
          </cell>
          <cell r="W43">
            <v>28</v>
          </cell>
          <cell r="X43">
            <v>0</v>
          </cell>
          <cell r="Y43">
            <v>0</v>
          </cell>
          <cell r="Z43">
            <v>0</v>
          </cell>
          <cell r="AA43">
            <v>61</v>
          </cell>
          <cell r="AB43">
            <v>33</v>
          </cell>
          <cell r="AC43">
            <v>28</v>
          </cell>
          <cell r="AD43">
            <v>0</v>
          </cell>
          <cell r="AE43">
            <v>0</v>
          </cell>
          <cell r="AF43">
            <v>0</v>
          </cell>
          <cell r="AG43">
            <v>72</v>
          </cell>
          <cell r="AH43">
            <v>30</v>
          </cell>
          <cell r="AI43">
            <v>42</v>
          </cell>
          <cell r="AJ43">
            <v>0</v>
          </cell>
          <cell r="AK43">
            <v>0</v>
          </cell>
          <cell r="AL43">
            <v>0</v>
          </cell>
          <cell r="AM43">
            <v>55</v>
          </cell>
          <cell r="AN43">
            <v>22</v>
          </cell>
          <cell r="AO43">
            <v>33</v>
          </cell>
          <cell r="AP43">
            <v>17</v>
          </cell>
          <cell r="AQ43">
            <v>8</v>
          </cell>
          <cell r="AR43">
            <v>9</v>
          </cell>
          <cell r="AS43">
            <v>113</v>
          </cell>
          <cell r="AT43">
            <v>61</v>
          </cell>
          <cell r="AU43">
            <v>52</v>
          </cell>
          <cell r="AV43">
            <v>0</v>
          </cell>
          <cell r="AW43">
            <v>0</v>
          </cell>
          <cell r="AX43">
            <v>0</v>
          </cell>
          <cell r="AY43">
            <v>31</v>
          </cell>
          <cell r="AZ43">
            <v>17</v>
          </cell>
          <cell r="BA43">
            <v>14</v>
          </cell>
          <cell r="BB43">
            <v>51</v>
          </cell>
          <cell r="BC43">
            <v>28</v>
          </cell>
          <cell r="BD43">
            <v>23</v>
          </cell>
          <cell r="BE43">
            <v>31</v>
          </cell>
          <cell r="BF43">
            <v>16</v>
          </cell>
          <cell r="BG43">
            <v>15</v>
          </cell>
          <cell r="BH43">
            <v>109</v>
          </cell>
          <cell r="BI43">
            <v>57</v>
          </cell>
          <cell r="BJ43">
            <v>52</v>
          </cell>
        </row>
        <row r="44">
          <cell r="B44" t="str">
            <v>多良間村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</row>
        <row r="45">
          <cell r="B45" t="str">
            <v>竹富町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</row>
        <row r="46">
          <cell r="B46" t="str">
            <v>与那国町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</row>
      </sheetData>
      <sheetData sheetId="2">
        <row r="4">
          <cell r="C4">
            <v>167</v>
          </cell>
          <cell r="D4">
            <v>4</v>
          </cell>
          <cell r="E4">
            <v>163</v>
          </cell>
          <cell r="G4">
            <v>0</v>
          </cell>
          <cell r="H4">
            <v>0</v>
          </cell>
          <cell r="J4">
            <v>0</v>
          </cell>
          <cell r="K4">
            <v>0</v>
          </cell>
          <cell r="M4">
            <v>0</v>
          </cell>
          <cell r="N4">
            <v>0</v>
          </cell>
          <cell r="P4">
            <v>0</v>
          </cell>
          <cell r="Q4">
            <v>0</v>
          </cell>
          <cell r="S4">
            <v>0</v>
          </cell>
          <cell r="T4">
            <v>2</v>
          </cell>
          <cell r="V4">
            <v>4</v>
          </cell>
          <cell r="W4">
            <v>161</v>
          </cell>
          <cell r="Y4">
            <v>0</v>
          </cell>
          <cell r="Z4">
            <v>0</v>
          </cell>
          <cell r="AB4">
            <v>0</v>
          </cell>
          <cell r="AC4">
            <v>0</v>
          </cell>
          <cell r="AE4">
            <v>0</v>
          </cell>
          <cell r="AF4">
            <v>0</v>
          </cell>
          <cell r="AH4">
            <v>0</v>
          </cell>
          <cell r="AI4">
            <v>0</v>
          </cell>
          <cell r="AK4">
            <v>0</v>
          </cell>
          <cell r="AL4">
            <v>0</v>
          </cell>
          <cell r="AN4">
            <v>0</v>
          </cell>
          <cell r="AO4">
            <v>0</v>
          </cell>
          <cell r="AQ4">
            <v>0</v>
          </cell>
          <cell r="AR4">
            <v>0</v>
          </cell>
          <cell r="AT4">
            <v>0</v>
          </cell>
          <cell r="AU4">
            <v>0</v>
          </cell>
          <cell r="AW4">
            <v>0</v>
          </cell>
          <cell r="AX4">
            <v>2</v>
          </cell>
          <cell r="AZ4">
            <v>0</v>
          </cell>
          <cell r="BA4">
            <v>121</v>
          </cell>
        </row>
        <row r="5">
          <cell r="B5" t="str">
            <v>那覇市</v>
          </cell>
          <cell r="C5">
            <v>112</v>
          </cell>
          <cell r="D5">
            <v>3</v>
          </cell>
          <cell r="E5">
            <v>109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112</v>
          </cell>
          <cell r="V5">
            <v>3</v>
          </cell>
          <cell r="W5">
            <v>109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82</v>
          </cell>
          <cell r="AZ5">
            <v>0</v>
          </cell>
          <cell r="BA5">
            <v>82</v>
          </cell>
        </row>
        <row r="6">
          <cell r="B6" t="str">
            <v>宜野湾市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</row>
        <row r="7">
          <cell r="B7" t="str">
            <v>石垣市</v>
          </cell>
          <cell r="C7">
            <v>5</v>
          </cell>
          <cell r="D7">
            <v>1</v>
          </cell>
          <cell r="E7">
            <v>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2</v>
          </cell>
          <cell r="U7">
            <v>3</v>
          </cell>
          <cell r="V7">
            <v>1</v>
          </cell>
          <cell r="W7">
            <v>2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4</v>
          </cell>
          <cell r="AZ7">
            <v>0</v>
          </cell>
          <cell r="BA7">
            <v>4</v>
          </cell>
        </row>
        <row r="8">
          <cell r="B8" t="str">
            <v>浦添市</v>
          </cell>
          <cell r="C8">
            <v>6</v>
          </cell>
          <cell r="D8">
            <v>0</v>
          </cell>
          <cell r="E8">
            <v>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6</v>
          </cell>
          <cell r="V8">
            <v>0</v>
          </cell>
          <cell r="W8">
            <v>6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</row>
        <row r="9">
          <cell r="B9" t="str">
            <v>名護市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</row>
        <row r="10">
          <cell r="B10" t="str">
            <v>糸満市</v>
          </cell>
          <cell r="C10">
            <v>17</v>
          </cell>
          <cell r="D10">
            <v>0</v>
          </cell>
          <cell r="E10">
            <v>17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17</v>
          </cell>
          <cell r="V10">
            <v>0</v>
          </cell>
          <cell r="W10">
            <v>17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B11" t="str">
            <v>沖縄市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B12" t="str">
            <v>豊見城市</v>
          </cell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11</v>
          </cell>
          <cell r="AZ12">
            <v>0</v>
          </cell>
          <cell r="BA12">
            <v>11</v>
          </cell>
        </row>
        <row r="13">
          <cell r="B13" t="str">
            <v>うるま市</v>
          </cell>
          <cell r="C13">
            <v>15</v>
          </cell>
          <cell r="D13">
            <v>0</v>
          </cell>
          <cell r="E13">
            <v>15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15</v>
          </cell>
          <cell r="V13">
            <v>0</v>
          </cell>
          <cell r="W13">
            <v>15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2</v>
          </cell>
          <cell r="AZ13">
            <v>0</v>
          </cell>
          <cell r="BA13">
            <v>2</v>
          </cell>
        </row>
        <row r="14">
          <cell r="B14" t="str">
            <v>宮古島市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B15" t="str">
            <v>南城市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B16" t="str">
            <v>国頭村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B17" t="str">
            <v>大宜味村</v>
          </cell>
          <cell r="C17">
            <v>5</v>
          </cell>
          <cell r="D17">
            <v>0</v>
          </cell>
          <cell r="E17">
            <v>5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5</v>
          </cell>
          <cell r="V17">
            <v>0</v>
          </cell>
          <cell r="W17">
            <v>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4</v>
          </cell>
          <cell r="AZ17">
            <v>0</v>
          </cell>
          <cell r="BA17">
            <v>4</v>
          </cell>
        </row>
        <row r="18">
          <cell r="B18" t="str">
            <v>東村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B19" t="str">
            <v>今帰仁村</v>
          </cell>
          <cell r="C19">
            <v>4</v>
          </cell>
          <cell r="D19">
            <v>0</v>
          </cell>
          <cell r="E19">
            <v>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4</v>
          </cell>
          <cell r="V19">
            <v>0</v>
          </cell>
          <cell r="W19">
            <v>4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17</v>
          </cell>
          <cell r="AZ19">
            <v>0</v>
          </cell>
          <cell r="BA19">
            <v>17</v>
          </cell>
        </row>
        <row r="20">
          <cell r="B20" t="str">
            <v>本部町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B21" t="str">
            <v>恩納村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B22" t="str">
            <v>宜野座村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B23" t="str">
            <v>金武町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B24" t="str">
            <v>伊江村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B25" t="str">
            <v>読谷村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B26" t="str">
            <v>嘉手納町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B27" t="str">
            <v>北谷町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B28" t="str">
            <v>北中城村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B29" t="str">
            <v>中城村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B30" t="str">
            <v>西原町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B31" t="str">
            <v>与那原町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B32" t="str">
            <v>南風原町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B33" t="str">
            <v>渡嘉敷村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B34" t="str">
            <v>座間味村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B35" t="str">
            <v>粟国村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B36" t="str">
            <v>渡名喜村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B37" t="str">
            <v>南大東村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B38" t="str">
            <v>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B39" t="str">
            <v>伊平屋村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B40" t="str">
            <v>伊是名村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B41" t="str">
            <v>久米島町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B42" t="str">
            <v>八重瀬町</v>
          </cell>
          <cell r="C42">
            <v>2</v>
          </cell>
          <cell r="D42">
            <v>0</v>
          </cell>
          <cell r="E42">
            <v>2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2</v>
          </cell>
          <cell r="V42">
            <v>0</v>
          </cell>
          <cell r="W42">
            <v>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2</v>
          </cell>
          <cell r="AW42">
            <v>0</v>
          </cell>
          <cell r="AX42">
            <v>2</v>
          </cell>
          <cell r="AY42">
            <v>1</v>
          </cell>
          <cell r="AZ42">
            <v>0</v>
          </cell>
          <cell r="BA42">
            <v>1</v>
          </cell>
        </row>
        <row r="43">
          <cell r="B43" t="str">
            <v>多良間村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B44" t="str">
            <v>竹富町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B45" t="str">
            <v>与那国町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</sheetData>
      <sheetData sheetId="3">
        <row r="4">
          <cell r="C4">
            <v>309</v>
          </cell>
          <cell r="D4">
            <v>13</v>
          </cell>
          <cell r="E4">
            <v>296</v>
          </cell>
          <cell r="G4">
            <v>0</v>
          </cell>
          <cell r="H4">
            <v>1</v>
          </cell>
          <cell r="J4">
            <v>0</v>
          </cell>
          <cell r="K4">
            <v>2</v>
          </cell>
          <cell r="M4">
            <v>0</v>
          </cell>
          <cell r="N4">
            <v>0</v>
          </cell>
          <cell r="P4">
            <v>0</v>
          </cell>
          <cell r="Q4">
            <v>7</v>
          </cell>
          <cell r="S4">
            <v>0</v>
          </cell>
          <cell r="T4">
            <v>2</v>
          </cell>
          <cell r="V4">
            <v>9</v>
          </cell>
          <cell r="W4">
            <v>276</v>
          </cell>
          <cell r="Y4">
            <v>0</v>
          </cell>
          <cell r="Z4">
            <v>5</v>
          </cell>
          <cell r="AB4">
            <v>0</v>
          </cell>
          <cell r="AC4">
            <v>0</v>
          </cell>
          <cell r="AE4">
            <v>0</v>
          </cell>
          <cell r="AF4">
            <v>2</v>
          </cell>
          <cell r="AH4">
            <v>0</v>
          </cell>
          <cell r="AI4">
            <v>0</v>
          </cell>
          <cell r="AK4">
            <v>0</v>
          </cell>
          <cell r="AL4">
            <v>0</v>
          </cell>
          <cell r="AN4">
            <v>0</v>
          </cell>
          <cell r="AO4">
            <v>0</v>
          </cell>
          <cell r="AQ4">
            <v>4</v>
          </cell>
          <cell r="AR4">
            <v>1</v>
          </cell>
          <cell r="AT4">
            <v>0</v>
          </cell>
          <cell r="AU4">
            <v>4</v>
          </cell>
          <cell r="AW4">
            <v>2</v>
          </cell>
          <cell r="AX4">
            <v>12</v>
          </cell>
          <cell r="AZ4">
            <v>11</v>
          </cell>
          <cell r="BA4">
            <v>190</v>
          </cell>
        </row>
      </sheetData>
      <sheetData sheetId="4">
        <row r="4">
          <cell r="C4">
            <v>142</v>
          </cell>
          <cell r="D4">
            <v>9</v>
          </cell>
          <cell r="E4">
            <v>133</v>
          </cell>
          <cell r="G4">
            <v>0</v>
          </cell>
          <cell r="H4">
            <v>1</v>
          </cell>
          <cell r="J4">
            <v>0</v>
          </cell>
          <cell r="K4">
            <v>2</v>
          </cell>
          <cell r="M4">
            <v>0</v>
          </cell>
          <cell r="N4">
            <v>0</v>
          </cell>
          <cell r="P4">
            <v>0</v>
          </cell>
          <cell r="Q4">
            <v>7</v>
          </cell>
          <cell r="S4">
            <v>0</v>
          </cell>
          <cell r="T4">
            <v>0</v>
          </cell>
          <cell r="V4">
            <v>5</v>
          </cell>
          <cell r="W4">
            <v>115</v>
          </cell>
          <cell r="Y4">
            <v>0</v>
          </cell>
          <cell r="Z4">
            <v>5</v>
          </cell>
          <cell r="AB4">
            <v>0</v>
          </cell>
          <cell r="AC4">
            <v>0</v>
          </cell>
          <cell r="AE4">
            <v>0</v>
          </cell>
          <cell r="AF4">
            <v>2</v>
          </cell>
          <cell r="AH4">
            <v>0</v>
          </cell>
          <cell r="AI4">
            <v>0</v>
          </cell>
          <cell r="AK4">
            <v>0</v>
          </cell>
          <cell r="AL4">
            <v>0</v>
          </cell>
          <cell r="AN4">
            <v>0</v>
          </cell>
          <cell r="AO4">
            <v>0</v>
          </cell>
          <cell r="AQ4">
            <v>4</v>
          </cell>
          <cell r="AR4">
            <v>1</v>
          </cell>
          <cell r="AT4">
            <v>0</v>
          </cell>
          <cell r="AU4">
            <v>4</v>
          </cell>
          <cell r="AW4">
            <v>2</v>
          </cell>
          <cell r="AX4">
            <v>10</v>
          </cell>
          <cell r="AZ4">
            <v>11</v>
          </cell>
          <cell r="BA4">
            <v>69</v>
          </cell>
        </row>
      </sheetData>
      <sheetData sheetId="5">
        <row r="4">
          <cell r="C4">
            <v>435</v>
          </cell>
          <cell r="D4">
            <v>60</v>
          </cell>
          <cell r="E4">
            <v>375</v>
          </cell>
          <cell r="F4">
            <v>120</v>
          </cell>
          <cell r="G4">
            <v>19</v>
          </cell>
          <cell r="H4">
            <v>101</v>
          </cell>
          <cell r="I4">
            <v>25</v>
          </cell>
          <cell r="J4">
            <v>0</v>
          </cell>
          <cell r="K4">
            <v>25</v>
          </cell>
          <cell r="L4">
            <v>233</v>
          </cell>
          <cell r="M4">
            <v>13</v>
          </cell>
          <cell r="N4">
            <v>220</v>
          </cell>
          <cell r="O4">
            <v>57</v>
          </cell>
          <cell r="P4">
            <v>28</v>
          </cell>
          <cell r="Q4">
            <v>29</v>
          </cell>
        </row>
        <row r="5">
          <cell r="B5" t="str">
            <v>那覇市</v>
          </cell>
          <cell r="C5">
            <v>87</v>
          </cell>
          <cell r="D5">
            <v>11</v>
          </cell>
          <cell r="E5">
            <v>76</v>
          </cell>
          <cell r="F5">
            <v>28</v>
          </cell>
          <cell r="G5">
            <v>3</v>
          </cell>
          <cell r="H5">
            <v>25</v>
          </cell>
          <cell r="I5">
            <v>2</v>
          </cell>
          <cell r="J5">
            <v>0</v>
          </cell>
          <cell r="K5">
            <v>2</v>
          </cell>
          <cell r="L5">
            <v>40</v>
          </cell>
          <cell r="M5">
            <v>1</v>
          </cell>
          <cell r="N5">
            <v>39</v>
          </cell>
          <cell r="O5">
            <v>17</v>
          </cell>
          <cell r="P5">
            <v>7</v>
          </cell>
          <cell r="Q5">
            <v>10</v>
          </cell>
        </row>
        <row r="6">
          <cell r="B6" t="str">
            <v>宜野湾市</v>
          </cell>
          <cell r="C6">
            <v>10</v>
          </cell>
          <cell r="D6">
            <v>3</v>
          </cell>
          <cell r="E6">
            <v>7</v>
          </cell>
          <cell r="F6">
            <v>2</v>
          </cell>
          <cell r="G6">
            <v>1</v>
          </cell>
          <cell r="H6">
            <v>1</v>
          </cell>
          <cell r="I6">
            <v>1</v>
          </cell>
          <cell r="J6">
            <v>0</v>
          </cell>
          <cell r="K6">
            <v>1</v>
          </cell>
          <cell r="L6">
            <v>4</v>
          </cell>
          <cell r="M6">
            <v>1</v>
          </cell>
          <cell r="N6">
            <v>3</v>
          </cell>
          <cell r="O6">
            <v>3</v>
          </cell>
          <cell r="P6">
            <v>1</v>
          </cell>
          <cell r="Q6">
            <v>2</v>
          </cell>
        </row>
        <row r="7">
          <cell r="B7" t="str">
            <v>石垣市</v>
          </cell>
          <cell r="C7">
            <v>16</v>
          </cell>
          <cell r="D7">
            <v>2</v>
          </cell>
          <cell r="E7">
            <v>14</v>
          </cell>
          <cell r="F7">
            <v>4</v>
          </cell>
          <cell r="G7">
            <v>1</v>
          </cell>
          <cell r="H7">
            <v>3</v>
          </cell>
          <cell r="I7">
            <v>1</v>
          </cell>
          <cell r="J7">
            <v>0</v>
          </cell>
          <cell r="K7">
            <v>1</v>
          </cell>
          <cell r="L7">
            <v>11</v>
          </cell>
          <cell r="M7">
            <v>1</v>
          </cell>
          <cell r="N7">
            <v>10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浦添市</v>
          </cell>
          <cell r="C8">
            <v>38</v>
          </cell>
          <cell r="D8">
            <v>10</v>
          </cell>
          <cell r="E8">
            <v>28</v>
          </cell>
          <cell r="F8">
            <v>15</v>
          </cell>
          <cell r="G8">
            <v>2</v>
          </cell>
          <cell r="H8">
            <v>13</v>
          </cell>
          <cell r="I8">
            <v>3</v>
          </cell>
          <cell r="J8">
            <v>0</v>
          </cell>
          <cell r="K8">
            <v>3</v>
          </cell>
          <cell r="L8">
            <v>12</v>
          </cell>
          <cell r="M8">
            <v>0</v>
          </cell>
          <cell r="N8">
            <v>12</v>
          </cell>
          <cell r="O8">
            <v>8</v>
          </cell>
          <cell r="P8">
            <v>8</v>
          </cell>
          <cell r="Q8">
            <v>0</v>
          </cell>
        </row>
        <row r="9">
          <cell r="B9" t="str">
            <v>名護市</v>
          </cell>
          <cell r="C9">
            <v>33</v>
          </cell>
          <cell r="D9">
            <v>1</v>
          </cell>
          <cell r="E9">
            <v>32</v>
          </cell>
          <cell r="F9">
            <v>6</v>
          </cell>
          <cell r="G9">
            <v>0</v>
          </cell>
          <cell r="H9">
            <v>6</v>
          </cell>
          <cell r="I9">
            <v>1</v>
          </cell>
          <cell r="J9">
            <v>0</v>
          </cell>
          <cell r="K9">
            <v>1</v>
          </cell>
          <cell r="L9">
            <v>23</v>
          </cell>
          <cell r="M9">
            <v>1</v>
          </cell>
          <cell r="N9">
            <v>22</v>
          </cell>
          <cell r="O9">
            <v>3</v>
          </cell>
          <cell r="P9">
            <v>0</v>
          </cell>
          <cell r="Q9">
            <v>3</v>
          </cell>
        </row>
        <row r="10">
          <cell r="B10" t="str">
            <v>糸満市</v>
          </cell>
          <cell r="C10">
            <v>25</v>
          </cell>
          <cell r="D10">
            <v>6</v>
          </cell>
          <cell r="E10">
            <v>19</v>
          </cell>
          <cell r="F10">
            <v>10</v>
          </cell>
          <cell r="G10">
            <v>2</v>
          </cell>
          <cell r="H10">
            <v>8</v>
          </cell>
          <cell r="I10">
            <v>2</v>
          </cell>
          <cell r="J10">
            <v>0</v>
          </cell>
          <cell r="K10">
            <v>2</v>
          </cell>
          <cell r="L10">
            <v>12</v>
          </cell>
          <cell r="M10">
            <v>3</v>
          </cell>
          <cell r="N10">
            <v>9</v>
          </cell>
          <cell r="O10">
            <v>1</v>
          </cell>
          <cell r="P10">
            <v>1</v>
          </cell>
          <cell r="Q10">
            <v>0</v>
          </cell>
        </row>
        <row r="11">
          <cell r="B11" t="str">
            <v>沖縄市</v>
          </cell>
          <cell r="C11">
            <v>14</v>
          </cell>
          <cell r="D11">
            <v>0</v>
          </cell>
          <cell r="E11">
            <v>14</v>
          </cell>
          <cell r="F11">
            <v>3</v>
          </cell>
          <cell r="G11">
            <v>0</v>
          </cell>
          <cell r="H11">
            <v>3</v>
          </cell>
          <cell r="I11">
            <v>1</v>
          </cell>
          <cell r="J11">
            <v>0</v>
          </cell>
          <cell r="K11">
            <v>1</v>
          </cell>
          <cell r="L11">
            <v>10</v>
          </cell>
          <cell r="M11">
            <v>0</v>
          </cell>
          <cell r="N11">
            <v>10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豊見城市</v>
          </cell>
          <cell r="C12">
            <v>22</v>
          </cell>
          <cell r="D12">
            <v>1</v>
          </cell>
          <cell r="E12">
            <v>21</v>
          </cell>
          <cell r="F12">
            <v>8</v>
          </cell>
          <cell r="G12">
            <v>0</v>
          </cell>
          <cell r="H12">
            <v>8</v>
          </cell>
          <cell r="I12">
            <v>1</v>
          </cell>
          <cell r="J12">
            <v>0</v>
          </cell>
          <cell r="K12">
            <v>1</v>
          </cell>
          <cell r="L12">
            <v>11</v>
          </cell>
          <cell r="M12">
            <v>0</v>
          </cell>
          <cell r="N12">
            <v>11</v>
          </cell>
          <cell r="O12">
            <v>2</v>
          </cell>
          <cell r="P12">
            <v>1</v>
          </cell>
          <cell r="Q12">
            <v>1</v>
          </cell>
        </row>
        <row r="13">
          <cell r="B13" t="str">
            <v>うるま市</v>
          </cell>
          <cell r="C13">
            <v>87</v>
          </cell>
          <cell r="D13">
            <v>10</v>
          </cell>
          <cell r="E13">
            <v>77</v>
          </cell>
          <cell r="F13">
            <v>17</v>
          </cell>
          <cell r="G13">
            <v>1</v>
          </cell>
          <cell r="H13">
            <v>16</v>
          </cell>
          <cell r="I13">
            <v>8</v>
          </cell>
          <cell r="J13">
            <v>0</v>
          </cell>
          <cell r="K13">
            <v>8</v>
          </cell>
          <cell r="L13">
            <v>53</v>
          </cell>
          <cell r="M13">
            <v>5</v>
          </cell>
          <cell r="N13">
            <v>48</v>
          </cell>
          <cell r="O13">
            <v>9</v>
          </cell>
          <cell r="P13">
            <v>4</v>
          </cell>
          <cell r="Q13">
            <v>5</v>
          </cell>
        </row>
        <row r="14">
          <cell r="B14" t="str">
            <v>宮古島市</v>
          </cell>
          <cell r="C14">
            <v>11</v>
          </cell>
          <cell r="D14">
            <v>2</v>
          </cell>
          <cell r="E14">
            <v>9</v>
          </cell>
          <cell r="F14">
            <v>4</v>
          </cell>
          <cell r="G14">
            <v>0</v>
          </cell>
          <cell r="H14">
            <v>4</v>
          </cell>
          <cell r="I14">
            <v>0</v>
          </cell>
          <cell r="J14">
            <v>0</v>
          </cell>
          <cell r="K14">
            <v>0</v>
          </cell>
          <cell r="L14">
            <v>5</v>
          </cell>
          <cell r="M14">
            <v>1</v>
          </cell>
          <cell r="N14">
            <v>4</v>
          </cell>
          <cell r="O14">
            <v>2</v>
          </cell>
          <cell r="P14">
            <v>1</v>
          </cell>
          <cell r="Q14">
            <v>1</v>
          </cell>
        </row>
        <row r="15">
          <cell r="B15" t="str">
            <v>南城市</v>
          </cell>
          <cell r="C15">
            <v>14</v>
          </cell>
          <cell r="D15">
            <v>3</v>
          </cell>
          <cell r="E15">
            <v>11</v>
          </cell>
          <cell r="F15">
            <v>4</v>
          </cell>
          <cell r="G15">
            <v>2</v>
          </cell>
          <cell r="H15">
            <v>2</v>
          </cell>
          <cell r="I15">
            <v>0</v>
          </cell>
          <cell r="J15">
            <v>0</v>
          </cell>
          <cell r="K15">
            <v>0</v>
          </cell>
          <cell r="L15">
            <v>6</v>
          </cell>
          <cell r="M15">
            <v>0</v>
          </cell>
          <cell r="N15">
            <v>6</v>
          </cell>
          <cell r="O15">
            <v>4</v>
          </cell>
          <cell r="P15">
            <v>1</v>
          </cell>
          <cell r="Q15">
            <v>3</v>
          </cell>
        </row>
        <row r="16">
          <cell r="B16" t="str">
            <v>国頭村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B17" t="str">
            <v>大宜味村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 t="str">
            <v>東村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今帰仁村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 t="str">
            <v>本部町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 t="str">
            <v>恩納村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 t="str">
            <v>宜野座村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 t="str">
            <v>金武町</v>
          </cell>
          <cell r="C23">
            <v>33</v>
          </cell>
          <cell r="D23">
            <v>3</v>
          </cell>
          <cell r="E23">
            <v>30</v>
          </cell>
          <cell r="F23">
            <v>6</v>
          </cell>
          <cell r="G23">
            <v>2</v>
          </cell>
          <cell r="H23">
            <v>4</v>
          </cell>
          <cell r="I23">
            <v>3</v>
          </cell>
          <cell r="J23">
            <v>0</v>
          </cell>
          <cell r="K23">
            <v>3</v>
          </cell>
          <cell r="L23">
            <v>22</v>
          </cell>
          <cell r="M23">
            <v>0</v>
          </cell>
          <cell r="N23">
            <v>22</v>
          </cell>
          <cell r="O23">
            <v>2</v>
          </cell>
          <cell r="P23">
            <v>1</v>
          </cell>
          <cell r="Q23">
            <v>1</v>
          </cell>
        </row>
        <row r="24">
          <cell r="B24" t="str">
            <v>伊江村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 t="str">
            <v>読谷村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嘉手納町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北谷町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北中城村</v>
          </cell>
          <cell r="C28">
            <v>7</v>
          </cell>
          <cell r="D28">
            <v>0</v>
          </cell>
          <cell r="E28">
            <v>7</v>
          </cell>
          <cell r="F28">
            <v>3</v>
          </cell>
          <cell r="G28">
            <v>0</v>
          </cell>
          <cell r="H28">
            <v>3</v>
          </cell>
          <cell r="I28">
            <v>0</v>
          </cell>
          <cell r="J28">
            <v>0</v>
          </cell>
          <cell r="K28">
            <v>0</v>
          </cell>
          <cell r="L28">
            <v>4</v>
          </cell>
          <cell r="M28">
            <v>0</v>
          </cell>
          <cell r="N28">
            <v>4</v>
          </cell>
          <cell r="O28">
            <v>0</v>
          </cell>
          <cell r="P28">
            <v>0</v>
          </cell>
          <cell r="Q28">
            <v>0</v>
          </cell>
        </row>
        <row r="29">
          <cell r="B29" t="str">
            <v>中城村</v>
          </cell>
          <cell r="C29">
            <v>28</v>
          </cell>
          <cell r="D29">
            <v>5</v>
          </cell>
          <cell r="E29">
            <v>23</v>
          </cell>
          <cell r="F29">
            <v>6</v>
          </cell>
          <cell r="G29">
            <v>2</v>
          </cell>
          <cell r="H29">
            <v>4</v>
          </cell>
          <cell r="I29">
            <v>2</v>
          </cell>
          <cell r="J29">
            <v>0</v>
          </cell>
          <cell r="K29">
            <v>2</v>
          </cell>
          <cell r="L29">
            <v>15</v>
          </cell>
          <cell r="M29">
            <v>0</v>
          </cell>
          <cell r="N29">
            <v>15</v>
          </cell>
          <cell r="O29">
            <v>5</v>
          </cell>
          <cell r="P29">
            <v>3</v>
          </cell>
          <cell r="Q29">
            <v>2</v>
          </cell>
        </row>
        <row r="30">
          <cell r="B30" t="str">
            <v>西原町</v>
          </cell>
          <cell r="C30">
            <v>5</v>
          </cell>
          <cell r="D30">
            <v>1</v>
          </cell>
          <cell r="E30">
            <v>4</v>
          </cell>
          <cell r="F30">
            <v>2</v>
          </cell>
          <cell r="G30">
            <v>1</v>
          </cell>
          <cell r="H30">
            <v>1</v>
          </cell>
          <cell r="I30">
            <v>0</v>
          </cell>
          <cell r="J30">
            <v>0</v>
          </cell>
          <cell r="K30">
            <v>0</v>
          </cell>
          <cell r="L30">
            <v>3</v>
          </cell>
          <cell r="M30">
            <v>0</v>
          </cell>
          <cell r="N30">
            <v>3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与那原町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南風原町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 t="str">
            <v>渡嘉敷村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 t="str">
            <v>座間味村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B35" t="str">
            <v>粟国村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渡名喜村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B37" t="str">
            <v>南大東村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伊平屋村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 t="str">
            <v>伊是名村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 t="str">
            <v>久米島町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>八重瀬町</v>
          </cell>
          <cell r="C42">
            <v>5</v>
          </cell>
          <cell r="D42">
            <v>2</v>
          </cell>
          <cell r="E42">
            <v>3</v>
          </cell>
          <cell r="F42">
            <v>2</v>
          </cell>
          <cell r="G42">
            <v>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>
            <v>0</v>
          </cell>
          <cell r="N42">
            <v>2</v>
          </cell>
          <cell r="O42">
            <v>1</v>
          </cell>
          <cell r="P42">
            <v>0</v>
          </cell>
          <cell r="Q42">
            <v>1</v>
          </cell>
        </row>
        <row r="43">
          <cell r="B43" t="str">
            <v>多良間村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>竹富町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与那国町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</sheetData>
      <sheetData sheetId="6">
        <row r="4">
          <cell r="C4">
            <v>1908</v>
          </cell>
        </row>
        <row r="5">
          <cell r="B5" t="str">
            <v>那覇市</v>
          </cell>
          <cell r="C5">
            <v>346</v>
          </cell>
          <cell r="D5">
            <v>34</v>
          </cell>
          <cell r="E5">
            <v>312</v>
          </cell>
          <cell r="F5">
            <v>25</v>
          </cell>
          <cell r="G5">
            <v>9</v>
          </cell>
          <cell r="H5">
            <v>16</v>
          </cell>
          <cell r="I5">
            <v>13</v>
          </cell>
          <cell r="J5">
            <v>7</v>
          </cell>
          <cell r="K5">
            <v>6</v>
          </cell>
          <cell r="L5">
            <v>1</v>
          </cell>
          <cell r="M5">
            <v>0</v>
          </cell>
          <cell r="N5">
            <v>1</v>
          </cell>
          <cell r="O5">
            <v>31</v>
          </cell>
          <cell r="P5">
            <v>1</v>
          </cell>
          <cell r="Q5">
            <v>30</v>
          </cell>
          <cell r="R5">
            <v>4</v>
          </cell>
          <cell r="S5">
            <v>0</v>
          </cell>
          <cell r="T5">
            <v>4</v>
          </cell>
          <cell r="U5">
            <v>266</v>
          </cell>
          <cell r="V5">
            <v>17</v>
          </cell>
          <cell r="W5">
            <v>249</v>
          </cell>
          <cell r="X5">
            <v>0</v>
          </cell>
          <cell r="Y5">
            <v>0</v>
          </cell>
          <cell r="Z5">
            <v>0</v>
          </cell>
          <cell r="AA5">
            <v>1</v>
          </cell>
          <cell r="AB5">
            <v>0</v>
          </cell>
          <cell r="AC5">
            <v>1</v>
          </cell>
          <cell r="AD5">
            <v>1</v>
          </cell>
          <cell r="AE5">
            <v>0</v>
          </cell>
          <cell r="AF5">
            <v>1</v>
          </cell>
          <cell r="AG5">
            <v>0</v>
          </cell>
          <cell r="AH5">
            <v>0</v>
          </cell>
          <cell r="AI5">
            <v>0</v>
          </cell>
          <cell r="AJ5">
            <v>1</v>
          </cell>
          <cell r="AK5">
            <v>0</v>
          </cell>
          <cell r="AL5">
            <v>1</v>
          </cell>
          <cell r="AM5">
            <v>3</v>
          </cell>
          <cell r="AN5">
            <v>0</v>
          </cell>
          <cell r="AO5">
            <v>3</v>
          </cell>
          <cell r="AP5">
            <v>0</v>
          </cell>
          <cell r="AQ5">
            <v>0</v>
          </cell>
          <cell r="AR5">
            <v>0</v>
          </cell>
          <cell r="AS5">
            <v>1</v>
          </cell>
          <cell r="AT5">
            <v>0</v>
          </cell>
          <cell r="AU5">
            <v>1</v>
          </cell>
          <cell r="AV5">
            <v>16</v>
          </cell>
          <cell r="AW5">
            <v>0</v>
          </cell>
          <cell r="AX5">
            <v>16</v>
          </cell>
          <cell r="AY5">
            <v>25</v>
          </cell>
          <cell r="AZ5">
            <v>3</v>
          </cell>
          <cell r="BA5">
            <v>22</v>
          </cell>
        </row>
        <row r="6">
          <cell r="B6" t="str">
            <v>宜野湾市</v>
          </cell>
          <cell r="C6">
            <v>28</v>
          </cell>
          <cell r="D6">
            <v>1</v>
          </cell>
          <cell r="E6">
            <v>27</v>
          </cell>
          <cell r="F6">
            <v>1</v>
          </cell>
          <cell r="G6">
            <v>0</v>
          </cell>
          <cell r="H6">
            <v>1</v>
          </cell>
          <cell r="I6">
            <v>1</v>
          </cell>
          <cell r="J6">
            <v>0</v>
          </cell>
          <cell r="K6">
            <v>1</v>
          </cell>
          <cell r="L6">
            <v>0</v>
          </cell>
          <cell r="M6">
            <v>0</v>
          </cell>
          <cell r="N6">
            <v>0</v>
          </cell>
          <cell r="O6">
            <v>2</v>
          </cell>
          <cell r="P6">
            <v>0</v>
          </cell>
          <cell r="Q6">
            <v>2</v>
          </cell>
          <cell r="R6">
            <v>2</v>
          </cell>
          <cell r="S6">
            <v>0</v>
          </cell>
          <cell r="T6">
            <v>2</v>
          </cell>
          <cell r="U6">
            <v>22</v>
          </cell>
          <cell r="V6">
            <v>1</v>
          </cell>
          <cell r="W6">
            <v>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3</v>
          </cell>
          <cell r="AZ6">
            <v>0</v>
          </cell>
          <cell r="BA6">
            <v>3</v>
          </cell>
        </row>
        <row r="7">
          <cell r="B7" t="str">
            <v>石垣市</v>
          </cell>
          <cell r="C7">
            <v>70</v>
          </cell>
          <cell r="D7">
            <v>7</v>
          </cell>
          <cell r="E7">
            <v>63</v>
          </cell>
          <cell r="F7">
            <v>4</v>
          </cell>
          <cell r="G7">
            <v>1</v>
          </cell>
          <cell r="H7">
            <v>3</v>
          </cell>
          <cell r="I7">
            <v>1</v>
          </cell>
          <cell r="J7">
            <v>0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7</v>
          </cell>
          <cell r="P7">
            <v>0</v>
          </cell>
          <cell r="Q7">
            <v>7</v>
          </cell>
          <cell r="R7">
            <v>0</v>
          </cell>
          <cell r="S7">
            <v>0</v>
          </cell>
          <cell r="T7">
            <v>0</v>
          </cell>
          <cell r="U7">
            <v>57</v>
          </cell>
          <cell r="V7">
            <v>6</v>
          </cell>
          <cell r="W7">
            <v>51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1</v>
          </cell>
          <cell r="AN7">
            <v>0</v>
          </cell>
          <cell r="AO7">
            <v>1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3</v>
          </cell>
          <cell r="AW7">
            <v>1</v>
          </cell>
          <cell r="AX7">
            <v>2</v>
          </cell>
          <cell r="AY7">
            <v>5</v>
          </cell>
          <cell r="AZ7">
            <v>1</v>
          </cell>
          <cell r="BA7">
            <v>4</v>
          </cell>
        </row>
        <row r="8">
          <cell r="B8" t="str">
            <v>浦添市</v>
          </cell>
          <cell r="C8">
            <v>194</v>
          </cell>
          <cell r="D8">
            <v>15</v>
          </cell>
          <cell r="E8">
            <v>179</v>
          </cell>
          <cell r="F8">
            <v>10</v>
          </cell>
          <cell r="G8">
            <v>4</v>
          </cell>
          <cell r="H8">
            <v>6</v>
          </cell>
          <cell r="I8">
            <v>5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  <cell r="O8">
            <v>18</v>
          </cell>
          <cell r="P8">
            <v>1</v>
          </cell>
          <cell r="Q8">
            <v>17</v>
          </cell>
          <cell r="R8">
            <v>0</v>
          </cell>
          <cell r="S8">
            <v>0</v>
          </cell>
          <cell r="T8">
            <v>0</v>
          </cell>
          <cell r="U8">
            <v>160</v>
          </cell>
          <cell r="V8">
            <v>9</v>
          </cell>
          <cell r="W8">
            <v>151</v>
          </cell>
          <cell r="X8">
            <v>0</v>
          </cell>
          <cell r="Y8">
            <v>0</v>
          </cell>
          <cell r="Z8">
            <v>0</v>
          </cell>
          <cell r="AA8">
            <v>1</v>
          </cell>
          <cell r="AB8">
            <v>0</v>
          </cell>
          <cell r="AC8">
            <v>1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3</v>
          </cell>
          <cell r="AW8">
            <v>0</v>
          </cell>
          <cell r="AX8">
            <v>3</v>
          </cell>
          <cell r="AY8">
            <v>15</v>
          </cell>
          <cell r="AZ8">
            <v>0</v>
          </cell>
          <cell r="BA8">
            <v>15</v>
          </cell>
        </row>
        <row r="9">
          <cell r="B9" t="str">
            <v>名護市</v>
          </cell>
          <cell r="C9">
            <v>101</v>
          </cell>
          <cell r="D9">
            <v>10</v>
          </cell>
          <cell r="E9">
            <v>91</v>
          </cell>
          <cell r="F9">
            <v>6</v>
          </cell>
          <cell r="G9">
            <v>2</v>
          </cell>
          <cell r="H9">
            <v>4</v>
          </cell>
          <cell r="I9">
            <v>1</v>
          </cell>
          <cell r="J9">
            <v>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9</v>
          </cell>
          <cell r="P9">
            <v>0</v>
          </cell>
          <cell r="Q9">
            <v>9</v>
          </cell>
          <cell r="R9">
            <v>0</v>
          </cell>
          <cell r="S9">
            <v>0</v>
          </cell>
          <cell r="T9">
            <v>0</v>
          </cell>
          <cell r="U9">
            <v>81</v>
          </cell>
          <cell r="V9">
            <v>7</v>
          </cell>
          <cell r="W9">
            <v>74</v>
          </cell>
          <cell r="X9">
            <v>3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1</v>
          </cell>
          <cell r="AN9">
            <v>0</v>
          </cell>
          <cell r="AO9">
            <v>1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2</v>
          </cell>
          <cell r="AW9">
            <v>0</v>
          </cell>
          <cell r="AX9">
            <v>2</v>
          </cell>
          <cell r="AY9">
            <v>10</v>
          </cell>
          <cell r="AZ9">
            <v>1</v>
          </cell>
          <cell r="BA9">
            <v>9</v>
          </cell>
        </row>
        <row r="10">
          <cell r="B10" t="str">
            <v>糸満市</v>
          </cell>
          <cell r="C10">
            <v>159</v>
          </cell>
          <cell r="D10">
            <v>18</v>
          </cell>
          <cell r="E10">
            <v>141</v>
          </cell>
          <cell r="F10">
            <v>12</v>
          </cell>
          <cell r="G10">
            <v>6</v>
          </cell>
          <cell r="H10">
            <v>6</v>
          </cell>
          <cell r="I10">
            <v>7</v>
          </cell>
          <cell r="J10">
            <v>3</v>
          </cell>
          <cell r="K10">
            <v>4</v>
          </cell>
          <cell r="L10">
            <v>0</v>
          </cell>
          <cell r="M10">
            <v>0</v>
          </cell>
          <cell r="N10">
            <v>0</v>
          </cell>
          <cell r="O10">
            <v>18</v>
          </cell>
          <cell r="P10">
            <v>1</v>
          </cell>
          <cell r="Q10">
            <v>17</v>
          </cell>
          <cell r="R10">
            <v>2</v>
          </cell>
          <cell r="S10">
            <v>1</v>
          </cell>
          <cell r="T10">
            <v>1</v>
          </cell>
          <cell r="U10">
            <v>119</v>
          </cell>
          <cell r="V10">
            <v>7</v>
          </cell>
          <cell r="W10">
            <v>112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1</v>
          </cell>
          <cell r="AQ10">
            <v>0</v>
          </cell>
          <cell r="AR10">
            <v>1</v>
          </cell>
          <cell r="AS10">
            <v>0</v>
          </cell>
          <cell r="AT10">
            <v>0</v>
          </cell>
          <cell r="AU10">
            <v>0</v>
          </cell>
          <cell r="AV10">
            <v>11</v>
          </cell>
          <cell r="AW10">
            <v>3</v>
          </cell>
          <cell r="AX10">
            <v>8</v>
          </cell>
          <cell r="AY10">
            <v>16</v>
          </cell>
          <cell r="AZ10">
            <v>1</v>
          </cell>
          <cell r="BA10">
            <v>15</v>
          </cell>
        </row>
        <row r="11">
          <cell r="B11" t="str">
            <v>沖縄市</v>
          </cell>
          <cell r="C11">
            <v>51</v>
          </cell>
          <cell r="D11">
            <v>7</v>
          </cell>
          <cell r="E11">
            <v>44</v>
          </cell>
          <cell r="F11">
            <v>3</v>
          </cell>
          <cell r="G11">
            <v>1</v>
          </cell>
          <cell r="H11">
            <v>2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6</v>
          </cell>
          <cell r="P11">
            <v>0</v>
          </cell>
          <cell r="Q11">
            <v>6</v>
          </cell>
          <cell r="R11">
            <v>0</v>
          </cell>
          <cell r="S11">
            <v>0</v>
          </cell>
          <cell r="T11">
            <v>0</v>
          </cell>
          <cell r="U11">
            <v>41</v>
          </cell>
          <cell r="V11">
            <v>6</v>
          </cell>
          <cell r="W11">
            <v>35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1</v>
          </cell>
          <cell r="AW11">
            <v>1</v>
          </cell>
          <cell r="AX11">
            <v>0</v>
          </cell>
          <cell r="AY11">
            <v>9</v>
          </cell>
          <cell r="AZ11">
            <v>0</v>
          </cell>
          <cell r="BA11">
            <v>9</v>
          </cell>
        </row>
        <row r="12">
          <cell r="B12" t="str">
            <v>豊見城市</v>
          </cell>
          <cell r="C12">
            <v>239</v>
          </cell>
          <cell r="D12">
            <v>35</v>
          </cell>
          <cell r="E12">
            <v>204</v>
          </cell>
          <cell r="F12">
            <v>10</v>
          </cell>
          <cell r="G12">
            <v>6</v>
          </cell>
          <cell r="H12">
            <v>4</v>
          </cell>
          <cell r="I12">
            <v>7</v>
          </cell>
          <cell r="J12">
            <v>2</v>
          </cell>
          <cell r="K12">
            <v>5</v>
          </cell>
          <cell r="L12">
            <v>0</v>
          </cell>
          <cell r="M12">
            <v>0</v>
          </cell>
          <cell r="N12">
            <v>0</v>
          </cell>
          <cell r="O12">
            <v>17</v>
          </cell>
          <cell r="P12">
            <v>3</v>
          </cell>
          <cell r="Q12">
            <v>14</v>
          </cell>
          <cell r="R12">
            <v>14</v>
          </cell>
          <cell r="S12">
            <v>2</v>
          </cell>
          <cell r="T12">
            <v>12</v>
          </cell>
          <cell r="U12">
            <v>190</v>
          </cell>
          <cell r="V12">
            <v>22</v>
          </cell>
          <cell r="W12">
            <v>168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1</v>
          </cell>
          <cell r="AN12">
            <v>0</v>
          </cell>
          <cell r="AO12">
            <v>1</v>
          </cell>
          <cell r="AP12">
            <v>0</v>
          </cell>
          <cell r="AQ12">
            <v>0</v>
          </cell>
          <cell r="AR12">
            <v>0</v>
          </cell>
          <cell r="AS12">
            <v>1</v>
          </cell>
          <cell r="AT12">
            <v>0</v>
          </cell>
          <cell r="AU12">
            <v>1</v>
          </cell>
          <cell r="AV12">
            <v>3</v>
          </cell>
          <cell r="AW12">
            <v>2</v>
          </cell>
          <cell r="AX12">
            <v>1</v>
          </cell>
          <cell r="AY12">
            <v>33</v>
          </cell>
          <cell r="AZ12">
            <v>1</v>
          </cell>
          <cell r="BA12">
            <v>32</v>
          </cell>
        </row>
        <row r="13">
          <cell r="B13" t="str">
            <v>うるま市</v>
          </cell>
          <cell r="C13">
            <v>332</v>
          </cell>
          <cell r="D13">
            <v>21</v>
          </cell>
          <cell r="E13">
            <v>311</v>
          </cell>
          <cell r="F13">
            <v>19</v>
          </cell>
          <cell r="G13">
            <v>3</v>
          </cell>
          <cell r="H13">
            <v>16</v>
          </cell>
          <cell r="I13">
            <v>8</v>
          </cell>
          <cell r="J13">
            <v>2</v>
          </cell>
          <cell r="K13">
            <v>6</v>
          </cell>
          <cell r="L13">
            <v>0</v>
          </cell>
          <cell r="M13">
            <v>0</v>
          </cell>
          <cell r="N13">
            <v>0</v>
          </cell>
          <cell r="O13">
            <v>32</v>
          </cell>
          <cell r="P13">
            <v>1</v>
          </cell>
          <cell r="Q13">
            <v>31</v>
          </cell>
          <cell r="R13">
            <v>1</v>
          </cell>
          <cell r="S13">
            <v>0</v>
          </cell>
          <cell r="T13">
            <v>1</v>
          </cell>
          <cell r="U13">
            <v>270</v>
          </cell>
          <cell r="V13">
            <v>15</v>
          </cell>
          <cell r="W13">
            <v>255</v>
          </cell>
          <cell r="X13">
            <v>1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</v>
          </cell>
          <cell r="AN13">
            <v>0</v>
          </cell>
          <cell r="AO13">
            <v>1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28</v>
          </cell>
          <cell r="AW13">
            <v>2</v>
          </cell>
          <cell r="AX13">
            <v>26</v>
          </cell>
          <cell r="AY13">
            <v>64</v>
          </cell>
          <cell r="AZ13">
            <v>1</v>
          </cell>
          <cell r="BA13">
            <v>63</v>
          </cell>
        </row>
        <row r="14">
          <cell r="B14" t="str">
            <v>宮古島市</v>
          </cell>
          <cell r="C14">
            <v>29</v>
          </cell>
          <cell r="D14">
            <v>3</v>
          </cell>
          <cell r="E14">
            <v>26</v>
          </cell>
          <cell r="F14">
            <v>3</v>
          </cell>
          <cell r="G14">
            <v>1</v>
          </cell>
          <cell r="H14">
            <v>2</v>
          </cell>
          <cell r="I14">
            <v>1</v>
          </cell>
          <cell r="J14">
            <v>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6</v>
          </cell>
          <cell r="P14">
            <v>0</v>
          </cell>
          <cell r="Q14">
            <v>6</v>
          </cell>
          <cell r="R14">
            <v>2</v>
          </cell>
          <cell r="S14">
            <v>0</v>
          </cell>
          <cell r="T14">
            <v>2</v>
          </cell>
          <cell r="U14">
            <v>17</v>
          </cell>
          <cell r="V14">
            <v>1</v>
          </cell>
          <cell r="W14">
            <v>16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</v>
          </cell>
          <cell r="AT14">
            <v>0</v>
          </cell>
          <cell r="AU14">
            <v>1</v>
          </cell>
          <cell r="AV14">
            <v>0</v>
          </cell>
          <cell r="AW14">
            <v>0</v>
          </cell>
          <cell r="AX14">
            <v>0</v>
          </cell>
          <cell r="AY14">
            <v>4</v>
          </cell>
          <cell r="AZ14">
            <v>1</v>
          </cell>
          <cell r="BA14">
            <v>3</v>
          </cell>
        </row>
        <row r="15">
          <cell r="B15" t="str">
            <v>南城市</v>
          </cell>
          <cell r="C15">
            <v>101</v>
          </cell>
          <cell r="D15">
            <v>14</v>
          </cell>
          <cell r="E15">
            <v>87</v>
          </cell>
          <cell r="F15">
            <v>6</v>
          </cell>
          <cell r="G15">
            <v>3</v>
          </cell>
          <cell r="H15">
            <v>3</v>
          </cell>
          <cell r="I15">
            <v>2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10</v>
          </cell>
          <cell r="P15">
            <v>1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82</v>
          </cell>
          <cell r="V15">
            <v>8</v>
          </cell>
          <cell r="W15">
            <v>74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1</v>
          </cell>
          <cell r="AQ15">
            <v>0</v>
          </cell>
          <cell r="AR15">
            <v>1</v>
          </cell>
          <cell r="AS15">
            <v>3</v>
          </cell>
          <cell r="AT15">
            <v>0</v>
          </cell>
          <cell r="AU15">
            <v>3</v>
          </cell>
          <cell r="AV15">
            <v>3</v>
          </cell>
          <cell r="AW15">
            <v>0</v>
          </cell>
          <cell r="AX15">
            <v>3</v>
          </cell>
          <cell r="AY15">
            <v>17</v>
          </cell>
          <cell r="AZ15">
            <v>1</v>
          </cell>
          <cell r="BA15">
            <v>16</v>
          </cell>
        </row>
        <row r="16">
          <cell r="B16" t="str">
            <v>国頭村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B17" t="str">
            <v>大宜味村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B18" t="str">
            <v>東村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B19" t="str">
            <v>今帰仁村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B20" t="str">
            <v>本部町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B21" t="str">
            <v>恩納村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B22" t="str">
            <v>宜野座村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B23" t="str">
            <v>金武町</v>
          </cell>
          <cell r="C23">
            <v>65</v>
          </cell>
          <cell r="D23">
            <v>3</v>
          </cell>
          <cell r="E23">
            <v>62</v>
          </cell>
          <cell r="F23">
            <v>5</v>
          </cell>
          <cell r="G23">
            <v>1</v>
          </cell>
          <cell r="H23">
            <v>4</v>
          </cell>
          <cell r="I23">
            <v>2</v>
          </cell>
          <cell r="J23">
            <v>1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8</v>
          </cell>
          <cell r="P23">
            <v>1</v>
          </cell>
          <cell r="Q23">
            <v>7</v>
          </cell>
          <cell r="R23">
            <v>1</v>
          </cell>
          <cell r="S23">
            <v>0</v>
          </cell>
          <cell r="T23">
            <v>1</v>
          </cell>
          <cell r="U23">
            <v>49</v>
          </cell>
          <cell r="V23">
            <v>0</v>
          </cell>
          <cell r="W23">
            <v>49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4</v>
          </cell>
          <cell r="AW23">
            <v>0</v>
          </cell>
          <cell r="AX23">
            <v>4</v>
          </cell>
          <cell r="AY23">
            <v>16</v>
          </cell>
          <cell r="AZ23">
            <v>0</v>
          </cell>
          <cell r="BA23">
            <v>16</v>
          </cell>
        </row>
        <row r="24">
          <cell r="B24" t="str">
            <v>伊江村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B25" t="str">
            <v>読谷村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B26" t="str">
            <v>嘉手納町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B27" t="str">
            <v>北谷町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B28" t="str">
            <v>北中城村</v>
          </cell>
          <cell r="C28">
            <v>38</v>
          </cell>
          <cell r="D28">
            <v>2</v>
          </cell>
          <cell r="E28">
            <v>36</v>
          </cell>
          <cell r="F28">
            <v>2</v>
          </cell>
          <cell r="G28">
            <v>0</v>
          </cell>
          <cell r="H28">
            <v>2</v>
          </cell>
          <cell r="I28">
            <v>1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4</v>
          </cell>
          <cell r="P28">
            <v>1</v>
          </cell>
          <cell r="Q28">
            <v>3</v>
          </cell>
          <cell r="R28">
            <v>1</v>
          </cell>
          <cell r="S28">
            <v>0</v>
          </cell>
          <cell r="T28">
            <v>1</v>
          </cell>
          <cell r="U28">
            <v>30</v>
          </cell>
          <cell r="V28">
            <v>1</v>
          </cell>
          <cell r="W28">
            <v>29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2</v>
          </cell>
          <cell r="AW28">
            <v>1</v>
          </cell>
          <cell r="AX28">
            <v>1</v>
          </cell>
          <cell r="AY28">
            <v>3</v>
          </cell>
          <cell r="AZ28">
            <v>0</v>
          </cell>
          <cell r="BA28">
            <v>3</v>
          </cell>
        </row>
        <row r="29">
          <cell r="B29" t="str">
            <v>中城村</v>
          </cell>
          <cell r="C29">
            <v>86</v>
          </cell>
          <cell r="D29">
            <v>8</v>
          </cell>
          <cell r="E29">
            <v>78</v>
          </cell>
          <cell r="F29">
            <v>3</v>
          </cell>
          <cell r="G29">
            <v>1</v>
          </cell>
          <cell r="H29">
            <v>2</v>
          </cell>
          <cell r="I29">
            <v>4</v>
          </cell>
          <cell r="J29">
            <v>1</v>
          </cell>
          <cell r="K29">
            <v>3</v>
          </cell>
          <cell r="L29">
            <v>0</v>
          </cell>
          <cell r="M29">
            <v>0</v>
          </cell>
          <cell r="N29">
            <v>0</v>
          </cell>
          <cell r="O29">
            <v>8</v>
          </cell>
          <cell r="P29">
            <v>0</v>
          </cell>
          <cell r="Q29">
            <v>8</v>
          </cell>
          <cell r="R29">
            <v>2</v>
          </cell>
          <cell r="S29">
            <v>0</v>
          </cell>
          <cell r="T29">
            <v>2</v>
          </cell>
          <cell r="U29">
            <v>69</v>
          </cell>
          <cell r="V29">
            <v>6</v>
          </cell>
          <cell r="W29">
            <v>63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</v>
          </cell>
          <cell r="AT29">
            <v>0</v>
          </cell>
          <cell r="AU29">
            <v>4</v>
          </cell>
          <cell r="AV29">
            <v>7</v>
          </cell>
          <cell r="AW29">
            <v>0</v>
          </cell>
          <cell r="AX29">
            <v>7</v>
          </cell>
          <cell r="AY29">
            <v>10</v>
          </cell>
          <cell r="AZ29">
            <v>2</v>
          </cell>
          <cell r="BA29">
            <v>8</v>
          </cell>
        </row>
        <row r="30">
          <cell r="B30" t="str">
            <v>西原町</v>
          </cell>
          <cell r="C30">
            <v>33</v>
          </cell>
          <cell r="D30">
            <v>3</v>
          </cell>
          <cell r="E30">
            <v>30</v>
          </cell>
          <cell r="F30">
            <v>2</v>
          </cell>
          <cell r="G30">
            <v>0</v>
          </cell>
          <cell r="H30">
            <v>2</v>
          </cell>
          <cell r="I30">
            <v>1</v>
          </cell>
          <cell r="J30">
            <v>1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</v>
          </cell>
          <cell r="P30">
            <v>0</v>
          </cell>
          <cell r="Q30">
            <v>4</v>
          </cell>
          <cell r="R30">
            <v>0</v>
          </cell>
          <cell r="S30">
            <v>0</v>
          </cell>
          <cell r="T30">
            <v>0</v>
          </cell>
          <cell r="U30">
            <v>25</v>
          </cell>
          <cell r="V30">
            <v>2</v>
          </cell>
          <cell r="W30">
            <v>23</v>
          </cell>
          <cell r="X30">
            <v>1</v>
          </cell>
          <cell r="Y30">
            <v>0</v>
          </cell>
          <cell r="Z30">
            <v>1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B31" t="str">
            <v>与那原町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B32" t="str">
            <v>南風原町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B33" t="str">
            <v>渡嘉敷村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B34" t="str">
            <v>座間味村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B35" t="str">
            <v>粟国村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B36" t="str">
            <v>渡名喜村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B37" t="str">
            <v>南大東村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B38" t="str">
            <v>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B39" t="str">
            <v>伊平屋村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B40" t="str">
            <v>伊是名村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B41" t="str">
            <v>久米島町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B42" t="str">
            <v>八重瀬町</v>
          </cell>
          <cell r="C42">
            <v>36</v>
          </cell>
          <cell r="D42">
            <v>4</v>
          </cell>
          <cell r="E42">
            <v>32</v>
          </cell>
          <cell r="F42">
            <v>3</v>
          </cell>
          <cell r="G42">
            <v>1</v>
          </cell>
          <cell r="H42">
            <v>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</v>
          </cell>
          <cell r="P42">
            <v>0</v>
          </cell>
          <cell r="Q42">
            <v>6</v>
          </cell>
          <cell r="R42">
            <v>0</v>
          </cell>
          <cell r="S42">
            <v>0</v>
          </cell>
          <cell r="T42">
            <v>0</v>
          </cell>
          <cell r="U42">
            <v>26</v>
          </cell>
          <cell r="V42">
            <v>3</v>
          </cell>
          <cell r="W42">
            <v>23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1</v>
          </cell>
          <cell r="AN42">
            <v>0</v>
          </cell>
          <cell r="AO42">
            <v>1</v>
          </cell>
          <cell r="AP42">
            <v>0</v>
          </cell>
          <cell r="AQ42">
            <v>0</v>
          </cell>
          <cell r="AR42">
            <v>0</v>
          </cell>
          <cell r="AS42">
            <v>1</v>
          </cell>
          <cell r="AT42">
            <v>0</v>
          </cell>
          <cell r="AU42">
            <v>1</v>
          </cell>
          <cell r="AV42">
            <v>1</v>
          </cell>
          <cell r="AW42">
            <v>0</v>
          </cell>
          <cell r="AX42">
            <v>1</v>
          </cell>
          <cell r="AY42">
            <v>5</v>
          </cell>
          <cell r="AZ42">
            <v>0</v>
          </cell>
          <cell r="BA42">
            <v>5</v>
          </cell>
        </row>
        <row r="43">
          <cell r="B43" t="str">
            <v>多良間村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B44" t="str">
            <v>竹富町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</row>
        <row r="45">
          <cell r="B45" t="str">
            <v>与那国町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</sheetData>
      <sheetData sheetId="7">
        <row r="4">
          <cell r="H4">
            <v>433</v>
          </cell>
        </row>
        <row r="5">
          <cell r="B5" t="str">
            <v>那覇市</v>
          </cell>
          <cell r="C5">
            <v>141</v>
          </cell>
          <cell r="D5">
            <v>0</v>
          </cell>
          <cell r="E5">
            <v>54</v>
          </cell>
          <cell r="F5">
            <v>0</v>
          </cell>
          <cell r="G5">
            <v>54</v>
          </cell>
          <cell r="H5">
            <v>87</v>
          </cell>
          <cell r="I5">
            <v>6</v>
          </cell>
          <cell r="J5">
            <v>81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宜野湾市</v>
          </cell>
          <cell r="C6">
            <v>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</v>
          </cell>
          <cell r="I6">
            <v>0</v>
          </cell>
          <cell r="J6">
            <v>4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B7" t="str">
            <v>石垣市</v>
          </cell>
          <cell r="C7">
            <v>26</v>
          </cell>
          <cell r="D7">
            <v>0</v>
          </cell>
          <cell r="E7">
            <v>13</v>
          </cell>
          <cell r="F7">
            <v>0</v>
          </cell>
          <cell r="G7">
            <v>13</v>
          </cell>
          <cell r="H7">
            <v>13</v>
          </cell>
          <cell r="I7">
            <v>3</v>
          </cell>
          <cell r="J7">
            <v>10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浦添市</v>
          </cell>
          <cell r="C8">
            <v>59</v>
          </cell>
          <cell r="D8">
            <v>0</v>
          </cell>
          <cell r="E8">
            <v>14</v>
          </cell>
          <cell r="F8">
            <v>0</v>
          </cell>
          <cell r="G8">
            <v>14</v>
          </cell>
          <cell r="H8">
            <v>45</v>
          </cell>
          <cell r="I8">
            <v>6</v>
          </cell>
          <cell r="J8">
            <v>39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名護市</v>
          </cell>
          <cell r="C9">
            <v>21</v>
          </cell>
          <cell r="D9">
            <v>0</v>
          </cell>
          <cell r="E9">
            <v>3</v>
          </cell>
          <cell r="F9">
            <v>0</v>
          </cell>
          <cell r="G9">
            <v>3</v>
          </cell>
          <cell r="H9">
            <v>18</v>
          </cell>
          <cell r="I9">
            <v>0</v>
          </cell>
          <cell r="J9">
            <v>18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糸満市</v>
          </cell>
          <cell r="C10">
            <v>54</v>
          </cell>
          <cell r="D10">
            <v>0</v>
          </cell>
          <cell r="E10">
            <v>9</v>
          </cell>
          <cell r="F10">
            <v>0</v>
          </cell>
          <cell r="G10">
            <v>9</v>
          </cell>
          <cell r="H10">
            <v>45</v>
          </cell>
          <cell r="I10">
            <v>0</v>
          </cell>
          <cell r="J10">
            <v>45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沖縄市</v>
          </cell>
          <cell r="C11">
            <v>9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豊見城市</v>
          </cell>
          <cell r="C12">
            <v>47</v>
          </cell>
          <cell r="D12">
            <v>0</v>
          </cell>
          <cell r="E12">
            <v>7</v>
          </cell>
          <cell r="F12">
            <v>0</v>
          </cell>
          <cell r="G12">
            <v>7</v>
          </cell>
          <cell r="H12">
            <v>40</v>
          </cell>
          <cell r="I12">
            <v>0</v>
          </cell>
          <cell r="J12">
            <v>40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うるま市</v>
          </cell>
          <cell r="C13">
            <v>83</v>
          </cell>
          <cell r="D13">
            <v>0</v>
          </cell>
          <cell r="E13">
            <v>12</v>
          </cell>
          <cell r="F13">
            <v>0</v>
          </cell>
          <cell r="G13">
            <v>12</v>
          </cell>
          <cell r="H13">
            <v>71</v>
          </cell>
          <cell r="I13">
            <v>8</v>
          </cell>
          <cell r="J13">
            <v>63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宮古島市</v>
          </cell>
          <cell r="C14">
            <v>18</v>
          </cell>
          <cell r="D14">
            <v>0</v>
          </cell>
          <cell r="E14">
            <v>9</v>
          </cell>
          <cell r="F14">
            <v>0</v>
          </cell>
          <cell r="G14">
            <v>9</v>
          </cell>
          <cell r="H14">
            <v>9</v>
          </cell>
          <cell r="I14">
            <v>3</v>
          </cell>
          <cell r="J14">
            <v>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南城市</v>
          </cell>
          <cell r="C15">
            <v>30</v>
          </cell>
          <cell r="D15">
            <v>0</v>
          </cell>
          <cell r="E15">
            <v>8</v>
          </cell>
          <cell r="F15">
            <v>0</v>
          </cell>
          <cell r="G15">
            <v>8</v>
          </cell>
          <cell r="H15">
            <v>22</v>
          </cell>
          <cell r="I15">
            <v>0</v>
          </cell>
          <cell r="J15">
            <v>22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国頭村</v>
          </cell>
          <cell r="C16">
            <v>6</v>
          </cell>
          <cell r="D16">
            <v>0</v>
          </cell>
          <cell r="E16">
            <v>6</v>
          </cell>
          <cell r="F16">
            <v>0</v>
          </cell>
          <cell r="G16">
            <v>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大宜味村</v>
          </cell>
          <cell r="C17">
            <v>4</v>
          </cell>
          <cell r="D17">
            <v>0</v>
          </cell>
          <cell r="E17">
            <v>4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東村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今帰仁村</v>
          </cell>
          <cell r="C19">
            <v>5</v>
          </cell>
          <cell r="D19">
            <v>0</v>
          </cell>
          <cell r="E19">
            <v>5</v>
          </cell>
          <cell r="F19">
            <v>0</v>
          </cell>
          <cell r="G19">
            <v>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本部町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恩納村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宜野座村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金武町</v>
          </cell>
          <cell r="C23">
            <v>21</v>
          </cell>
          <cell r="D23">
            <v>0</v>
          </cell>
          <cell r="E23">
            <v>3</v>
          </cell>
          <cell r="F23">
            <v>0</v>
          </cell>
          <cell r="G23">
            <v>3</v>
          </cell>
          <cell r="H23">
            <v>18</v>
          </cell>
          <cell r="I23">
            <v>0</v>
          </cell>
          <cell r="J23">
            <v>18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伊江村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読谷村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嘉手納町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北谷町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北中城村</v>
          </cell>
          <cell r="C28">
            <v>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6</v>
          </cell>
          <cell r="I28">
            <v>3</v>
          </cell>
          <cell r="J28">
            <v>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中城村</v>
          </cell>
          <cell r="C29">
            <v>24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24</v>
          </cell>
          <cell r="I29">
            <v>18</v>
          </cell>
          <cell r="J29">
            <v>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西原町</v>
          </cell>
          <cell r="C30">
            <v>9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9</v>
          </cell>
          <cell r="I30">
            <v>5</v>
          </cell>
          <cell r="J30">
            <v>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与那原町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南風原町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渡嘉敷村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座間味村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B35" t="str">
            <v>粟国村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渡名喜村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南大東村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B38" t="str">
            <v>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伊平屋村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伊是名村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B41" t="str">
            <v>久米島町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B42" t="str">
            <v>八重瀬町</v>
          </cell>
          <cell r="C42">
            <v>16</v>
          </cell>
          <cell r="D42">
            <v>0</v>
          </cell>
          <cell r="E42">
            <v>3</v>
          </cell>
          <cell r="F42">
            <v>0</v>
          </cell>
          <cell r="G42">
            <v>3</v>
          </cell>
          <cell r="H42">
            <v>13</v>
          </cell>
          <cell r="I42">
            <v>0</v>
          </cell>
          <cell r="J42">
            <v>13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多良間村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竹富町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B45" t="str">
            <v>与那国町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</sheetData>
      <sheetData sheetId="8">
        <row r="6">
          <cell r="T6">
            <v>115</v>
          </cell>
        </row>
        <row r="7">
          <cell r="B7" t="str">
            <v>那覇市</v>
          </cell>
          <cell r="C7">
            <v>43</v>
          </cell>
          <cell r="D7">
            <v>43</v>
          </cell>
          <cell r="E7">
            <v>0</v>
          </cell>
          <cell r="F7">
            <v>0</v>
          </cell>
          <cell r="G7">
            <v>18</v>
          </cell>
          <cell r="H7">
            <v>18</v>
          </cell>
          <cell r="I7">
            <v>0</v>
          </cell>
          <cell r="J7">
            <v>0</v>
          </cell>
          <cell r="K7">
            <v>0</v>
          </cell>
          <cell r="L7">
            <v>18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25</v>
          </cell>
          <cell r="U7">
            <v>25</v>
          </cell>
          <cell r="V7">
            <v>0</v>
          </cell>
          <cell r="W7">
            <v>2</v>
          </cell>
          <cell r="X7">
            <v>0</v>
          </cell>
          <cell r="Y7">
            <v>2</v>
          </cell>
          <cell r="Z7">
            <v>0</v>
          </cell>
          <cell r="AA7">
            <v>23</v>
          </cell>
          <cell r="AB7">
            <v>0</v>
          </cell>
          <cell r="AC7">
            <v>17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</row>
        <row r="8">
          <cell r="B8" t="str">
            <v>宜野湾市</v>
          </cell>
          <cell r="C8">
            <v>1</v>
          </cell>
          <cell r="D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  <cell r="U8">
            <v>1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B9" t="str">
            <v>石垣市</v>
          </cell>
          <cell r="C9">
            <v>9</v>
          </cell>
          <cell r="D9">
            <v>9</v>
          </cell>
          <cell r="E9">
            <v>0</v>
          </cell>
          <cell r="F9">
            <v>0</v>
          </cell>
          <cell r="G9">
            <v>5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5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4</v>
          </cell>
          <cell r="U9">
            <v>4</v>
          </cell>
          <cell r="V9">
            <v>0</v>
          </cell>
          <cell r="W9">
            <v>1</v>
          </cell>
          <cell r="X9">
            <v>0</v>
          </cell>
          <cell r="Y9">
            <v>1</v>
          </cell>
          <cell r="Z9">
            <v>0</v>
          </cell>
          <cell r="AA9">
            <v>3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B10" t="str">
            <v>浦添市</v>
          </cell>
          <cell r="C10">
            <v>14</v>
          </cell>
          <cell r="D10">
            <v>14</v>
          </cell>
          <cell r="E10">
            <v>0</v>
          </cell>
          <cell r="F10">
            <v>0</v>
          </cell>
          <cell r="G10">
            <v>4</v>
          </cell>
          <cell r="H10">
            <v>4</v>
          </cell>
          <cell r="I10">
            <v>0</v>
          </cell>
          <cell r="J10">
            <v>0</v>
          </cell>
          <cell r="K10">
            <v>0</v>
          </cell>
          <cell r="L10">
            <v>4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10</v>
          </cell>
          <cell r="U10">
            <v>10</v>
          </cell>
          <cell r="V10">
            <v>0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9</v>
          </cell>
          <cell r="AB10">
            <v>0</v>
          </cell>
          <cell r="AC10">
            <v>7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</row>
        <row r="11">
          <cell r="B11" t="str">
            <v>名護市</v>
          </cell>
          <cell r="C11">
            <v>7</v>
          </cell>
          <cell r="D11">
            <v>7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6</v>
          </cell>
          <cell r="U11">
            <v>6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</row>
        <row r="12">
          <cell r="B12" t="str">
            <v>糸満市</v>
          </cell>
          <cell r="C12">
            <v>15</v>
          </cell>
          <cell r="D12">
            <v>15</v>
          </cell>
          <cell r="E12">
            <v>0</v>
          </cell>
          <cell r="F12">
            <v>0</v>
          </cell>
          <cell r="G12">
            <v>3</v>
          </cell>
          <cell r="H12">
            <v>3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12</v>
          </cell>
          <cell r="U12">
            <v>12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12</v>
          </cell>
          <cell r="AB12">
            <v>0</v>
          </cell>
          <cell r="AC12">
            <v>2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</row>
        <row r="13">
          <cell r="B13" t="str">
            <v>沖縄市</v>
          </cell>
          <cell r="C13">
            <v>3</v>
          </cell>
          <cell r="D13">
            <v>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</v>
          </cell>
          <cell r="U13">
            <v>3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B14" t="str">
            <v>豊見城市</v>
          </cell>
          <cell r="C14">
            <v>11</v>
          </cell>
          <cell r="D14">
            <v>11</v>
          </cell>
          <cell r="E14">
            <v>0</v>
          </cell>
          <cell r="F14">
            <v>0</v>
          </cell>
          <cell r="G14">
            <v>1</v>
          </cell>
          <cell r="H14">
            <v>1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10</v>
          </cell>
          <cell r="U14">
            <v>10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10</v>
          </cell>
          <cell r="AB14">
            <v>0</v>
          </cell>
          <cell r="AC14">
            <v>8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</row>
        <row r="15">
          <cell r="B15" t="str">
            <v>うるま市</v>
          </cell>
          <cell r="C15">
            <v>22</v>
          </cell>
          <cell r="D15">
            <v>22</v>
          </cell>
          <cell r="E15">
            <v>0</v>
          </cell>
          <cell r="F15">
            <v>0</v>
          </cell>
          <cell r="G15">
            <v>3</v>
          </cell>
          <cell r="H15">
            <v>3</v>
          </cell>
          <cell r="I15">
            <v>0</v>
          </cell>
          <cell r="J15">
            <v>0</v>
          </cell>
          <cell r="K15">
            <v>0</v>
          </cell>
          <cell r="L15">
            <v>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19</v>
          </cell>
          <cell r="U15">
            <v>19</v>
          </cell>
          <cell r="V15">
            <v>0</v>
          </cell>
          <cell r="W15">
            <v>1</v>
          </cell>
          <cell r="X15">
            <v>0</v>
          </cell>
          <cell r="Y15">
            <v>1</v>
          </cell>
          <cell r="Z15">
            <v>0</v>
          </cell>
          <cell r="AA15">
            <v>18</v>
          </cell>
          <cell r="AB15">
            <v>0</v>
          </cell>
          <cell r="AC15">
            <v>14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B16" t="str">
            <v>宮古島市</v>
          </cell>
          <cell r="C16">
            <v>6</v>
          </cell>
          <cell r="D16">
            <v>6</v>
          </cell>
          <cell r="E16">
            <v>0</v>
          </cell>
          <cell r="F16">
            <v>0</v>
          </cell>
          <cell r="G16">
            <v>3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3</v>
          </cell>
          <cell r="U16">
            <v>3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</row>
        <row r="17">
          <cell r="B17" t="str">
            <v>南城市</v>
          </cell>
          <cell r="C17">
            <v>7</v>
          </cell>
          <cell r="D17">
            <v>7</v>
          </cell>
          <cell r="E17">
            <v>0</v>
          </cell>
          <cell r="F17">
            <v>0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6</v>
          </cell>
          <cell r="U17">
            <v>6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</v>
          </cell>
          <cell r="AB17">
            <v>0</v>
          </cell>
          <cell r="AC17">
            <v>3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</row>
        <row r="18">
          <cell r="B18" t="str">
            <v>国頭村</v>
          </cell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B19" t="str">
            <v>大宜味村</v>
          </cell>
          <cell r="C19">
            <v>1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B20" t="str">
            <v>東村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</row>
        <row r="21">
          <cell r="B21" t="str">
            <v>今帰仁村</v>
          </cell>
          <cell r="C21">
            <v>1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B22" t="str">
            <v>本部町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</row>
        <row r="23">
          <cell r="B23" t="str">
            <v>恩納村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B24" t="str">
            <v>宜野座村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</row>
        <row r="25">
          <cell r="B25" t="str">
            <v>金武町</v>
          </cell>
          <cell r="C25">
            <v>6</v>
          </cell>
          <cell r="D25">
            <v>6</v>
          </cell>
          <cell r="E25">
            <v>0</v>
          </cell>
          <cell r="F25">
            <v>0</v>
          </cell>
          <cell r="G25">
            <v>1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5</v>
          </cell>
          <cell r="U25">
            <v>5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5</v>
          </cell>
          <cell r="AB25">
            <v>0</v>
          </cell>
          <cell r="AC25">
            <v>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  <row r="26">
          <cell r="B26" t="str">
            <v>伊江村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B27" t="str">
            <v>読谷村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B28" t="str">
            <v>嘉手納町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B29" t="str">
            <v>北谷町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</row>
        <row r="30">
          <cell r="B30" t="str">
            <v>北中城村</v>
          </cell>
          <cell r="C30">
            <v>2</v>
          </cell>
          <cell r="D30">
            <v>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2</v>
          </cell>
          <cell r="U30">
            <v>2</v>
          </cell>
          <cell r="V30">
            <v>0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</row>
        <row r="31">
          <cell r="B31" t="str">
            <v>中城村</v>
          </cell>
          <cell r="C31">
            <v>4</v>
          </cell>
          <cell r="D31">
            <v>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</v>
          </cell>
          <cell r="U31">
            <v>4</v>
          </cell>
          <cell r="V31">
            <v>0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1</v>
          </cell>
          <cell r="AB31">
            <v>0</v>
          </cell>
          <cell r="AC31">
            <v>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</row>
        <row r="32">
          <cell r="B32" t="str">
            <v>西原町</v>
          </cell>
          <cell r="C32">
            <v>2</v>
          </cell>
          <cell r="D32">
            <v>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2</v>
          </cell>
          <cell r="U32">
            <v>2</v>
          </cell>
          <cell r="V32">
            <v>0</v>
          </cell>
          <cell r="W32">
            <v>1</v>
          </cell>
          <cell r="X32">
            <v>0</v>
          </cell>
          <cell r="Y32">
            <v>1</v>
          </cell>
          <cell r="Z32">
            <v>0</v>
          </cell>
          <cell r="AA32">
            <v>1</v>
          </cell>
          <cell r="AB32">
            <v>0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</row>
        <row r="33">
          <cell r="B33" t="str">
            <v>与那原町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</row>
        <row r="34">
          <cell r="B34" t="str">
            <v>南風原町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</row>
        <row r="35">
          <cell r="B35" t="str">
            <v>渡嘉敷村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</row>
        <row r="36">
          <cell r="B36" t="str">
            <v>座間味村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B37" t="str">
            <v>粟国村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B38" t="str">
            <v>渡名喜村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B39" t="str">
            <v>南大東村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</row>
        <row r="40">
          <cell r="B40" t="str">
            <v>北大東村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</row>
        <row r="41">
          <cell r="B41" t="str">
            <v>伊平屋村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</row>
        <row r="42">
          <cell r="B42" t="str">
            <v>伊是名村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</row>
        <row r="43">
          <cell r="B43" t="str">
            <v>久米島町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</row>
        <row r="44">
          <cell r="B44" t="str">
            <v>八重瀬町</v>
          </cell>
          <cell r="C44">
            <v>4</v>
          </cell>
          <cell r="D44">
            <v>4</v>
          </cell>
          <cell r="E44">
            <v>0</v>
          </cell>
          <cell r="F44">
            <v>0</v>
          </cell>
          <cell r="G44">
            <v>1</v>
          </cell>
          <cell r="H44">
            <v>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3</v>
          </cell>
          <cell r="U44">
            <v>3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3</v>
          </cell>
          <cell r="AB44">
            <v>0</v>
          </cell>
          <cell r="AC44">
            <v>3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  <row r="45">
          <cell r="B45" t="str">
            <v>多良間村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</row>
        <row r="46">
          <cell r="B46" t="str">
            <v>竹富町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</row>
        <row r="47">
          <cell r="B47" t="str">
            <v>与那国町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</row>
      </sheetData>
      <sheetData sheetId="9">
        <row r="5">
          <cell r="E5">
            <v>3</v>
          </cell>
          <cell r="O5">
            <v>0</v>
          </cell>
          <cell r="T5">
            <v>3</v>
          </cell>
        </row>
        <row r="6">
          <cell r="B6" t="str">
            <v>那覇市</v>
          </cell>
          <cell r="C6">
            <v>1</v>
          </cell>
          <cell r="D6">
            <v>0</v>
          </cell>
          <cell r="E6">
            <v>0</v>
          </cell>
          <cell r="F6">
            <v>12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11</v>
          </cell>
          <cell r="Q6">
            <v>0</v>
          </cell>
          <cell r="R6">
            <v>1</v>
          </cell>
          <cell r="S6">
            <v>0</v>
          </cell>
          <cell r="T6">
            <v>0</v>
          </cell>
          <cell r="U6">
            <v>1</v>
          </cell>
          <cell r="V6">
            <v>0</v>
          </cell>
        </row>
        <row r="7">
          <cell r="B7" t="str">
            <v>宜野湾市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B8" t="str">
            <v>石垣市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 t="str">
            <v>浦添市</v>
          </cell>
          <cell r="C9">
            <v>1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1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B10" t="str">
            <v>名護市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B11" t="str">
            <v>糸満市</v>
          </cell>
          <cell r="C11">
            <v>0</v>
          </cell>
          <cell r="D11">
            <v>0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1</v>
          </cell>
          <cell r="U11">
            <v>1</v>
          </cell>
          <cell r="V11">
            <v>0</v>
          </cell>
        </row>
        <row r="12">
          <cell r="B12" t="str">
            <v>沖縄市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 t="str">
            <v>豊見城市</v>
          </cell>
          <cell r="C13">
            <v>0</v>
          </cell>
          <cell r="D13">
            <v>0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2</v>
          </cell>
          <cell r="V13">
            <v>0</v>
          </cell>
        </row>
        <row r="14">
          <cell r="B14" t="str">
            <v>うるま市</v>
          </cell>
          <cell r="C14">
            <v>0</v>
          </cell>
          <cell r="D14">
            <v>0</v>
          </cell>
          <cell r="E14">
            <v>0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B15" t="str">
            <v>宮古島市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B16" t="str">
            <v>南城市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 t="str">
            <v>国頭村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 t="str">
            <v>大宜味村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 t="str">
            <v>東村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 t="str">
            <v>今帰仁村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 t="str">
            <v>本部町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 t="str">
            <v>恩納村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B23" t="str">
            <v>宜野座村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 t="str">
            <v>金武町</v>
          </cell>
          <cell r="C24">
            <v>0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2</v>
          </cell>
          <cell r="U24">
            <v>0</v>
          </cell>
          <cell r="V24">
            <v>0</v>
          </cell>
        </row>
        <row r="25">
          <cell r="B25" t="str">
            <v>伊江村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 t="str">
            <v>読谷村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 t="str">
            <v>嘉手納町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 t="str">
            <v>北谷町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 t="str">
            <v>北中城村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 t="str">
            <v>中城村</v>
          </cell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  <cell r="T30">
            <v>0</v>
          </cell>
          <cell r="U30">
            <v>1</v>
          </cell>
          <cell r="V30">
            <v>0</v>
          </cell>
        </row>
        <row r="31">
          <cell r="B31" t="str">
            <v>西原町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 t="str">
            <v>与那原町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 t="str">
            <v>南風原町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 t="str">
            <v>渡嘉敷村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 t="str">
            <v>座間味村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B36" t="str">
            <v>粟国村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 t="str">
            <v>渡名喜村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 t="str">
            <v>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B39" t="str">
            <v>北大東村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B40" t="str">
            <v>伊平屋村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B41" t="str">
            <v>伊是名村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B42" t="str">
            <v>久米島町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B43" t="str">
            <v>八重瀬町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B44" t="str">
            <v>多良間村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B45" t="str">
            <v>竹富町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B46" t="str">
            <v>与那国町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</sheetData>
      <sheetData sheetId="10">
        <row r="4">
          <cell r="C4">
            <v>51</v>
          </cell>
          <cell r="D4">
            <v>4</v>
          </cell>
          <cell r="E4">
            <v>47</v>
          </cell>
          <cell r="F4">
            <v>3</v>
          </cell>
          <cell r="G4">
            <v>1</v>
          </cell>
          <cell r="H4">
            <v>2</v>
          </cell>
          <cell r="I4">
            <v>6</v>
          </cell>
          <cell r="J4">
            <v>0</v>
          </cell>
          <cell r="K4">
            <v>6</v>
          </cell>
          <cell r="L4">
            <v>27</v>
          </cell>
          <cell r="M4">
            <v>2</v>
          </cell>
          <cell r="N4">
            <v>25</v>
          </cell>
          <cell r="O4">
            <v>15</v>
          </cell>
          <cell r="P4">
            <v>1</v>
          </cell>
          <cell r="Q4">
            <v>14</v>
          </cell>
        </row>
        <row r="5">
          <cell r="B5" t="str">
            <v>那覇市</v>
          </cell>
          <cell r="C5">
            <v>3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</v>
          </cell>
          <cell r="P5">
            <v>0</v>
          </cell>
          <cell r="Q5">
            <v>3</v>
          </cell>
        </row>
        <row r="6">
          <cell r="B6" t="str">
            <v>宜野湾市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B7" t="str">
            <v>石垣市</v>
          </cell>
          <cell r="C7">
            <v>3</v>
          </cell>
          <cell r="D7">
            <v>0</v>
          </cell>
          <cell r="E7">
            <v>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0</v>
          </cell>
          <cell r="N7">
            <v>2</v>
          </cell>
          <cell r="O7">
            <v>1</v>
          </cell>
          <cell r="P7">
            <v>0</v>
          </cell>
          <cell r="Q7">
            <v>1</v>
          </cell>
        </row>
        <row r="8">
          <cell r="B8" t="str">
            <v>浦添市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名護市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糸満市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沖縄市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豊見城市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 t="str">
            <v>うるま市</v>
          </cell>
          <cell r="C13">
            <v>7</v>
          </cell>
          <cell r="D13">
            <v>0</v>
          </cell>
          <cell r="E13">
            <v>7</v>
          </cell>
          <cell r="F13">
            <v>0</v>
          </cell>
          <cell r="G13">
            <v>0</v>
          </cell>
          <cell r="H13">
            <v>0</v>
          </cell>
          <cell r="I13">
            <v>3</v>
          </cell>
          <cell r="J13">
            <v>0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4</v>
          </cell>
          <cell r="P13">
            <v>0</v>
          </cell>
          <cell r="Q13">
            <v>4</v>
          </cell>
        </row>
        <row r="14">
          <cell r="B14" t="str">
            <v>宮古島市</v>
          </cell>
          <cell r="C14">
            <v>15</v>
          </cell>
          <cell r="D14">
            <v>1</v>
          </cell>
          <cell r="E14">
            <v>14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13</v>
          </cell>
          <cell r="M14">
            <v>0</v>
          </cell>
          <cell r="N14">
            <v>13</v>
          </cell>
          <cell r="O14">
            <v>2</v>
          </cell>
          <cell r="P14">
            <v>1</v>
          </cell>
          <cell r="Q14">
            <v>1</v>
          </cell>
        </row>
        <row r="15">
          <cell r="B15" t="str">
            <v>南城市</v>
          </cell>
          <cell r="C15">
            <v>3</v>
          </cell>
          <cell r="D15">
            <v>1</v>
          </cell>
          <cell r="E15">
            <v>2</v>
          </cell>
          <cell r="F15">
            <v>1</v>
          </cell>
          <cell r="G15">
            <v>1</v>
          </cell>
          <cell r="H15">
            <v>0</v>
          </cell>
          <cell r="I15">
            <v>2</v>
          </cell>
          <cell r="J15">
            <v>0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B16" t="str">
            <v>国頭村</v>
          </cell>
          <cell r="C16">
            <v>12</v>
          </cell>
          <cell r="D16">
            <v>0</v>
          </cell>
          <cell r="E16">
            <v>12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6</v>
          </cell>
          <cell r="M16">
            <v>0</v>
          </cell>
          <cell r="N16">
            <v>6</v>
          </cell>
          <cell r="O16">
            <v>4</v>
          </cell>
          <cell r="P16">
            <v>0</v>
          </cell>
          <cell r="Q16">
            <v>4</v>
          </cell>
        </row>
        <row r="17">
          <cell r="B17" t="str">
            <v>大宜味村</v>
          </cell>
          <cell r="C17">
            <v>4</v>
          </cell>
          <cell r="D17">
            <v>0</v>
          </cell>
          <cell r="E17">
            <v>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3</v>
          </cell>
          <cell r="M17">
            <v>0</v>
          </cell>
          <cell r="N17">
            <v>3</v>
          </cell>
          <cell r="O17">
            <v>1</v>
          </cell>
          <cell r="P17">
            <v>0</v>
          </cell>
          <cell r="Q17">
            <v>1</v>
          </cell>
        </row>
        <row r="18">
          <cell r="B18" t="str">
            <v>東村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今帰仁村</v>
          </cell>
          <cell r="C19">
            <v>2</v>
          </cell>
          <cell r="D19">
            <v>0</v>
          </cell>
          <cell r="E19">
            <v>2</v>
          </cell>
          <cell r="F19">
            <v>1</v>
          </cell>
          <cell r="G19">
            <v>0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</row>
        <row r="20">
          <cell r="B20" t="str">
            <v>本部町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 t="str">
            <v>恩納村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 t="str">
            <v>宜野座村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 t="str">
            <v>金武町</v>
          </cell>
          <cell r="C23">
            <v>2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</v>
          </cell>
          <cell r="M23">
            <v>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B24" t="str">
            <v>伊江村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 t="str">
            <v>読谷村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嘉手納町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北谷町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北中城村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 t="str">
            <v>中城村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西原町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与那原町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南風原町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 t="str">
            <v>渡嘉敷村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 t="str">
            <v>座間味村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B35" t="str">
            <v>粟国村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渡名喜村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B37" t="str">
            <v>南大東村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北大東村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伊平屋村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 t="str">
            <v>伊是名村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 t="str">
            <v>久米島町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>八重瀬町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 t="str">
            <v>多良間村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>竹富町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与那国町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</sheetData>
      <sheetData sheetId="11">
        <row r="4">
          <cell r="C4">
            <v>486</v>
          </cell>
          <cell r="D4">
            <v>64</v>
          </cell>
          <cell r="E4">
            <v>422</v>
          </cell>
          <cell r="F4">
            <v>123</v>
          </cell>
          <cell r="G4">
            <v>20</v>
          </cell>
          <cell r="H4">
            <v>103</v>
          </cell>
          <cell r="I4">
            <v>31</v>
          </cell>
          <cell r="J4">
            <v>0</v>
          </cell>
          <cell r="K4">
            <v>31</v>
          </cell>
          <cell r="L4">
            <v>260</v>
          </cell>
          <cell r="M4">
            <v>15</v>
          </cell>
          <cell r="N4">
            <v>245</v>
          </cell>
          <cell r="O4">
            <v>72</v>
          </cell>
          <cell r="P4">
            <v>29</v>
          </cell>
          <cell r="Q4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B2E78-5610-47BD-9951-B5C031B059C0}">
  <dimension ref="A1:DA92"/>
  <sheetViews>
    <sheetView showGridLines="0" tabSelected="1" view="pageBreakPreview" zoomScale="98" zoomScaleNormal="100" zoomScaleSheetLayoutView="98" workbookViewId="0"/>
  </sheetViews>
  <sheetFormatPr defaultRowHeight="13"/>
  <cols>
    <col min="1" max="1" width="1.26953125" customWidth="1"/>
    <col min="2" max="2" width="11.26953125" customWidth="1"/>
    <col min="3" max="3" width="1.26953125" customWidth="1"/>
    <col min="4" max="6" width="1.90625" customWidth="1"/>
    <col min="7" max="35" width="1.7265625" customWidth="1"/>
    <col min="36" max="38" width="1.90625" customWidth="1"/>
    <col min="39" max="39" width="1.7265625" customWidth="1"/>
    <col min="40" max="50" width="1.90625" customWidth="1"/>
    <col min="51" max="66" width="1.7265625" customWidth="1"/>
    <col min="67" max="101" width="1.6328125" customWidth="1"/>
    <col min="102" max="102" width="2.36328125" customWidth="1"/>
    <col min="103" max="103" width="1.26953125" customWidth="1"/>
    <col min="104" max="104" width="11.26953125" customWidth="1"/>
    <col min="105" max="105" width="1.26953125" customWidth="1"/>
  </cols>
  <sheetData>
    <row r="1" spans="1:105" ht="22.5" customHeight="1">
      <c r="A1" s="14" t="s">
        <v>137</v>
      </c>
    </row>
    <row r="2" spans="1:105" s="1" customFormat="1" ht="22.5" customHeight="1">
      <c r="A2" s="14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</row>
    <row r="3" spans="1:105" s="1" customFormat="1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</row>
    <row r="4" spans="1:105" s="2" customFormat="1" ht="18.75" customHeight="1">
      <c r="A4" s="186" t="s">
        <v>1</v>
      </c>
      <c r="B4" s="152"/>
      <c r="C4" s="153"/>
      <c r="D4" s="163" t="s">
        <v>4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52" t="s">
        <v>5</v>
      </c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 t="s">
        <v>13</v>
      </c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 t="s">
        <v>1</v>
      </c>
      <c r="CZ4" s="152"/>
      <c r="DA4" s="153"/>
    </row>
    <row r="5" spans="1:105" s="2" customFormat="1" ht="15" customHeight="1">
      <c r="A5" s="186"/>
      <c r="B5" s="152"/>
      <c r="C5" s="153"/>
      <c r="D5" s="152" t="s">
        <v>3</v>
      </c>
      <c r="E5" s="152"/>
      <c r="F5" s="152"/>
      <c r="G5" s="154">
        <v>0</v>
      </c>
      <c r="H5" s="155"/>
      <c r="I5" s="156"/>
      <c r="J5" s="34"/>
      <c r="K5" s="35"/>
      <c r="L5" s="35"/>
      <c r="M5" s="34"/>
      <c r="N5" s="35"/>
      <c r="O5" s="36"/>
      <c r="P5" s="35"/>
      <c r="Q5" s="35"/>
      <c r="R5" s="35"/>
      <c r="S5" s="34"/>
      <c r="T5" s="35"/>
      <c r="U5" s="36"/>
      <c r="V5" s="35"/>
      <c r="W5" s="35"/>
      <c r="X5" s="35"/>
      <c r="Y5" s="34"/>
      <c r="Z5" s="35"/>
      <c r="AA5" s="36"/>
      <c r="AB5" s="35"/>
      <c r="AC5" s="35"/>
      <c r="AD5" s="35"/>
      <c r="AE5" s="34"/>
      <c r="AF5" s="35"/>
      <c r="AG5" s="36"/>
      <c r="AH5" s="35"/>
      <c r="AI5" s="35"/>
      <c r="AJ5" s="36"/>
      <c r="AK5" s="157">
        <v>10</v>
      </c>
      <c r="AL5" s="158"/>
      <c r="AM5" s="159"/>
      <c r="AN5" s="152" t="s">
        <v>3</v>
      </c>
      <c r="AO5" s="152"/>
      <c r="AP5" s="152"/>
      <c r="AQ5" s="160">
        <v>0</v>
      </c>
      <c r="AR5" s="161"/>
      <c r="AS5" s="162"/>
      <c r="AT5" s="176">
        <v>51</v>
      </c>
      <c r="AU5" s="177"/>
      <c r="AV5" s="178"/>
      <c r="AW5" s="176">
        <v>101</v>
      </c>
      <c r="AX5" s="177"/>
      <c r="AY5" s="178"/>
      <c r="AZ5" s="176">
        <v>151</v>
      </c>
      <c r="BA5" s="177"/>
      <c r="BB5" s="178"/>
      <c r="BC5" s="176">
        <v>201</v>
      </c>
      <c r="BD5" s="177"/>
      <c r="BE5" s="178"/>
      <c r="BF5" s="176">
        <v>251</v>
      </c>
      <c r="BG5" s="177"/>
      <c r="BH5" s="178"/>
      <c r="BI5" s="176">
        <v>301</v>
      </c>
      <c r="BJ5" s="177"/>
      <c r="BK5" s="178"/>
      <c r="BL5" s="176">
        <v>401</v>
      </c>
      <c r="BM5" s="177"/>
      <c r="BN5" s="178"/>
      <c r="BO5" s="152" t="s">
        <v>3</v>
      </c>
      <c r="BP5" s="152"/>
      <c r="BQ5" s="152"/>
      <c r="BR5" s="152"/>
      <c r="BS5" s="163" t="s">
        <v>6</v>
      </c>
      <c r="BT5" s="163"/>
      <c r="BU5" s="152"/>
      <c r="BV5" s="152"/>
      <c r="BW5" s="163" t="s">
        <v>7</v>
      </c>
      <c r="BX5" s="163"/>
      <c r="BY5" s="152"/>
      <c r="BZ5" s="152"/>
      <c r="CA5" s="163" t="s">
        <v>8</v>
      </c>
      <c r="CB5" s="163"/>
      <c r="CC5" s="152"/>
      <c r="CD5" s="152"/>
      <c r="CE5" s="163" t="s">
        <v>9</v>
      </c>
      <c r="CF5" s="163"/>
      <c r="CG5" s="152"/>
      <c r="CH5" s="152"/>
      <c r="CI5" s="163" t="s">
        <v>10</v>
      </c>
      <c r="CJ5" s="163"/>
      <c r="CK5" s="152"/>
      <c r="CL5" s="152"/>
      <c r="CM5" s="163" t="s">
        <v>11</v>
      </c>
      <c r="CN5" s="163"/>
      <c r="CO5" s="152"/>
      <c r="CP5" s="152"/>
      <c r="CQ5" s="163" t="s">
        <v>12</v>
      </c>
      <c r="CR5" s="163"/>
      <c r="CS5" s="152"/>
      <c r="CT5" s="153"/>
      <c r="CU5" s="164" t="s">
        <v>28</v>
      </c>
      <c r="CV5" s="164"/>
      <c r="CW5" s="165"/>
      <c r="CX5" s="165"/>
      <c r="CY5" s="152"/>
      <c r="CZ5" s="152"/>
      <c r="DA5" s="153"/>
    </row>
    <row r="6" spans="1:105" s="2" customFormat="1" ht="15" customHeight="1">
      <c r="A6" s="186"/>
      <c r="B6" s="152"/>
      <c r="C6" s="153"/>
      <c r="D6" s="152"/>
      <c r="E6" s="152"/>
      <c r="F6" s="152"/>
      <c r="G6" s="167" t="s">
        <v>16</v>
      </c>
      <c r="H6" s="168"/>
      <c r="I6" s="169"/>
      <c r="J6" s="173">
        <v>1</v>
      </c>
      <c r="K6" s="174"/>
      <c r="L6" s="174"/>
      <c r="M6" s="173">
        <v>2</v>
      </c>
      <c r="N6" s="174"/>
      <c r="O6" s="175"/>
      <c r="P6" s="174">
        <v>3</v>
      </c>
      <c r="Q6" s="174"/>
      <c r="R6" s="174"/>
      <c r="S6" s="173">
        <v>4</v>
      </c>
      <c r="T6" s="174"/>
      <c r="U6" s="175"/>
      <c r="V6" s="174">
        <v>5</v>
      </c>
      <c r="W6" s="174"/>
      <c r="X6" s="174"/>
      <c r="Y6" s="173">
        <v>6</v>
      </c>
      <c r="Z6" s="174"/>
      <c r="AA6" s="175"/>
      <c r="AB6" s="174">
        <v>7</v>
      </c>
      <c r="AC6" s="174"/>
      <c r="AD6" s="174"/>
      <c r="AE6" s="173">
        <v>8</v>
      </c>
      <c r="AF6" s="174"/>
      <c r="AG6" s="175"/>
      <c r="AH6" s="174">
        <v>9</v>
      </c>
      <c r="AI6" s="174"/>
      <c r="AJ6" s="175"/>
      <c r="AK6" s="173" t="s">
        <v>27</v>
      </c>
      <c r="AL6" s="174"/>
      <c r="AM6" s="175"/>
      <c r="AN6" s="152"/>
      <c r="AO6" s="152"/>
      <c r="AP6" s="152"/>
      <c r="AQ6" s="52"/>
      <c r="AR6" s="1" t="s">
        <v>35</v>
      </c>
      <c r="AS6" s="53"/>
      <c r="AT6" s="52"/>
      <c r="AU6" s="1" t="s">
        <v>35</v>
      </c>
      <c r="AV6" s="53"/>
      <c r="AW6" s="52"/>
      <c r="AX6" s="1" t="s">
        <v>35</v>
      </c>
      <c r="AY6" s="53"/>
      <c r="AZ6" s="52"/>
      <c r="BA6" s="1" t="s">
        <v>35</v>
      </c>
      <c r="BB6" s="53"/>
      <c r="BC6" s="52"/>
      <c r="BD6" s="1" t="s">
        <v>35</v>
      </c>
      <c r="BE6" s="53"/>
      <c r="BF6" s="52"/>
      <c r="BG6" s="1" t="s">
        <v>35</v>
      </c>
      <c r="BH6" s="53"/>
      <c r="BI6" s="52"/>
      <c r="BJ6" s="1" t="s">
        <v>35</v>
      </c>
      <c r="BK6" s="53"/>
      <c r="BL6" s="52"/>
      <c r="BM6" s="8" t="s">
        <v>36</v>
      </c>
      <c r="BN6" s="53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3"/>
      <c r="CU6" s="165"/>
      <c r="CV6" s="165"/>
      <c r="CW6" s="165"/>
      <c r="CX6" s="165"/>
      <c r="CY6" s="152"/>
      <c r="CZ6" s="152"/>
      <c r="DA6" s="153"/>
    </row>
    <row r="7" spans="1:105" s="2" customFormat="1" ht="15" customHeight="1">
      <c r="A7" s="186"/>
      <c r="B7" s="152"/>
      <c r="C7" s="153"/>
      <c r="D7" s="152"/>
      <c r="E7" s="152"/>
      <c r="F7" s="152"/>
      <c r="G7" s="170"/>
      <c r="H7" s="171"/>
      <c r="I7" s="172"/>
      <c r="J7" s="37"/>
      <c r="K7" s="38"/>
      <c r="L7" s="38"/>
      <c r="M7" s="37"/>
      <c r="N7" s="38"/>
      <c r="O7" s="39"/>
      <c r="P7" s="38"/>
      <c r="Q7" s="38"/>
      <c r="R7" s="38"/>
      <c r="S7" s="37"/>
      <c r="T7" s="38"/>
      <c r="U7" s="39"/>
      <c r="V7" s="38"/>
      <c r="W7" s="38"/>
      <c r="X7" s="38"/>
      <c r="Y7" s="37"/>
      <c r="Z7" s="38"/>
      <c r="AA7" s="39"/>
      <c r="AB7" s="38"/>
      <c r="AC7" s="38"/>
      <c r="AD7" s="38"/>
      <c r="AE7" s="37"/>
      <c r="AF7" s="38"/>
      <c r="AG7" s="39"/>
      <c r="AH7" s="38"/>
      <c r="AI7" s="38"/>
      <c r="AJ7" s="39"/>
      <c r="AK7" s="179"/>
      <c r="AL7" s="180"/>
      <c r="AM7" s="181"/>
      <c r="AN7" s="152"/>
      <c r="AO7" s="152"/>
      <c r="AP7" s="152"/>
      <c r="AQ7" s="179">
        <v>50</v>
      </c>
      <c r="AR7" s="180"/>
      <c r="AS7" s="181"/>
      <c r="AT7" s="179">
        <v>100</v>
      </c>
      <c r="AU7" s="180"/>
      <c r="AV7" s="181"/>
      <c r="AW7" s="179">
        <v>150</v>
      </c>
      <c r="AX7" s="180"/>
      <c r="AY7" s="181"/>
      <c r="AZ7" s="179">
        <v>200</v>
      </c>
      <c r="BA7" s="180"/>
      <c r="BB7" s="181"/>
      <c r="BC7" s="179">
        <v>250</v>
      </c>
      <c r="BD7" s="180"/>
      <c r="BE7" s="181"/>
      <c r="BF7" s="179">
        <v>300</v>
      </c>
      <c r="BG7" s="180"/>
      <c r="BH7" s="181"/>
      <c r="BI7" s="179">
        <v>400</v>
      </c>
      <c r="BJ7" s="180"/>
      <c r="BK7" s="181"/>
      <c r="BL7" s="179" t="s">
        <v>37</v>
      </c>
      <c r="BM7" s="180"/>
      <c r="BN7" s="181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3"/>
      <c r="CU7" s="166"/>
      <c r="CV7" s="166"/>
      <c r="CW7" s="166"/>
      <c r="CX7" s="166"/>
      <c r="CY7" s="152"/>
      <c r="CZ7" s="152"/>
      <c r="DA7" s="153"/>
    </row>
    <row r="8" spans="1:105" s="15" customFormat="1" ht="22.5" customHeight="1">
      <c r="A8" s="183" t="s">
        <v>53</v>
      </c>
      <c r="B8" s="183"/>
      <c r="C8" s="184"/>
      <c r="D8" s="185">
        <v>158</v>
      </c>
      <c r="E8" s="182"/>
      <c r="F8" s="182"/>
      <c r="G8" s="182">
        <v>0</v>
      </c>
      <c r="H8" s="182"/>
      <c r="I8" s="182"/>
      <c r="J8" s="182">
        <v>0</v>
      </c>
      <c r="K8" s="182"/>
      <c r="L8" s="182"/>
      <c r="M8" s="182">
        <v>9</v>
      </c>
      <c r="N8" s="182"/>
      <c r="O8" s="182"/>
      <c r="P8" s="182">
        <v>87</v>
      </c>
      <c r="Q8" s="182"/>
      <c r="R8" s="182"/>
      <c r="S8" s="182">
        <v>35</v>
      </c>
      <c r="T8" s="182"/>
      <c r="U8" s="182"/>
      <c r="V8" s="182">
        <v>8</v>
      </c>
      <c r="W8" s="182"/>
      <c r="X8" s="182"/>
      <c r="Y8" s="182">
        <v>11</v>
      </c>
      <c r="Z8" s="182"/>
      <c r="AA8" s="182"/>
      <c r="AB8" s="182">
        <v>4</v>
      </c>
      <c r="AC8" s="182"/>
      <c r="AD8" s="182"/>
      <c r="AE8" s="182">
        <v>2</v>
      </c>
      <c r="AF8" s="182"/>
      <c r="AG8" s="182"/>
      <c r="AH8" s="182">
        <v>0</v>
      </c>
      <c r="AI8" s="182"/>
      <c r="AJ8" s="182"/>
      <c r="AK8" s="182">
        <v>2</v>
      </c>
      <c r="AL8" s="182"/>
      <c r="AM8" s="182"/>
      <c r="AN8" s="182">
        <v>158</v>
      </c>
      <c r="AO8" s="182"/>
      <c r="AP8" s="182"/>
      <c r="AQ8" s="182">
        <v>31</v>
      </c>
      <c r="AR8" s="182"/>
      <c r="AS8" s="182"/>
      <c r="AT8" s="182">
        <v>96</v>
      </c>
      <c r="AU8" s="182"/>
      <c r="AV8" s="182"/>
      <c r="AW8" s="182">
        <v>21</v>
      </c>
      <c r="AX8" s="182"/>
      <c r="AY8" s="182"/>
      <c r="AZ8" s="182">
        <v>8</v>
      </c>
      <c r="BA8" s="182"/>
      <c r="BB8" s="182"/>
      <c r="BC8" s="182">
        <v>2</v>
      </c>
      <c r="BD8" s="182"/>
      <c r="BE8" s="182"/>
      <c r="BF8" s="182">
        <v>0</v>
      </c>
      <c r="BG8" s="182"/>
      <c r="BH8" s="182"/>
      <c r="BI8" s="182">
        <v>0</v>
      </c>
      <c r="BJ8" s="182"/>
      <c r="BK8" s="182"/>
      <c r="BL8" s="182">
        <v>0</v>
      </c>
      <c r="BM8" s="182"/>
      <c r="BN8" s="182"/>
      <c r="BO8" s="192">
        <v>158</v>
      </c>
      <c r="BP8" s="192"/>
      <c r="BQ8" s="192"/>
      <c r="BR8" s="192"/>
      <c r="BS8" s="182">
        <v>0</v>
      </c>
      <c r="BT8" s="182"/>
      <c r="BU8" s="182"/>
      <c r="BV8" s="182"/>
      <c r="BW8" s="182">
        <v>0</v>
      </c>
      <c r="BX8" s="182"/>
      <c r="BY8" s="182"/>
      <c r="BZ8" s="182"/>
      <c r="CA8" s="182">
        <v>0</v>
      </c>
      <c r="CB8" s="182"/>
      <c r="CC8" s="182"/>
      <c r="CD8" s="182"/>
      <c r="CE8" s="182">
        <v>2</v>
      </c>
      <c r="CF8" s="182"/>
      <c r="CG8" s="182"/>
      <c r="CH8" s="182"/>
      <c r="CI8" s="182">
        <v>0</v>
      </c>
      <c r="CJ8" s="182"/>
      <c r="CK8" s="182"/>
      <c r="CL8" s="182"/>
      <c r="CM8" s="182">
        <v>20</v>
      </c>
      <c r="CN8" s="182"/>
      <c r="CO8" s="182"/>
      <c r="CP8" s="182"/>
      <c r="CQ8" s="182">
        <v>136</v>
      </c>
      <c r="CR8" s="182"/>
      <c r="CS8" s="182"/>
      <c r="CT8" s="182"/>
      <c r="CU8" s="182">
        <v>0</v>
      </c>
      <c r="CV8" s="182"/>
      <c r="CW8" s="182"/>
      <c r="CX8" s="187"/>
      <c r="CY8" s="188" t="s">
        <v>56</v>
      </c>
      <c r="CZ8" s="183"/>
      <c r="DA8" s="183"/>
    </row>
    <row r="9" spans="1:105" s="16" customFormat="1" ht="15" customHeight="1">
      <c r="A9" s="189" t="s">
        <v>132</v>
      </c>
      <c r="B9" s="189"/>
      <c r="C9" s="189"/>
      <c r="D9" s="190">
        <v>159</v>
      </c>
      <c r="E9" s="191"/>
      <c r="F9" s="191"/>
      <c r="G9" s="191">
        <v>0</v>
      </c>
      <c r="H9" s="191"/>
      <c r="I9" s="191"/>
      <c r="J9" s="191">
        <v>1</v>
      </c>
      <c r="K9" s="191"/>
      <c r="L9" s="191"/>
      <c r="M9" s="191">
        <v>10</v>
      </c>
      <c r="N9" s="191"/>
      <c r="O9" s="191"/>
      <c r="P9" s="191">
        <v>85</v>
      </c>
      <c r="Q9" s="191"/>
      <c r="R9" s="191"/>
      <c r="S9" s="191">
        <v>39</v>
      </c>
      <c r="T9" s="191"/>
      <c r="U9" s="191"/>
      <c r="V9" s="191">
        <v>6</v>
      </c>
      <c r="W9" s="191"/>
      <c r="X9" s="191"/>
      <c r="Y9" s="191">
        <v>12</v>
      </c>
      <c r="Z9" s="191"/>
      <c r="AA9" s="191"/>
      <c r="AB9" s="191">
        <v>3</v>
      </c>
      <c r="AC9" s="191"/>
      <c r="AD9" s="191"/>
      <c r="AE9" s="191">
        <v>2</v>
      </c>
      <c r="AF9" s="191"/>
      <c r="AG9" s="191"/>
      <c r="AH9" s="191">
        <v>0</v>
      </c>
      <c r="AI9" s="191"/>
      <c r="AJ9" s="191"/>
      <c r="AK9" s="191">
        <v>1</v>
      </c>
      <c r="AL9" s="191"/>
      <c r="AM9" s="191"/>
      <c r="AN9" s="191">
        <v>159</v>
      </c>
      <c r="AO9" s="191"/>
      <c r="AP9" s="191"/>
      <c r="AQ9" s="191">
        <v>32</v>
      </c>
      <c r="AR9" s="191"/>
      <c r="AS9" s="191"/>
      <c r="AT9" s="191">
        <v>97</v>
      </c>
      <c r="AU9" s="191"/>
      <c r="AV9" s="191"/>
      <c r="AW9" s="191">
        <v>20</v>
      </c>
      <c r="AX9" s="191"/>
      <c r="AY9" s="191"/>
      <c r="AZ9" s="191">
        <v>9</v>
      </c>
      <c r="BA9" s="191"/>
      <c r="BB9" s="191"/>
      <c r="BC9" s="191">
        <v>1</v>
      </c>
      <c r="BD9" s="191"/>
      <c r="BE9" s="191"/>
      <c r="BF9" s="191">
        <v>0</v>
      </c>
      <c r="BG9" s="191"/>
      <c r="BH9" s="191"/>
      <c r="BI9" s="191">
        <v>0</v>
      </c>
      <c r="BJ9" s="191"/>
      <c r="BK9" s="191"/>
      <c r="BL9" s="191">
        <v>0</v>
      </c>
      <c r="BM9" s="191"/>
      <c r="BN9" s="191"/>
      <c r="BO9" s="191">
        <v>159</v>
      </c>
      <c r="BP9" s="191"/>
      <c r="BQ9" s="191"/>
      <c r="BR9" s="191"/>
      <c r="BS9" s="191">
        <v>0</v>
      </c>
      <c r="BT9" s="191"/>
      <c r="BU9" s="191"/>
      <c r="BV9" s="191"/>
      <c r="BW9" s="191">
        <v>0</v>
      </c>
      <c r="BX9" s="191"/>
      <c r="BY9" s="191"/>
      <c r="BZ9" s="191"/>
      <c r="CA9" s="191">
        <v>1</v>
      </c>
      <c r="CB9" s="191"/>
      <c r="CC9" s="191"/>
      <c r="CD9" s="191"/>
      <c r="CE9" s="191">
        <v>2</v>
      </c>
      <c r="CF9" s="191"/>
      <c r="CG9" s="191"/>
      <c r="CH9" s="191"/>
      <c r="CI9" s="191">
        <v>0</v>
      </c>
      <c r="CJ9" s="191"/>
      <c r="CK9" s="191"/>
      <c r="CL9" s="191"/>
      <c r="CM9" s="191">
        <v>19</v>
      </c>
      <c r="CN9" s="191"/>
      <c r="CO9" s="191"/>
      <c r="CP9" s="191"/>
      <c r="CQ9" s="191">
        <v>137</v>
      </c>
      <c r="CR9" s="191"/>
      <c r="CS9" s="191"/>
      <c r="CT9" s="191"/>
      <c r="CU9" s="193">
        <v>0</v>
      </c>
      <c r="CV9" s="193"/>
      <c r="CW9" s="193"/>
      <c r="CX9" s="194"/>
      <c r="CY9" s="189" t="s">
        <v>133</v>
      </c>
      <c r="CZ9" s="189"/>
      <c r="DA9" s="189"/>
    </row>
    <row r="10" spans="1:105" s="16" customFormat="1" ht="7.5" customHeight="1">
      <c r="A10" s="17"/>
      <c r="B10" s="17"/>
      <c r="C10" s="17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8"/>
      <c r="CY10" s="29"/>
      <c r="CZ10" s="17"/>
      <c r="DA10" s="17"/>
    </row>
    <row r="11" spans="1:105" s="16" customFormat="1" ht="7.5" customHeight="1">
      <c r="A11" s="18"/>
      <c r="B11" s="18"/>
      <c r="C11" s="18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9"/>
      <c r="CY11" s="30"/>
      <c r="CZ11" s="18"/>
      <c r="DA11" s="18"/>
    </row>
    <row r="12" spans="1:105" s="15" customFormat="1" ht="15.75" customHeight="1">
      <c r="A12" s="19"/>
      <c r="B12" s="20" t="s">
        <v>2</v>
      </c>
      <c r="C12" s="19"/>
      <c r="D12" s="195">
        <v>115</v>
      </c>
      <c r="E12" s="196"/>
      <c r="F12" s="196"/>
      <c r="G12" s="193">
        <v>0</v>
      </c>
      <c r="H12" s="193"/>
      <c r="I12" s="193"/>
      <c r="J12" s="193">
        <v>0</v>
      </c>
      <c r="K12" s="193"/>
      <c r="L12" s="193"/>
      <c r="M12" s="193">
        <v>3</v>
      </c>
      <c r="N12" s="193"/>
      <c r="O12" s="193"/>
      <c r="P12" s="193">
        <v>63</v>
      </c>
      <c r="Q12" s="193"/>
      <c r="R12" s="193"/>
      <c r="S12" s="193">
        <v>30</v>
      </c>
      <c r="T12" s="193"/>
      <c r="U12" s="193"/>
      <c r="V12" s="193">
        <v>5</v>
      </c>
      <c r="W12" s="193"/>
      <c r="X12" s="193"/>
      <c r="Y12" s="193">
        <v>11</v>
      </c>
      <c r="Z12" s="193"/>
      <c r="AA12" s="193"/>
      <c r="AB12" s="193">
        <v>1</v>
      </c>
      <c r="AC12" s="193"/>
      <c r="AD12" s="193"/>
      <c r="AE12" s="193">
        <v>1</v>
      </c>
      <c r="AF12" s="193"/>
      <c r="AG12" s="193"/>
      <c r="AH12" s="193">
        <v>0</v>
      </c>
      <c r="AI12" s="193"/>
      <c r="AJ12" s="193"/>
      <c r="AK12" s="193">
        <v>1</v>
      </c>
      <c r="AL12" s="193"/>
      <c r="AM12" s="193"/>
      <c r="AN12" s="196">
        <v>115</v>
      </c>
      <c r="AO12" s="196"/>
      <c r="AP12" s="196"/>
      <c r="AQ12" s="193">
        <v>16</v>
      </c>
      <c r="AR12" s="193"/>
      <c r="AS12" s="193"/>
      <c r="AT12" s="193">
        <v>73</v>
      </c>
      <c r="AU12" s="193"/>
      <c r="AV12" s="193"/>
      <c r="AW12" s="193">
        <v>17</v>
      </c>
      <c r="AX12" s="193"/>
      <c r="AY12" s="193"/>
      <c r="AZ12" s="193">
        <v>9</v>
      </c>
      <c r="BA12" s="193"/>
      <c r="BB12" s="193"/>
      <c r="BC12" s="193">
        <v>0</v>
      </c>
      <c r="BD12" s="193"/>
      <c r="BE12" s="193"/>
      <c r="BF12" s="193">
        <v>0</v>
      </c>
      <c r="BG12" s="193"/>
      <c r="BH12" s="193"/>
      <c r="BI12" s="193">
        <v>0</v>
      </c>
      <c r="BJ12" s="193"/>
      <c r="BK12" s="193"/>
      <c r="BL12" s="193">
        <v>0</v>
      </c>
      <c r="BM12" s="193"/>
      <c r="BN12" s="193"/>
      <c r="BO12" s="196">
        <v>115</v>
      </c>
      <c r="BP12" s="196"/>
      <c r="BQ12" s="196"/>
      <c r="BR12" s="196"/>
      <c r="BS12" s="193">
        <v>0</v>
      </c>
      <c r="BT12" s="193"/>
      <c r="BU12" s="193"/>
      <c r="BV12" s="193"/>
      <c r="BW12" s="193">
        <v>0</v>
      </c>
      <c r="BX12" s="193"/>
      <c r="BY12" s="193"/>
      <c r="BZ12" s="193"/>
      <c r="CA12" s="193">
        <v>0</v>
      </c>
      <c r="CB12" s="193"/>
      <c r="CC12" s="193"/>
      <c r="CD12" s="193"/>
      <c r="CE12" s="193">
        <v>0</v>
      </c>
      <c r="CF12" s="193"/>
      <c r="CG12" s="193"/>
      <c r="CH12" s="193"/>
      <c r="CI12" s="193">
        <v>0</v>
      </c>
      <c r="CJ12" s="193"/>
      <c r="CK12" s="193"/>
      <c r="CL12" s="193"/>
      <c r="CM12" s="193">
        <v>8</v>
      </c>
      <c r="CN12" s="193"/>
      <c r="CO12" s="193"/>
      <c r="CP12" s="193"/>
      <c r="CQ12" s="193">
        <v>107</v>
      </c>
      <c r="CR12" s="193"/>
      <c r="CS12" s="193"/>
      <c r="CT12" s="193"/>
      <c r="CU12" s="193">
        <v>0</v>
      </c>
      <c r="CV12" s="193"/>
      <c r="CW12" s="193"/>
      <c r="CX12" s="194"/>
      <c r="CY12" s="31"/>
      <c r="CZ12" s="20" t="s">
        <v>2</v>
      </c>
      <c r="DA12" s="19"/>
    </row>
    <row r="13" spans="1:105" s="15" customFormat="1" ht="16.5" customHeight="1">
      <c r="A13" s="19"/>
      <c r="B13" s="20"/>
      <c r="C13" s="21"/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5"/>
      <c r="AO13" s="45"/>
      <c r="AP13" s="45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5"/>
      <c r="BP13" s="45"/>
      <c r="BQ13" s="45"/>
      <c r="BR13" s="45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50"/>
      <c r="CY13" s="31"/>
      <c r="CZ13" s="20"/>
      <c r="DA13" s="19"/>
    </row>
    <row r="14" spans="1:105" s="15" customFormat="1" ht="16.5" customHeight="1">
      <c r="A14" s="19"/>
      <c r="B14" s="20" t="s">
        <v>0</v>
      </c>
      <c r="C14" s="21"/>
      <c r="D14" s="195">
        <v>44</v>
      </c>
      <c r="E14" s="196"/>
      <c r="F14" s="196"/>
      <c r="G14" s="193">
        <v>0</v>
      </c>
      <c r="H14" s="193"/>
      <c r="I14" s="193"/>
      <c r="J14" s="193">
        <v>1</v>
      </c>
      <c r="K14" s="193"/>
      <c r="L14" s="193"/>
      <c r="M14" s="193">
        <v>7</v>
      </c>
      <c r="N14" s="193"/>
      <c r="O14" s="193"/>
      <c r="P14" s="193">
        <v>22</v>
      </c>
      <c r="Q14" s="193"/>
      <c r="R14" s="193"/>
      <c r="S14" s="193">
        <v>9</v>
      </c>
      <c r="T14" s="193"/>
      <c r="U14" s="193"/>
      <c r="V14" s="193">
        <v>1</v>
      </c>
      <c r="W14" s="193"/>
      <c r="X14" s="193"/>
      <c r="Y14" s="193">
        <v>1</v>
      </c>
      <c r="Z14" s="193"/>
      <c r="AA14" s="193"/>
      <c r="AB14" s="193">
        <v>2</v>
      </c>
      <c r="AC14" s="193"/>
      <c r="AD14" s="193"/>
      <c r="AE14" s="193">
        <v>1</v>
      </c>
      <c r="AF14" s="193"/>
      <c r="AG14" s="193"/>
      <c r="AH14" s="193">
        <v>0</v>
      </c>
      <c r="AI14" s="193"/>
      <c r="AJ14" s="193"/>
      <c r="AK14" s="193">
        <v>0</v>
      </c>
      <c r="AL14" s="193"/>
      <c r="AM14" s="193"/>
      <c r="AN14" s="196">
        <v>44</v>
      </c>
      <c r="AO14" s="196"/>
      <c r="AP14" s="196"/>
      <c r="AQ14" s="193">
        <v>16</v>
      </c>
      <c r="AR14" s="193"/>
      <c r="AS14" s="193"/>
      <c r="AT14" s="193">
        <v>24</v>
      </c>
      <c r="AU14" s="193"/>
      <c r="AV14" s="193"/>
      <c r="AW14" s="193">
        <v>3</v>
      </c>
      <c r="AX14" s="193"/>
      <c r="AY14" s="193"/>
      <c r="AZ14" s="193">
        <v>0</v>
      </c>
      <c r="BA14" s="193"/>
      <c r="BB14" s="193"/>
      <c r="BC14" s="193">
        <v>1</v>
      </c>
      <c r="BD14" s="193"/>
      <c r="BE14" s="193"/>
      <c r="BF14" s="193">
        <v>0</v>
      </c>
      <c r="BG14" s="193"/>
      <c r="BH14" s="193"/>
      <c r="BI14" s="193">
        <v>0</v>
      </c>
      <c r="BJ14" s="193"/>
      <c r="BK14" s="193"/>
      <c r="BL14" s="193">
        <v>0</v>
      </c>
      <c r="BM14" s="193"/>
      <c r="BN14" s="193"/>
      <c r="BO14" s="196">
        <v>44</v>
      </c>
      <c r="BP14" s="196"/>
      <c r="BQ14" s="196"/>
      <c r="BR14" s="196"/>
      <c r="BS14" s="193">
        <v>0</v>
      </c>
      <c r="BT14" s="193"/>
      <c r="BU14" s="193"/>
      <c r="BV14" s="193"/>
      <c r="BW14" s="193">
        <v>0</v>
      </c>
      <c r="BX14" s="193"/>
      <c r="BY14" s="193"/>
      <c r="BZ14" s="193"/>
      <c r="CA14" s="193">
        <v>1</v>
      </c>
      <c r="CB14" s="193"/>
      <c r="CC14" s="193"/>
      <c r="CD14" s="193"/>
      <c r="CE14" s="193">
        <v>2</v>
      </c>
      <c r="CF14" s="193"/>
      <c r="CG14" s="193"/>
      <c r="CH14" s="193"/>
      <c r="CI14" s="193">
        <v>0</v>
      </c>
      <c r="CJ14" s="193"/>
      <c r="CK14" s="193"/>
      <c r="CL14" s="193"/>
      <c r="CM14" s="193">
        <v>11</v>
      </c>
      <c r="CN14" s="193"/>
      <c r="CO14" s="193"/>
      <c r="CP14" s="193"/>
      <c r="CQ14" s="193">
        <v>30</v>
      </c>
      <c r="CR14" s="193"/>
      <c r="CS14" s="193"/>
      <c r="CT14" s="193"/>
      <c r="CU14" s="193">
        <v>0</v>
      </c>
      <c r="CV14" s="193"/>
      <c r="CW14" s="193"/>
      <c r="CX14" s="193"/>
      <c r="CY14" s="31"/>
      <c r="CZ14" s="20" t="s">
        <v>0</v>
      </c>
      <c r="DA14" s="19"/>
    </row>
    <row r="15" spans="1:105" s="15" customFormat="1" ht="16.5" customHeight="1">
      <c r="A15" s="197"/>
      <c r="B15" s="197"/>
      <c r="C15" s="198"/>
      <c r="D15" s="196"/>
      <c r="E15" s="196"/>
      <c r="F15" s="196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6"/>
      <c r="AO15" s="196"/>
      <c r="AP15" s="196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6"/>
      <c r="BP15" s="196"/>
      <c r="BQ15" s="196"/>
      <c r="BR15" s="196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4"/>
      <c r="CY15" s="199"/>
      <c r="CZ15" s="197"/>
      <c r="DA15" s="197"/>
    </row>
    <row r="16" spans="1:105" s="15" customFormat="1" ht="16.5" customHeight="1">
      <c r="A16" s="22"/>
      <c r="B16" s="23" t="s">
        <v>14</v>
      </c>
      <c r="C16" s="24"/>
      <c r="D16" s="195">
        <v>18</v>
      </c>
      <c r="E16" s="196"/>
      <c r="F16" s="196"/>
      <c r="G16" s="193">
        <v>0</v>
      </c>
      <c r="H16" s="193"/>
      <c r="I16" s="193"/>
      <c r="J16" s="193">
        <v>0</v>
      </c>
      <c r="K16" s="193"/>
      <c r="L16" s="193"/>
      <c r="M16" s="193">
        <v>7</v>
      </c>
      <c r="N16" s="193"/>
      <c r="O16" s="193"/>
      <c r="P16" s="193">
        <v>7</v>
      </c>
      <c r="Q16" s="193"/>
      <c r="R16" s="193"/>
      <c r="S16" s="193">
        <v>3</v>
      </c>
      <c r="T16" s="193"/>
      <c r="U16" s="193"/>
      <c r="V16" s="193">
        <v>0</v>
      </c>
      <c r="W16" s="193"/>
      <c r="X16" s="193"/>
      <c r="Y16" s="193">
        <v>0</v>
      </c>
      <c r="Z16" s="193"/>
      <c r="AA16" s="193"/>
      <c r="AB16" s="193">
        <v>1</v>
      </c>
      <c r="AC16" s="193"/>
      <c r="AD16" s="193"/>
      <c r="AE16" s="193">
        <v>0</v>
      </c>
      <c r="AF16" s="193"/>
      <c r="AG16" s="193"/>
      <c r="AH16" s="193">
        <v>0</v>
      </c>
      <c r="AI16" s="193"/>
      <c r="AJ16" s="193"/>
      <c r="AK16" s="193">
        <v>0</v>
      </c>
      <c r="AL16" s="193"/>
      <c r="AM16" s="193"/>
      <c r="AN16" s="196">
        <v>18</v>
      </c>
      <c r="AO16" s="196"/>
      <c r="AP16" s="196"/>
      <c r="AQ16" s="193">
        <v>8</v>
      </c>
      <c r="AR16" s="193"/>
      <c r="AS16" s="193"/>
      <c r="AT16" s="193">
        <v>9</v>
      </c>
      <c r="AU16" s="193"/>
      <c r="AV16" s="193"/>
      <c r="AW16" s="193">
        <v>1</v>
      </c>
      <c r="AX16" s="193"/>
      <c r="AY16" s="193"/>
      <c r="AZ16" s="193">
        <v>0</v>
      </c>
      <c r="BA16" s="193"/>
      <c r="BB16" s="193"/>
      <c r="BC16" s="193">
        <v>0</v>
      </c>
      <c r="BD16" s="193"/>
      <c r="BE16" s="193"/>
      <c r="BF16" s="193">
        <v>0</v>
      </c>
      <c r="BG16" s="193"/>
      <c r="BH16" s="193"/>
      <c r="BI16" s="193">
        <v>0</v>
      </c>
      <c r="BJ16" s="193"/>
      <c r="BK16" s="193"/>
      <c r="BL16" s="193">
        <v>0</v>
      </c>
      <c r="BM16" s="193"/>
      <c r="BN16" s="193"/>
      <c r="BO16" s="196">
        <v>18</v>
      </c>
      <c r="BP16" s="196"/>
      <c r="BQ16" s="196"/>
      <c r="BR16" s="196"/>
      <c r="BS16" s="193">
        <v>0</v>
      </c>
      <c r="BT16" s="193"/>
      <c r="BU16" s="193"/>
      <c r="BV16" s="193"/>
      <c r="BW16" s="193">
        <v>0</v>
      </c>
      <c r="BX16" s="193"/>
      <c r="BY16" s="193"/>
      <c r="BZ16" s="193"/>
      <c r="CA16" s="193">
        <v>0</v>
      </c>
      <c r="CB16" s="193"/>
      <c r="CC16" s="193"/>
      <c r="CD16" s="193"/>
      <c r="CE16" s="193">
        <v>2</v>
      </c>
      <c r="CF16" s="193"/>
      <c r="CG16" s="193"/>
      <c r="CH16" s="193"/>
      <c r="CI16" s="193">
        <v>0</v>
      </c>
      <c r="CJ16" s="193"/>
      <c r="CK16" s="193"/>
      <c r="CL16" s="193"/>
      <c r="CM16" s="193">
        <v>11</v>
      </c>
      <c r="CN16" s="193"/>
      <c r="CO16" s="193"/>
      <c r="CP16" s="193"/>
      <c r="CQ16" s="193">
        <v>5</v>
      </c>
      <c r="CR16" s="193"/>
      <c r="CS16" s="193"/>
      <c r="CT16" s="193"/>
      <c r="CU16" s="193">
        <v>0</v>
      </c>
      <c r="CV16" s="193"/>
      <c r="CW16" s="193"/>
      <c r="CX16" s="194"/>
      <c r="CY16" s="32"/>
      <c r="CZ16" s="23" t="s">
        <v>38</v>
      </c>
      <c r="DA16" s="22"/>
    </row>
    <row r="17" spans="1:105" s="15" customFormat="1" ht="16.5" customHeight="1">
      <c r="A17" s="22"/>
      <c r="B17" s="23" t="s">
        <v>21</v>
      </c>
      <c r="C17" s="24"/>
      <c r="D17" s="195">
        <v>5</v>
      </c>
      <c r="E17" s="196"/>
      <c r="F17" s="196"/>
      <c r="G17" s="193">
        <v>0</v>
      </c>
      <c r="H17" s="193"/>
      <c r="I17" s="193"/>
      <c r="J17" s="193">
        <v>1</v>
      </c>
      <c r="K17" s="193"/>
      <c r="L17" s="193"/>
      <c r="M17" s="193">
        <v>0</v>
      </c>
      <c r="N17" s="193"/>
      <c r="O17" s="193"/>
      <c r="P17" s="193">
        <v>4</v>
      </c>
      <c r="Q17" s="193"/>
      <c r="R17" s="193"/>
      <c r="S17" s="193">
        <v>0</v>
      </c>
      <c r="T17" s="193"/>
      <c r="U17" s="193"/>
      <c r="V17" s="193">
        <v>0</v>
      </c>
      <c r="W17" s="193"/>
      <c r="X17" s="193"/>
      <c r="Y17" s="193">
        <v>0</v>
      </c>
      <c r="Z17" s="193"/>
      <c r="AA17" s="193"/>
      <c r="AB17" s="193">
        <v>0</v>
      </c>
      <c r="AC17" s="193"/>
      <c r="AD17" s="193"/>
      <c r="AE17" s="193">
        <v>0</v>
      </c>
      <c r="AF17" s="193"/>
      <c r="AG17" s="193"/>
      <c r="AH17" s="193">
        <v>0</v>
      </c>
      <c r="AI17" s="193"/>
      <c r="AJ17" s="193"/>
      <c r="AK17" s="193">
        <v>0</v>
      </c>
      <c r="AL17" s="193"/>
      <c r="AM17" s="193"/>
      <c r="AN17" s="196">
        <v>5</v>
      </c>
      <c r="AO17" s="196"/>
      <c r="AP17" s="196"/>
      <c r="AQ17" s="193">
        <v>2</v>
      </c>
      <c r="AR17" s="193"/>
      <c r="AS17" s="193"/>
      <c r="AT17" s="193">
        <v>3</v>
      </c>
      <c r="AU17" s="193"/>
      <c r="AV17" s="193"/>
      <c r="AW17" s="193">
        <v>0</v>
      </c>
      <c r="AX17" s="193"/>
      <c r="AY17" s="193"/>
      <c r="AZ17" s="193">
        <v>0</v>
      </c>
      <c r="BA17" s="193"/>
      <c r="BB17" s="193"/>
      <c r="BC17" s="193">
        <v>0</v>
      </c>
      <c r="BD17" s="193"/>
      <c r="BE17" s="193"/>
      <c r="BF17" s="193">
        <v>0</v>
      </c>
      <c r="BG17" s="193"/>
      <c r="BH17" s="193"/>
      <c r="BI17" s="193">
        <v>0</v>
      </c>
      <c r="BJ17" s="193"/>
      <c r="BK17" s="193"/>
      <c r="BL17" s="193">
        <v>0</v>
      </c>
      <c r="BM17" s="193"/>
      <c r="BN17" s="193"/>
      <c r="BO17" s="196">
        <v>5</v>
      </c>
      <c r="BP17" s="196"/>
      <c r="BQ17" s="196"/>
      <c r="BR17" s="196"/>
      <c r="BS17" s="193">
        <v>0</v>
      </c>
      <c r="BT17" s="193"/>
      <c r="BU17" s="193"/>
      <c r="BV17" s="193"/>
      <c r="BW17" s="193">
        <v>0</v>
      </c>
      <c r="BX17" s="193"/>
      <c r="BY17" s="193"/>
      <c r="BZ17" s="193"/>
      <c r="CA17" s="193">
        <v>1</v>
      </c>
      <c r="CB17" s="193"/>
      <c r="CC17" s="193"/>
      <c r="CD17" s="193"/>
      <c r="CE17" s="193">
        <v>0</v>
      </c>
      <c r="CF17" s="193"/>
      <c r="CG17" s="193"/>
      <c r="CH17" s="193"/>
      <c r="CI17" s="193">
        <v>0</v>
      </c>
      <c r="CJ17" s="193"/>
      <c r="CK17" s="193"/>
      <c r="CL17" s="193"/>
      <c r="CM17" s="193">
        <v>0</v>
      </c>
      <c r="CN17" s="193"/>
      <c r="CO17" s="193"/>
      <c r="CP17" s="193"/>
      <c r="CQ17" s="193">
        <v>4</v>
      </c>
      <c r="CR17" s="193"/>
      <c r="CS17" s="193"/>
      <c r="CT17" s="193"/>
      <c r="CU17" s="193">
        <v>0</v>
      </c>
      <c r="CV17" s="193"/>
      <c r="CW17" s="193"/>
      <c r="CX17" s="194"/>
      <c r="CY17" s="32"/>
      <c r="CZ17" s="23" t="s">
        <v>39</v>
      </c>
      <c r="DA17" s="22"/>
    </row>
    <row r="18" spans="1:105" s="15" customFormat="1" ht="16.5" customHeight="1">
      <c r="A18" s="22"/>
      <c r="B18" s="23" t="s">
        <v>18</v>
      </c>
      <c r="C18" s="24"/>
      <c r="D18" s="195">
        <v>4</v>
      </c>
      <c r="E18" s="196"/>
      <c r="F18" s="196"/>
      <c r="G18" s="193">
        <v>0</v>
      </c>
      <c r="H18" s="193"/>
      <c r="I18" s="193"/>
      <c r="J18" s="193">
        <v>0</v>
      </c>
      <c r="K18" s="193"/>
      <c r="L18" s="193"/>
      <c r="M18" s="193">
        <v>0</v>
      </c>
      <c r="N18" s="193"/>
      <c r="O18" s="193"/>
      <c r="P18" s="193">
        <v>2</v>
      </c>
      <c r="Q18" s="193"/>
      <c r="R18" s="193"/>
      <c r="S18" s="193">
        <v>2</v>
      </c>
      <c r="T18" s="193"/>
      <c r="U18" s="193"/>
      <c r="V18" s="193">
        <v>0</v>
      </c>
      <c r="W18" s="193"/>
      <c r="X18" s="193"/>
      <c r="Y18" s="193">
        <v>0</v>
      </c>
      <c r="Z18" s="193"/>
      <c r="AA18" s="193"/>
      <c r="AB18" s="193">
        <v>0</v>
      </c>
      <c r="AC18" s="193"/>
      <c r="AD18" s="193"/>
      <c r="AE18" s="193">
        <v>0</v>
      </c>
      <c r="AF18" s="193"/>
      <c r="AG18" s="193"/>
      <c r="AH18" s="193">
        <v>0</v>
      </c>
      <c r="AI18" s="193"/>
      <c r="AJ18" s="193"/>
      <c r="AK18" s="193">
        <v>0</v>
      </c>
      <c r="AL18" s="193"/>
      <c r="AM18" s="193"/>
      <c r="AN18" s="196">
        <v>4</v>
      </c>
      <c r="AO18" s="196"/>
      <c r="AP18" s="196"/>
      <c r="AQ18" s="193">
        <v>0</v>
      </c>
      <c r="AR18" s="193"/>
      <c r="AS18" s="193"/>
      <c r="AT18" s="193">
        <v>4</v>
      </c>
      <c r="AU18" s="193"/>
      <c r="AV18" s="193"/>
      <c r="AW18" s="193">
        <v>0</v>
      </c>
      <c r="AX18" s="193"/>
      <c r="AY18" s="193"/>
      <c r="AZ18" s="193">
        <v>0</v>
      </c>
      <c r="BA18" s="193"/>
      <c r="BB18" s="193"/>
      <c r="BC18" s="193">
        <v>0</v>
      </c>
      <c r="BD18" s="193"/>
      <c r="BE18" s="193"/>
      <c r="BF18" s="193">
        <v>0</v>
      </c>
      <c r="BG18" s="193"/>
      <c r="BH18" s="193"/>
      <c r="BI18" s="193">
        <v>0</v>
      </c>
      <c r="BJ18" s="193"/>
      <c r="BK18" s="193"/>
      <c r="BL18" s="193">
        <v>0</v>
      </c>
      <c r="BM18" s="193"/>
      <c r="BN18" s="193"/>
      <c r="BO18" s="196">
        <v>4</v>
      </c>
      <c r="BP18" s="196"/>
      <c r="BQ18" s="196"/>
      <c r="BR18" s="196"/>
      <c r="BS18" s="193">
        <v>0</v>
      </c>
      <c r="BT18" s="193"/>
      <c r="BU18" s="193"/>
      <c r="BV18" s="193"/>
      <c r="BW18" s="193">
        <v>0</v>
      </c>
      <c r="BX18" s="193"/>
      <c r="BY18" s="193"/>
      <c r="BZ18" s="193"/>
      <c r="CA18" s="193">
        <v>0</v>
      </c>
      <c r="CB18" s="193"/>
      <c r="CC18" s="193"/>
      <c r="CD18" s="193"/>
      <c r="CE18" s="193">
        <v>0</v>
      </c>
      <c r="CF18" s="193"/>
      <c r="CG18" s="193"/>
      <c r="CH18" s="193"/>
      <c r="CI18" s="193">
        <v>0</v>
      </c>
      <c r="CJ18" s="193"/>
      <c r="CK18" s="193"/>
      <c r="CL18" s="193"/>
      <c r="CM18" s="193">
        <v>0</v>
      </c>
      <c r="CN18" s="193"/>
      <c r="CO18" s="193"/>
      <c r="CP18" s="193"/>
      <c r="CQ18" s="193">
        <v>4</v>
      </c>
      <c r="CR18" s="193"/>
      <c r="CS18" s="193"/>
      <c r="CT18" s="193"/>
      <c r="CU18" s="193">
        <v>0</v>
      </c>
      <c r="CV18" s="193"/>
      <c r="CW18" s="193"/>
      <c r="CX18" s="194"/>
      <c r="CY18" s="32"/>
      <c r="CZ18" s="23" t="s">
        <v>40</v>
      </c>
      <c r="DA18" s="22"/>
    </row>
    <row r="19" spans="1:105" s="15" customFormat="1" ht="16.5" customHeight="1">
      <c r="A19" s="22"/>
      <c r="B19" s="23" t="s">
        <v>34</v>
      </c>
      <c r="C19" s="24"/>
      <c r="D19" s="195">
        <v>1</v>
      </c>
      <c r="E19" s="196"/>
      <c r="F19" s="196"/>
      <c r="G19" s="193">
        <v>0</v>
      </c>
      <c r="H19" s="193"/>
      <c r="I19" s="193"/>
      <c r="J19" s="193">
        <v>0</v>
      </c>
      <c r="K19" s="193"/>
      <c r="L19" s="193"/>
      <c r="M19" s="193">
        <v>0</v>
      </c>
      <c r="N19" s="193"/>
      <c r="O19" s="193"/>
      <c r="P19" s="193">
        <v>1</v>
      </c>
      <c r="Q19" s="193"/>
      <c r="R19" s="193"/>
      <c r="S19" s="193">
        <v>0</v>
      </c>
      <c r="T19" s="193"/>
      <c r="U19" s="193"/>
      <c r="V19" s="193">
        <v>0</v>
      </c>
      <c r="W19" s="193"/>
      <c r="X19" s="193"/>
      <c r="Y19" s="193">
        <v>0</v>
      </c>
      <c r="Z19" s="193"/>
      <c r="AA19" s="193"/>
      <c r="AB19" s="193">
        <v>0</v>
      </c>
      <c r="AC19" s="193"/>
      <c r="AD19" s="193"/>
      <c r="AE19" s="193">
        <v>0</v>
      </c>
      <c r="AF19" s="193"/>
      <c r="AG19" s="193"/>
      <c r="AH19" s="193">
        <v>0</v>
      </c>
      <c r="AI19" s="193"/>
      <c r="AJ19" s="193"/>
      <c r="AK19" s="193">
        <v>0</v>
      </c>
      <c r="AL19" s="193"/>
      <c r="AM19" s="193"/>
      <c r="AN19" s="196">
        <v>1</v>
      </c>
      <c r="AO19" s="196"/>
      <c r="AP19" s="196"/>
      <c r="AQ19" s="193">
        <v>1</v>
      </c>
      <c r="AR19" s="193"/>
      <c r="AS19" s="193"/>
      <c r="AT19" s="193">
        <v>0</v>
      </c>
      <c r="AU19" s="193"/>
      <c r="AV19" s="193"/>
      <c r="AW19" s="193">
        <v>0</v>
      </c>
      <c r="AX19" s="193"/>
      <c r="AY19" s="193"/>
      <c r="AZ19" s="193">
        <v>0</v>
      </c>
      <c r="BA19" s="193"/>
      <c r="BB19" s="193"/>
      <c r="BC19" s="193">
        <v>0</v>
      </c>
      <c r="BD19" s="193"/>
      <c r="BE19" s="193"/>
      <c r="BF19" s="193">
        <v>0</v>
      </c>
      <c r="BG19" s="193"/>
      <c r="BH19" s="193"/>
      <c r="BI19" s="193">
        <v>0</v>
      </c>
      <c r="BJ19" s="193"/>
      <c r="BK19" s="193"/>
      <c r="BL19" s="193">
        <v>0</v>
      </c>
      <c r="BM19" s="193"/>
      <c r="BN19" s="193"/>
      <c r="BO19" s="196">
        <v>1</v>
      </c>
      <c r="BP19" s="196"/>
      <c r="BQ19" s="196"/>
      <c r="BR19" s="196"/>
      <c r="BS19" s="193">
        <v>0</v>
      </c>
      <c r="BT19" s="193"/>
      <c r="BU19" s="193"/>
      <c r="BV19" s="193"/>
      <c r="BW19" s="193">
        <v>0</v>
      </c>
      <c r="BX19" s="193"/>
      <c r="BY19" s="193"/>
      <c r="BZ19" s="193"/>
      <c r="CA19" s="193">
        <v>0</v>
      </c>
      <c r="CB19" s="193"/>
      <c r="CC19" s="193"/>
      <c r="CD19" s="193"/>
      <c r="CE19" s="193">
        <v>0</v>
      </c>
      <c r="CF19" s="193"/>
      <c r="CG19" s="193"/>
      <c r="CH19" s="193"/>
      <c r="CI19" s="193">
        <v>0</v>
      </c>
      <c r="CJ19" s="193"/>
      <c r="CK19" s="193"/>
      <c r="CL19" s="193"/>
      <c r="CM19" s="193">
        <v>0</v>
      </c>
      <c r="CN19" s="193"/>
      <c r="CO19" s="193"/>
      <c r="CP19" s="193"/>
      <c r="CQ19" s="193">
        <v>1</v>
      </c>
      <c r="CR19" s="193"/>
      <c r="CS19" s="193"/>
      <c r="CT19" s="193"/>
      <c r="CU19" s="193">
        <v>0</v>
      </c>
      <c r="CV19" s="193"/>
      <c r="CW19" s="193"/>
      <c r="CX19" s="194"/>
      <c r="CY19" s="32"/>
      <c r="CZ19" s="23" t="s">
        <v>33</v>
      </c>
      <c r="DA19" s="22"/>
    </row>
    <row r="20" spans="1:105" s="15" customFormat="1" ht="16.5" customHeight="1">
      <c r="A20" s="22"/>
      <c r="B20" s="23" t="s">
        <v>15</v>
      </c>
      <c r="C20" s="24"/>
      <c r="D20" s="195">
        <v>3</v>
      </c>
      <c r="E20" s="196"/>
      <c r="F20" s="196"/>
      <c r="G20" s="193">
        <v>0</v>
      </c>
      <c r="H20" s="193"/>
      <c r="I20" s="193"/>
      <c r="J20" s="193">
        <v>0</v>
      </c>
      <c r="K20" s="193"/>
      <c r="L20" s="193"/>
      <c r="M20" s="193">
        <v>0</v>
      </c>
      <c r="N20" s="193"/>
      <c r="O20" s="193"/>
      <c r="P20" s="193">
        <v>3</v>
      </c>
      <c r="Q20" s="193"/>
      <c r="R20" s="193"/>
      <c r="S20" s="193">
        <v>0</v>
      </c>
      <c r="T20" s="193"/>
      <c r="U20" s="193"/>
      <c r="V20" s="193">
        <v>0</v>
      </c>
      <c r="W20" s="193"/>
      <c r="X20" s="193"/>
      <c r="Y20" s="193">
        <v>0</v>
      </c>
      <c r="Z20" s="193"/>
      <c r="AA20" s="193"/>
      <c r="AB20" s="193">
        <v>0</v>
      </c>
      <c r="AC20" s="193"/>
      <c r="AD20" s="193"/>
      <c r="AE20" s="193">
        <v>0</v>
      </c>
      <c r="AF20" s="193"/>
      <c r="AG20" s="193"/>
      <c r="AH20" s="193">
        <v>0</v>
      </c>
      <c r="AI20" s="193"/>
      <c r="AJ20" s="193"/>
      <c r="AK20" s="193">
        <v>0</v>
      </c>
      <c r="AL20" s="193"/>
      <c r="AM20" s="193"/>
      <c r="AN20" s="196">
        <v>3</v>
      </c>
      <c r="AO20" s="196"/>
      <c r="AP20" s="196"/>
      <c r="AQ20" s="193">
        <v>3</v>
      </c>
      <c r="AR20" s="193"/>
      <c r="AS20" s="193"/>
      <c r="AT20" s="193">
        <v>0</v>
      </c>
      <c r="AU20" s="193"/>
      <c r="AV20" s="193"/>
      <c r="AW20" s="193">
        <v>0</v>
      </c>
      <c r="AX20" s="193"/>
      <c r="AY20" s="193"/>
      <c r="AZ20" s="193">
        <v>0</v>
      </c>
      <c r="BA20" s="193"/>
      <c r="BB20" s="193"/>
      <c r="BC20" s="193">
        <v>0</v>
      </c>
      <c r="BD20" s="193"/>
      <c r="BE20" s="193"/>
      <c r="BF20" s="193">
        <v>0</v>
      </c>
      <c r="BG20" s="193"/>
      <c r="BH20" s="193"/>
      <c r="BI20" s="193">
        <v>0</v>
      </c>
      <c r="BJ20" s="193"/>
      <c r="BK20" s="193"/>
      <c r="BL20" s="193">
        <v>0</v>
      </c>
      <c r="BM20" s="193"/>
      <c r="BN20" s="193"/>
      <c r="BO20" s="196">
        <v>3</v>
      </c>
      <c r="BP20" s="196"/>
      <c r="BQ20" s="196"/>
      <c r="BR20" s="196"/>
      <c r="BS20" s="193">
        <v>0</v>
      </c>
      <c r="BT20" s="193"/>
      <c r="BU20" s="193"/>
      <c r="BV20" s="193"/>
      <c r="BW20" s="193">
        <v>0</v>
      </c>
      <c r="BX20" s="193"/>
      <c r="BY20" s="193"/>
      <c r="BZ20" s="193"/>
      <c r="CA20" s="193">
        <v>0</v>
      </c>
      <c r="CB20" s="193"/>
      <c r="CC20" s="193"/>
      <c r="CD20" s="193"/>
      <c r="CE20" s="193">
        <v>0</v>
      </c>
      <c r="CF20" s="193"/>
      <c r="CG20" s="193"/>
      <c r="CH20" s="193"/>
      <c r="CI20" s="193">
        <v>0</v>
      </c>
      <c r="CJ20" s="193"/>
      <c r="CK20" s="193"/>
      <c r="CL20" s="193"/>
      <c r="CM20" s="193">
        <v>0</v>
      </c>
      <c r="CN20" s="193"/>
      <c r="CO20" s="193"/>
      <c r="CP20" s="193"/>
      <c r="CQ20" s="193">
        <v>3</v>
      </c>
      <c r="CR20" s="193"/>
      <c r="CS20" s="193"/>
      <c r="CT20" s="193"/>
      <c r="CU20" s="193">
        <v>0</v>
      </c>
      <c r="CV20" s="193"/>
      <c r="CW20" s="193"/>
      <c r="CX20" s="194"/>
      <c r="CY20" s="32"/>
      <c r="CZ20" s="23" t="s">
        <v>41</v>
      </c>
      <c r="DA20" s="22"/>
    </row>
    <row r="21" spans="1:105" s="15" customFormat="1" ht="16.5" customHeight="1">
      <c r="A21" s="22"/>
      <c r="B21" s="23" t="s">
        <v>19</v>
      </c>
      <c r="C21" s="24"/>
      <c r="D21" s="195">
        <v>1</v>
      </c>
      <c r="E21" s="196"/>
      <c r="F21" s="196"/>
      <c r="G21" s="193">
        <v>0</v>
      </c>
      <c r="H21" s="193"/>
      <c r="I21" s="193"/>
      <c r="J21" s="193">
        <v>0</v>
      </c>
      <c r="K21" s="193"/>
      <c r="L21" s="193"/>
      <c r="M21" s="193">
        <v>0</v>
      </c>
      <c r="N21" s="193"/>
      <c r="O21" s="193"/>
      <c r="P21" s="193">
        <v>0</v>
      </c>
      <c r="Q21" s="193"/>
      <c r="R21" s="193"/>
      <c r="S21" s="193">
        <v>0</v>
      </c>
      <c r="T21" s="193"/>
      <c r="U21" s="193"/>
      <c r="V21" s="193">
        <v>0</v>
      </c>
      <c r="W21" s="193"/>
      <c r="X21" s="193"/>
      <c r="Y21" s="193">
        <v>0</v>
      </c>
      <c r="Z21" s="193"/>
      <c r="AA21" s="193"/>
      <c r="AB21" s="193">
        <v>1</v>
      </c>
      <c r="AC21" s="193"/>
      <c r="AD21" s="193"/>
      <c r="AE21" s="193">
        <v>0</v>
      </c>
      <c r="AF21" s="193"/>
      <c r="AG21" s="193"/>
      <c r="AH21" s="193">
        <v>0</v>
      </c>
      <c r="AI21" s="193"/>
      <c r="AJ21" s="193"/>
      <c r="AK21" s="193">
        <v>0</v>
      </c>
      <c r="AL21" s="193"/>
      <c r="AM21" s="193"/>
      <c r="AN21" s="196">
        <v>1</v>
      </c>
      <c r="AO21" s="196"/>
      <c r="AP21" s="196"/>
      <c r="AQ21" s="193">
        <v>0</v>
      </c>
      <c r="AR21" s="193"/>
      <c r="AS21" s="193"/>
      <c r="AT21" s="193">
        <v>0</v>
      </c>
      <c r="AU21" s="193"/>
      <c r="AV21" s="193"/>
      <c r="AW21" s="193">
        <v>1</v>
      </c>
      <c r="AX21" s="193"/>
      <c r="AY21" s="193"/>
      <c r="AZ21" s="193">
        <v>0</v>
      </c>
      <c r="BA21" s="193"/>
      <c r="BB21" s="193"/>
      <c r="BC21" s="193">
        <v>0</v>
      </c>
      <c r="BD21" s="193"/>
      <c r="BE21" s="193"/>
      <c r="BF21" s="193">
        <v>0</v>
      </c>
      <c r="BG21" s="193"/>
      <c r="BH21" s="193"/>
      <c r="BI21" s="193">
        <v>0</v>
      </c>
      <c r="BJ21" s="193"/>
      <c r="BK21" s="193"/>
      <c r="BL21" s="193">
        <v>0</v>
      </c>
      <c r="BM21" s="193"/>
      <c r="BN21" s="193"/>
      <c r="BO21" s="196">
        <v>1</v>
      </c>
      <c r="BP21" s="196"/>
      <c r="BQ21" s="196"/>
      <c r="BR21" s="196"/>
      <c r="BS21" s="193">
        <v>0</v>
      </c>
      <c r="BT21" s="193"/>
      <c r="BU21" s="193"/>
      <c r="BV21" s="193"/>
      <c r="BW21" s="193">
        <v>0</v>
      </c>
      <c r="BX21" s="193"/>
      <c r="BY21" s="193"/>
      <c r="BZ21" s="193"/>
      <c r="CA21" s="193">
        <v>0</v>
      </c>
      <c r="CB21" s="193"/>
      <c r="CC21" s="193"/>
      <c r="CD21" s="193"/>
      <c r="CE21" s="193">
        <v>0</v>
      </c>
      <c r="CF21" s="193"/>
      <c r="CG21" s="193"/>
      <c r="CH21" s="193"/>
      <c r="CI21" s="193">
        <v>0</v>
      </c>
      <c r="CJ21" s="193"/>
      <c r="CK21" s="193"/>
      <c r="CL21" s="193"/>
      <c r="CM21" s="193">
        <v>0</v>
      </c>
      <c r="CN21" s="193"/>
      <c r="CO21" s="193"/>
      <c r="CP21" s="193"/>
      <c r="CQ21" s="193">
        <v>1</v>
      </c>
      <c r="CR21" s="193"/>
      <c r="CS21" s="193"/>
      <c r="CT21" s="193"/>
      <c r="CU21" s="193">
        <v>0</v>
      </c>
      <c r="CV21" s="193"/>
      <c r="CW21" s="193"/>
      <c r="CX21" s="194"/>
      <c r="CY21" s="32"/>
      <c r="CZ21" s="23" t="s">
        <v>42</v>
      </c>
      <c r="DA21" s="22"/>
    </row>
    <row r="22" spans="1:105" s="15" customFormat="1" ht="16.5" customHeight="1">
      <c r="A22" s="22"/>
      <c r="B22" s="23" t="s">
        <v>26</v>
      </c>
      <c r="C22" s="24"/>
      <c r="D22" s="195">
        <v>3</v>
      </c>
      <c r="E22" s="196"/>
      <c r="F22" s="196"/>
      <c r="G22" s="193">
        <v>0</v>
      </c>
      <c r="H22" s="193"/>
      <c r="I22" s="193"/>
      <c r="J22" s="193">
        <v>0</v>
      </c>
      <c r="K22" s="193"/>
      <c r="L22" s="193"/>
      <c r="M22" s="193">
        <v>0</v>
      </c>
      <c r="N22" s="193"/>
      <c r="O22" s="193"/>
      <c r="P22" s="193">
        <v>0</v>
      </c>
      <c r="Q22" s="193"/>
      <c r="R22" s="193"/>
      <c r="S22" s="193">
        <v>3</v>
      </c>
      <c r="T22" s="193"/>
      <c r="U22" s="193"/>
      <c r="V22" s="193">
        <v>0</v>
      </c>
      <c r="W22" s="193"/>
      <c r="X22" s="193"/>
      <c r="Y22" s="193">
        <v>0</v>
      </c>
      <c r="Z22" s="193"/>
      <c r="AA22" s="193"/>
      <c r="AB22" s="193">
        <v>0</v>
      </c>
      <c r="AC22" s="193"/>
      <c r="AD22" s="193"/>
      <c r="AE22" s="193">
        <v>0</v>
      </c>
      <c r="AF22" s="193"/>
      <c r="AG22" s="193"/>
      <c r="AH22" s="193">
        <v>0</v>
      </c>
      <c r="AI22" s="193"/>
      <c r="AJ22" s="193"/>
      <c r="AK22" s="193">
        <v>0</v>
      </c>
      <c r="AL22" s="193"/>
      <c r="AM22" s="193"/>
      <c r="AN22" s="196">
        <v>3</v>
      </c>
      <c r="AO22" s="196"/>
      <c r="AP22" s="196"/>
      <c r="AQ22" s="193">
        <v>0</v>
      </c>
      <c r="AR22" s="193"/>
      <c r="AS22" s="193"/>
      <c r="AT22" s="193">
        <v>3</v>
      </c>
      <c r="AU22" s="193"/>
      <c r="AV22" s="193"/>
      <c r="AW22" s="193">
        <v>0</v>
      </c>
      <c r="AX22" s="193"/>
      <c r="AY22" s="193"/>
      <c r="AZ22" s="193">
        <v>0</v>
      </c>
      <c r="BA22" s="193"/>
      <c r="BB22" s="193"/>
      <c r="BC22" s="193">
        <v>0</v>
      </c>
      <c r="BD22" s="193"/>
      <c r="BE22" s="193"/>
      <c r="BF22" s="193">
        <v>0</v>
      </c>
      <c r="BG22" s="193"/>
      <c r="BH22" s="193"/>
      <c r="BI22" s="193">
        <v>0</v>
      </c>
      <c r="BJ22" s="193"/>
      <c r="BK22" s="193"/>
      <c r="BL22" s="193">
        <v>0</v>
      </c>
      <c r="BM22" s="193"/>
      <c r="BN22" s="193"/>
      <c r="BO22" s="196">
        <v>3</v>
      </c>
      <c r="BP22" s="196"/>
      <c r="BQ22" s="196"/>
      <c r="BR22" s="196"/>
      <c r="BS22" s="193">
        <v>0</v>
      </c>
      <c r="BT22" s="193"/>
      <c r="BU22" s="193"/>
      <c r="BV22" s="193"/>
      <c r="BW22" s="193">
        <v>0</v>
      </c>
      <c r="BX22" s="193"/>
      <c r="BY22" s="193"/>
      <c r="BZ22" s="193"/>
      <c r="CA22" s="193">
        <v>0</v>
      </c>
      <c r="CB22" s="193"/>
      <c r="CC22" s="193"/>
      <c r="CD22" s="193"/>
      <c r="CE22" s="193">
        <v>0</v>
      </c>
      <c r="CF22" s="193"/>
      <c r="CG22" s="193"/>
      <c r="CH22" s="193"/>
      <c r="CI22" s="193">
        <v>0</v>
      </c>
      <c r="CJ22" s="193"/>
      <c r="CK22" s="193"/>
      <c r="CL22" s="193"/>
      <c r="CM22" s="193">
        <v>0</v>
      </c>
      <c r="CN22" s="193"/>
      <c r="CO22" s="193"/>
      <c r="CP22" s="193"/>
      <c r="CQ22" s="193">
        <v>3</v>
      </c>
      <c r="CR22" s="193"/>
      <c r="CS22" s="193"/>
      <c r="CT22" s="193"/>
      <c r="CU22" s="193">
        <v>0</v>
      </c>
      <c r="CV22" s="193"/>
      <c r="CW22" s="193"/>
      <c r="CX22" s="194"/>
      <c r="CY22" s="32"/>
      <c r="CZ22" s="23" t="s">
        <v>43</v>
      </c>
      <c r="DA22" s="22"/>
    </row>
    <row r="23" spans="1:105" s="15" customFormat="1" ht="16.5" customHeight="1">
      <c r="A23" s="22"/>
      <c r="B23" s="23" t="s">
        <v>20</v>
      </c>
      <c r="C23" s="24"/>
      <c r="D23" s="195">
        <v>3</v>
      </c>
      <c r="E23" s="196"/>
      <c r="F23" s="196"/>
      <c r="G23" s="193">
        <v>0</v>
      </c>
      <c r="H23" s="193"/>
      <c r="I23" s="193"/>
      <c r="J23" s="193">
        <v>0</v>
      </c>
      <c r="K23" s="193"/>
      <c r="L23" s="193"/>
      <c r="M23" s="193">
        <v>0</v>
      </c>
      <c r="N23" s="193"/>
      <c r="O23" s="193"/>
      <c r="P23" s="193">
        <v>3</v>
      </c>
      <c r="Q23" s="193"/>
      <c r="R23" s="193"/>
      <c r="S23" s="193">
        <v>0</v>
      </c>
      <c r="T23" s="193"/>
      <c r="U23" s="193"/>
      <c r="V23" s="193">
        <v>0</v>
      </c>
      <c r="W23" s="193"/>
      <c r="X23" s="193"/>
      <c r="Y23" s="193">
        <v>0</v>
      </c>
      <c r="Z23" s="193"/>
      <c r="AA23" s="193"/>
      <c r="AB23" s="193">
        <v>0</v>
      </c>
      <c r="AC23" s="193"/>
      <c r="AD23" s="193"/>
      <c r="AE23" s="193">
        <v>0</v>
      </c>
      <c r="AF23" s="193"/>
      <c r="AG23" s="193"/>
      <c r="AH23" s="193">
        <v>0</v>
      </c>
      <c r="AI23" s="193"/>
      <c r="AJ23" s="193"/>
      <c r="AK23" s="193">
        <v>0</v>
      </c>
      <c r="AL23" s="193"/>
      <c r="AM23" s="193"/>
      <c r="AN23" s="196">
        <v>3</v>
      </c>
      <c r="AO23" s="196"/>
      <c r="AP23" s="196"/>
      <c r="AQ23" s="193">
        <v>1</v>
      </c>
      <c r="AR23" s="193"/>
      <c r="AS23" s="193"/>
      <c r="AT23" s="193">
        <v>2</v>
      </c>
      <c r="AU23" s="193"/>
      <c r="AV23" s="193"/>
      <c r="AW23" s="193">
        <v>0</v>
      </c>
      <c r="AX23" s="193"/>
      <c r="AY23" s="193"/>
      <c r="AZ23" s="193">
        <v>0</v>
      </c>
      <c r="BA23" s="193"/>
      <c r="BB23" s="193"/>
      <c r="BC23" s="193">
        <v>0</v>
      </c>
      <c r="BD23" s="193"/>
      <c r="BE23" s="193"/>
      <c r="BF23" s="193">
        <v>0</v>
      </c>
      <c r="BG23" s="193"/>
      <c r="BH23" s="193"/>
      <c r="BI23" s="193">
        <v>0</v>
      </c>
      <c r="BJ23" s="193"/>
      <c r="BK23" s="193"/>
      <c r="BL23" s="193">
        <v>0</v>
      </c>
      <c r="BM23" s="193"/>
      <c r="BN23" s="193"/>
      <c r="BO23" s="196">
        <v>3</v>
      </c>
      <c r="BP23" s="196"/>
      <c r="BQ23" s="196"/>
      <c r="BR23" s="196"/>
      <c r="BS23" s="193">
        <v>0</v>
      </c>
      <c r="BT23" s="193"/>
      <c r="BU23" s="193"/>
      <c r="BV23" s="193"/>
      <c r="BW23" s="193">
        <v>0</v>
      </c>
      <c r="BX23" s="193"/>
      <c r="BY23" s="193"/>
      <c r="BZ23" s="193"/>
      <c r="CA23" s="193">
        <v>0</v>
      </c>
      <c r="CB23" s="193"/>
      <c r="CC23" s="193"/>
      <c r="CD23" s="193"/>
      <c r="CE23" s="193">
        <v>0</v>
      </c>
      <c r="CF23" s="193"/>
      <c r="CG23" s="193"/>
      <c r="CH23" s="193"/>
      <c r="CI23" s="193">
        <v>0</v>
      </c>
      <c r="CJ23" s="193"/>
      <c r="CK23" s="193"/>
      <c r="CL23" s="193"/>
      <c r="CM23" s="193">
        <v>0</v>
      </c>
      <c r="CN23" s="193"/>
      <c r="CO23" s="193"/>
      <c r="CP23" s="193"/>
      <c r="CQ23" s="193">
        <v>3</v>
      </c>
      <c r="CR23" s="193"/>
      <c r="CS23" s="193"/>
      <c r="CT23" s="193"/>
      <c r="CU23" s="193">
        <v>0</v>
      </c>
      <c r="CV23" s="193"/>
      <c r="CW23" s="193"/>
      <c r="CX23" s="194"/>
      <c r="CY23" s="32"/>
      <c r="CZ23" s="23" t="s">
        <v>44</v>
      </c>
      <c r="DA23" s="22"/>
    </row>
    <row r="24" spans="1:105" s="15" customFormat="1" ht="16.5" customHeight="1">
      <c r="A24" s="22"/>
      <c r="B24" s="23" t="s">
        <v>55</v>
      </c>
      <c r="C24" s="24"/>
      <c r="D24" s="195">
        <v>1</v>
      </c>
      <c r="E24" s="196"/>
      <c r="F24" s="196"/>
      <c r="G24" s="193">
        <v>0</v>
      </c>
      <c r="H24" s="193"/>
      <c r="I24" s="193"/>
      <c r="J24" s="193">
        <v>0</v>
      </c>
      <c r="K24" s="193"/>
      <c r="L24" s="193"/>
      <c r="M24" s="193">
        <v>0</v>
      </c>
      <c r="N24" s="193"/>
      <c r="O24" s="193"/>
      <c r="P24" s="193">
        <v>0</v>
      </c>
      <c r="Q24" s="193"/>
      <c r="R24" s="193"/>
      <c r="S24" s="193">
        <v>0</v>
      </c>
      <c r="T24" s="193"/>
      <c r="U24" s="193"/>
      <c r="V24" s="193">
        <v>0</v>
      </c>
      <c r="W24" s="193"/>
      <c r="X24" s="193"/>
      <c r="Y24" s="193">
        <v>0</v>
      </c>
      <c r="Z24" s="193"/>
      <c r="AA24" s="193"/>
      <c r="AB24" s="193">
        <v>0</v>
      </c>
      <c r="AC24" s="193"/>
      <c r="AD24" s="193"/>
      <c r="AE24" s="193">
        <v>1</v>
      </c>
      <c r="AF24" s="193"/>
      <c r="AG24" s="193"/>
      <c r="AH24" s="193">
        <v>0</v>
      </c>
      <c r="AI24" s="193"/>
      <c r="AJ24" s="193"/>
      <c r="AK24" s="193">
        <v>0</v>
      </c>
      <c r="AL24" s="193"/>
      <c r="AM24" s="193"/>
      <c r="AN24" s="196">
        <v>1</v>
      </c>
      <c r="AO24" s="196"/>
      <c r="AP24" s="196"/>
      <c r="AQ24" s="193">
        <v>0</v>
      </c>
      <c r="AR24" s="193"/>
      <c r="AS24" s="193"/>
      <c r="AT24" s="193">
        <v>0</v>
      </c>
      <c r="AU24" s="193"/>
      <c r="AV24" s="193"/>
      <c r="AW24" s="193">
        <v>0</v>
      </c>
      <c r="AX24" s="193"/>
      <c r="AY24" s="193"/>
      <c r="AZ24" s="193">
        <v>0</v>
      </c>
      <c r="BA24" s="193"/>
      <c r="BB24" s="193"/>
      <c r="BC24" s="193">
        <v>1</v>
      </c>
      <c r="BD24" s="193"/>
      <c r="BE24" s="193"/>
      <c r="BF24" s="193">
        <v>0</v>
      </c>
      <c r="BG24" s="193"/>
      <c r="BH24" s="193"/>
      <c r="BI24" s="193">
        <v>0</v>
      </c>
      <c r="BJ24" s="193"/>
      <c r="BK24" s="193"/>
      <c r="BL24" s="193">
        <v>0</v>
      </c>
      <c r="BM24" s="193"/>
      <c r="BN24" s="193"/>
      <c r="BO24" s="196">
        <v>1</v>
      </c>
      <c r="BP24" s="196"/>
      <c r="BQ24" s="196"/>
      <c r="BR24" s="196"/>
      <c r="BS24" s="193">
        <v>0</v>
      </c>
      <c r="BT24" s="193"/>
      <c r="BU24" s="193"/>
      <c r="BV24" s="193"/>
      <c r="BW24" s="193">
        <v>0</v>
      </c>
      <c r="BX24" s="193"/>
      <c r="BY24" s="193"/>
      <c r="BZ24" s="193"/>
      <c r="CA24" s="193">
        <v>0</v>
      </c>
      <c r="CB24" s="193"/>
      <c r="CC24" s="193"/>
      <c r="CD24" s="193"/>
      <c r="CE24" s="193">
        <v>0</v>
      </c>
      <c r="CF24" s="193"/>
      <c r="CG24" s="193"/>
      <c r="CH24" s="193"/>
      <c r="CI24" s="193">
        <v>0</v>
      </c>
      <c r="CJ24" s="193"/>
      <c r="CK24" s="193"/>
      <c r="CL24" s="193"/>
      <c r="CM24" s="193">
        <v>0</v>
      </c>
      <c r="CN24" s="193"/>
      <c r="CO24" s="193"/>
      <c r="CP24" s="193"/>
      <c r="CQ24" s="193">
        <v>1</v>
      </c>
      <c r="CR24" s="193"/>
      <c r="CS24" s="193"/>
      <c r="CT24" s="193"/>
      <c r="CU24" s="193">
        <v>0</v>
      </c>
      <c r="CV24" s="193"/>
      <c r="CW24" s="193"/>
      <c r="CX24" s="194"/>
      <c r="CY24" s="32"/>
      <c r="CZ24" s="23" t="s">
        <v>45</v>
      </c>
      <c r="DA24" s="22"/>
    </row>
    <row r="25" spans="1:105" s="15" customFormat="1" ht="16.5" customHeight="1">
      <c r="A25" s="22"/>
      <c r="B25" s="23" t="s">
        <v>22</v>
      </c>
      <c r="C25" s="24"/>
      <c r="D25" s="195">
        <v>1</v>
      </c>
      <c r="E25" s="196"/>
      <c r="F25" s="196"/>
      <c r="G25" s="193">
        <v>0</v>
      </c>
      <c r="H25" s="193"/>
      <c r="I25" s="193"/>
      <c r="J25" s="193">
        <v>0</v>
      </c>
      <c r="K25" s="193"/>
      <c r="L25" s="193"/>
      <c r="M25" s="193">
        <v>0</v>
      </c>
      <c r="N25" s="193"/>
      <c r="O25" s="193"/>
      <c r="P25" s="193">
        <v>0</v>
      </c>
      <c r="Q25" s="193"/>
      <c r="R25" s="193"/>
      <c r="S25" s="193">
        <v>0</v>
      </c>
      <c r="T25" s="193"/>
      <c r="U25" s="193"/>
      <c r="V25" s="193">
        <v>0</v>
      </c>
      <c r="W25" s="193"/>
      <c r="X25" s="193"/>
      <c r="Y25" s="193">
        <v>1</v>
      </c>
      <c r="Z25" s="193"/>
      <c r="AA25" s="193"/>
      <c r="AB25" s="193">
        <v>0</v>
      </c>
      <c r="AC25" s="193"/>
      <c r="AD25" s="193"/>
      <c r="AE25" s="193">
        <v>0</v>
      </c>
      <c r="AF25" s="193"/>
      <c r="AG25" s="193"/>
      <c r="AH25" s="193">
        <v>0</v>
      </c>
      <c r="AI25" s="193"/>
      <c r="AJ25" s="193"/>
      <c r="AK25" s="193">
        <v>0</v>
      </c>
      <c r="AL25" s="193"/>
      <c r="AM25" s="193"/>
      <c r="AN25" s="196">
        <v>1</v>
      </c>
      <c r="AO25" s="196"/>
      <c r="AP25" s="196"/>
      <c r="AQ25" s="193">
        <v>0</v>
      </c>
      <c r="AR25" s="193"/>
      <c r="AS25" s="193"/>
      <c r="AT25" s="193">
        <v>1</v>
      </c>
      <c r="AU25" s="193"/>
      <c r="AV25" s="193"/>
      <c r="AW25" s="193">
        <v>0</v>
      </c>
      <c r="AX25" s="193"/>
      <c r="AY25" s="193"/>
      <c r="AZ25" s="193">
        <v>0</v>
      </c>
      <c r="BA25" s="193"/>
      <c r="BB25" s="193"/>
      <c r="BC25" s="193">
        <v>0</v>
      </c>
      <c r="BD25" s="193"/>
      <c r="BE25" s="193"/>
      <c r="BF25" s="193">
        <v>0</v>
      </c>
      <c r="BG25" s="193"/>
      <c r="BH25" s="193"/>
      <c r="BI25" s="193">
        <v>0</v>
      </c>
      <c r="BJ25" s="193"/>
      <c r="BK25" s="193"/>
      <c r="BL25" s="193">
        <v>0</v>
      </c>
      <c r="BM25" s="193"/>
      <c r="BN25" s="193"/>
      <c r="BO25" s="196">
        <v>1</v>
      </c>
      <c r="BP25" s="196"/>
      <c r="BQ25" s="196"/>
      <c r="BR25" s="196"/>
      <c r="BS25" s="193">
        <v>0</v>
      </c>
      <c r="BT25" s="193"/>
      <c r="BU25" s="193"/>
      <c r="BV25" s="193"/>
      <c r="BW25" s="193">
        <v>0</v>
      </c>
      <c r="BX25" s="193"/>
      <c r="BY25" s="193"/>
      <c r="BZ25" s="193"/>
      <c r="CA25" s="193">
        <v>0</v>
      </c>
      <c r="CB25" s="193"/>
      <c r="CC25" s="193"/>
      <c r="CD25" s="193"/>
      <c r="CE25" s="193">
        <v>0</v>
      </c>
      <c r="CF25" s="193"/>
      <c r="CG25" s="193"/>
      <c r="CH25" s="193"/>
      <c r="CI25" s="193">
        <v>0</v>
      </c>
      <c r="CJ25" s="193"/>
      <c r="CK25" s="193"/>
      <c r="CL25" s="193"/>
      <c r="CM25" s="193">
        <v>0</v>
      </c>
      <c r="CN25" s="193"/>
      <c r="CO25" s="193"/>
      <c r="CP25" s="193"/>
      <c r="CQ25" s="193">
        <v>1</v>
      </c>
      <c r="CR25" s="193"/>
      <c r="CS25" s="193"/>
      <c r="CT25" s="193"/>
      <c r="CU25" s="193">
        <v>0</v>
      </c>
      <c r="CV25" s="193"/>
      <c r="CW25" s="193"/>
      <c r="CX25" s="194"/>
      <c r="CY25" s="32"/>
      <c r="CZ25" s="23" t="s">
        <v>46</v>
      </c>
      <c r="DA25" s="22"/>
    </row>
    <row r="26" spans="1:105" s="15" customFormat="1" ht="16.5" customHeight="1">
      <c r="A26" s="22"/>
      <c r="B26" s="23" t="s">
        <v>24</v>
      </c>
      <c r="C26" s="24"/>
      <c r="D26" s="195">
        <v>1</v>
      </c>
      <c r="E26" s="196"/>
      <c r="F26" s="196"/>
      <c r="G26" s="193">
        <v>0</v>
      </c>
      <c r="H26" s="193"/>
      <c r="I26" s="193"/>
      <c r="J26" s="193">
        <v>0</v>
      </c>
      <c r="K26" s="193"/>
      <c r="L26" s="193"/>
      <c r="M26" s="193">
        <v>0</v>
      </c>
      <c r="N26" s="193"/>
      <c r="O26" s="193"/>
      <c r="P26" s="193">
        <v>0</v>
      </c>
      <c r="Q26" s="193"/>
      <c r="R26" s="193"/>
      <c r="S26" s="193">
        <v>1</v>
      </c>
      <c r="T26" s="193"/>
      <c r="U26" s="193"/>
      <c r="V26" s="193">
        <v>0</v>
      </c>
      <c r="W26" s="193"/>
      <c r="X26" s="193"/>
      <c r="Y26" s="193">
        <v>0</v>
      </c>
      <c r="Z26" s="193"/>
      <c r="AA26" s="193"/>
      <c r="AB26" s="193">
        <v>0</v>
      </c>
      <c r="AC26" s="193"/>
      <c r="AD26" s="193"/>
      <c r="AE26" s="193">
        <v>0</v>
      </c>
      <c r="AF26" s="193"/>
      <c r="AG26" s="193"/>
      <c r="AH26" s="193">
        <v>0</v>
      </c>
      <c r="AI26" s="193"/>
      <c r="AJ26" s="193"/>
      <c r="AK26" s="193">
        <v>0</v>
      </c>
      <c r="AL26" s="193"/>
      <c r="AM26" s="193"/>
      <c r="AN26" s="196">
        <v>1</v>
      </c>
      <c r="AO26" s="196"/>
      <c r="AP26" s="196"/>
      <c r="AQ26" s="193">
        <v>0</v>
      </c>
      <c r="AR26" s="193"/>
      <c r="AS26" s="193"/>
      <c r="AT26" s="193">
        <v>1</v>
      </c>
      <c r="AU26" s="193"/>
      <c r="AV26" s="193"/>
      <c r="AW26" s="193">
        <v>0</v>
      </c>
      <c r="AX26" s="193"/>
      <c r="AY26" s="193"/>
      <c r="AZ26" s="193">
        <v>0</v>
      </c>
      <c r="BA26" s="193"/>
      <c r="BB26" s="193"/>
      <c r="BC26" s="193">
        <v>0</v>
      </c>
      <c r="BD26" s="193"/>
      <c r="BE26" s="193"/>
      <c r="BF26" s="193">
        <v>0</v>
      </c>
      <c r="BG26" s="193"/>
      <c r="BH26" s="193"/>
      <c r="BI26" s="193">
        <v>0</v>
      </c>
      <c r="BJ26" s="193"/>
      <c r="BK26" s="193"/>
      <c r="BL26" s="193">
        <v>0</v>
      </c>
      <c r="BM26" s="193"/>
      <c r="BN26" s="193"/>
      <c r="BO26" s="196">
        <v>1</v>
      </c>
      <c r="BP26" s="196"/>
      <c r="BQ26" s="196"/>
      <c r="BR26" s="196"/>
      <c r="BS26" s="193">
        <v>0</v>
      </c>
      <c r="BT26" s="193"/>
      <c r="BU26" s="193"/>
      <c r="BV26" s="193"/>
      <c r="BW26" s="193">
        <v>0</v>
      </c>
      <c r="BX26" s="193"/>
      <c r="BY26" s="193"/>
      <c r="BZ26" s="193"/>
      <c r="CA26" s="193">
        <v>0</v>
      </c>
      <c r="CB26" s="193"/>
      <c r="CC26" s="193"/>
      <c r="CD26" s="193"/>
      <c r="CE26" s="193">
        <v>0</v>
      </c>
      <c r="CF26" s="193"/>
      <c r="CG26" s="193"/>
      <c r="CH26" s="193"/>
      <c r="CI26" s="193">
        <v>0</v>
      </c>
      <c r="CJ26" s="193"/>
      <c r="CK26" s="193"/>
      <c r="CL26" s="193"/>
      <c r="CM26" s="193">
        <v>0</v>
      </c>
      <c r="CN26" s="193"/>
      <c r="CO26" s="193"/>
      <c r="CP26" s="193"/>
      <c r="CQ26" s="193">
        <v>1</v>
      </c>
      <c r="CR26" s="193"/>
      <c r="CS26" s="193"/>
      <c r="CT26" s="193"/>
      <c r="CU26" s="193">
        <v>0</v>
      </c>
      <c r="CV26" s="193"/>
      <c r="CW26" s="193"/>
      <c r="CX26" s="194"/>
      <c r="CY26" s="32"/>
      <c r="CZ26" s="23" t="s">
        <v>47</v>
      </c>
      <c r="DA26" s="22"/>
    </row>
    <row r="27" spans="1:105" s="15" customFormat="1" ht="16.5" customHeight="1">
      <c r="A27" s="22"/>
      <c r="B27" s="23" t="s">
        <v>25</v>
      </c>
      <c r="C27" s="24"/>
      <c r="D27" s="195">
        <v>1</v>
      </c>
      <c r="E27" s="196"/>
      <c r="F27" s="196"/>
      <c r="G27" s="193">
        <v>0</v>
      </c>
      <c r="H27" s="193"/>
      <c r="I27" s="193"/>
      <c r="J27" s="193">
        <v>0</v>
      </c>
      <c r="K27" s="193"/>
      <c r="L27" s="193"/>
      <c r="M27" s="193">
        <v>0</v>
      </c>
      <c r="N27" s="193"/>
      <c r="O27" s="193"/>
      <c r="P27" s="193">
        <v>0</v>
      </c>
      <c r="Q27" s="193"/>
      <c r="R27" s="193"/>
      <c r="S27" s="193">
        <v>0</v>
      </c>
      <c r="T27" s="193"/>
      <c r="U27" s="193"/>
      <c r="V27" s="193">
        <v>1</v>
      </c>
      <c r="W27" s="193"/>
      <c r="X27" s="193"/>
      <c r="Y27" s="193">
        <v>0</v>
      </c>
      <c r="Z27" s="193"/>
      <c r="AA27" s="193"/>
      <c r="AB27" s="193">
        <v>0</v>
      </c>
      <c r="AC27" s="193"/>
      <c r="AD27" s="193"/>
      <c r="AE27" s="193">
        <v>0</v>
      </c>
      <c r="AF27" s="193"/>
      <c r="AG27" s="193"/>
      <c r="AH27" s="193">
        <v>0</v>
      </c>
      <c r="AI27" s="193"/>
      <c r="AJ27" s="193"/>
      <c r="AK27" s="193">
        <v>0</v>
      </c>
      <c r="AL27" s="193"/>
      <c r="AM27" s="193"/>
      <c r="AN27" s="196">
        <v>1</v>
      </c>
      <c r="AO27" s="196"/>
      <c r="AP27" s="196"/>
      <c r="AQ27" s="193">
        <v>0</v>
      </c>
      <c r="AR27" s="193"/>
      <c r="AS27" s="193"/>
      <c r="AT27" s="193">
        <v>0</v>
      </c>
      <c r="AU27" s="193"/>
      <c r="AV27" s="193"/>
      <c r="AW27" s="193">
        <v>1</v>
      </c>
      <c r="AX27" s="193"/>
      <c r="AY27" s="193"/>
      <c r="AZ27" s="193">
        <v>0</v>
      </c>
      <c r="BA27" s="193"/>
      <c r="BB27" s="193"/>
      <c r="BC27" s="193">
        <v>0</v>
      </c>
      <c r="BD27" s="193"/>
      <c r="BE27" s="193"/>
      <c r="BF27" s="193">
        <v>0</v>
      </c>
      <c r="BG27" s="193"/>
      <c r="BH27" s="193"/>
      <c r="BI27" s="193">
        <v>0</v>
      </c>
      <c r="BJ27" s="193"/>
      <c r="BK27" s="193"/>
      <c r="BL27" s="193">
        <v>0</v>
      </c>
      <c r="BM27" s="193"/>
      <c r="BN27" s="193"/>
      <c r="BO27" s="196">
        <v>1</v>
      </c>
      <c r="BP27" s="196"/>
      <c r="BQ27" s="196"/>
      <c r="BR27" s="196"/>
      <c r="BS27" s="193">
        <v>0</v>
      </c>
      <c r="BT27" s="193"/>
      <c r="BU27" s="193"/>
      <c r="BV27" s="193"/>
      <c r="BW27" s="193">
        <v>0</v>
      </c>
      <c r="BX27" s="193"/>
      <c r="BY27" s="193"/>
      <c r="BZ27" s="193"/>
      <c r="CA27" s="193">
        <v>0</v>
      </c>
      <c r="CB27" s="193"/>
      <c r="CC27" s="193"/>
      <c r="CD27" s="193"/>
      <c r="CE27" s="193">
        <v>0</v>
      </c>
      <c r="CF27" s="193"/>
      <c r="CG27" s="193"/>
      <c r="CH27" s="193"/>
      <c r="CI27" s="193">
        <v>0</v>
      </c>
      <c r="CJ27" s="193"/>
      <c r="CK27" s="193"/>
      <c r="CL27" s="193"/>
      <c r="CM27" s="193">
        <v>0</v>
      </c>
      <c r="CN27" s="193"/>
      <c r="CO27" s="193"/>
      <c r="CP27" s="193"/>
      <c r="CQ27" s="193">
        <v>1</v>
      </c>
      <c r="CR27" s="193"/>
      <c r="CS27" s="193"/>
      <c r="CT27" s="193"/>
      <c r="CU27" s="193">
        <v>0</v>
      </c>
      <c r="CV27" s="193"/>
      <c r="CW27" s="193"/>
      <c r="CX27" s="194"/>
      <c r="CY27" s="32"/>
      <c r="CZ27" s="23" t="s">
        <v>48</v>
      </c>
      <c r="DA27" s="22"/>
    </row>
    <row r="28" spans="1:105" s="15" customFormat="1" ht="16.5" customHeight="1">
      <c r="A28" s="22"/>
      <c r="B28" s="23" t="s">
        <v>17</v>
      </c>
      <c r="C28" s="24"/>
      <c r="D28" s="195">
        <v>1</v>
      </c>
      <c r="E28" s="196"/>
      <c r="F28" s="196"/>
      <c r="G28" s="193">
        <v>0</v>
      </c>
      <c r="H28" s="193"/>
      <c r="I28" s="193"/>
      <c r="J28" s="193">
        <v>0</v>
      </c>
      <c r="K28" s="193"/>
      <c r="L28" s="193"/>
      <c r="M28" s="193">
        <v>0</v>
      </c>
      <c r="N28" s="193"/>
      <c r="O28" s="193"/>
      <c r="P28" s="193">
        <v>1</v>
      </c>
      <c r="Q28" s="193"/>
      <c r="R28" s="193"/>
      <c r="S28" s="193">
        <v>0</v>
      </c>
      <c r="T28" s="193"/>
      <c r="U28" s="193"/>
      <c r="V28" s="193">
        <v>0</v>
      </c>
      <c r="W28" s="193"/>
      <c r="X28" s="193"/>
      <c r="Y28" s="193">
        <v>0</v>
      </c>
      <c r="Z28" s="193"/>
      <c r="AA28" s="193"/>
      <c r="AB28" s="193">
        <v>0</v>
      </c>
      <c r="AC28" s="193"/>
      <c r="AD28" s="193"/>
      <c r="AE28" s="193">
        <v>0</v>
      </c>
      <c r="AF28" s="193"/>
      <c r="AG28" s="193"/>
      <c r="AH28" s="193">
        <v>0</v>
      </c>
      <c r="AI28" s="193"/>
      <c r="AJ28" s="193"/>
      <c r="AK28" s="193">
        <v>0</v>
      </c>
      <c r="AL28" s="193"/>
      <c r="AM28" s="193"/>
      <c r="AN28" s="196">
        <v>1</v>
      </c>
      <c r="AO28" s="196"/>
      <c r="AP28" s="196"/>
      <c r="AQ28" s="193">
        <v>1</v>
      </c>
      <c r="AR28" s="193"/>
      <c r="AS28" s="193"/>
      <c r="AT28" s="193">
        <v>0</v>
      </c>
      <c r="AU28" s="193"/>
      <c r="AV28" s="193"/>
      <c r="AW28" s="193">
        <v>0</v>
      </c>
      <c r="AX28" s="193"/>
      <c r="AY28" s="193"/>
      <c r="AZ28" s="193">
        <v>0</v>
      </c>
      <c r="BA28" s="193"/>
      <c r="BB28" s="193"/>
      <c r="BC28" s="193">
        <v>0</v>
      </c>
      <c r="BD28" s="193"/>
      <c r="BE28" s="193"/>
      <c r="BF28" s="193">
        <v>0</v>
      </c>
      <c r="BG28" s="193"/>
      <c r="BH28" s="193"/>
      <c r="BI28" s="193">
        <v>0</v>
      </c>
      <c r="BJ28" s="193"/>
      <c r="BK28" s="193"/>
      <c r="BL28" s="193">
        <v>0</v>
      </c>
      <c r="BM28" s="193"/>
      <c r="BN28" s="193"/>
      <c r="BO28" s="196">
        <v>1</v>
      </c>
      <c r="BP28" s="196"/>
      <c r="BQ28" s="196"/>
      <c r="BR28" s="196"/>
      <c r="BS28" s="193">
        <v>0</v>
      </c>
      <c r="BT28" s="193"/>
      <c r="BU28" s="193"/>
      <c r="BV28" s="193"/>
      <c r="BW28" s="193">
        <v>0</v>
      </c>
      <c r="BX28" s="193"/>
      <c r="BY28" s="193"/>
      <c r="BZ28" s="193"/>
      <c r="CA28" s="193">
        <v>0</v>
      </c>
      <c r="CB28" s="193"/>
      <c r="CC28" s="193"/>
      <c r="CD28" s="193"/>
      <c r="CE28" s="193">
        <v>0</v>
      </c>
      <c r="CF28" s="193"/>
      <c r="CG28" s="193"/>
      <c r="CH28" s="193"/>
      <c r="CI28" s="193">
        <v>0</v>
      </c>
      <c r="CJ28" s="193"/>
      <c r="CK28" s="193"/>
      <c r="CL28" s="193"/>
      <c r="CM28" s="193">
        <v>0</v>
      </c>
      <c r="CN28" s="193"/>
      <c r="CO28" s="193"/>
      <c r="CP28" s="193"/>
      <c r="CQ28" s="193">
        <v>1</v>
      </c>
      <c r="CR28" s="193"/>
      <c r="CS28" s="193"/>
      <c r="CT28" s="193"/>
      <c r="CU28" s="193">
        <v>0</v>
      </c>
      <c r="CV28" s="193"/>
      <c r="CW28" s="193"/>
      <c r="CX28" s="194"/>
      <c r="CY28" s="32"/>
      <c r="CZ28" s="23" t="s">
        <v>49</v>
      </c>
      <c r="DA28" s="22"/>
    </row>
    <row r="29" spans="1:105" s="15" customFormat="1" ht="16.5" customHeight="1">
      <c r="A29" s="22"/>
      <c r="B29" s="23" t="s">
        <v>54</v>
      </c>
      <c r="C29" s="24"/>
      <c r="D29" s="195">
        <v>1</v>
      </c>
      <c r="E29" s="196"/>
      <c r="F29" s="196"/>
      <c r="G29" s="193">
        <v>0</v>
      </c>
      <c r="H29" s="193"/>
      <c r="I29" s="193"/>
      <c r="J29" s="193">
        <v>0</v>
      </c>
      <c r="K29" s="193"/>
      <c r="L29" s="193"/>
      <c r="M29" s="193">
        <v>0</v>
      </c>
      <c r="N29" s="193"/>
      <c r="O29" s="193"/>
      <c r="P29" s="193">
        <v>1</v>
      </c>
      <c r="Q29" s="193"/>
      <c r="R29" s="193"/>
      <c r="S29" s="193">
        <v>0</v>
      </c>
      <c r="T29" s="193"/>
      <c r="U29" s="193"/>
      <c r="V29" s="193">
        <v>0</v>
      </c>
      <c r="W29" s="193"/>
      <c r="X29" s="193"/>
      <c r="Y29" s="193">
        <v>0</v>
      </c>
      <c r="Z29" s="193"/>
      <c r="AA29" s="193"/>
      <c r="AB29" s="193">
        <v>0</v>
      </c>
      <c r="AC29" s="193"/>
      <c r="AD29" s="193"/>
      <c r="AE29" s="193">
        <v>0</v>
      </c>
      <c r="AF29" s="193"/>
      <c r="AG29" s="193"/>
      <c r="AH29" s="193">
        <v>0</v>
      </c>
      <c r="AI29" s="193"/>
      <c r="AJ29" s="193"/>
      <c r="AK29" s="193">
        <v>0</v>
      </c>
      <c r="AL29" s="193"/>
      <c r="AM29" s="193"/>
      <c r="AN29" s="196">
        <v>1</v>
      </c>
      <c r="AO29" s="196"/>
      <c r="AP29" s="196"/>
      <c r="AQ29" s="193">
        <v>0</v>
      </c>
      <c r="AR29" s="193"/>
      <c r="AS29" s="193"/>
      <c r="AT29" s="193">
        <v>1</v>
      </c>
      <c r="AU29" s="193"/>
      <c r="AV29" s="193"/>
      <c r="AW29" s="193">
        <v>0</v>
      </c>
      <c r="AX29" s="193"/>
      <c r="AY29" s="193"/>
      <c r="AZ29" s="193">
        <v>0</v>
      </c>
      <c r="BA29" s="193"/>
      <c r="BB29" s="193"/>
      <c r="BC29" s="193">
        <v>0</v>
      </c>
      <c r="BD29" s="193"/>
      <c r="BE29" s="193"/>
      <c r="BF29" s="193">
        <v>0</v>
      </c>
      <c r="BG29" s="193"/>
      <c r="BH29" s="193"/>
      <c r="BI29" s="193">
        <v>0</v>
      </c>
      <c r="BJ29" s="193"/>
      <c r="BK29" s="193"/>
      <c r="BL29" s="193">
        <v>0</v>
      </c>
      <c r="BM29" s="193"/>
      <c r="BN29" s="193"/>
      <c r="BO29" s="196">
        <v>1</v>
      </c>
      <c r="BP29" s="196"/>
      <c r="BQ29" s="196"/>
      <c r="BR29" s="196"/>
      <c r="BS29" s="193">
        <v>0</v>
      </c>
      <c r="BT29" s="193"/>
      <c r="BU29" s="193"/>
      <c r="BV29" s="193"/>
      <c r="BW29" s="193">
        <v>0</v>
      </c>
      <c r="BX29" s="193"/>
      <c r="BY29" s="193"/>
      <c r="BZ29" s="193"/>
      <c r="CA29" s="193">
        <v>0</v>
      </c>
      <c r="CB29" s="193"/>
      <c r="CC29" s="193"/>
      <c r="CD29" s="193"/>
      <c r="CE29" s="193">
        <v>0</v>
      </c>
      <c r="CF29" s="193"/>
      <c r="CG29" s="193"/>
      <c r="CH29" s="193"/>
      <c r="CI29" s="193">
        <v>0</v>
      </c>
      <c r="CJ29" s="193"/>
      <c r="CK29" s="193"/>
      <c r="CL29" s="193"/>
      <c r="CM29" s="193">
        <v>0</v>
      </c>
      <c r="CN29" s="193"/>
      <c r="CO29" s="193"/>
      <c r="CP29" s="193"/>
      <c r="CQ29" s="193">
        <v>1</v>
      </c>
      <c r="CR29" s="193"/>
      <c r="CS29" s="193"/>
      <c r="CT29" s="193"/>
      <c r="CU29" s="193">
        <v>0</v>
      </c>
      <c r="CV29" s="193"/>
      <c r="CW29" s="193"/>
      <c r="CX29" s="194"/>
      <c r="CY29" s="32"/>
      <c r="CZ29" s="23" t="s">
        <v>50</v>
      </c>
      <c r="DA29" s="22"/>
    </row>
    <row r="30" spans="1:105" s="15" customFormat="1" ht="7.5" customHeight="1">
      <c r="A30" s="25"/>
      <c r="B30" s="25"/>
      <c r="C30" s="2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51"/>
      <c r="CY30" s="33"/>
      <c r="CZ30" s="25"/>
      <c r="DA30" s="25"/>
    </row>
    <row r="31" spans="1:105" ht="37.5" customHeight="1">
      <c r="A31" s="1"/>
      <c r="B31" s="1"/>
      <c r="C31" s="1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3"/>
      <c r="P31" s="3"/>
      <c r="Q31" s="3"/>
      <c r="R31" s="2"/>
      <c r="S31" s="2"/>
      <c r="T31" s="2"/>
      <c r="U31" s="3"/>
      <c r="V31" s="3"/>
      <c r="W31" s="3"/>
      <c r="X31" s="2"/>
      <c r="Y31" s="2"/>
      <c r="Z31" s="2"/>
      <c r="AA31" s="3"/>
      <c r="AB31" s="3"/>
      <c r="AC31" s="3"/>
      <c r="AD31" s="2"/>
      <c r="AE31" s="2"/>
      <c r="AF31" s="2"/>
      <c r="AG31" s="3"/>
      <c r="AH31" s="3"/>
      <c r="AI31" s="3"/>
      <c r="AJ31" s="2"/>
      <c r="AK31" s="2"/>
      <c r="AL31" s="2"/>
      <c r="AM31" s="3"/>
      <c r="AN31" s="3"/>
      <c r="AO31" s="2"/>
      <c r="AP31" s="2"/>
      <c r="AQ31" s="3"/>
      <c r="AR31" s="3"/>
      <c r="AS31" s="2"/>
      <c r="AT31" s="2"/>
      <c r="AU31" s="2"/>
      <c r="AV31" s="2"/>
      <c r="AW31" s="2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</row>
    <row r="32" spans="1:105" ht="22.5" customHeight="1">
      <c r="A32" s="14" t="s">
        <v>137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</row>
    <row r="33" spans="1:65" ht="22.5" customHeight="1">
      <c r="A33" s="14" t="s">
        <v>29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"/>
      <c r="BL33" s="1"/>
      <c r="BM33" s="1"/>
    </row>
    <row r="34" spans="1:65" ht="15" customHeight="1">
      <c r="A34" s="6"/>
      <c r="B34" s="6"/>
      <c r="C34" s="6"/>
    </row>
    <row r="35" spans="1:65" ht="18.75" customHeight="1">
      <c r="A35" s="201" t="s">
        <v>1</v>
      </c>
      <c r="B35" s="201"/>
      <c r="C35" s="202"/>
      <c r="D35" s="153" t="s">
        <v>30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186"/>
      <c r="AJ35" s="153" t="s">
        <v>31</v>
      </c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</row>
    <row r="36" spans="1:65" ht="15" customHeight="1">
      <c r="A36" s="204"/>
      <c r="B36" s="204"/>
      <c r="C36" s="205"/>
      <c r="D36" s="200" t="s">
        <v>3</v>
      </c>
      <c r="E36" s="201"/>
      <c r="F36" s="201"/>
      <c r="G36" s="202"/>
      <c r="H36" s="176" t="s">
        <v>6</v>
      </c>
      <c r="I36" s="177"/>
      <c r="J36" s="177"/>
      <c r="K36" s="178"/>
      <c r="L36" s="176" t="s">
        <v>7</v>
      </c>
      <c r="M36" s="177"/>
      <c r="N36" s="177"/>
      <c r="O36" s="178"/>
      <c r="P36" s="176" t="s">
        <v>8</v>
      </c>
      <c r="Q36" s="177"/>
      <c r="R36" s="177"/>
      <c r="S36" s="178"/>
      <c r="T36" s="176" t="s">
        <v>9</v>
      </c>
      <c r="U36" s="177"/>
      <c r="V36" s="177"/>
      <c r="W36" s="178"/>
      <c r="X36" s="176" t="s">
        <v>10</v>
      </c>
      <c r="Y36" s="177"/>
      <c r="Z36" s="177"/>
      <c r="AA36" s="178"/>
      <c r="AB36" s="176" t="s">
        <v>11</v>
      </c>
      <c r="AC36" s="177"/>
      <c r="AD36" s="177"/>
      <c r="AE36" s="178"/>
      <c r="AF36" s="176" t="s">
        <v>12</v>
      </c>
      <c r="AG36" s="177"/>
      <c r="AH36" s="177"/>
      <c r="AI36" s="178"/>
      <c r="AJ36" s="200" t="s">
        <v>3</v>
      </c>
      <c r="AK36" s="201"/>
      <c r="AL36" s="202"/>
      <c r="AM36" s="160">
        <v>1</v>
      </c>
      <c r="AN36" s="161"/>
      <c r="AO36" s="162"/>
      <c r="AP36" s="176">
        <v>16</v>
      </c>
      <c r="AQ36" s="177"/>
      <c r="AR36" s="178"/>
      <c r="AS36" s="176">
        <v>21</v>
      </c>
      <c r="AT36" s="177"/>
      <c r="AU36" s="178"/>
      <c r="AV36" s="176">
        <v>26</v>
      </c>
      <c r="AW36" s="177"/>
      <c r="AX36" s="178"/>
      <c r="AY36" s="176">
        <v>31</v>
      </c>
      <c r="AZ36" s="177"/>
      <c r="BA36" s="178"/>
      <c r="BB36" s="176">
        <v>36</v>
      </c>
      <c r="BC36" s="177"/>
      <c r="BD36" s="178"/>
      <c r="BE36" s="176">
        <v>41</v>
      </c>
      <c r="BF36" s="177"/>
      <c r="BG36" s="178"/>
      <c r="BH36" s="176">
        <v>46</v>
      </c>
      <c r="BI36" s="177"/>
      <c r="BJ36" s="178"/>
      <c r="BK36" s="176">
        <v>51</v>
      </c>
      <c r="BL36" s="177"/>
      <c r="BM36" s="177"/>
    </row>
    <row r="37" spans="1:65" ht="15" customHeight="1">
      <c r="A37" s="204"/>
      <c r="B37" s="204"/>
      <c r="C37" s="205"/>
      <c r="D37" s="203"/>
      <c r="E37" s="204"/>
      <c r="F37" s="204"/>
      <c r="G37" s="205"/>
      <c r="H37" s="173"/>
      <c r="I37" s="174"/>
      <c r="J37" s="174"/>
      <c r="K37" s="175"/>
      <c r="L37" s="173"/>
      <c r="M37" s="174"/>
      <c r="N37" s="174"/>
      <c r="O37" s="175"/>
      <c r="P37" s="173"/>
      <c r="Q37" s="174"/>
      <c r="R37" s="174"/>
      <c r="S37" s="175"/>
      <c r="T37" s="173"/>
      <c r="U37" s="174"/>
      <c r="V37" s="174"/>
      <c r="W37" s="175"/>
      <c r="X37" s="173"/>
      <c r="Y37" s="174"/>
      <c r="Z37" s="174"/>
      <c r="AA37" s="175"/>
      <c r="AB37" s="173"/>
      <c r="AC37" s="174"/>
      <c r="AD37" s="174"/>
      <c r="AE37" s="175"/>
      <c r="AF37" s="173"/>
      <c r="AG37" s="174"/>
      <c r="AH37" s="174"/>
      <c r="AI37" s="175"/>
      <c r="AJ37" s="203"/>
      <c r="AK37" s="204"/>
      <c r="AL37" s="205"/>
      <c r="AM37" s="52"/>
      <c r="AN37" s="1" t="s">
        <v>51</v>
      </c>
      <c r="AO37" s="53"/>
      <c r="AP37" s="52"/>
      <c r="AQ37" s="1" t="s">
        <v>51</v>
      </c>
      <c r="AR37" s="53"/>
      <c r="AS37" s="52"/>
      <c r="AT37" s="1" t="s">
        <v>51</v>
      </c>
      <c r="AU37" s="53"/>
      <c r="AV37" s="52"/>
      <c r="AW37" s="1" t="s">
        <v>51</v>
      </c>
      <c r="AX37" s="53"/>
      <c r="AY37" s="52"/>
      <c r="AZ37" s="1" t="s">
        <v>51</v>
      </c>
      <c r="BA37" s="53"/>
      <c r="BB37" s="52"/>
      <c r="BC37" s="1" t="s">
        <v>51</v>
      </c>
      <c r="BD37" s="53"/>
      <c r="BE37" s="52"/>
      <c r="BF37" s="1" t="s">
        <v>51</v>
      </c>
      <c r="BG37" s="53"/>
      <c r="BH37" s="52"/>
      <c r="BI37" s="1" t="s">
        <v>51</v>
      </c>
      <c r="BJ37" s="53"/>
      <c r="BK37" s="52"/>
      <c r="BL37" s="8" t="s">
        <v>36</v>
      </c>
      <c r="BM37" s="1"/>
    </row>
    <row r="38" spans="1:65" ht="15" customHeight="1">
      <c r="A38" s="207"/>
      <c r="B38" s="207"/>
      <c r="C38" s="208"/>
      <c r="D38" s="206"/>
      <c r="E38" s="207"/>
      <c r="F38" s="207"/>
      <c r="G38" s="208"/>
      <c r="H38" s="179"/>
      <c r="I38" s="180"/>
      <c r="J38" s="180"/>
      <c r="K38" s="181"/>
      <c r="L38" s="179"/>
      <c r="M38" s="180"/>
      <c r="N38" s="180"/>
      <c r="O38" s="181"/>
      <c r="P38" s="179"/>
      <c r="Q38" s="180"/>
      <c r="R38" s="180"/>
      <c r="S38" s="181"/>
      <c r="T38" s="179"/>
      <c r="U38" s="180"/>
      <c r="V38" s="180"/>
      <c r="W38" s="181"/>
      <c r="X38" s="179"/>
      <c r="Y38" s="180"/>
      <c r="Z38" s="180"/>
      <c r="AA38" s="181"/>
      <c r="AB38" s="179"/>
      <c r="AC38" s="180"/>
      <c r="AD38" s="180"/>
      <c r="AE38" s="181"/>
      <c r="AF38" s="179"/>
      <c r="AG38" s="180"/>
      <c r="AH38" s="180"/>
      <c r="AI38" s="181"/>
      <c r="AJ38" s="206"/>
      <c r="AK38" s="207"/>
      <c r="AL38" s="208"/>
      <c r="AM38" s="179">
        <v>15</v>
      </c>
      <c r="AN38" s="180"/>
      <c r="AO38" s="181"/>
      <c r="AP38" s="179">
        <v>20</v>
      </c>
      <c r="AQ38" s="180"/>
      <c r="AR38" s="181"/>
      <c r="AS38" s="179">
        <v>25</v>
      </c>
      <c r="AT38" s="180"/>
      <c r="AU38" s="181"/>
      <c r="AV38" s="179">
        <v>30</v>
      </c>
      <c r="AW38" s="180"/>
      <c r="AX38" s="181"/>
      <c r="AY38" s="179">
        <v>35</v>
      </c>
      <c r="AZ38" s="180"/>
      <c r="BA38" s="181"/>
      <c r="BB38" s="179">
        <v>40</v>
      </c>
      <c r="BC38" s="180"/>
      <c r="BD38" s="181"/>
      <c r="BE38" s="179">
        <v>45</v>
      </c>
      <c r="BF38" s="180"/>
      <c r="BG38" s="181"/>
      <c r="BH38" s="179">
        <v>50</v>
      </c>
      <c r="BI38" s="180"/>
      <c r="BJ38" s="181"/>
      <c r="BK38" s="179" t="s">
        <v>52</v>
      </c>
      <c r="BL38" s="180"/>
      <c r="BM38" s="180"/>
    </row>
    <row r="39" spans="1:65" s="15" customFormat="1" ht="22.5" customHeight="1">
      <c r="A39" s="183" t="s">
        <v>53</v>
      </c>
      <c r="B39" s="183"/>
      <c r="C39" s="184"/>
      <c r="D39" s="185">
        <v>580</v>
      </c>
      <c r="E39" s="182"/>
      <c r="F39" s="182"/>
      <c r="G39" s="182"/>
      <c r="H39" s="182">
        <v>165</v>
      </c>
      <c r="I39" s="182"/>
      <c r="J39" s="182"/>
      <c r="K39" s="182"/>
      <c r="L39" s="182">
        <v>179</v>
      </c>
      <c r="M39" s="182"/>
      <c r="N39" s="182"/>
      <c r="O39" s="182"/>
      <c r="P39" s="182">
        <v>228</v>
      </c>
      <c r="Q39" s="182"/>
      <c r="R39" s="182"/>
      <c r="S39" s="182"/>
      <c r="T39" s="182">
        <v>0</v>
      </c>
      <c r="U39" s="182"/>
      <c r="V39" s="182"/>
      <c r="W39" s="182"/>
      <c r="X39" s="182">
        <v>0</v>
      </c>
      <c r="Y39" s="182"/>
      <c r="Z39" s="182"/>
      <c r="AA39" s="182"/>
      <c r="AB39" s="182">
        <v>0</v>
      </c>
      <c r="AC39" s="182"/>
      <c r="AD39" s="182"/>
      <c r="AE39" s="182"/>
      <c r="AF39" s="182">
        <v>8</v>
      </c>
      <c r="AG39" s="182"/>
      <c r="AH39" s="182"/>
      <c r="AI39" s="182"/>
      <c r="AJ39" s="182">
        <v>580</v>
      </c>
      <c r="AK39" s="182"/>
      <c r="AL39" s="182"/>
      <c r="AM39" s="182">
        <v>100</v>
      </c>
      <c r="AN39" s="182"/>
      <c r="AO39" s="182"/>
      <c r="AP39" s="182">
        <v>145</v>
      </c>
      <c r="AQ39" s="182"/>
      <c r="AR39" s="182"/>
      <c r="AS39" s="182">
        <v>170</v>
      </c>
      <c r="AT39" s="182"/>
      <c r="AU39" s="182"/>
      <c r="AV39" s="182">
        <v>131</v>
      </c>
      <c r="AW39" s="182"/>
      <c r="AX39" s="182"/>
      <c r="AY39" s="182">
        <v>24</v>
      </c>
      <c r="AZ39" s="182"/>
      <c r="BA39" s="182"/>
      <c r="BB39" s="182">
        <v>3</v>
      </c>
      <c r="BC39" s="182"/>
      <c r="BD39" s="182"/>
      <c r="BE39" s="182">
        <v>2</v>
      </c>
      <c r="BF39" s="182"/>
      <c r="BG39" s="182"/>
      <c r="BH39" s="182">
        <v>3</v>
      </c>
      <c r="BI39" s="182"/>
      <c r="BJ39" s="182"/>
      <c r="BK39" s="182">
        <v>2</v>
      </c>
      <c r="BL39" s="182"/>
      <c r="BM39" s="182"/>
    </row>
    <row r="40" spans="1:65" s="16" customFormat="1" ht="15" customHeight="1">
      <c r="A40" s="189" t="s">
        <v>133</v>
      </c>
      <c r="B40" s="189"/>
      <c r="C40" s="189"/>
      <c r="D40" s="190">
        <v>577</v>
      </c>
      <c r="E40" s="191"/>
      <c r="F40" s="191"/>
      <c r="G40" s="191"/>
      <c r="H40" s="191">
        <v>165</v>
      </c>
      <c r="I40" s="191"/>
      <c r="J40" s="191"/>
      <c r="K40" s="191"/>
      <c r="L40" s="191">
        <v>175</v>
      </c>
      <c r="M40" s="191"/>
      <c r="N40" s="191"/>
      <c r="O40" s="191"/>
      <c r="P40" s="191">
        <v>227</v>
      </c>
      <c r="Q40" s="191"/>
      <c r="R40" s="191"/>
      <c r="S40" s="191"/>
      <c r="T40" s="191">
        <v>0</v>
      </c>
      <c r="U40" s="191"/>
      <c r="V40" s="191"/>
      <c r="W40" s="191"/>
      <c r="X40" s="191">
        <v>0</v>
      </c>
      <c r="Y40" s="191"/>
      <c r="Z40" s="191"/>
      <c r="AA40" s="191"/>
      <c r="AB40" s="191">
        <v>0</v>
      </c>
      <c r="AC40" s="191"/>
      <c r="AD40" s="191"/>
      <c r="AE40" s="191"/>
      <c r="AF40" s="191">
        <v>10</v>
      </c>
      <c r="AG40" s="191"/>
      <c r="AH40" s="191"/>
      <c r="AI40" s="191"/>
      <c r="AJ40" s="191">
        <v>577</v>
      </c>
      <c r="AK40" s="191"/>
      <c r="AL40" s="191"/>
      <c r="AM40" s="191">
        <v>113</v>
      </c>
      <c r="AN40" s="191"/>
      <c r="AO40" s="191"/>
      <c r="AP40" s="191">
        <v>182</v>
      </c>
      <c r="AQ40" s="191"/>
      <c r="AR40" s="191"/>
      <c r="AS40" s="191">
        <v>141</v>
      </c>
      <c r="AT40" s="191"/>
      <c r="AU40" s="191"/>
      <c r="AV40" s="191">
        <v>116</v>
      </c>
      <c r="AW40" s="191"/>
      <c r="AX40" s="191"/>
      <c r="AY40" s="191">
        <v>22</v>
      </c>
      <c r="AZ40" s="191"/>
      <c r="BA40" s="191"/>
      <c r="BB40" s="191">
        <v>0</v>
      </c>
      <c r="BC40" s="191"/>
      <c r="BD40" s="191"/>
      <c r="BE40" s="191">
        <v>0</v>
      </c>
      <c r="BF40" s="191"/>
      <c r="BG40" s="191"/>
      <c r="BH40" s="191">
        <v>0</v>
      </c>
      <c r="BI40" s="191"/>
      <c r="BJ40" s="191"/>
      <c r="BK40" s="191">
        <v>3</v>
      </c>
      <c r="BL40" s="191"/>
      <c r="BM40" s="191"/>
    </row>
    <row r="41" spans="1:65" s="16" customFormat="1" ht="7.5" customHeight="1">
      <c r="A41" s="17"/>
      <c r="B41" s="17"/>
      <c r="C41" s="17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</row>
    <row r="42" spans="1:65" s="16" customFormat="1" ht="7.5" customHeight="1">
      <c r="A42" s="18"/>
      <c r="B42" s="18"/>
      <c r="C42" s="18"/>
      <c r="D42" s="42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</row>
    <row r="43" spans="1:65" s="15" customFormat="1" ht="16.5" customHeight="1">
      <c r="A43" s="19"/>
      <c r="B43" s="20" t="s">
        <v>2</v>
      </c>
      <c r="C43" s="19"/>
      <c r="D43" s="195">
        <v>427</v>
      </c>
      <c r="E43" s="196"/>
      <c r="F43" s="196"/>
      <c r="G43" s="196"/>
      <c r="H43" s="193">
        <v>127</v>
      </c>
      <c r="I43" s="193"/>
      <c r="J43" s="193"/>
      <c r="K43" s="193"/>
      <c r="L43" s="193">
        <v>127</v>
      </c>
      <c r="M43" s="193"/>
      <c r="N43" s="193"/>
      <c r="O43" s="193"/>
      <c r="P43" s="193">
        <v>163</v>
      </c>
      <c r="Q43" s="193"/>
      <c r="R43" s="193"/>
      <c r="S43" s="193"/>
      <c r="T43" s="193">
        <v>0</v>
      </c>
      <c r="U43" s="193"/>
      <c r="V43" s="193"/>
      <c r="W43" s="193"/>
      <c r="X43" s="193">
        <v>0</v>
      </c>
      <c r="Y43" s="193"/>
      <c r="Z43" s="193"/>
      <c r="AA43" s="193"/>
      <c r="AB43" s="193">
        <v>0</v>
      </c>
      <c r="AC43" s="193"/>
      <c r="AD43" s="193"/>
      <c r="AE43" s="193"/>
      <c r="AF43" s="193">
        <v>10</v>
      </c>
      <c r="AG43" s="193"/>
      <c r="AH43" s="193"/>
      <c r="AI43" s="193"/>
      <c r="AJ43" s="196">
        <v>427</v>
      </c>
      <c r="AK43" s="196"/>
      <c r="AL43" s="196"/>
      <c r="AM43" s="193">
        <v>77</v>
      </c>
      <c r="AN43" s="193"/>
      <c r="AO43" s="193"/>
      <c r="AP43" s="193">
        <v>133</v>
      </c>
      <c r="AQ43" s="193"/>
      <c r="AR43" s="193"/>
      <c r="AS43" s="193">
        <v>98</v>
      </c>
      <c r="AT43" s="193"/>
      <c r="AU43" s="193"/>
      <c r="AV43" s="193">
        <v>96</v>
      </c>
      <c r="AW43" s="193"/>
      <c r="AX43" s="193"/>
      <c r="AY43" s="193">
        <v>20</v>
      </c>
      <c r="AZ43" s="193"/>
      <c r="BA43" s="193"/>
      <c r="BB43" s="193">
        <v>0</v>
      </c>
      <c r="BC43" s="193"/>
      <c r="BD43" s="193"/>
      <c r="BE43" s="193">
        <v>0</v>
      </c>
      <c r="BF43" s="193"/>
      <c r="BG43" s="193"/>
      <c r="BH43" s="193">
        <v>0</v>
      </c>
      <c r="BI43" s="193"/>
      <c r="BJ43" s="193"/>
      <c r="BK43" s="193">
        <v>3</v>
      </c>
      <c r="BL43" s="193"/>
      <c r="BM43" s="193"/>
    </row>
    <row r="44" spans="1:65" s="15" customFormat="1" ht="16.5" customHeight="1">
      <c r="A44" s="19"/>
      <c r="B44" s="20"/>
      <c r="C44" s="19"/>
      <c r="D44" s="44"/>
      <c r="E44" s="45"/>
      <c r="F44" s="45"/>
      <c r="G44" s="45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5"/>
      <c r="AK44" s="45"/>
      <c r="AL44" s="45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</row>
    <row r="45" spans="1:65" s="15" customFormat="1" ht="16.5" customHeight="1">
      <c r="A45" s="19"/>
      <c r="B45" s="20" t="s">
        <v>0</v>
      </c>
      <c r="C45" s="21"/>
      <c r="D45" s="195">
        <v>150</v>
      </c>
      <c r="E45" s="196"/>
      <c r="F45" s="196"/>
      <c r="G45" s="196"/>
      <c r="H45" s="193">
        <v>38</v>
      </c>
      <c r="I45" s="193"/>
      <c r="J45" s="193"/>
      <c r="K45" s="193"/>
      <c r="L45" s="193">
        <v>48</v>
      </c>
      <c r="M45" s="193"/>
      <c r="N45" s="193"/>
      <c r="O45" s="193"/>
      <c r="P45" s="193">
        <v>64</v>
      </c>
      <c r="Q45" s="193"/>
      <c r="R45" s="193"/>
      <c r="S45" s="193"/>
      <c r="T45" s="193">
        <v>0</v>
      </c>
      <c r="U45" s="193"/>
      <c r="V45" s="193"/>
      <c r="W45" s="193"/>
      <c r="X45" s="193">
        <v>0</v>
      </c>
      <c r="Y45" s="193"/>
      <c r="Z45" s="193"/>
      <c r="AA45" s="193"/>
      <c r="AB45" s="193">
        <v>0</v>
      </c>
      <c r="AC45" s="193"/>
      <c r="AD45" s="193"/>
      <c r="AE45" s="193"/>
      <c r="AF45" s="193">
        <v>0</v>
      </c>
      <c r="AG45" s="193"/>
      <c r="AH45" s="193"/>
      <c r="AI45" s="193"/>
      <c r="AJ45" s="196">
        <v>150</v>
      </c>
      <c r="AK45" s="196"/>
      <c r="AL45" s="196"/>
      <c r="AM45" s="193">
        <v>36</v>
      </c>
      <c r="AN45" s="193"/>
      <c r="AO45" s="193"/>
      <c r="AP45" s="193">
        <v>49</v>
      </c>
      <c r="AQ45" s="193"/>
      <c r="AR45" s="193"/>
      <c r="AS45" s="193">
        <v>43</v>
      </c>
      <c r="AT45" s="193"/>
      <c r="AU45" s="193"/>
      <c r="AV45" s="193">
        <v>20</v>
      </c>
      <c r="AW45" s="193"/>
      <c r="AX45" s="193"/>
      <c r="AY45" s="193">
        <v>2</v>
      </c>
      <c r="AZ45" s="193"/>
      <c r="BA45" s="193"/>
      <c r="BB45" s="193">
        <v>0</v>
      </c>
      <c r="BC45" s="193"/>
      <c r="BD45" s="193"/>
      <c r="BE45" s="193">
        <v>0</v>
      </c>
      <c r="BF45" s="193"/>
      <c r="BG45" s="193"/>
      <c r="BH45" s="193">
        <v>0</v>
      </c>
      <c r="BI45" s="193"/>
      <c r="BJ45" s="193"/>
      <c r="BK45" s="193">
        <v>0</v>
      </c>
      <c r="BL45" s="193"/>
      <c r="BM45" s="193"/>
    </row>
    <row r="46" spans="1:65" s="15" customFormat="1" ht="16.5" customHeight="1">
      <c r="A46" s="197"/>
      <c r="B46" s="197"/>
      <c r="C46" s="198"/>
      <c r="D46" s="195"/>
      <c r="E46" s="196"/>
      <c r="F46" s="196"/>
      <c r="G46" s="196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6"/>
      <c r="AK46" s="196"/>
      <c r="AL46" s="196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</row>
    <row r="47" spans="1:65" s="15" customFormat="1" ht="16.5" customHeight="1">
      <c r="A47" s="22"/>
      <c r="B47" s="23" t="s">
        <v>14</v>
      </c>
      <c r="C47" s="24"/>
      <c r="D47" s="195">
        <v>54</v>
      </c>
      <c r="E47" s="196"/>
      <c r="F47" s="196"/>
      <c r="G47" s="196"/>
      <c r="H47" s="193">
        <v>8</v>
      </c>
      <c r="I47" s="193"/>
      <c r="J47" s="193"/>
      <c r="K47" s="193"/>
      <c r="L47" s="193">
        <v>19</v>
      </c>
      <c r="M47" s="193"/>
      <c r="N47" s="193"/>
      <c r="O47" s="193"/>
      <c r="P47" s="193">
        <v>27</v>
      </c>
      <c r="Q47" s="193"/>
      <c r="R47" s="193"/>
      <c r="S47" s="193"/>
      <c r="T47" s="193">
        <v>0</v>
      </c>
      <c r="U47" s="193"/>
      <c r="V47" s="193"/>
      <c r="W47" s="193"/>
      <c r="X47" s="193">
        <v>0</v>
      </c>
      <c r="Y47" s="193"/>
      <c r="Z47" s="193"/>
      <c r="AA47" s="193"/>
      <c r="AB47" s="193">
        <v>0</v>
      </c>
      <c r="AC47" s="193"/>
      <c r="AD47" s="193"/>
      <c r="AE47" s="193"/>
      <c r="AF47" s="193">
        <v>0</v>
      </c>
      <c r="AG47" s="193"/>
      <c r="AH47" s="193"/>
      <c r="AI47" s="193"/>
      <c r="AJ47" s="196">
        <v>54</v>
      </c>
      <c r="AK47" s="196"/>
      <c r="AL47" s="196"/>
      <c r="AM47" s="193">
        <v>7</v>
      </c>
      <c r="AN47" s="193"/>
      <c r="AO47" s="193"/>
      <c r="AP47" s="193">
        <v>15</v>
      </c>
      <c r="AQ47" s="193"/>
      <c r="AR47" s="193"/>
      <c r="AS47" s="193">
        <v>24</v>
      </c>
      <c r="AT47" s="193"/>
      <c r="AU47" s="193"/>
      <c r="AV47" s="193">
        <v>7</v>
      </c>
      <c r="AW47" s="193"/>
      <c r="AX47" s="193"/>
      <c r="AY47" s="193">
        <v>1</v>
      </c>
      <c r="AZ47" s="193"/>
      <c r="BA47" s="193"/>
      <c r="BB47" s="193">
        <v>0</v>
      </c>
      <c r="BC47" s="193"/>
      <c r="BD47" s="193"/>
      <c r="BE47" s="193">
        <v>0</v>
      </c>
      <c r="BF47" s="193"/>
      <c r="BG47" s="193"/>
      <c r="BH47" s="193">
        <v>0</v>
      </c>
      <c r="BI47" s="193"/>
      <c r="BJ47" s="193"/>
      <c r="BK47" s="193">
        <v>0</v>
      </c>
      <c r="BL47" s="193"/>
      <c r="BM47" s="193"/>
    </row>
    <row r="48" spans="1:65" s="15" customFormat="1" ht="16.5" customHeight="1">
      <c r="A48" s="22"/>
      <c r="B48" s="23" t="s">
        <v>21</v>
      </c>
      <c r="C48" s="24"/>
      <c r="D48" s="195">
        <v>13</v>
      </c>
      <c r="E48" s="196"/>
      <c r="F48" s="196"/>
      <c r="G48" s="196"/>
      <c r="H48" s="193">
        <v>4</v>
      </c>
      <c r="I48" s="193"/>
      <c r="J48" s="193"/>
      <c r="K48" s="193"/>
      <c r="L48" s="193">
        <v>4</v>
      </c>
      <c r="M48" s="193"/>
      <c r="N48" s="193"/>
      <c r="O48" s="193"/>
      <c r="P48" s="193">
        <v>5</v>
      </c>
      <c r="Q48" s="193"/>
      <c r="R48" s="193"/>
      <c r="S48" s="193"/>
      <c r="T48" s="193">
        <v>0</v>
      </c>
      <c r="U48" s="193"/>
      <c r="V48" s="193"/>
      <c r="W48" s="193"/>
      <c r="X48" s="193">
        <v>0</v>
      </c>
      <c r="Y48" s="193"/>
      <c r="Z48" s="193"/>
      <c r="AA48" s="193"/>
      <c r="AB48" s="193">
        <v>0</v>
      </c>
      <c r="AC48" s="193"/>
      <c r="AD48" s="193"/>
      <c r="AE48" s="193"/>
      <c r="AF48" s="193">
        <v>0</v>
      </c>
      <c r="AG48" s="193"/>
      <c r="AH48" s="193"/>
      <c r="AI48" s="193"/>
      <c r="AJ48" s="196">
        <v>13</v>
      </c>
      <c r="AK48" s="196"/>
      <c r="AL48" s="196"/>
      <c r="AM48" s="193">
        <v>4</v>
      </c>
      <c r="AN48" s="193"/>
      <c r="AO48" s="193"/>
      <c r="AP48" s="193">
        <v>4</v>
      </c>
      <c r="AQ48" s="193"/>
      <c r="AR48" s="193"/>
      <c r="AS48" s="193">
        <v>3</v>
      </c>
      <c r="AT48" s="193"/>
      <c r="AU48" s="193"/>
      <c r="AV48" s="193">
        <v>2</v>
      </c>
      <c r="AW48" s="193"/>
      <c r="AX48" s="193"/>
      <c r="AY48" s="193">
        <v>0</v>
      </c>
      <c r="AZ48" s="193"/>
      <c r="BA48" s="193"/>
      <c r="BB48" s="193">
        <v>0</v>
      </c>
      <c r="BC48" s="193"/>
      <c r="BD48" s="193"/>
      <c r="BE48" s="193">
        <v>0</v>
      </c>
      <c r="BF48" s="193"/>
      <c r="BG48" s="193"/>
      <c r="BH48" s="193">
        <v>0</v>
      </c>
      <c r="BI48" s="193"/>
      <c r="BJ48" s="193"/>
      <c r="BK48" s="193">
        <v>0</v>
      </c>
      <c r="BL48" s="193"/>
      <c r="BM48" s="193"/>
    </row>
    <row r="49" spans="1:76" s="15" customFormat="1" ht="16.5" customHeight="1">
      <c r="A49" s="22"/>
      <c r="B49" s="23" t="s">
        <v>18</v>
      </c>
      <c r="C49" s="24"/>
      <c r="D49" s="195">
        <v>14</v>
      </c>
      <c r="E49" s="196"/>
      <c r="F49" s="196"/>
      <c r="G49" s="196"/>
      <c r="H49" s="193">
        <v>4</v>
      </c>
      <c r="I49" s="193"/>
      <c r="J49" s="193"/>
      <c r="K49" s="193"/>
      <c r="L49" s="193">
        <v>4</v>
      </c>
      <c r="M49" s="193"/>
      <c r="N49" s="193"/>
      <c r="O49" s="193"/>
      <c r="P49" s="193">
        <v>6</v>
      </c>
      <c r="Q49" s="193"/>
      <c r="R49" s="193"/>
      <c r="S49" s="193"/>
      <c r="T49" s="193">
        <v>0</v>
      </c>
      <c r="U49" s="193"/>
      <c r="V49" s="193"/>
      <c r="W49" s="193"/>
      <c r="X49" s="193">
        <v>0</v>
      </c>
      <c r="Y49" s="193"/>
      <c r="Z49" s="193"/>
      <c r="AA49" s="193"/>
      <c r="AB49" s="193">
        <v>0</v>
      </c>
      <c r="AC49" s="193"/>
      <c r="AD49" s="193"/>
      <c r="AE49" s="193"/>
      <c r="AF49" s="193">
        <v>0</v>
      </c>
      <c r="AG49" s="193"/>
      <c r="AH49" s="193"/>
      <c r="AI49" s="193"/>
      <c r="AJ49" s="196">
        <v>14</v>
      </c>
      <c r="AK49" s="196"/>
      <c r="AL49" s="196"/>
      <c r="AM49" s="193">
        <v>2</v>
      </c>
      <c r="AN49" s="193"/>
      <c r="AO49" s="193"/>
      <c r="AP49" s="193">
        <v>6</v>
      </c>
      <c r="AQ49" s="193"/>
      <c r="AR49" s="193"/>
      <c r="AS49" s="193">
        <v>4</v>
      </c>
      <c r="AT49" s="193"/>
      <c r="AU49" s="193"/>
      <c r="AV49" s="193">
        <v>2</v>
      </c>
      <c r="AW49" s="193"/>
      <c r="AX49" s="193"/>
      <c r="AY49" s="193">
        <v>0</v>
      </c>
      <c r="AZ49" s="193"/>
      <c r="BA49" s="193"/>
      <c r="BB49" s="193">
        <v>0</v>
      </c>
      <c r="BC49" s="193"/>
      <c r="BD49" s="193"/>
      <c r="BE49" s="193">
        <v>0</v>
      </c>
      <c r="BF49" s="193"/>
      <c r="BG49" s="193"/>
      <c r="BH49" s="193">
        <v>0</v>
      </c>
      <c r="BI49" s="193"/>
      <c r="BJ49" s="193"/>
      <c r="BK49" s="193">
        <v>0</v>
      </c>
      <c r="BL49" s="193"/>
      <c r="BM49" s="193"/>
    </row>
    <row r="50" spans="1:76" s="15" customFormat="1" ht="16.5" customHeight="1">
      <c r="A50" s="22"/>
      <c r="B50" s="23" t="s">
        <v>34</v>
      </c>
      <c r="C50" s="24"/>
      <c r="D50" s="195">
        <v>3</v>
      </c>
      <c r="E50" s="196"/>
      <c r="F50" s="196"/>
      <c r="G50" s="196"/>
      <c r="H50" s="193">
        <v>1</v>
      </c>
      <c r="I50" s="193"/>
      <c r="J50" s="193"/>
      <c r="K50" s="193"/>
      <c r="L50" s="193">
        <v>1</v>
      </c>
      <c r="M50" s="193"/>
      <c r="N50" s="193"/>
      <c r="O50" s="193"/>
      <c r="P50" s="193">
        <v>1</v>
      </c>
      <c r="Q50" s="193"/>
      <c r="R50" s="193"/>
      <c r="S50" s="193"/>
      <c r="T50" s="193">
        <v>0</v>
      </c>
      <c r="U50" s="193"/>
      <c r="V50" s="193"/>
      <c r="W50" s="193"/>
      <c r="X50" s="193">
        <v>0</v>
      </c>
      <c r="Y50" s="193"/>
      <c r="Z50" s="193"/>
      <c r="AA50" s="193"/>
      <c r="AB50" s="193">
        <v>0</v>
      </c>
      <c r="AC50" s="193"/>
      <c r="AD50" s="193"/>
      <c r="AE50" s="193"/>
      <c r="AF50" s="193">
        <v>0</v>
      </c>
      <c r="AG50" s="193"/>
      <c r="AH50" s="193"/>
      <c r="AI50" s="193"/>
      <c r="AJ50" s="196">
        <v>3</v>
      </c>
      <c r="AK50" s="196"/>
      <c r="AL50" s="196"/>
      <c r="AM50" s="193">
        <v>2</v>
      </c>
      <c r="AN50" s="193"/>
      <c r="AO50" s="193"/>
      <c r="AP50" s="193">
        <v>1</v>
      </c>
      <c r="AQ50" s="193"/>
      <c r="AR50" s="193"/>
      <c r="AS50" s="193">
        <v>0</v>
      </c>
      <c r="AT50" s="193"/>
      <c r="AU50" s="193"/>
      <c r="AV50" s="193">
        <v>0</v>
      </c>
      <c r="AW50" s="193"/>
      <c r="AX50" s="193"/>
      <c r="AY50" s="193">
        <v>0</v>
      </c>
      <c r="AZ50" s="193"/>
      <c r="BA50" s="193"/>
      <c r="BB50" s="193">
        <v>0</v>
      </c>
      <c r="BC50" s="193"/>
      <c r="BD50" s="193"/>
      <c r="BE50" s="193">
        <v>0</v>
      </c>
      <c r="BF50" s="193"/>
      <c r="BG50" s="193"/>
      <c r="BH50" s="193">
        <v>0</v>
      </c>
      <c r="BI50" s="193"/>
      <c r="BJ50" s="193"/>
      <c r="BK50" s="193">
        <v>0</v>
      </c>
      <c r="BL50" s="193"/>
      <c r="BM50" s="193"/>
    </row>
    <row r="51" spans="1:76" s="15" customFormat="1" ht="16.5" customHeight="1">
      <c r="A51" s="22"/>
      <c r="B51" s="23" t="s">
        <v>15</v>
      </c>
      <c r="C51" s="24"/>
      <c r="D51" s="195">
        <v>9</v>
      </c>
      <c r="E51" s="196"/>
      <c r="F51" s="196"/>
      <c r="G51" s="196"/>
      <c r="H51" s="193">
        <v>3</v>
      </c>
      <c r="I51" s="193"/>
      <c r="J51" s="193"/>
      <c r="K51" s="193"/>
      <c r="L51" s="193">
        <v>3</v>
      </c>
      <c r="M51" s="193"/>
      <c r="N51" s="193"/>
      <c r="O51" s="193"/>
      <c r="P51" s="193">
        <v>3</v>
      </c>
      <c r="Q51" s="193"/>
      <c r="R51" s="193"/>
      <c r="S51" s="193"/>
      <c r="T51" s="193">
        <v>0</v>
      </c>
      <c r="U51" s="193"/>
      <c r="V51" s="193"/>
      <c r="W51" s="193"/>
      <c r="X51" s="193">
        <v>0</v>
      </c>
      <c r="Y51" s="193"/>
      <c r="Z51" s="193"/>
      <c r="AA51" s="193"/>
      <c r="AB51" s="193">
        <v>0</v>
      </c>
      <c r="AC51" s="193"/>
      <c r="AD51" s="193"/>
      <c r="AE51" s="193"/>
      <c r="AF51" s="193">
        <v>0</v>
      </c>
      <c r="AG51" s="193"/>
      <c r="AH51" s="193"/>
      <c r="AI51" s="193"/>
      <c r="AJ51" s="196">
        <v>9</v>
      </c>
      <c r="AK51" s="196"/>
      <c r="AL51" s="196"/>
      <c r="AM51" s="193">
        <v>7</v>
      </c>
      <c r="AN51" s="193"/>
      <c r="AO51" s="193"/>
      <c r="AP51" s="193">
        <v>2</v>
      </c>
      <c r="AQ51" s="193"/>
      <c r="AR51" s="193"/>
      <c r="AS51" s="193">
        <v>0</v>
      </c>
      <c r="AT51" s="193"/>
      <c r="AU51" s="193"/>
      <c r="AV51" s="193">
        <v>0</v>
      </c>
      <c r="AW51" s="193"/>
      <c r="AX51" s="193"/>
      <c r="AY51" s="193">
        <v>0</v>
      </c>
      <c r="AZ51" s="193"/>
      <c r="BA51" s="193"/>
      <c r="BB51" s="193">
        <v>0</v>
      </c>
      <c r="BC51" s="193"/>
      <c r="BD51" s="193"/>
      <c r="BE51" s="193">
        <v>0</v>
      </c>
      <c r="BF51" s="193"/>
      <c r="BG51" s="193"/>
      <c r="BH51" s="193">
        <v>0</v>
      </c>
      <c r="BI51" s="193"/>
      <c r="BJ51" s="193"/>
      <c r="BK51" s="193">
        <v>0</v>
      </c>
      <c r="BL51" s="193"/>
      <c r="BM51" s="193"/>
    </row>
    <row r="52" spans="1:76" s="15" customFormat="1" ht="16.5" customHeight="1">
      <c r="A52" s="22"/>
      <c r="B52" s="23" t="s">
        <v>19</v>
      </c>
      <c r="C52" s="24"/>
      <c r="D52" s="195">
        <v>7</v>
      </c>
      <c r="E52" s="196"/>
      <c r="F52" s="196"/>
      <c r="G52" s="196"/>
      <c r="H52" s="193">
        <v>2</v>
      </c>
      <c r="I52" s="193"/>
      <c r="J52" s="193"/>
      <c r="K52" s="193"/>
      <c r="L52" s="193">
        <v>2</v>
      </c>
      <c r="M52" s="193"/>
      <c r="N52" s="193"/>
      <c r="O52" s="193"/>
      <c r="P52" s="193">
        <v>3</v>
      </c>
      <c r="Q52" s="193"/>
      <c r="R52" s="193"/>
      <c r="S52" s="193"/>
      <c r="T52" s="193">
        <v>0</v>
      </c>
      <c r="U52" s="193"/>
      <c r="V52" s="193"/>
      <c r="W52" s="193"/>
      <c r="X52" s="193">
        <v>0</v>
      </c>
      <c r="Y52" s="193"/>
      <c r="Z52" s="193"/>
      <c r="AA52" s="193"/>
      <c r="AB52" s="193">
        <v>0</v>
      </c>
      <c r="AC52" s="193"/>
      <c r="AD52" s="193"/>
      <c r="AE52" s="193"/>
      <c r="AF52" s="193">
        <v>0</v>
      </c>
      <c r="AG52" s="193"/>
      <c r="AH52" s="193"/>
      <c r="AI52" s="193"/>
      <c r="AJ52" s="196">
        <v>7</v>
      </c>
      <c r="AK52" s="196"/>
      <c r="AL52" s="196"/>
      <c r="AM52" s="193">
        <v>0</v>
      </c>
      <c r="AN52" s="193"/>
      <c r="AO52" s="193"/>
      <c r="AP52" s="193">
        <v>4</v>
      </c>
      <c r="AQ52" s="193"/>
      <c r="AR52" s="193"/>
      <c r="AS52" s="193">
        <v>3</v>
      </c>
      <c r="AT52" s="193"/>
      <c r="AU52" s="193"/>
      <c r="AV52" s="193">
        <v>0</v>
      </c>
      <c r="AW52" s="193"/>
      <c r="AX52" s="193"/>
      <c r="AY52" s="193">
        <v>0</v>
      </c>
      <c r="AZ52" s="193"/>
      <c r="BA52" s="193"/>
      <c r="BB52" s="193">
        <v>0</v>
      </c>
      <c r="BC52" s="193"/>
      <c r="BD52" s="193"/>
      <c r="BE52" s="193">
        <v>0</v>
      </c>
      <c r="BF52" s="193"/>
      <c r="BG52" s="193"/>
      <c r="BH52" s="193">
        <v>0</v>
      </c>
      <c r="BI52" s="193"/>
      <c r="BJ52" s="193"/>
      <c r="BK52" s="193">
        <v>0</v>
      </c>
      <c r="BL52" s="193"/>
      <c r="BM52" s="193"/>
    </row>
    <row r="53" spans="1:76" s="15" customFormat="1" ht="16.5" customHeight="1">
      <c r="A53" s="22"/>
      <c r="B53" s="23" t="s">
        <v>26</v>
      </c>
      <c r="C53" s="24"/>
      <c r="D53" s="195">
        <v>12</v>
      </c>
      <c r="E53" s="196"/>
      <c r="F53" s="196"/>
      <c r="G53" s="196"/>
      <c r="H53" s="193">
        <v>3</v>
      </c>
      <c r="I53" s="193"/>
      <c r="J53" s="193"/>
      <c r="K53" s="193"/>
      <c r="L53" s="193">
        <v>3</v>
      </c>
      <c r="M53" s="193"/>
      <c r="N53" s="193"/>
      <c r="O53" s="193"/>
      <c r="P53" s="193">
        <v>6</v>
      </c>
      <c r="Q53" s="193"/>
      <c r="R53" s="193"/>
      <c r="S53" s="193"/>
      <c r="T53" s="193">
        <v>0</v>
      </c>
      <c r="U53" s="193"/>
      <c r="V53" s="193"/>
      <c r="W53" s="193"/>
      <c r="X53" s="193">
        <v>0</v>
      </c>
      <c r="Y53" s="193"/>
      <c r="Z53" s="193"/>
      <c r="AA53" s="193"/>
      <c r="AB53" s="193">
        <v>0</v>
      </c>
      <c r="AC53" s="193"/>
      <c r="AD53" s="193"/>
      <c r="AE53" s="193"/>
      <c r="AF53" s="193">
        <v>0</v>
      </c>
      <c r="AG53" s="193"/>
      <c r="AH53" s="193"/>
      <c r="AI53" s="193"/>
      <c r="AJ53" s="196">
        <v>12</v>
      </c>
      <c r="AK53" s="196"/>
      <c r="AL53" s="196"/>
      <c r="AM53" s="193">
        <v>2</v>
      </c>
      <c r="AN53" s="193"/>
      <c r="AO53" s="193"/>
      <c r="AP53" s="193">
        <v>4</v>
      </c>
      <c r="AQ53" s="193"/>
      <c r="AR53" s="193"/>
      <c r="AS53" s="193">
        <v>5</v>
      </c>
      <c r="AT53" s="193"/>
      <c r="AU53" s="193"/>
      <c r="AV53" s="193">
        <v>0</v>
      </c>
      <c r="AW53" s="193"/>
      <c r="AX53" s="193"/>
      <c r="AY53" s="193">
        <v>1</v>
      </c>
      <c r="AZ53" s="193"/>
      <c r="BA53" s="193"/>
      <c r="BB53" s="193">
        <v>0</v>
      </c>
      <c r="BC53" s="193"/>
      <c r="BD53" s="193"/>
      <c r="BE53" s="193">
        <v>0</v>
      </c>
      <c r="BF53" s="193"/>
      <c r="BG53" s="193"/>
      <c r="BH53" s="193">
        <v>0</v>
      </c>
      <c r="BI53" s="193"/>
      <c r="BJ53" s="193"/>
      <c r="BK53" s="193">
        <v>0</v>
      </c>
      <c r="BL53" s="193"/>
      <c r="BM53" s="193"/>
    </row>
    <row r="54" spans="1:76" s="15" customFormat="1" ht="16.5" customHeight="1">
      <c r="A54" s="22"/>
      <c r="B54" s="23" t="s">
        <v>20</v>
      </c>
      <c r="C54" s="24"/>
      <c r="D54" s="195">
        <v>9</v>
      </c>
      <c r="E54" s="196"/>
      <c r="F54" s="196"/>
      <c r="G54" s="196"/>
      <c r="H54" s="193">
        <v>3</v>
      </c>
      <c r="I54" s="193"/>
      <c r="J54" s="193"/>
      <c r="K54" s="193"/>
      <c r="L54" s="193">
        <v>3</v>
      </c>
      <c r="M54" s="193"/>
      <c r="N54" s="193"/>
      <c r="O54" s="193"/>
      <c r="P54" s="193">
        <v>3</v>
      </c>
      <c r="Q54" s="193"/>
      <c r="R54" s="193"/>
      <c r="S54" s="193"/>
      <c r="T54" s="193">
        <v>0</v>
      </c>
      <c r="U54" s="193"/>
      <c r="V54" s="193"/>
      <c r="W54" s="193"/>
      <c r="X54" s="193">
        <v>0</v>
      </c>
      <c r="Y54" s="193"/>
      <c r="Z54" s="193"/>
      <c r="AA54" s="193"/>
      <c r="AB54" s="193">
        <v>0</v>
      </c>
      <c r="AC54" s="193"/>
      <c r="AD54" s="193"/>
      <c r="AE54" s="193"/>
      <c r="AF54" s="193">
        <v>0</v>
      </c>
      <c r="AG54" s="193"/>
      <c r="AH54" s="193"/>
      <c r="AI54" s="193"/>
      <c r="AJ54" s="196">
        <v>9</v>
      </c>
      <c r="AK54" s="196"/>
      <c r="AL54" s="196"/>
      <c r="AM54" s="193">
        <v>4</v>
      </c>
      <c r="AN54" s="193"/>
      <c r="AO54" s="193"/>
      <c r="AP54" s="193">
        <v>1</v>
      </c>
      <c r="AQ54" s="193"/>
      <c r="AR54" s="193"/>
      <c r="AS54" s="193">
        <v>2</v>
      </c>
      <c r="AT54" s="193"/>
      <c r="AU54" s="193"/>
      <c r="AV54" s="193">
        <v>2</v>
      </c>
      <c r="AW54" s="193"/>
      <c r="AX54" s="193"/>
      <c r="AY54" s="193">
        <v>0</v>
      </c>
      <c r="AZ54" s="193"/>
      <c r="BA54" s="193"/>
      <c r="BB54" s="193">
        <v>0</v>
      </c>
      <c r="BC54" s="193"/>
      <c r="BD54" s="193"/>
      <c r="BE54" s="193">
        <v>0</v>
      </c>
      <c r="BF54" s="193"/>
      <c r="BG54" s="193"/>
      <c r="BH54" s="193">
        <v>0</v>
      </c>
      <c r="BI54" s="193"/>
      <c r="BJ54" s="193"/>
      <c r="BK54" s="193">
        <v>0</v>
      </c>
      <c r="BL54" s="193"/>
      <c r="BM54" s="193"/>
    </row>
    <row r="55" spans="1:76" s="15" customFormat="1" ht="16.5" customHeight="1">
      <c r="A55" s="22"/>
      <c r="B55" s="23" t="s">
        <v>55</v>
      </c>
      <c r="C55" s="24"/>
      <c r="D55" s="195">
        <v>8</v>
      </c>
      <c r="E55" s="196"/>
      <c r="F55" s="196"/>
      <c r="G55" s="196"/>
      <c r="H55" s="193">
        <v>2</v>
      </c>
      <c r="I55" s="193"/>
      <c r="J55" s="193"/>
      <c r="K55" s="193"/>
      <c r="L55" s="193">
        <v>2</v>
      </c>
      <c r="M55" s="193"/>
      <c r="N55" s="193"/>
      <c r="O55" s="193"/>
      <c r="P55" s="193">
        <v>4</v>
      </c>
      <c r="Q55" s="193"/>
      <c r="R55" s="193"/>
      <c r="S55" s="193"/>
      <c r="T55" s="193">
        <v>0</v>
      </c>
      <c r="U55" s="193"/>
      <c r="V55" s="193"/>
      <c r="W55" s="193"/>
      <c r="X55" s="193">
        <v>0</v>
      </c>
      <c r="Y55" s="193"/>
      <c r="Z55" s="193"/>
      <c r="AA55" s="193"/>
      <c r="AB55" s="193">
        <v>0</v>
      </c>
      <c r="AC55" s="193"/>
      <c r="AD55" s="193"/>
      <c r="AE55" s="193"/>
      <c r="AF55" s="193">
        <v>0</v>
      </c>
      <c r="AG55" s="193"/>
      <c r="AH55" s="193"/>
      <c r="AI55" s="193"/>
      <c r="AJ55" s="196">
        <v>8</v>
      </c>
      <c r="AK55" s="196"/>
      <c r="AL55" s="196"/>
      <c r="AM55" s="193">
        <v>0</v>
      </c>
      <c r="AN55" s="193"/>
      <c r="AO55" s="193"/>
      <c r="AP55" s="193">
        <v>2</v>
      </c>
      <c r="AQ55" s="193"/>
      <c r="AR55" s="193"/>
      <c r="AS55" s="193">
        <v>0</v>
      </c>
      <c r="AT55" s="193"/>
      <c r="AU55" s="193"/>
      <c r="AV55" s="193">
        <v>6</v>
      </c>
      <c r="AW55" s="193"/>
      <c r="AX55" s="193"/>
      <c r="AY55" s="193">
        <v>0</v>
      </c>
      <c r="AZ55" s="193"/>
      <c r="BA55" s="193"/>
      <c r="BB55" s="193">
        <v>0</v>
      </c>
      <c r="BC55" s="193"/>
      <c r="BD55" s="193"/>
      <c r="BE55" s="193">
        <v>0</v>
      </c>
      <c r="BF55" s="193"/>
      <c r="BG55" s="193"/>
      <c r="BH55" s="193">
        <v>0</v>
      </c>
      <c r="BI55" s="193"/>
      <c r="BJ55" s="193"/>
      <c r="BK55" s="193">
        <v>0</v>
      </c>
      <c r="BL55" s="193"/>
      <c r="BM55" s="193"/>
    </row>
    <row r="56" spans="1:76" s="15" customFormat="1" ht="16.5" customHeight="1">
      <c r="A56" s="22"/>
      <c r="B56" s="23" t="s">
        <v>22</v>
      </c>
      <c r="C56" s="24"/>
      <c r="D56" s="195">
        <v>6</v>
      </c>
      <c r="E56" s="196"/>
      <c r="F56" s="196"/>
      <c r="G56" s="196"/>
      <c r="H56" s="193">
        <v>2</v>
      </c>
      <c r="I56" s="193"/>
      <c r="J56" s="193"/>
      <c r="K56" s="193"/>
      <c r="L56" s="193">
        <v>2</v>
      </c>
      <c r="M56" s="193"/>
      <c r="N56" s="193"/>
      <c r="O56" s="193"/>
      <c r="P56" s="193">
        <v>2</v>
      </c>
      <c r="Q56" s="193"/>
      <c r="R56" s="193"/>
      <c r="S56" s="193"/>
      <c r="T56" s="193">
        <v>0</v>
      </c>
      <c r="U56" s="193"/>
      <c r="V56" s="193"/>
      <c r="W56" s="193"/>
      <c r="X56" s="193">
        <v>0</v>
      </c>
      <c r="Y56" s="193"/>
      <c r="Z56" s="193"/>
      <c r="AA56" s="193"/>
      <c r="AB56" s="193">
        <v>0</v>
      </c>
      <c r="AC56" s="193"/>
      <c r="AD56" s="193"/>
      <c r="AE56" s="193"/>
      <c r="AF56" s="193">
        <v>0</v>
      </c>
      <c r="AG56" s="193"/>
      <c r="AH56" s="193"/>
      <c r="AI56" s="193"/>
      <c r="AJ56" s="196">
        <v>6</v>
      </c>
      <c r="AK56" s="196"/>
      <c r="AL56" s="196"/>
      <c r="AM56" s="193">
        <v>4</v>
      </c>
      <c r="AN56" s="193"/>
      <c r="AO56" s="193"/>
      <c r="AP56" s="193">
        <v>0</v>
      </c>
      <c r="AQ56" s="193"/>
      <c r="AR56" s="193"/>
      <c r="AS56" s="193">
        <v>2</v>
      </c>
      <c r="AT56" s="193"/>
      <c r="AU56" s="193"/>
      <c r="AV56" s="193">
        <v>0</v>
      </c>
      <c r="AW56" s="193"/>
      <c r="AX56" s="193"/>
      <c r="AY56" s="193">
        <v>0</v>
      </c>
      <c r="AZ56" s="193"/>
      <c r="BA56" s="193"/>
      <c r="BB56" s="193">
        <v>0</v>
      </c>
      <c r="BC56" s="193"/>
      <c r="BD56" s="193"/>
      <c r="BE56" s="193">
        <v>0</v>
      </c>
      <c r="BF56" s="193"/>
      <c r="BG56" s="193"/>
      <c r="BH56" s="193">
        <v>0</v>
      </c>
      <c r="BI56" s="193"/>
      <c r="BJ56" s="193"/>
      <c r="BK56" s="193">
        <v>0</v>
      </c>
      <c r="BL56" s="193"/>
      <c r="BM56" s="193"/>
    </row>
    <row r="57" spans="1:76" s="15" customFormat="1" ht="16.5" customHeight="1">
      <c r="A57" s="22"/>
      <c r="B57" s="23" t="s">
        <v>24</v>
      </c>
      <c r="C57" s="24"/>
      <c r="D57" s="195">
        <v>4</v>
      </c>
      <c r="E57" s="196"/>
      <c r="F57" s="196"/>
      <c r="G57" s="196"/>
      <c r="H57" s="193">
        <v>2</v>
      </c>
      <c r="I57" s="193"/>
      <c r="J57" s="193"/>
      <c r="K57" s="193"/>
      <c r="L57" s="193">
        <v>1</v>
      </c>
      <c r="M57" s="193"/>
      <c r="N57" s="193"/>
      <c r="O57" s="193"/>
      <c r="P57" s="193">
        <v>1</v>
      </c>
      <c r="Q57" s="193"/>
      <c r="R57" s="193"/>
      <c r="S57" s="193"/>
      <c r="T57" s="193">
        <v>0</v>
      </c>
      <c r="U57" s="193"/>
      <c r="V57" s="193"/>
      <c r="W57" s="193"/>
      <c r="X57" s="193">
        <v>0</v>
      </c>
      <c r="Y57" s="193"/>
      <c r="Z57" s="193"/>
      <c r="AA57" s="193"/>
      <c r="AB57" s="193">
        <v>0</v>
      </c>
      <c r="AC57" s="193"/>
      <c r="AD57" s="193"/>
      <c r="AE57" s="193"/>
      <c r="AF57" s="193">
        <v>0</v>
      </c>
      <c r="AG57" s="193"/>
      <c r="AH57" s="193"/>
      <c r="AI57" s="193"/>
      <c r="AJ57" s="196">
        <v>4</v>
      </c>
      <c r="AK57" s="196"/>
      <c r="AL57" s="196"/>
      <c r="AM57" s="193">
        <v>2</v>
      </c>
      <c r="AN57" s="193"/>
      <c r="AO57" s="193"/>
      <c r="AP57" s="193">
        <v>2</v>
      </c>
      <c r="AQ57" s="193"/>
      <c r="AR57" s="193"/>
      <c r="AS57" s="193">
        <v>0</v>
      </c>
      <c r="AT57" s="193"/>
      <c r="AU57" s="193"/>
      <c r="AV57" s="193">
        <v>0</v>
      </c>
      <c r="AW57" s="193"/>
      <c r="AX57" s="193"/>
      <c r="AY57" s="193">
        <v>0</v>
      </c>
      <c r="AZ57" s="193"/>
      <c r="BA57" s="193"/>
      <c r="BB57" s="193">
        <v>0</v>
      </c>
      <c r="BC57" s="193"/>
      <c r="BD57" s="193"/>
      <c r="BE57" s="193">
        <v>0</v>
      </c>
      <c r="BF57" s="193"/>
      <c r="BG57" s="193"/>
      <c r="BH57" s="193">
        <v>0</v>
      </c>
      <c r="BI57" s="193"/>
      <c r="BJ57" s="193"/>
      <c r="BK57" s="193">
        <v>0</v>
      </c>
      <c r="BL57" s="193"/>
      <c r="BM57" s="193"/>
    </row>
    <row r="58" spans="1:76" s="15" customFormat="1" ht="16.5" customHeight="1">
      <c r="A58" s="22"/>
      <c r="B58" s="23" t="s">
        <v>25</v>
      </c>
      <c r="C58" s="24"/>
      <c r="D58" s="195">
        <v>5</v>
      </c>
      <c r="E58" s="196"/>
      <c r="F58" s="196"/>
      <c r="G58" s="196"/>
      <c r="H58" s="193">
        <v>2</v>
      </c>
      <c r="I58" s="193"/>
      <c r="J58" s="193"/>
      <c r="K58" s="193"/>
      <c r="L58" s="193">
        <v>2</v>
      </c>
      <c r="M58" s="193"/>
      <c r="N58" s="193"/>
      <c r="O58" s="193"/>
      <c r="P58" s="193">
        <v>1</v>
      </c>
      <c r="Q58" s="193"/>
      <c r="R58" s="193"/>
      <c r="S58" s="193"/>
      <c r="T58" s="193">
        <v>0</v>
      </c>
      <c r="U58" s="193"/>
      <c r="V58" s="193"/>
      <c r="W58" s="193"/>
      <c r="X58" s="193">
        <v>0</v>
      </c>
      <c r="Y58" s="193"/>
      <c r="Z58" s="193"/>
      <c r="AA58" s="193"/>
      <c r="AB58" s="193">
        <v>0</v>
      </c>
      <c r="AC58" s="193"/>
      <c r="AD58" s="193"/>
      <c r="AE58" s="193"/>
      <c r="AF58" s="193">
        <v>0</v>
      </c>
      <c r="AG58" s="193"/>
      <c r="AH58" s="193"/>
      <c r="AI58" s="193"/>
      <c r="AJ58" s="196">
        <v>5</v>
      </c>
      <c r="AK58" s="196"/>
      <c r="AL58" s="196"/>
      <c r="AM58" s="193">
        <v>0</v>
      </c>
      <c r="AN58" s="193"/>
      <c r="AO58" s="193"/>
      <c r="AP58" s="193">
        <v>4</v>
      </c>
      <c r="AQ58" s="193"/>
      <c r="AR58" s="193"/>
      <c r="AS58" s="193">
        <v>0</v>
      </c>
      <c r="AT58" s="193"/>
      <c r="AU58" s="193"/>
      <c r="AV58" s="193">
        <v>1</v>
      </c>
      <c r="AW58" s="193"/>
      <c r="AX58" s="193"/>
      <c r="AY58" s="193">
        <v>0</v>
      </c>
      <c r="AZ58" s="193"/>
      <c r="BA58" s="193"/>
      <c r="BB58" s="193">
        <v>0</v>
      </c>
      <c r="BC58" s="193"/>
      <c r="BD58" s="193"/>
      <c r="BE58" s="193">
        <v>0</v>
      </c>
      <c r="BF58" s="193"/>
      <c r="BG58" s="193"/>
      <c r="BH58" s="193">
        <v>0</v>
      </c>
      <c r="BI58" s="193"/>
      <c r="BJ58" s="193"/>
      <c r="BK58" s="193">
        <v>0</v>
      </c>
      <c r="BL58" s="193"/>
      <c r="BM58" s="193"/>
    </row>
    <row r="59" spans="1:76" s="15" customFormat="1" ht="16.5" customHeight="1">
      <c r="A59" s="22"/>
      <c r="B59" s="23" t="s">
        <v>17</v>
      </c>
      <c r="C59" s="24"/>
      <c r="D59" s="195">
        <v>3</v>
      </c>
      <c r="E59" s="196"/>
      <c r="F59" s="196"/>
      <c r="G59" s="196"/>
      <c r="H59" s="193">
        <v>1</v>
      </c>
      <c r="I59" s="193"/>
      <c r="J59" s="193"/>
      <c r="K59" s="193"/>
      <c r="L59" s="193">
        <v>1</v>
      </c>
      <c r="M59" s="193"/>
      <c r="N59" s="193"/>
      <c r="O59" s="193"/>
      <c r="P59" s="193">
        <v>1</v>
      </c>
      <c r="Q59" s="193"/>
      <c r="R59" s="193"/>
      <c r="S59" s="193"/>
      <c r="T59" s="193">
        <v>0</v>
      </c>
      <c r="U59" s="193"/>
      <c r="V59" s="193"/>
      <c r="W59" s="193"/>
      <c r="X59" s="193">
        <v>0</v>
      </c>
      <c r="Y59" s="193"/>
      <c r="Z59" s="193"/>
      <c r="AA59" s="193"/>
      <c r="AB59" s="193">
        <v>0</v>
      </c>
      <c r="AC59" s="193"/>
      <c r="AD59" s="193"/>
      <c r="AE59" s="193"/>
      <c r="AF59" s="193">
        <v>0</v>
      </c>
      <c r="AG59" s="193"/>
      <c r="AH59" s="193"/>
      <c r="AI59" s="193"/>
      <c r="AJ59" s="196">
        <v>3</v>
      </c>
      <c r="AK59" s="196"/>
      <c r="AL59" s="196"/>
      <c r="AM59" s="193">
        <v>1</v>
      </c>
      <c r="AN59" s="193"/>
      <c r="AO59" s="193"/>
      <c r="AP59" s="193">
        <v>2</v>
      </c>
      <c r="AQ59" s="193"/>
      <c r="AR59" s="193"/>
      <c r="AS59" s="193">
        <v>0</v>
      </c>
      <c r="AT59" s="193"/>
      <c r="AU59" s="193"/>
      <c r="AV59" s="193">
        <v>0</v>
      </c>
      <c r="AW59" s="193"/>
      <c r="AX59" s="193"/>
      <c r="AY59" s="193">
        <v>0</v>
      </c>
      <c r="AZ59" s="193"/>
      <c r="BA59" s="193"/>
      <c r="BB59" s="193">
        <v>0</v>
      </c>
      <c r="BC59" s="193"/>
      <c r="BD59" s="193"/>
      <c r="BE59" s="193">
        <v>0</v>
      </c>
      <c r="BF59" s="193"/>
      <c r="BG59" s="193"/>
      <c r="BH59" s="193">
        <v>0</v>
      </c>
      <c r="BI59" s="193"/>
      <c r="BJ59" s="193"/>
      <c r="BK59" s="193">
        <v>0</v>
      </c>
      <c r="BL59" s="193"/>
      <c r="BM59" s="193"/>
    </row>
    <row r="60" spans="1:76" s="15" customFormat="1" ht="16.5" customHeight="1">
      <c r="A60" s="22"/>
      <c r="B60" s="23" t="s">
        <v>54</v>
      </c>
      <c r="C60" s="24"/>
      <c r="D60" s="195">
        <v>3</v>
      </c>
      <c r="E60" s="196"/>
      <c r="F60" s="196"/>
      <c r="G60" s="196"/>
      <c r="H60" s="193">
        <v>1</v>
      </c>
      <c r="I60" s="193"/>
      <c r="J60" s="193"/>
      <c r="K60" s="193"/>
      <c r="L60" s="193">
        <v>1</v>
      </c>
      <c r="M60" s="193"/>
      <c r="N60" s="193"/>
      <c r="O60" s="193"/>
      <c r="P60" s="193">
        <v>1</v>
      </c>
      <c r="Q60" s="193"/>
      <c r="R60" s="193"/>
      <c r="S60" s="193"/>
      <c r="T60" s="193">
        <v>0</v>
      </c>
      <c r="U60" s="193"/>
      <c r="V60" s="193"/>
      <c r="W60" s="193"/>
      <c r="X60" s="193">
        <v>0</v>
      </c>
      <c r="Y60" s="193"/>
      <c r="Z60" s="193"/>
      <c r="AA60" s="193"/>
      <c r="AB60" s="193">
        <v>0</v>
      </c>
      <c r="AC60" s="193"/>
      <c r="AD60" s="193"/>
      <c r="AE60" s="193"/>
      <c r="AF60" s="193">
        <v>0</v>
      </c>
      <c r="AG60" s="193"/>
      <c r="AH60" s="193"/>
      <c r="AI60" s="193"/>
      <c r="AJ60" s="196">
        <v>3</v>
      </c>
      <c r="AK60" s="196"/>
      <c r="AL60" s="196"/>
      <c r="AM60" s="193">
        <v>1</v>
      </c>
      <c r="AN60" s="193"/>
      <c r="AO60" s="193"/>
      <c r="AP60" s="193">
        <v>2</v>
      </c>
      <c r="AQ60" s="193"/>
      <c r="AR60" s="193"/>
      <c r="AS60" s="193">
        <v>0</v>
      </c>
      <c r="AT60" s="193"/>
      <c r="AU60" s="193"/>
      <c r="AV60" s="193">
        <v>0</v>
      </c>
      <c r="AW60" s="193"/>
      <c r="AX60" s="193"/>
      <c r="AY60" s="193">
        <v>0</v>
      </c>
      <c r="AZ60" s="193"/>
      <c r="BA60" s="193"/>
      <c r="BB60" s="193">
        <v>0</v>
      </c>
      <c r="BC60" s="193"/>
      <c r="BD60" s="193"/>
      <c r="BE60" s="193">
        <v>0</v>
      </c>
      <c r="BF60" s="193"/>
      <c r="BG60" s="193"/>
      <c r="BH60" s="193">
        <v>0</v>
      </c>
      <c r="BI60" s="193"/>
      <c r="BJ60" s="193"/>
      <c r="BK60" s="193">
        <v>0</v>
      </c>
      <c r="BL60" s="193"/>
      <c r="BM60" s="193"/>
    </row>
    <row r="61" spans="1:76" s="15" customFormat="1" ht="7.5" customHeight="1">
      <c r="A61" s="27"/>
      <c r="B61" s="27"/>
      <c r="C61" s="28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</row>
    <row r="62" spans="1:76" s="15" customFormat="1" ht="15" customHeight="1">
      <c r="A62" s="19"/>
      <c r="B62" s="19" t="s">
        <v>32</v>
      </c>
      <c r="C62" s="19"/>
    </row>
    <row r="63" spans="1:76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</row>
    <row r="64" spans="1:76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</row>
    <row r="65" spans="1:102">
      <c r="A65" s="1"/>
      <c r="B65" s="1"/>
      <c r="C65" s="1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</row>
    <row r="66" spans="1:102">
      <c r="A66" s="1"/>
      <c r="B66" s="1"/>
      <c r="C66" s="1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102">
      <c r="A67" s="1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7"/>
      <c r="AN67" s="7"/>
      <c r="AO67" s="7"/>
      <c r="AP67" s="7"/>
      <c r="AQ67" s="7"/>
      <c r="AR67" s="7"/>
      <c r="AS67" s="7"/>
      <c r="AT67" s="7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</row>
    <row r="68" spans="1:10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</row>
    <row r="69" spans="1:102">
      <c r="A69" s="1"/>
      <c r="B69" s="1"/>
      <c r="C69" s="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</row>
    <row r="70" spans="1:102">
      <c r="A70" s="1"/>
      <c r="B70" s="1"/>
      <c r="C70" s="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</row>
    <row r="71" spans="1:102">
      <c r="A71" s="1"/>
      <c r="B71" s="1"/>
      <c r="C71" s="1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</row>
    <row r="72" spans="1:102">
      <c r="A72" s="1"/>
      <c r="B72" s="1"/>
      <c r="C72" s="1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</row>
    <row r="73" spans="1:102">
      <c r="A73" s="6"/>
      <c r="B73" s="6"/>
      <c r="C73" s="6"/>
    </row>
    <row r="74" spans="1:102">
      <c r="A74" s="6"/>
      <c r="B74" s="6"/>
      <c r="C74" s="6"/>
    </row>
    <row r="75" spans="1:102">
      <c r="A75" s="6"/>
      <c r="B75" s="6"/>
      <c r="C75" s="6"/>
    </row>
    <row r="77" spans="1:10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</row>
    <row r="78" spans="1:10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</row>
    <row r="79" spans="1:102">
      <c r="A79" s="6"/>
      <c r="B79" s="6"/>
      <c r="C79" s="6"/>
    </row>
    <row r="80" spans="1:102">
      <c r="A80" s="1"/>
      <c r="B80" s="1"/>
      <c r="C80" s="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</row>
    <row r="81" spans="1:102">
      <c r="A81" s="1"/>
      <c r="B81" s="1"/>
      <c r="C81" s="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</row>
    <row r="82" spans="1:102">
      <c r="A82" s="1"/>
      <c r="B82" s="1"/>
      <c r="C82" s="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1"/>
      <c r="AY82" s="1"/>
      <c r="AZ82" s="1"/>
      <c r="BA82" s="1"/>
      <c r="BB82" s="1"/>
      <c r="BC82" s="1"/>
      <c r="BD82" s="11"/>
      <c r="BE82" s="1"/>
      <c r="BF82" s="1"/>
      <c r="BG82" s="1"/>
      <c r="BH82" s="1"/>
      <c r="BI82" s="1"/>
      <c r="BJ82" s="11"/>
      <c r="BK82" s="1"/>
      <c r="BL82" s="1"/>
      <c r="BM82" s="1"/>
      <c r="BN82" s="1"/>
      <c r="BO82" s="1"/>
      <c r="BP82" s="11"/>
      <c r="BQ82" s="1"/>
      <c r="BR82" s="1"/>
      <c r="BS82" s="1"/>
      <c r="BT82" s="1"/>
      <c r="BU82" s="1"/>
      <c r="BV82" s="11"/>
      <c r="BW82" s="1"/>
      <c r="BX82" s="1"/>
      <c r="BY82" s="1"/>
      <c r="BZ82" s="1"/>
      <c r="CA82" s="1"/>
      <c r="CB82" s="11"/>
      <c r="CC82" s="1"/>
      <c r="CD82" s="1"/>
      <c r="CE82" s="1"/>
      <c r="CF82" s="1"/>
      <c r="CG82" s="1"/>
      <c r="CH82" s="11"/>
      <c r="CI82" s="1"/>
      <c r="CJ82" s="1"/>
      <c r="CK82" s="1"/>
      <c r="CL82" s="1"/>
      <c r="CM82" s="1"/>
      <c r="CN82" s="11"/>
      <c r="CO82" s="1"/>
      <c r="CP82" s="1"/>
      <c r="CQ82" s="1"/>
      <c r="CR82" s="1"/>
      <c r="CS82" s="1"/>
      <c r="CT82" s="11"/>
      <c r="CU82" s="1"/>
      <c r="CV82" s="1"/>
      <c r="CW82" s="1"/>
      <c r="CX82" s="11"/>
    </row>
    <row r="83" spans="1:102">
      <c r="A83" s="1"/>
      <c r="B83" s="1"/>
      <c r="C83" s="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</row>
    <row r="84" spans="1:102">
      <c r="A84" s="1"/>
      <c r="B84" s="1"/>
      <c r="C84" s="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</row>
    <row r="85" spans="1:102">
      <c r="A85" s="1"/>
      <c r="B85" s="1"/>
      <c r="C85" s="1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</row>
    <row r="86" spans="1:102">
      <c r="A86" s="204"/>
      <c r="B86" s="204"/>
      <c r="C86" s="204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5"/>
      <c r="O86" s="210"/>
      <c r="P86" s="210"/>
      <c r="Q86" s="210"/>
      <c r="R86" s="210"/>
      <c r="S86" s="210"/>
      <c r="T86" s="210"/>
      <c r="U86" s="210"/>
      <c r="V86" s="210"/>
      <c r="W86" s="5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  <c r="BQ86" s="210"/>
      <c r="BR86" s="210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0"/>
      <c r="CK86" s="210"/>
      <c r="CL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5"/>
    </row>
    <row r="87" spans="1:102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</row>
    <row r="88" spans="1:102">
      <c r="A88" s="204"/>
      <c r="B88" s="204"/>
      <c r="C88" s="204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5"/>
      <c r="O88" s="210"/>
      <c r="P88" s="210"/>
      <c r="Q88" s="210"/>
      <c r="R88" s="210"/>
      <c r="S88" s="210"/>
      <c r="T88" s="210"/>
      <c r="U88" s="210"/>
      <c r="V88" s="210"/>
      <c r="W88" s="5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5"/>
    </row>
    <row r="89" spans="1:102">
      <c r="A89" s="204"/>
      <c r="B89" s="204"/>
      <c r="C89" s="204"/>
      <c r="D89" s="210"/>
      <c r="E89" s="210"/>
      <c r="F89" s="211"/>
      <c r="G89" s="211"/>
      <c r="H89" s="211"/>
      <c r="I89" s="211"/>
      <c r="J89" s="211"/>
      <c r="K89" s="211"/>
      <c r="L89" s="211"/>
      <c r="M89" s="211"/>
      <c r="N89" s="12"/>
      <c r="O89" s="211"/>
      <c r="P89" s="211"/>
      <c r="Q89" s="211"/>
      <c r="R89" s="211"/>
      <c r="S89" s="211"/>
      <c r="T89" s="211"/>
      <c r="U89" s="211"/>
      <c r="V89" s="211"/>
      <c r="W89" s="12"/>
      <c r="X89" s="211"/>
      <c r="Y89" s="211"/>
      <c r="Z89" s="211"/>
      <c r="AA89" s="211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0"/>
      <c r="BR89" s="210"/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210"/>
      <c r="CD89" s="210"/>
      <c r="CE89" s="210"/>
      <c r="CF89" s="210"/>
      <c r="CG89" s="210"/>
      <c r="CH89" s="210"/>
      <c r="CI89" s="210"/>
      <c r="CJ89" s="210"/>
      <c r="CK89" s="210"/>
      <c r="CL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5"/>
    </row>
    <row r="90" spans="1:102">
      <c r="A90" s="204"/>
      <c r="B90" s="204"/>
      <c r="C90" s="204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5"/>
      <c r="O90" s="210"/>
      <c r="P90" s="210"/>
      <c r="Q90" s="210"/>
      <c r="R90" s="210"/>
      <c r="S90" s="210"/>
      <c r="T90" s="210"/>
      <c r="U90" s="210"/>
      <c r="V90" s="210"/>
      <c r="W90" s="5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5"/>
    </row>
    <row r="91" spans="1:102">
      <c r="A91" s="204"/>
      <c r="B91" s="204"/>
      <c r="C91" s="204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5"/>
      <c r="O91" s="210"/>
      <c r="P91" s="210"/>
      <c r="Q91" s="210"/>
      <c r="R91" s="210"/>
      <c r="S91" s="210"/>
      <c r="T91" s="210"/>
      <c r="U91" s="210"/>
      <c r="V91" s="210"/>
      <c r="W91" s="5"/>
      <c r="X91" s="210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  <c r="BI91" s="210"/>
      <c r="BJ91" s="210"/>
      <c r="BK91" s="210"/>
      <c r="BL91" s="210"/>
      <c r="BM91" s="210"/>
      <c r="BN91" s="210"/>
      <c r="BO91" s="210"/>
      <c r="BP91" s="210"/>
      <c r="BQ91" s="210"/>
      <c r="BR91" s="210"/>
      <c r="BS91" s="210"/>
      <c r="BT91" s="210"/>
      <c r="BU91" s="210"/>
      <c r="BV91" s="210"/>
      <c r="BW91" s="210"/>
      <c r="BX91" s="210"/>
      <c r="BY91" s="210"/>
      <c r="BZ91" s="210"/>
      <c r="CA91" s="210"/>
      <c r="CB91" s="210"/>
      <c r="CC91" s="210"/>
      <c r="CD91" s="210"/>
      <c r="CE91" s="210"/>
      <c r="CF91" s="210"/>
      <c r="CG91" s="210"/>
      <c r="CH91" s="210"/>
      <c r="CI91" s="210"/>
      <c r="CJ91" s="210"/>
      <c r="CK91" s="210"/>
      <c r="CL91" s="210"/>
      <c r="CM91" s="210"/>
      <c r="CN91" s="210"/>
      <c r="CO91" s="210"/>
      <c r="CP91" s="210"/>
      <c r="CQ91" s="210"/>
      <c r="CR91" s="210"/>
      <c r="CS91" s="210"/>
      <c r="CT91" s="210"/>
      <c r="CU91" s="210"/>
      <c r="CV91" s="210"/>
      <c r="CW91" s="210"/>
      <c r="CX91" s="5"/>
    </row>
    <row r="92" spans="1:102">
      <c r="A92" s="204"/>
      <c r="B92" s="204"/>
      <c r="C92" s="204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5"/>
      <c r="O92" s="210"/>
      <c r="P92" s="210"/>
      <c r="Q92" s="210"/>
      <c r="R92" s="210"/>
      <c r="S92" s="210"/>
      <c r="T92" s="210"/>
      <c r="U92" s="210"/>
      <c r="V92" s="210"/>
      <c r="W92" s="5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  <c r="BI92" s="210"/>
      <c r="BJ92" s="210"/>
      <c r="BK92" s="210"/>
      <c r="BL92" s="210"/>
      <c r="BM92" s="210"/>
      <c r="BN92" s="210"/>
      <c r="BO92" s="210"/>
      <c r="BP92" s="210"/>
      <c r="BQ92" s="210"/>
      <c r="BR92" s="210"/>
      <c r="BS92" s="210"/>
      <c r="BT92" s="210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10"/>
      <c r="CK92" s="210"/>
      <c r="CL92" s="210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5"/>
    </row>
  </sheetData>
  <mergeCells count="1236">
    <mergeCell ref="CJ92:CK92"/>
    <mergeCell ref="CL92:CM92"/>
    <mergeCell ref="CN92:CO92"/>
    <mergeCell ref="CP92:CU92"/>
    <mergeCell ref="CV92:CW92"/>
    <mergeCell ref="BX92:BY92"/>
    <mergeCell ref="BZ92:CA92"/>
    <mergeCell ref="CB92:CC92"/>
    <mergeCell ref="CD92:CE92"/>
    <mergeCell ref="CF92:CG92"/>
    <mergeCell ref="CH92:CI92"/>
    <mergeCell ref="BL92:BM92"/>
    <mergeCell ref="BN92:BO92"/>
    <mergeCell ref="BP92:BQ92"/>
    <mergeCell ref="BR92:BS92"/>
    <mergeCell ref="BT92:BU92"/>
    <mergeCell ref="BV92:BW92"/>
    <mergeCell ref="AZ92:BA92"/>
    <mergeCell ref="BB92:BC92"/>
    <mergeCell ref="BD92:BE92"/>
    <mergeCell ref="BF92:BG92"/>
    <mergeCell ref="BH92:BI92"/>
    <mergeCell ref="BJ92:BK92"/>
    <mergeCell ref="AN92:AO92"/>
    <mergeCell ref="AP92:AQ92"/>
    <mergeCell ref="AR92:AS92"/>
    <mergeCell ref="AT92:AU92"/>
    <mergeCell ref="AV92:AW92"/>
    <mergeCell ref="AX92:AY92"/>
    <mergeCell ref="S92:V92"/>
    <mergeCell ref="X92:AA92"/>
    <mergeCell ref="AB92:AD92"/>
    <mergeCell ref="AE92:AG92"/>
    <mergeCell ref="AH92:AJ92"/>
    <mergeCell ref="AK92:AM92"/>
    <mergeCell ref="CJ91:CK91"/>
    <mergeCell ref="CL91:CM91"/>
    <mergeCell ref="CN91:CO91"/>
    <mergeCell ref="CP91:CU91"/>
    <mergeCell ref="CV91:CW91"/>
    <mergeCell ref="A92:C92"/>
    <mergeCell ref="D92:E92"/>
    <mergeCell ref="F92:I92"/>
    <mergeCell ref="J92:M92"/>
    <mergeCell ref="O92:R92"/>
    <mergeCell ref="BX91:BY91"/>
    <mergeCell ref="BZ91:CA91"/>
    <mergeCell ref="CB91:CC91"/>
    <mergeCell ref="CD91:CE91"/>
    <mergeCell ref="CF91:CG91"/>
    <mergeCell ref="CH91:CI91"/>
    <mergeCell ref="BL91:BM91"/>
    <mergeCell ref="BN91:BO91"/>
    <mergeCell ref="BP91:BQ91"/>
    <mergeCell ref="BR91:BS91"/>
    <mergeCell ref="BT91:BU91"/>
    <mergeCell ref="BV91:BW91"/>
    <mergeCell ref="AZ91:BA91"/>
    <mergeCell ref="BB91:BC91"/>
    <mergeCell ref="BD91:BE91"/>
    <mergeCell ref="BF91:BG91"/>
    <mergeCell ref="BH91:BI91"/>
    <mergeCell ref="BJ91:BK91"/>
    <mergeCell ref="AN91:AO91"/>
    <mergeCell ref="AP91:AQ91"/>
    <mergeCell ref="AR91:AS91"/>
    <mergeCell ref="AT91:AU91"/>
    <mergeCell ref="AV91:AW91"/>
    <mergeCell ref="AX91:AY91"/>
    <mergeCell ref="S91:V91"/>
    <mergeCell ref="X91:AA91"/>
    <mergeCell ref="AB91:AD91"/>
    <mergeCell ref="AE91:AG91"/>
    <mergeCell ref="AH91:AJ91"/>
    <mergeCell ref="AK91:AM91"/>
    <mergeCell ref="CJ90:CK90"/>
    <mergeCell ref="CL90:CM90"/>
    <mergeCell ref="CN90:CO90"/>
    <mergeCell ref="CP90:CU90"/>
    <mergeCell ref="CV90:CW90"/>
    <mergeCell ref="A91:C91"/>
    <mergeCell ref="D91:E91"/>
    <mergeCell ref="F91:I91"/>
    <mergeCell ref="J91:M91"/>
    <mergeCell ref="O91:R91"/>
    <mergeCell ref="BX90:BY90"/>
    <mergeCell ref="BZ90:CA90"/>
    <mergeCell ref="CB90:CC90"/>
    <mergeCell ref="CD90:CE90"/>
    <mergeCell ref="CF90:CG90"/>
    <mergeCell ref="CH90:CI90"/>
    <mergeCell ref="BL90:BM90"/>
    <mergeCell ref="BN90:BO90"/>
    <mergeCell ref="BP90:BQ90"/>
    <mergeCell ref="BR90:BS90"/>
    <mergeCell ref="BT90:BU90"/>
    <mergeCell ref="BV90:BW90"/>
    <mergeCell ref="AZ90:BA90"/>
    <mergeCell ref="BB90:BC90"/>
    <mergeCell ref="BD90:BE90"/>
    <mergeCell ref="BF90:BG90"/>
    <mergeCell ref="BH90:BI90"/>
    <mergeCell ref="BJ90:BK90"/>
    <mergeCell ref="AN90:AO90"/>
    <mergeCell ref="AP90:AQ90"/>
    <mergeCell ref="AR90:AS90"/>
    <mergeCell ref="AT90:AU90"/>
    <mergeCell ref="AV90:AW90"/>
    <mergeCell ref="AX90:AY90"/>
    <mergeCell ref="S90:V90"/>
    <mergeCell ref="X90:AA90"/>
    <mergeCell ref="AB90:AD90"/>
    <mergeCell ref="AE90:AG90"/>
    <mergeCell ref="AH90:AJ90"/>
    <mergeCell ref="AK90:AM90"/>
    <mergeCell ref="CJ89:CK89"/>
    <mergeCell ref="AX89:AY89"/>
    <mergeCell ref="S89:V89"/>
    <mergeCell ref="X89:AA89"/>
    <mergeCell ref="AB89:AD89"/>
    <mergeCell ref="AE89:AG89"/>
    <mergeCell ref="AH89:AJ89"/>
    <mergeCell ref="AK89:AM89"/>
    <mergeCell ref="CL89:CM89"/>
    <mergeCell ref="CN89:CO89"/>
    <mergeCell ref="CP89:CU89"/>
    <mergeCell ref="CV89:CW89"/>
    <mergeCell ref="A90:C90"/>
    <mergeCell ref="D90:E90"/>
    <mergeCell ref="F90:I90"/>
    <mergeCell ref="J90:M90"/>
    <mergeCell ref="O90:R90"/>
    <mergeCell ref="BX89:BY89"/>
    <mergeCell ref="BZ89:CA89"/>
    <mergeCell ref="CB89:CC89"/>
    <mergeCell ref="CD89:CE89"/>
    <mergeCell ref="CF89:CG89"/>
    <mergeCell ref="CH89:CI89"/>
    <mergeCell ref="BL89:BM89"/>
    <mergeCell ref="BN89:BO89"/>
    <mergeCell ref="BP89:BQ89"/>
    <mergeCell ref="BR89:BS89"/>
    <mergeCell ref="BT89:BU89"/>
    <mergeCell ref="BV89:BW89"/>
    <mergeCell ref="AZ89:BA89"/>
    <mergeCell ref="BB89:BC89"/>
    <mergeCell ref="BD89:BE89"/>
    <mergeCell ref="BF89:BG89"/>
    <mergeCell ref="BH89:BI89"/>
    <mergeCell ref="BJ89:BK89"/>
    <mergeCell ref="AN89:AO89"/>
    <mergeCell ref="AP89:AQ89"/>
    <mergeCell ref="AR89:AS89"/>
    <mergeCell ref="AT89:AU89"/>
    <mergeCell ref="AV89:AW89"/>
    <mergeCell ref="A89:C89"/>
    <mergeCell ref="D89:E89"/>
    <mergeCell ref="F89:I89"/>
    <mergeCell ref="J89:M89"/>
    <mergeCell ref="O89:R89"/>
    <mergeCell ref="BX88:BY88"/>
    <mergeCell ref="BZ88:CA88"/>
    <mergeCell ref="CB88:CC88"/>
    <mergeCell ref="CD88:CE88"/>
    <mergeCell ref="CF88:CG88"/>
    <mergeCell ref="CH88:CI88"/>
    <mergeCell ref="BL88:BM88"/>
    <mergeCell ref="BN88:BO88"/>
    <mergeCell ref="BP88:BQ88"/>
    <mergeCell ref="BR88:BS88"/>
    <mergeCell ref="BT88:BU88"/>
    <mergeCell ref="BV88:BW88"/>
    <mergeCell ref="AZ88:BA88"/>
    <mergeCell ref="BB88:BC88"/>
    <mergeCell ref="BD88:BE88"/>
    <mergeCell ref="BF88:BG88"/>
    <mergeCell ref="BH88:BI88"/>
    <mergeCell ref="BJ88:BK88"/>
    <mergeCell ref="AN88:AO88"/>
    <mergeCell ref="AP88:AQ88"/>
    <mergeCell ref="AR88:AS88"/>
    <mergeCell ref="AT88:AU88"/>
    <mergeCell ref="CJ86:CK86"/>
    <mergeCell ref="CL86:CM86"/>
    <mergeCell ref="CN86:CO86"/>
    <mergeCell ref="CP86:CU86"/>
    <mergeCell ref="CV86:CW86"/>
    <mergeCell ref="A88:C88"/>
    <mergeCell ref="D88:E88"/>
    <mergeCell ref="F88:I88"/>
    <mergeCell ref="J88:M88"/>
    <mergeCell ref="O88:R88"/>
    <mergeCell ref="BX86:BY86"/>
    <mergeCell ref="BZ86:CA86"/>
    <mergeCell ref="CB86:CC86"/>
    <mergeCell ref="CD86:CE86"/>
    <mergeCell ref="CF86:CG86"/>
    <mergeCell ref="CH86:CI86"/>
    <mergeCell ref="BL86:BM86"/>
    <mergeCell ref="BN86:BO86"/>
    <mergeCell ref="BP86:BQ86"/>
    <mergeCell ref="BR86:BS86"/>
    <mergeCell ref="BT86:BU86"/>
    <mergeCell ref="BV86:BW86"/>
    <mergeCell ref="AZ86:BA86"/>
    <mergeCell ref="BB86:BC86"/>
    <mergeCell ref="CJ88:CK88"/>
    <mergeCell ref="CL88:CM88"/>
    <mergeCell ref="CN88:CO88"/>
    <mergeCell ref="CP88:CU88"/>
    <mergeCell ref="CV88:CW88"/>
    <mergeCell ref="AP86:AQ86"/>
    <mergeCell ref="AR86:AS86"/>
    <mergeCell ref="AT86:AU86"/>
    <mergeCell ref="AV86:AW86"/>
    <mergeCell ref="AX86:AY86"/>
    <mergeCell ref="S86:V86"/>
    <mergeCell ref="X86:AA86"/>
    <mergeCell ref="AB86:AD86"/>
    <mergeCell ref="AE86:AG86"/>
    <mergeCell ref="AH86:AJ86"/>
    <mergeCell ref="AK86:AM86"/>
    <mergeCell ref="AY60:BA60"/>
    <mergeCell ref="BB60:BD60"/>
    <mergeCell ref="BE60:BG60"/>
    <mergeCell ref="BH60:BJ60"/>
    <mergeCell ref="BK60:BM60"/>
    <mergeCell ref="AV88:AW88"/>
    <mergeCell ref="AX88:AY88"/>
    <mergeCell ref="S88:V88"/>
    <mergeCell ref="X88:AA88"/>
    <mergeCell ref="AB88:AD88"/>
    <mergeCell ref="AE88:AG88"/>
    <mergeCell ref="AH88:AJ88"/>
    <mergeCell ref="AK88:AM88"/>
    <mergeCell ref="A86:C86"/>
    <mergeCell ref="D86:E86"/>
    <mergeCell ref="F86:I86"/>
    <mergeCell ref="J86:M86"/>
    <mergeCell ref="O86:R86"/>
    <mergeCell ref="AF60:AI60"/>
    <mergeCell ref="AJ60:AL60"/>
    <mergeCell ref="AM60:AO60"/>
    <mergeCell ref="AP60:AR60"/>
    <mergeCell ref="AS60:AU60"/>
    <mergeCell ref="AV60:AX60"/>
    <mergeCell ref="BE59:BG59"/>
    <mergeCell ref="BH59:BJ59"/>
    <mergeCell ref="BK59:BM59"/>
    <mergeCell ref="D60:G60"/>
    <mergeCell ref="H60:K60"/>
    <mergeCell ref="L60:O60"/>
    <mergeCell ref="P60:S60"/>
    <mergeCell ref="T60:W60"/>
    <mergeCell ref="X60:AA60"/>
    <mergeCell ref="AB60:AE60"/>
    <mergeCell ref="AM59:AO59"/>
    <mergeCell ref="AP59:AR59"/>
    <mergeCell ref="AS59:AU59"/>
    <mergeCell ref="AV59:AX59"/>
    <mergeCell ref="AY59:BA59"/>
    <mergeCell ref="BB59:BD59"/>
    <mergeCell ref="BD86:BE86"/>
    <mergeCell ref="BF86:BG86"/>
    <mergeCell ref="BH86:BI86"/>
    <mergeCell ref="BJ86:BK86"/>
    <mergeCell ref="AN86:AO86"/>
    <mergeCell ref="BK58:BM58"/>
    <mergeCell ref="D59:G59"/>
    <mergeCell ref="H59:K59"/>
    <mergeCell ref="L59:O59"/>
    <mergeCell ref="P59:S59"/>
    <mergeCell ref="T59:W59"/>
    <mergeCell ref="X59:AA59"/>
    <mergeCell ref="AB59:AE59"/>
    <mergeCell ref="AF59:AI59"/>
    <mergeCell ref="AJ59:AL59"/>
    <mergeCell ref="AS58:AU58"/>
    <mergeCell ref="AV58:AX58"/>
    <mergeCell ref="AY58:BA58"/>
    <mergeCell ref="BB58:BD58"/>
    <mergeCell ref="BE58:BG58"/>
    <mergeCell ref="BH58:BJ58"/>
    <mergeCell ref="X58:AA58"/>
    <mergeCell ref="AB58:AE58"/>
    <mergeCell ref="AF58:AI58"/>
    <mergeCell ref="AJ58:AL58"/>
    <mergeCell ref="AM58:AO58"/>
    <mergeCell ref="AP58:AR58"/>
    <mergeCell ref="AY57:BA57"/>
    <mergeCell ref="BB57:BD57"/>
    <mergeCell ref="BE57:BG57"/>
    <mergeCell ref="BH57:BJ57"/>
    <mergeCell ref="BK57:BM57"/>
    <mergeCell ref="D58:G58"/>
    <mergeCell ref="H58:K58"/>
    <mergeCell ref="L58:O58"/>
    <mergeCell ref="P58:S58"/>
    <mergeCell ref="T58:W58"/>
    <mergeCell ref="AF57:AI57"/>
    <mergeCell ref="AJ57:AL57"/>
    <mergeCell ref="AM57:AO57"/>
    <mergeCell ref="AP57:AR57"/>
    <mergeCell ref="AS57:AU57"/>
    <mergeCell ref="AV57:AX57"/>
    <mergeCell ref="BE56:BG56"/>
    <mergeCell ref="BH56:BJ56"/>
    <mergeCell ref="BK56:BM56"/>
    <mergeCell ref="D57:G57"/>
    <mergeCell ref="H57:K57"/>
    <mergeCell ref="L57:O57"/>
    <mergeCell ref="P57:S57"/>
    <mergeCell ref="T57:W57"/>
    <mergeCell ref="X57:AA57"/>
    <mergeCell ref="AB57:AE57"/>
    <mergeCell ref="AM56:AO56"/>
    <mergeCell ref="AP56:AR56"/>
    <mergeCell ref="AS56:AU56"/>
    <mergeCell ref="AV56:AX56"/>
    <mergeCell ref="AY56:BA56"/>
    <mergeCell ref="BB56:BD56"/>
    <mergeCell ref="BK55:BM55"/>
    <mergeCell ref="D56:G56"/>
    <mergeCell ref="H56:K56"/>
    <mergeCell ref="L56:O56"/>
    <mergeCell ref="P56:S56"/>
    <mergeCell ref="T56:W56"/>
    <mergeCell ref="X56:AA56"/>
    <mergeCell ref="AB56:AE56"/>
    <mergeCell ref="AF56:AI56"/>
    <mergeCell ref="AJ56:AL56"/>
    <mergeCell ref="AS55:AU55"/>
    <mergeCell ref="AV55:AX55"/>
    <mergeCell ref="AY55:BA55"/>
    <mergeCell ref="BB55:BD55"/>
    <mergeCell ref="BE55:BG55"/>
    <mergeCell ref="BH55:BJ55"/>
    <mergeCell ref="X55:AA55"/>
    <mergeCell ref="AB55:AE55"/>
    <mergeCell ref="AF55:AI55"/>
    <mergeCell ref="AJ55:AL55"/>
    <mergeCell ref="AM55:AO55"/>
    <mergeCell ref="AP55:AR55"/>
    <mergeCell ref="AY54:BA54"/>
    <mergeCell ref="BB54:BD54"/>
    <mergeCell ref="BE54:BG54"/>
    <mergeCell ref="BH54:BJ54"/>
    <mergeCell ref="BK54:BM54"/>
    <mergeCell ref="D55:G55"/>
    <mergeCell ref="H55:K55"/>
    <mergeCell ref="L55:O55"/>
    <mergeCell ref="P55:S55"/>
    <mergeCell ref="T55:W55"/>
    <mergeCell ref="AF54:AI54"/>
    <mergeCell ref="AJ54:AL54"/>
    <mergeCell ref="AM54:AO54"/>
    <mergeCell ref="AP54:AR54"/>
    <mergeCell ref="AS54:AU54"/>
    <mergeCell ref="AV54:AX54"/>
    <mergeCell ref="BE53:BG53"/>
    <mergeCell ref="BH53:BJ53"/>
    <mergeCell ref="BK53:BM53"/>
    <mergeCell ref="D54:G54"/>
    <mergeCell ref="H54:K54"/>
    <mergeCell ref="L54:O54"/>
    <mergeCell ref="P54:S54"/>
    <mergeCell ref="T54:W54"/>
    <mergeCell ref="X54:AA54"/>
    <mergeCell ref="AB54:AE54"/>
    <mergeCell ref="AM53:AO53"/>
    <mergeCell ref="AP53:AR53"/>
    <mergeCell ref="AS53:AU53"/>
    <mergeCell ref="AV53:AX53"/>
    <mergeCell ref="AY53:BA53"/>
    <mergeCell ref="BB53:BD53"/>
    <mergeCell ref="BK52:BM52"/>
    <mergeCell ref="D53:G53"/>
    <mergeCell ref="H53:K53"/>
    <mergeCell ref="L53:O53"/>
    <mergeCell ref="P53:S53"/>
    <mergeCell ref="T53:W53"/>
    <mergeCell ref="X53:AA53"/>
    <mergeCell ref="AB53:AE53"/>
    <mergeCell ref="AF53:AI53"/>
    <mergeCell ref="AJ53:AL53"/>
    <mergeCell ref="AS52:AU52"/>
    <mergeCell ref="AV52:AX52"/>
    <mergeCell ref="AY52:BA52"/>
    <mergeCell ref="BB52:BD52"/>
    <mergeCell ref="BE52:BG52"/>
    <mergeCell ref="BH52:BJ52"/>
    <mergeCell ref="X52:AA52"/>
    <mergeCell ref="AB52:AE52"/>
    <mergeCell ref="AF52:AI52"/>
    <mergeCell ref="AJ52:AL52"/>
    <mergeCell ref="AM52:AO52"/>
    <mergeCell ref="AP52:AR52"/>
    <mergeCell ref="AY51:BA51"/>
    <mergeCell ref="BB51:BD51"/>
    <mergeCell ref="BE51:BG51"/>
    <mergeCell ref="BH51:BJ51"/>
    <mergeCell ref="BK51:BM51"/>
    <mergeCell ref="D52:G52"/>
    <mergeCell ref="H52:K52"/>
    <mergeCell ref="L52:O52"/>
    <mergeCell ref="P52:S52"/>
    <mergeCell ref="T52:W52"/>
    <mergeCell ref="AF51:AI51"/>
    <mergeCell ref="AJ51:AL51"/>
    <mergeCell ref="AM51:AO51"/>
    <mergeCell ref="AP51:AR51"/>
    <mergeCell ref="AS51:AU51"/>
    <mergeCell ref="AV51:AX51"/>
    <mergeCell ref="BE50:BG50"/>
    <mergeCell ref="BH50:BJ50"/>
    <mergeCell ref="BK50:BM50"/>
    <mergeCell ref="D51:G51"/>
    <mergeCell ref="H51:K51"/>
    <mergeCell ref="L51:O51"/>
    <mergeCell ref="P51:S51"/>
    <mergeCell ref="T51:W51"/>
    <mergeCell ref="X51:AA51"/>
    <mergeCell ref="AB51:AE51"/>
    <mergeCell ref="AM50:AO50"/>
    <mergeCell ref="AP50:AR50"/>
    <mergeCell ref="AS50:AU50"/>
    <mergeCell ref="AV50:AX50"/>
    <mergeCell ref="AY50:BA50"/>
    <mergeCell ref="BB50:BD50"/>
    <mergeCell ref="BK49:BM49"/>
    <mergeCell ref="D50:G50"/>
    <mergeCell ref="H50:K50"/>
    <mergeCell ref="L50:O50"/>
    <mergeCell ref="P50:S50"/>
    <mergeCell ref="T50:W50"/>
    <mergeCell ref="X50:AA50"/>
    <mergeCell ref="AB50:AE50"/>
    <mergeCell ref="AF50:AI50"/>
    <mergeCell ref="AJ50:AL50"/>
    <mergeCell ref="AS49:AU49"/>
    <mergeCell ref="AV49:AX49"/>
    <mergeCell ref="AY49:BA49"/>
    <mergeCell ref="BB49:BD49"/>
    <mergeCell ref="BE49:BG49"/>
    <mergeCell ref="BH49:BJ49"/>
    <mergeCell ref="X49:AA49"/>
    <mergeCell ref="AB49:AE49"/>
    <mergeCell ref="AF49:AI49"/>
    <mergeCell ref="AJ49:AL49"/>
    <mergeCell ref="AM49:AO49"/>
    <mergeCell ref="AP49:AR49"/>
    <mergeCell ref="AY48:BA48"/>
    <mergeCell ref="BB48:BD48"/>
    <mergeCell ref="BE48:BG48"/>
    <mergeCell ref="BH48:BJ48"/>
    <mergeCell ref="BK48:BM48"/>
    <mergeCell ref="D49:G49"/>
    <mergeCell ref="H49:K49"/>
    <mergeCell ref="L49:O49"/>
    <mergeCell ref="P49:S49"/>
    <mergeCell ref="T49:W49"/>
    <mergeCell ref="AF48:AI48"/>
    <mergeCell ref="AJ48:AL48"/>
    <mergeCell ref="AM48:AO48"/>
    <mergeCell ref="AP48:AR48"/>
    <mergeCell ref="AS48:AU48"/>
    <mergeCell ref="AV48:AX48"/>
    <mergeCell ref="BE47:BG47"/>
    <mergeCell ref="BH47:BJ47"/>
    <mergeCell ref="BK47:BM47"/>
    <mergeCell ref="D48:G48"/>
    <mergeCell ref="H48:K48"/>
    <mergeCell ref="L48:O48"/>
    <mergeCell ref="P48:S48"/>
    <mergeCell ref="T48:W48"/>
    <mergeCell ref="X48:AA48"/>
    <mergeCell ref="AB48:AE48"/>
    <mergeCell ref="AM47:AO47"/>
    <mergeCell ref="AP47:AR47"/>
    <mergeCell ref="AS47:AU47"/>
    <mergeCell ref="AV47:AX47"/>
    <mergeCell ref="AY47:BA47"/>
    <mergeCell ref="BB47:BD47"/>
    <mergeCell ref="D47:G47"/>
    <mergeCell ref="H47:K47"/>
    <mergeCell ref="L47:O47"/>
    <mergeCell ref="P47:S47"/>
    <mergeCell ref="T47:W47"/>
    <mergeCell ref="X47:AA47"/>
    <mergeCell ref="AB47:AE47"/>
    <mergeCell ref="AF47:AI47"/>
    <mergeCell ref="AJ47:AL47"/>
    <mergeCell ref="AS46:AU46"/>
    <mergeCell ref="AV46:AX46"/>
    <mergeCell ref="AY46:BA46"/>
    <mergeCell ref="BB46:BD46"/>
    <mergeCell ref="BE46:BG46"/>
    <mergeCell ref="BH46:BJ46"/>
    <mergeCell ref="X46:AA46"/>
    <mergeCell ref="AB46:AE46"/>
    <mergeCell ref="AF46:AI46"/>
    <mergeCell ref="AJ46:AL46"/>
    <mergeCell ref="AM46:AO46"/>
    <mergeCell ref="AP46:AR46"/>
    <mergeCell ref="A46:C46"/>
    <mergeCell ref="D46:G46"/>
    <mergeCell ref="H46:K46"/>
    <mergeCell ref="L46:O46"/>
    <mergeCell ref="P46:S46"/>
    <mergeCell ref="T46:W46"/>
    <mergeCell ref="AV45:AX45"/>
    <mergeCell ref="AY45:BA45"/>
    <mergeCell ref="BB45:BD45"/>
    <mergeCell ref="BE45:BG45"/>
    <mergeCell ref="BH45:BJ45"/>
    <mergeCell ref="BK45:BM45"/>
    <mergeCell ref="AB45:AE45"/>
    <mergeCell ref="AF45:AI45"/>
    <mergeCell ref="AJ45:AL45"/>
    <mergeCell ref="AM45:AO45"/>
    <mergeCell ref="AP45:AR45"/>
    <mergeCell ref="AS45:AU45"/>
    <mergeCell ref="D45:G45"/>
    <mergeCell ref="H45:K45"/>
    <mergeCell ref="L45:O45"/>
    <mergeCell ref="P45:S45"/>
    <mergeCell ref="T45:W45"/>
    <mergeCell ref="X45:AA45"/>
    <mergeCell ref="BK46:BM46"/>
    <mergeCell ref="AV43:AX43"/>
    <mergeCell ref="AY43:BA43"/>
    <mergeCell ref="BB43:BD43"/>
    <mergeCell ref="BE43:BG43"/>
    <mergeCell ref="BH43:BJ43"/>
    <mergeCell ref="BK43:BM43"/>
    <mergeCell ref="AB43:AE43"/>
    <mergeCell ref="AF43:AI43"/>
    <mergeCell ref="AJ43:AL43"/>
    <mergeCell ref="AM43:AO43"/>
    <mergeCell ref="AP43:AR43"/>
    <mergeCell ref="AS43:AU43"/>
    <mergeCell ref="BB40:BD40"/>
    <mergeCell ref="BE40:BG40"/>
    <mergeCell ref="BH40:BJ40"/>
    <mergeCell ref="BK40:BM40"/>
    <mergeCell ref="D43:G43"/>
    <mergeCell ref="H43:K43"/>
    <mergeCell ref="L43:O43"/>
    <mergeCell ref="P43:S43"/>
    <mergeCell ref="T43:W43"/>
    <mergeCell ref="X43:AA43"/>
    <mergeCell ref="AJ40:AL40"/>
    <mergeCell ref="AM40:AO40"/>
    <mergeCell ref="AP40:AR40"/>
    <mergeCell ref="AS40:AU40"/>
    <mergeCell ref="AV40:AX40"/>
    <mergeCell ref="AY40:BA40"/>
    <mergeCell ref="A40:C40"/>
    <mergeCell ref="D40:G40"/>
    <mergeCell ref="H40:K40"/>
    <mergeCell ref="L40:O40"/>
    <mergeCell ref="P40:S40"/>
    <mergeCell ref="T40:W40"/>
    <mergeCell ref="X40:AA40"/>
    <mergeCell ref="AB40:AE40"/>
    <mergeCell ref="AF40:AI40"/>
    <mergeCell ref="AS39:AU39"/>
    <mergeCell ref="AV39:AX39"/>
    <mergeCell ref="AY39:BA39"/>
    <mergeCell ref="BB39:BD39"/>
    <mergeCell ref="BE39:BG39"/>
    <mergeCell ref="BH39:BJ39"/>
    <mergeCell ref="X39:AA39"/>
    <mergeCell ref="AB39:AE39"/>
    <mergeCell ref="AF39:AI39"/>
    <mergeCell ref="AJ39:AL39"/>
    <mergeCell ref="AM39:AO39"/>
    <mergeCell ref="AP39:AR39"/>
    <mergeCell ref="A39:C39"/>
    <mergeCell ref="D39:G39"/>
    <mergeCell ref="H39:K39"/>
    <mergeCell ref="L39:O39"/>
    <mergeCell ref="P39:S39"/>
    <mergeCell ref="T39:W39"/>
    <mergeCell ref="AY36:BA36"/>
    <mergeCell ref="BB36:BD36"/>
    <mergeCell ref="BE36:BG36"/>
    <mergeCell ref="BH36:BJ36"/>
    <mergeCell ref="BK36:BM36"/>
    <mergeCell ref="AM38:AO38"/>
    <mergeCell ref="AP38:AR38"/>
    <mergeCell ref="AS38:AU38"/>
    <mergeCell ref="AV38:AX38"/>
    <mergeCell ref="AY38:BA38"/>
    <mergeCell ref="AF36:AI38"/>
    <mergeCell ref="AJ36:AL38"/>
    <mergeCell ref="AM36:AO36"/>
    <mergeCell ref="AP36:AR36"/>
    <mergeCell ref="AS36:AU36"/>
    <mergeCell ref="AV36:AX36"/>
    <mergeCell ref="A35:C38"/>
    <mergeCell ref="D35:AI35"/>
    <mergeCell ref="AJ35:BM35"/>
    <mergeCell ref="D36:G38"/>
    <mergeCell ref="H36:K38"/>
    <mergeCell ref="L36:O38"/>
    <mergeCell ref="BK38:BM38"/>
    <mergeCell ref="BK39:BM39"/>
    <mergeCell ref="P36:S38"/>
    <mergeCell ref="T36:W38"/>
    <mergeCell ref="X36:AA38"/>
    <mergeCell ref="AB36:AE38"/>
    <mergeCell ref="CA29:CD29"/>
    <mergeCell ref="CE29:CH29"/>
    <mergeCell ref="CI29:CL29"/>
    <mergeCell ref="CM29:CP29"/>
    <mergeCell ref="CQ29:CT29"/>
    <mergeCell ref="CU29:CX29"/>
    <mergeCell ref="BF29:BH29"/>
    <mergeCell ref="BI29:BK29"/>
    <mergeCell ref="BL29:BN29"/>
    <mergeCell ref="BO29:BR29"/>
    <mergeCell ref="BS29:BV29"/>
    <mergeCell ref="BW29:BZ29"/>
    <mergeCell ref="AN29:AP29"/>
    <mergeCell ref="AQ29:AS29"/>
    <mergeCell ref="AT29:AV29"/>
    <mergeCell ref="AW29:AY29"/>
    <mergeCell ref="AZ29:BB29"/>
    <mergeCell ref="BC29:BE29"/>
    <mergeCell ref="V29:X29"/>
    <mergeCell ref="Y29:AA29"/>
    <mergeCell ref="AB29:AD29"/>
    <mergeCell ref="AE29:AG29"/>
    <mergeCell ref="AH29:AJ29"/>
    <mergeCell ref="AK29:AM29"/>
    <mergeCell ref="BB38:BD38"/>
    <mergeCell ref="BE38:BG38"/>
    <mergeCell ref="BH38:BJ38"/>
    <mergeCell ref="D29:F29"/>
    <mergeCell ref="G29:I29"/>
    <mergeCell ref="J29:L29"/>
    <mergeCell ref="M29:O29"/>
    <mergeCell ref="P29:R29"/>
    <mergeCell ref="S29:U29"/>
    <mergeCell ref="CA28:CD28"/>
    <mergeCell ref="CE28:CH28"/>
    <mergeCell ref="CI28:CL28"/>
    <mergeCell ref="CM28:CP28"/>
    <mergeCell ref="CQ28:CT28"/>
    <mergeCell ref="CU28:CX28"/>
    <mergeCell ref="BF28:BH28"/>
    <mergeCell ref="BI28:BK28"/>
    <mergeCell ref="BL28:BN28"/>
    <mergeCell ref="BO28:BR28"/>
    <mergeCell ref="BS28:BV28"/>
    <mergeCell ref="BW28:BZ28"/>
    <mergeCell ref="AN28:AP28"/>
    <mergeCell ref="AQ28:AS28"/>
    <mergeCell ref="AT28:AV28"/>
    <mergeCell ref="AW28:AY28"/>
    <mergeCell ref="AZ28:BB28"/>
    <mergeCell ref="BC28:BE28"/>
    <mergeCell ref="V28:X28"/>
    <mergeCell ref="Y28:AA28"/>
    <mergeCell ref="AB28:AD28"/>
    <mergeCell ref="AE28:AG28"/>
    <mergeCell ref="AH28:AJ28"/>
    <mergeCell ref="AK28:AM28"/>
    <mergeCell ref="D28:F28"/>
    <mergeCell ref="G28:I28"/>
    <mergeCell ref="J28:L28"/>
    <mergeCell ref="M28:O28"/>
    <mergeCell ref="P28:R28"/>
    <mergeCell ref="S28:U28"/>
    <mergeCell ref="CA27:CD27"/>
    <mergeCell ref="CE27:CH27"/>
    <mergeCell ref="CI27:CL27"/>
    <mergeCell ref="CM27:CP27"/>
    <mergeCell ref="CQ27:CT27"/>
    <mergeCell ref="CU27:CX27"/>
    <mergeCell ref="BF27:BH27"/>
    <mergeCell ref="BI27:BK27"/>
    <mergeCell ref="BL27:BN27"/>
    <mergeCell ref="BO27:BR27"/>
    <mergeCell ref="BS27:BV27"/>
    <mergeCell ref="BW27:BZ27"/>
    <mergeCell ref="AN27:AP27"/>
    <mergeCell ref="AQ27:AS27"/>
    <mergeCell ref="AT27:AV27"/>
    <mergeCell ref="AW27:AY27"/>
    <mergeCell ref="AZ27:BB27"/>
    <mergeCell ref="BC27:BE27"/>
    <mergeCell ref="V27:X27"/>
    <mergeCell ref="Y27:AA27"/>
    <mergeCell ref="AB27:AD27"/>
    <mergeCell ref="AE27:AG27"/>
    <mergeCell ref="AH27:AJ27"/>
    <mergeCell ref="AK27:AM27"/>
    <mergeCell ref="D27:F27"/>
    <mergeCell ref="G27:I27"/>
    <mergeCell ref="J27:L27"/>
    <mergeCell ref="M27:O27"/>
    <mergeCell ref="P27:R27"/>
    <mergeCell ref="S27:U27"/>
    <mergeCell ref="CA26:CD26"/>
    <mergeCell ref="CE26:CH26"/>
    <mergeCell ref="CI26:CL26"/>
    <mergeCell ref="CM26:CP26"/>
    <mergeCell ref="CQ26:CT26"/>
    <mergeCell ref="CU26:CX26"/>
    <mergeCell ref="BF26:BH26"/>
    <mergeCell ref="BI26:BK26"/>
    <mergeCell ref="BL26:BN26"/>
    <mergeCell ref="BO26:BR26"/>
    <mergeCell ref="BS26:BV26"/>
    <mergeCell ref="BW26:BZ26"/>
    <mergeCell ref="AN26:AP26"/>
    <mergeCell ref="AQ26:AS26"/>
    <mergeCell ref="AT26:AV26"/>
    <mergeCell ref="AW26:AY26"/>
    <mergeCell ref="AZ26:BB26"/>
    <mergeCell ref="BC26:BE26"/>
    <mergeCell ref="V26:X26"/>
    <mergeCell ref="Y26:AA26"/>
    <mergeCell ref="AB26:AD26"/>
    <mergeCell ref="AE26:AG26"/>
    <mergeCell ref="AH26:AJ26"/>
    <mergeCell ref="AK26:AM26"/>
    <mergeCell ref="D26:F26"/>
    <mergeCell ref="G26:I26"/>
    <mergeCell ref="J26:L26"/>
    <mergeCell ref="M26:O26"/>
    <mergeCell ref="P26:R26"/>
    <mergeCell ref="S26:U26"/>
    <mergeCell ref="CA25:CD25"/>
    <mergeCell ref="CE25:CH25"/>
    <mergeCell ref="CI25:CL25"/>
    <mergeCell ref="CM25:CP25"/>
    <mergeCell ref="CQ25:CT25"/>
    <mergeCell ref="CU25:CX25"/>
    <mergeCell ref="BF25:BH25"/>
    <mergeCell ref="BI25:BK25"/>
    <mergeCell ref="BL25:BN25"/>
    <mergeCell ref="BO25:BR25"/>
    <mergeCell ref="BS25:BV25"/>
    <mergeCell ref="BW25:BZ25"/>
    <mergeCell ref="AN25:AP25"/>
    <mergeCell ref="AQ25:AS25"/>
    <mergeCell ref="AT25:AV25"/>
    <mergeCell ref="AW25:AY25"/>
    <mergeCell ref="AZ25:BB25"/>
    <mergeCell ref="BC25:BE25"/>
    <mergeCell ref="V25:X25"/>
    <mergeCell ref="Y25:AA25"/>
    <mergeCell ref="AB25:AD25"/>
    <mergeCell ref="AE25:AG25"/>
    <mergeCell ref="AH25:AJ25"/>
    <mergeCell ref="AK25:AM25"/>
    <mergeCell ref="D25:F25"/>
    <mergeCell ref="G25:I25"/>
    <mergeCell ref="J25:L25"/>
    <mergeCell ref="M25:O25"/>
    <mergeCell ref="P25:R25"/>
    <mergeCell ref="S25:U25"/>
    <mergeCell ref="CA24:CD24"/>
    <mergeCell ref="CE24:CH24"/>
    <mergeCell ref="CI24:CL24"/>
    <mergeCell ref="CM24:CP24"/>
    <mergeCell ref="CQ24:CT24"/>
    <mergeCell ref="CU24:CX24"/>
    <mergeCell ref="BF24:BH24"/>
    <mergeCell ref="BI24:BK24"/>
    <mergeCell ref="BL24:BN24"/>
    <mergeCell ref="BO24:BR24"/>
    <mergeCell ref="BS24:BV24"/>
    <mergeCell ref="BW24:BZ24"/>
    <mergeCell ref="AN24:AP24"/>
    <mergeCell ref="AQ24:AS24"/>
    <mergeCell ref="AT24:AV24"/>
    <mergeCell ref="AW24:AY24"/>
    <mergeCell ref="AZ24:BB24"/>
    <mergeCell ref="BC24:BE24"/>
    <mergeCell ref="V24:X24"/>
    <mergeCell ref="Y24:AA24"/>
    <mergeCell ref="AB24:AD24"/>
    <mergeCell ref="AE24:AG24"/>
    <mergeCell ref="AH24:AJ24"/>
    <mergeCell ref="AK24:AM24"/>
    <mergeCell ref="D24:F24"/>
    <mergeCell ref="G24:I24"/>
    <mergeCell ref="J24:L24"/>
    <mergeCell ref="M24:O24"/>
    <mergeCell ref="P24:R24"/>
    <mergeCell ref="S24:U24"/>
    <mergeCell ref="CA23:CD23"/>
    <mergeCell ref="CE23:CH23"/>
    <mergeCell ref="CI23:CL23"/>
    <mergeCell ref="CM23:CP23"/>
    <mergeCell ref="CQ23:CT23"/>
    <mergeCell ref="CU23:CX23"/>
    <mergeCell ref="BF23:BH23"/>
    <mergeCell ref="BI23:BK23"/>
    <mergeCell ref="BL23:BN23"/>
    <mergeCell ref="BO23:BR23"/>
    <mergeCell ref="BS23:BV23"/>
    <mergeCell ref="BW23:BZ23"/>
    <mergeCell ref="AN23:AP23"/>
    <mergeCell ref="AQ23:AS23"/>
    <mergeCell ref="AT23:AV23"/>
    <mergeCell ref="AW23:AY23"/>
    <mergeCell ref="AZ23:BB23"/>
    <mergeCell ref="BC23:BE23"/>
    <mergeCell ref="V23:X23"/>
    <mergeCell ref="Y23:AA23"/>
    <mergeCell ref="AB23:AD23"/>
    <mergeCell ref="AE23:AG23"/>
    <mergeCell ref="AH23:AJ23"/>
    <mergeCell ref="AK23:AM23"/>
    <mergeCell ref="D23:F23"/>
    <mergeCell ref="G23:I23"/>
    <mergeCell ref="J23:L23"/>
    <mergeCell ref="M23:O23"/>
    <mergeCell ref="P23:R23"/>
    <mergeCell ref="S23:U23"/>
    <mergeCell ref="CA22:CD22"/>
    <mergeCell ref="CE22:CH22"/>
    <mergeCell ref="CI22:CL22"/>
    <mergeCell ref="CM22:CP22"/>
    <mergeCell ref="CQ22:CT22"/>
    <mergeCell ref="CU22:CX22"/>
    <mergeCell ref="BF22:BH22"/>
    <mergeCell ref="BI22:BK22"/>
    <mergeCell ref="BL22:BN22"/>
    <mergeCell ref="BO22:BR22"/>
    <mergeCell ref="BS22:BV22"/>
    <mergeCell ref="BW22:BZ22"/>
    <mergeCell ref="AN22:AP22"/>
    <mergeCell ref="AQ22:AS22"/>
    <mergeCell ref="AT22:AV22"/>
    <mergeCell ref="AW22:AY22"/>
    <mergeCell ref="AZ22:BB22"/>
    <mergeCell ref="BC22:BE22"/>
    <mergeCell ref="V22:X22"/>
    <mergeCell ref="Y22:AA22"/>
    <mergeCell ref="AB22:AD22"/>
    <mergeCell ref="AE22:AG22"/>
    <mergeCell ref="AH22:AJ22"/>
    <mergeCell ref="AK22:AM22"/>
    <mergeCell ref="D22:F22"/>
    <mergeCell ref="G22:I22"/>
    <mergeCell ref="J22:L22"/>
    <mergeCell ref="M22:O22"/>
    <mergeCell ref="P22:R22"/>
    <mergeCell ref="S22:U22"/>
    <mergeCell ref="CA21:CD21"/>
    <mergeCell ref="CE21:CH21"/>
    <mergeCell ref="CI21:CL21"/>
    <mergeCell ref="CM21:CP21"/>
    <mergeCell ref="CQ21:CT21"/>
    <mergeCell ref="CU21:CX21"/>
    <mergeCell ref="BF21:BH21"/>
    <mergeCell ref="BI21:BK21"/>
    <mergeCell ref="BL21:BN21"/>
    <mergeCell ref="BO21:BR21"/>
    <mergeCell ref="BS21:BV21"/>
    <mergeCell ref="BW21:BZ21"/>
    <mergeCell ref="AN21:AP21"/>
    <mergeCell ref="AQ21:AS21"/>
    <mergeCell ref="AT21:AV21"/>
    <mergeCell ref="AW21:AY21"/>
    <mergeCell ref="AZ21:BB21"/>
    <mergeCell ref="BC21:BE21"/>
    <mergeCell ref="V21:X21"/>
    <mergeCell ref="Y21:AA21"/>
    <mergeCell ref="AB21:AD21"/>
    <mergeCell ref="AE21:AG21"/>
    <mergeCell ref="AH21:AJ21"/>
    <mergeCell ref="AK21:AM21"/>
    <mergeCell ref="D21:F21"/>
    <mergeCell ref="G21:I21"/>
    <mergeCell ref="J21:L21"/>
    <mergeCell ref="M21:O21"/>
    <mergeCell ref="P21:R21"/>
    <mergeCell ref="S21:U21"/>
    <mergeCell ref="CA20:CD20"/>
    <mergeCell ref="CE20:CH20"/>
    <mergeCell ref="CI20:CL20"/>
    <mergeCell ref="CM20:CP20"/>
    <mergeCell ref="CQ20:CT20"/>
    <mergeCell ref="CU20:CX20"/>
    <mergeCell ref="BF20:BH20"/>
    <mergeCell ref="BI20:BK20"/>
    <mergeCell ref="BL20:BN20"/>
    <mergeCell ref="BO20:BR20"/>
    <mergeCell ref="BS20:BV20"/>
    <mergeCell ref="BW20:BZ20"/>
    <mergeCell ref="AN20:AP20"/>
    <mergeCell ref="AQ20:AS20"/>
    <mergeCell ref="AT20:AV20"/>
    <mergeCell ref="AW20:AY20"/>
    <mergeCell ref="AZ20:BB20"/>
    <mergeCell ref="BC20:BE20"/>
    <mergeCell ref="V20:X20"/>
    <mergeCell ref="Y20:AA20"/>
    <mergeCell ref="AB20:AD20"/>
    <mergeCell ref="AE20:AG20"/>
    <mergeCell ref="AH20:AJ20"/>
    <mergeCell ref="AK20:AM20"/>
    <mergeCell ref="D20:F20"/>
    <mergeCell ref="G20:I20"/>
    <mergeCell ref="J20:L20"/>
    <mergeCell ref="M20:O20"/>
    <mergeCell ref="P20:R20"/>
    <mergeCell ref="S20:U20"/>
    <mergeCell ref="CA19:CD19"/>
    <mergeCell ref="CE19:CH19"/>
    <mergeCell ref="CI19:CL19"/>
    <mergeCell ref="CM19:CP19"/>
    <mergeCell ref="CQ19:CT19"/>
    <mergeCell ref="CU19:CX19"/>
    <mergeCell ref="BF19:BH19"/>
    <mergeCell ref="BI19:BK19"/>
    <mergeCell ref="BL19:BN19"/>
    <mergeCell ref="BO19:BR19"/>
    <mergeCell ref="BS19:BV19"/>
    <mergeCell ref="BW19:BZ19"/>
    <mergeCell ref="AN19:AP19"/>
    <mergeCell ref="AQ19:AS19"/>
    <mergeCell ref="AT19:AV19"/>
    <mergeCell ref="AW19:AY19"/>
    <mergeCell ref="AZ19:BB19"/>
    <mergeCell ref="BC19:BE19"/>
    <mergeCell ref="V19:X19"/>
    <mergeCell ref="Y19:AA19"/>
    <mergeCell ref="AB19:AD19"/>
    <mergeCell ref="AE19:AG19"/>
    <mergeCell ref="AH19:AJ19"/>
    <mergeCell ref="AK19:AM19"/>
    <mergeCell ref="D19:F19"/>
    <mergeCell ref="G19:I19"/>
    <mergeCell ref="J19:L19"/>
    <mergeCell ref="M19:O19"/>
    <mergeCell ref="P19:R19"/>
    <mergeCell ref="S19:U19"/>
    <mergeCell ref="CA18:CD18"/>
    <mergeCell ref="CE18:CH18"/>
    <mergeCell ref="CI18:CL18"/>
    <mergeCell ref="CM18:CP18"/>
    <mergeCell ref="CQ18:CT18"/>
    <mergeCell ref="CU18:CX18"/>
    <mergeCell ref="BF18:BH18"/>
    <mergeCell ref="BI18:BK18"/>
    <mergeCell ref="BL18:BN18"/>
    <mergeCell ref="BO18:BR18"/>
    <mergeCell ref="BS18:BV18"/>
    <mergeCell ref="BW18:BZ18"/>
    <mergeCell ref="AN18:AP18"/>
    <mergeCell ref="AQ18:AS18"/>
    <mergeCell ref="AT18:AV18"/>
    <mergeCell ref="AW18:AY18"/>
    <mergeCell ref="AZ18:BB18"/>
    <mergeCell ref="BC18:BE18"/>
    <mergeCell ref="V18:X18"/>
    <mergeCell ref="Y18:AA18"/>
    <mergeCell ref="AB18:AD18"/>
    <mergeCell ref="AE18:AG18"/>
    <mergeCell ref="AH18:AJ18"/>
    <mergeCell ref="AK18:AM18"/>
    <mergeCell ref="D18:F18"/>
    <mergeCell ref="G18:I18"/>
    <mergeCell ref="J18:L18"/>
    <mergeCell ref="M18:O18"/>
    <mergeCell ref="P18:R18"/>
    <mergeCell ref="S18:U18"/>
    <mergeCell ref="CA17:CD17"/>
    <mergeCell ref="CE17:CH17"/>
    <mergeCell ref="CI17:CL17"/>
    <mergeCell ref="CM17:CP17"/>
    <mergeCell ref="CQ17:CT17"/>
    <mergeCell ref="CU17:CX17"/>
    <mergeCell ref="BF17:BH17"/>
    <mergeCell ref="BI17:BK17"/>
    <mergeCell ref="BL17:BN17"/>
    <mergeCell ref="BO17:BR17"/>
    <mergeCell ref="BS17:BV17"/>
    <mergeCell ref="BW17:BZ17"/>
    <mergeCell ref="AN17:AP17"/>
    <mergeCell ref="AQ17:AS17"/>
    <mergeCell ref="AT17:AV17"/>
    <mergeCell ref="AW17:AY17"/>
    <mergeCell ref="AZ17:BB17"/>
    <mergeCell ref="BC17:BE17"/>
    <mergeCell ref="V17:X17"/>
    <mergeCell ref="Y17:AA17"/>
    <mergeCell ref="AB17:AD17"/>
    <mergeCell ref="AE17:AG17"/>
    <mergeCell ref="AH17:AJ17"/>
    <mergeCell ref="AK17:AM17"/>
    <mergeCell ref="CI16:CL16"/>
    <mergeCell ref="CM16:CP16"/>
    <mergeCell ref="CQ16:CT16"/>
    <mergeCell ref="CU16:CX16"/>
    <mergeCell ref="D17:F17"/>
    <mergeCell ref="G17:I17"/>
    <mergeCell ref="J17:L17"/>
    <mergeCell ref="M17:O17"/>
    <mergeCell ref="P17:R17"/>
    <mergeCell ref="S17:U17"/>
    <mergeCell ref="BL16:BN16"/>
    <mergeCell ref="BO16:BR16"/>
    <mergeCell ref="BS16:BV16"/>
    <mergeCell ref="BW16:BZ16"/>
    <mergeCell ref="CA16:CD16"/>
    <mergeCell ref="CE16:CH16"/>
    <mergeCell ref="AT16:AV16"/>
    <mergeCell ref="AW16:AY16"/>
    <mergeCell ref="AZ16:BB16"/>
    <mergeCell ref="BC16:BE16"/>
    <mergeCell ref="BF16:BH16"/>
    <mergeCell ref="BI16:BK16"/>
    <mergeCell ref="AB16:AD16"/>
    <mergeCell ref="AE16:AG16"/>
    <mergeCell ref="AH16:AJ16"/>
    <mergeCell ref="AK16:AM16"/>
    <mergeCell ref="AN16:AP16"/>
    <mergeCell ref="AQ16:AS16"/>
    <mergeCell ref="CU15:CX15"/>
    <mergeCell ref="CY15:DA15"/>
    <mergeCell ref="D16:F16"/>
    <mergeCell ref="G16:I16"/>
    <mergeCell ref="J16:L16"/>
    <mergeCell ref="M16:O16"/>
    <mergeCell ref="P16:R16"/>
    <mergeCell ref="S16:U16"/>
    <mergeCell ref="V16:X16"/>
    <mergeCell ref="Y16:AA16"/>
    <mergeCell ref="BW15:BZ15"/>
    <mergeCell ref="CA15:CD15"/>
    <mergeCell ref="CE15:CH15"/>
    <mergeCell ref="CI15:CL15"/>
    <mergeCell ref="CM15:CP15"/>
    <mergeCell ref="CQ15:CT15"/>
    <mergeCell ref="BC15:BE15"/>
    <mergeCell ref="BF15:BH15"/>
    <mergeCell ref="BI15:BK15"/>
    <mergeCell ref="BL15:BN15"/>
    <mergeCell ref="BO15:BR15"/>
    <mergeCell ref="BS15:BV15"/>
    <mergeCell ref="AK15:AM15"/>
    <mergeCell ref="AN15:AP15"/>
    <mergeCell ref="AQ15:AS15"/>
    <mergeCell ref="AT15:AV15"/>
    <mergeCell ref="AW15:AY15"/>
    <mergeCell ref="AZ15:BB15"/>
    <mergeCell ref="S15:U15"/>
    <mergeCell ref="V15:X15"/>
    <mergeCell ref="Y15:AA15"/>
    <mergeCell ref="AB15:AD15"/>
    <mergeCell ref="AE15:AG15"/>
    <mergeCell ref="AH15:AJ15"/>
    <mergeCell ref="A15:C15"/>
    <mergeCell ref="D15:F15"/>
    <mergeCell ref="G15:I15"/>
    <mergeCell ref="J15:L15"/>
    <mergeCell ref="M15:O15"/>
    <mergeCell ref="P15:R15"/>
    <mergeCell ref="CA14:CD14"/>
    <mergeCell ref="CE14:CH14"/>
    <mergeCell ref="CI14:CL14"/>
    <mergeCell ref="CM14:CP14"/>
    <mergeCell ref="CQ14:CT14"/>
    <mergeCell ref="CU14:CX14"/>
    <mergeCell ref="BF14:BH14"/>
    <mergeCell ref="BI14:BK14"/>
    <mergeCell ref="BL14:BN14"/>
    <mergeCell ref="BO14:BR14"/>
    <mergeCell ref="BS14:BV14"/>
    <mergeCell ref="BW14:BZ14"/>
    <mergeCell ref="AN14:AP14"/>
    <mergeCell ref="AQ14:AS14"/>
    <mergeCell ref="AT14:AV14"/>
    <mergeCell ref="AW14:AY14"/>
    <mergeCell ref="AZ14:BB14"/>
    <mergeCell ref="BC14:BE14"/>
    <mergeCell ref="V14:X14"/>
    <mergeCell ref="Y14:AA14"/>
    <mergeCell ref="AB14:AD14"/>
    <mergeCell ref="AE14:AG14"/>
    <mergeCell ref="AH14:AJ14"/>
    <mergeCell ref="AK14:AM14"/>
    <mergeCell ref="D14:F14"/>
    <mergeCell ref="G14:I14"/>
    <mergeCell ref="J14:L14"/>
    <mergeCell ref="M14:O14"/>
    <mergeCell ref="P14:R14"/>
    <mergeCell ref="S14:U14"/>
    <mergeCell ref="CA12:CD12"/>
    <mergeCell ref="CE12:CH12"/>
    <mergeCell ref="CI12:CL12"/>
    <mergeCell ref="CM12:CP12"/>
    <mergeCell ref="CQ12:CT12"/>
    <mergeCell ref="CU12:CX12"/>
    <mergeCell ref="BF12:BH12"/>
    <mergeCell ref="BI12:BK12"/>
    <mergeCell ref="BL12:BN12"/>
    <mergeCell ref="BO12:BR12"/>
    <mergeCell ref="BS12:BV12"/>
    <mergeCell ref="BW12:BZ12"/>
    <mergeCell ref="AN12:AP12"/>
    <mergeCell ref="AQ12:AS12"/>
    <mergeCell ref="AT12:AV12"/>
    <mergeCell ref="AW12:AY12"/>
    <mergeCell ref="AZ12:BB12"/>
    <mergeCell ref="BC12:BE12"/>
    <mergeCell ref="V12:X12"/>
    <mergeCell ref="Y12:AA12"/>
    <mergeCell ref="AB12:AD12"/>
    <mergeCell ref="AE12:AG12"/>
    <mergeCell ref="AH12:AJ12"/>
    <mergeCell ref="AK12:AM12"/>
    <mergeCell ref="D12:F12"/>
    <mergeCell ref="G12:I12"/>
    <mergeCell ref="J12:L12"/>
    <mergeCell ref="M12:O12"/>
    <mergeCell ref="P12:R12"/>
    <mergeCell ref="S12:U12"/>
    <mergeCell ref="CE9:CH9"/>
    <mergeCell ref="CI9:CL9"/>
    <mergeCell ref="CM9:CP9"/>
    <mergeCell ref="CQ9:CT9"/>
    <mergeCell ref="CU9:CX9"/>
    <mergeCell ref="CY9:DA9"/>
    <mergeCell ref="BI9:BK9"/>
    <mergeCell ref="BL9:BN9"/>
    <mergeCell ref="BO9:BR9"/>
    <mergeCell ref="BS9:BV9"/>
    <mergeCell ref="BW9:BZ9"/>
    <mergeCell ref="CA9:CD9"/>
    <mergeCell ref="AQ9:AS9"/>
    <mergeCell ref="AT9:AV9"/>
    <mergeCell ref="AW9:AY9"/>
    <mergeCell ref="AZ9:BB9"/>
    <mergeCell ref="BC9:BE9"/>
    <mergeCell ref="BF9:BH9"/>
    <mergeCell ref="Y9:AA9"/>
    <mergeCell ref="AB9:AD9"/>
    <mergeCell ref="AE9:AG9"/>
    <mergeCell ref="AH9:AJ9"/>
    <mergeCell ref="AK9:AM9"/>
    <mergeCell ref="AN9:AP9"/>
    <mergeCell ref="CU8:CX8"/>
    <mergeCell ref="CY8:DA8"/>
    <mergeCell ref="A9:C9"/>
    <mergeCell ref="D9:F9"/>
    <mergeCell ref="G9:I9"/>
    <mergeCell ref="J9:L9"/>
    <mergeCell ref="M9:O9"/>
    <mergeCell ref="P9:R9"/>
    <mergeCell ref="S9:U9"/>
    <mergeCell ref="V9:X9"/>
    <mergeCell ref="BW8:BZ8"/>
    <mergeCell ref="CA8:CD8"/>
    <mergeCell ref="CE8:CH8"/>
    <mergeCell ref="CI8:CL8"/>
    <mergeCell ref="CM8:CP8"/>
    <mergeCell ref="CQ8:CT8"/>
    <mergeCell ref="BC8:BE8"/>
    <mergeCell ref="BF8:BH8"/>
    <mergeCell ref="BI8:BK8"/>
    <mergeCell ref="BL8:BN8"/>
    <mergeCell ref="BO8:BR8"/>
    <mergeCell ref="BS8:BV8"/>
    <mergeCell ref="AK8:AM8"/>
    <mergeCell ref="AN8:AP8"/>
    <mergeCell ref="AQ8:AS8"/>
    <mergeCell ref="AT8:AV8"/>
    <mergeCell ref="AW8:AY8"/>
    <mergeCell ref="AZ8:BB8"/>
    <mergeCell ref="S8:U8"/>
    <mergeCell ref="V8:X8"/>
    <mergeCell ref="Y8:AA8"/>
    <mergeCell ref="AB8:AD8"/>
    <mergeCell ref="AE8:AG8"/>
    <mergeCell ref="AH8:AJ8"/>
    <mergeCell ref="A8:C8"/>
    <mergeCell ref="D8:F8"/>
    <mergeCell ref="G8:I8"/>
    <mergeCell ref="J8:L8"/>
    <mergeCell ref="M8:O8"/>
    <mergeCell ref="P8:R8"/>
    <mergeCell ref="AT7:AV7"/>
    <mergeCell ref="AW7:AY7"/>
    <mergeCell ref="AZ7:BB7"/>
    <mergeCell ref="BC7:BE7"/>
    <mergeCell ref="BF7:BH7"/>
    <mergeCell ref="BI7:BK7"/>
    <mergeCell ref="Y6:AA6"/>
    <mergeCell ref="AB6:AD6"/>
    <mergeCell ref="AE6:AG6"/>
    <mergeCell ref="AH6:AJ6"/>
    <mergeCell ref="AK6:AM7"/>
    <mergeCell ref="AQ7:AS7"/>
    <mergeCell ref="A4:C7"/>
    <mergeCell ref="D4:AM4"/>
    <mergeCell ref="AN4:BN4"/>
    <mergeCell ref="BO4:CX4"/>
    <mergeCell ref="CY4:DA7"/>
    <mergeCell ref="D5:F7"/>
    <mergeCell ref="G5:I5"/>
    <mergeCell ref="AK5:AM5"/>
    <mergeCell ref="AN5:AP7"/>
    <mergeCell ref="AQ5:AS5"/>
    <mergeCell ref="CI5:CL7"/>
    <mergeCell ref="CM5:CP7"/>
    <mergeCell ref="CQ5:CT7"/>
    <mergeCell ref="CU5:CX7"/>
    <mergeCell ref="G6:I7"/>
    <mergeCell ref="J6:L6"/>
    <mergeCell ref="M6:O6"/>
    <mergeCell ref="P6:R6"/>
    <mergeCell ref="S6:U6"/>
    <mergeCell ref="V6:X6"/>
    <mergeCell ref="BL5:BN5"/>
    <mergeCell ref="BO5:BR7"/>
    <mergeCell ref="BS5:BV7"/>
    <mergeCell ref="BW5:BZ7"/>
    <mergeCell ref="CA5:CD7"/>
    <mergeCell ref="CE5:CH7"/>
    <mergeCell ref="BL7:BN7"/>
    <mergeCell ref="AT5:AV5"/>
    <mergeCell ref="AW5:AY5"/>
    <mergeCell ref="AZ5:BB5"/>
    <mergeCell ref="BC5:BE5"/>
    <mergeCell ref="BF5:BH5"/>
    <mergeCell ref="BI5:BK5"/>
  </mergeCells>
  <phoneticPr fontId="2"/>
  <pageMargins left="0.78740157480314965" right="0.78740157480314965" top="0.78740157480314965" bottom="0.59055118110236227" header="0.31496062992125984" footer="0.39370078740157483"/>
  <pageSetup paperSize="9" scale="68" firstPageNumber="32" orientation="portrait" useFirstPageNumber="1" r:id="rId1"/>
  <headerFooter scaleWithDoc="0" alignWithMargins="0"/>
  <colBreaks count="1" manualBreakCount="1">
    <brk id="66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9E80-48D1-4881-BF98-1D69FC7398A6}">
  <dimension ref="A1:EK63"/>
  <sheetViews>
    <sheetView showGridLines="0" view="pageBreakPreview" zoomScaleNormal="100" zoomScaleSheetLayoutView="100" workbookViewId="0"/>
  </sheetViews>
  <sheetFormatPr defaultRowHeight="13"/>
  <cols>
    <col min="1" max="1" width="1.26953125" customWidth="1"/>
    <col min="2" max="2" width="11.26953125" customWidth="1"/>
    <col min="3" max="3" width="1.26953125" customWidth="1"/>
    <col min="4" max="6" width="2.6328125" customWidth="1"/>
    <col min="7" max="15" width="2.90625" customWidth="1"/>
    <col min="16" max="21" width="2.6328125" customWidth="1"/>
    <col min="22" max="30" width="1.90625" customWidth="1"/>
    <col min="31" max="33" width="2.6328125" customWidth="1"/>
    <col min="34" max="39" width="1.90625" customWidth="1"/>
    <col min="40" max="42" width="2.6328125" customWidth="1"/>
    <col min="43" max="48" width="1.90625" customWidth="1"/>
    <col min="49" max="51" width="2.6328125" customWidth="1"/>
    <col min="52" max="54" width="1.90625" customWidth="1"/>
    <col min="55" max="60" width="2.6328125" customWidth="1"/>
    <col min="61" max="75" width="1.90625" customWidth="1"/>
    <col min="76" max="78" width="2.6328125" customWidth="1"/>
    <col min="79" max="84" width="1.90625" customWidth="1"/>
    <col min="85" max="87" width="2.6328125" customWidth="1"/>
    <col min="88" max="93" width="1.90625" customWidth="1"/>
    <col min="94" max="96" width="2.6328125" customWidth="1"/>
    <col min="97" max="111" width="1.90625" customWidth="1"/>
    <col min="112" max="114" width="2.6328125" customWidth="1"/>
    <col min="115" max="120" width="1.90625" customWidth="1"/>
    <col min="121" max="123" width="2.6328125" customWidth="1"/>
    <col min="124" max="129" width="1.90625" customWidth="1"/>
    <col min="130" max="138" width="2.6328125" customWidth="1"/>
    <col min="139" max="139" width="1.26953125" customWidth="1"/>
    <col min="140" max="140" width="11.26953125" customWidth="1"/>
    <col min="141" max="141" width="1.26953125" customWidth="1"/>
  </cols>
  <sheetData>
    <row r="1" spans="1:141" ht="22.5" customHeight="1">
      <c r="A1" s="14" t="s">
        <v>138</v>
      </c>
      <c r="B1" s="54"/>
    </row>
    <row r="2" spans="1:141" ht="22.5" customHeight="1">
      <c r="A2" s="14" t="s">
        <v>57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</row>
    <row r="3" spans="1:141" ht="15" customHeight="1">
      <c r="A3" s="6"/>
      <c r="B3" s="6"/>
      <c r="C3" s="6"/>
    </row>
    <row r="4" spans="1:141">
      <c r="A4" s="186" t="s">
        <v>1</v>
      </c>
      <c r="B4" s="152"/>
      <c r="C4" s="153"/>
      <c r="D4" s="212" t="s">
        <v>58</v>
      </c>
      <c r="E4" s="212"/>
      <c r="F4" s="212"/>
      <c r="G4" s="212" t="s">
        <v>59</v>
      </c>
      <c r="H4" s="212"/>
      <c r="I4" s="212"/>
      <c r="J4" s="212" t="s">
        <v>60</v>
      </c>
      <c r="K4" s="212"/>
      <c r="L4" s="212"/>
      <c r="M4" s="152" t="s">
        <v>61</v>
      </c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3"/>
      <c r="EH4" s="153"/>
      <c r="EI4" s="152" t="s">
        <v>1</v>
      </c>
      <c r="EJ4" s="152"/>
      <c r="EK4" s="153"/>
    </row>
    <row r="5" spans="1:141">
      <c r="A5" s="186"/>
      <c r="B5" s="152"/>
      <c r="C5" s="153"/>
      <c r="D5" s="212"/>
      <c r="E5" s="212"/>
      <c r="F5" s="212"/>
      <c r="G5" s="212"/>
      <c r="H5" s="212"/>
      <c r="I5" s="212"/>
      <c r="J5" s="212"/>
      <c r="K5" s="212"/>
      <c r="L5" s="212"/>
      <c r="M5" s="152" t="s">
        <v>3</v>
      </c>
      <c r="N5" s="152"/>
      <c r="O5" s="152"/>
      <c r="P5" s="152"/>
      <c r="Q5" s="152"/>
      <c r="R5" s="152"/>
      <c r="S5" s="152"/>
      <c r="T5" s="152"/>
      <c r="U5" s="152"/>
      <c r="V5" s="152" t="s">
        <v>62</v>
      </c>
      <c r="W5" s="152"/>
      <c r="X5" s="152"/>
      <c r="Y5" s="152"/>
      <c r="Z5" s="152"/>
      <c r="AA5" s="152"/>
      <c r="AB5" s="152"/>
      <c r="AC5" s="152"/>
      <c r="AD5" s="152"/>
      <c r="AE5" s="152" t="s">
        <v>63</v>
      </c>
      <c r="AF5" s="152"/>
      <c r="AG5" s="152"/>
      <c r="AH5" s="152"/>
      <c r="AI5" s="152"/>
      <c r="AJ5" s="152"/>
      <c r="AK5" s="152"/>
      <c r="AL5" s="152"/>
      <c r="AM5" s="152"/>
      <c r="AN5" s="152" t="s">
        <v>64</v>
      </c>
      <c r="AO5" s="152"/>
      <c r="AP5" s="152"/>
      <c r="AQ5" s="152"/>
      <c r="AR5" s="152"/>
      <c r="AS5" s="152"/>
      <c r="AT5" s="152"/>
      <c r="AU5" s="152"/>
      <c r="AV5" s="152"/>
      <c r="AW5" s="152" t="s">
        <v>65</v>
      </c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 t="s">
        <v>66</v>
      </c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 t="s">
        <v>67</v>
      </c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3"/>
      <c r="EH5" s="153"/>
      <c r="EI5" s="152"/>
      <c r="EJ5" s="152"/>
      <c r="EK5" s="153"/>
    </row>
    <row r="6" spans="1:141" ht="34.5" customHeight="1">
      <c r="A6" s="186"/>
      <c r="B6" s="152"/>
      <c r="C6" s="153"/>
      <c r="D6" s="212"/>
      <c r="E6" s="212"/>
      <c r="F6" s="212"/>
      <c r="G6" s="212"/>
      <c r="H6" s="212"/>
      <c r="I6" s="212"/>
      <c r="J6" s="212"/>
      <c r="K6" s="212"/>
      <c r="L6" s="21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63" t="s">
        <v>68</v>
      </c>
      <c r="AX6" s="163"/>
      <c r="AY6" s="152"/>
      <c r="AZ6" s="152"/>
      <c r="BA6" s="152"/>
      <c r="BB6" s="152"/>
      <c r="BC6" s="152"/>
      <c r="BD6" s="152"/>
      <c r="BE6" s="152"/>
      <c r="BF6" s="163" t="s">
        <v>69</v>
      </c>
      <c r="BG6" s="163"/>
      <c r="BH6" s="152"/>
      <c r="BI6" s="152"/>
      <c r="BJ6" s="152"/>
      <c r="BK6" s="152"/>
      <c r="BL6" s="152"/>
      <c r="BM6" s="152"/>
      <c r="BN6" s="152"/>
      <c r="BO6" s="163" t="s">
        <v>70</v>
      </c>
      <c r="BP6" s="163"/>
      <c r="BQ6" s="152"/>
      <c r="BR6" s="152"/>
      <c r="BS6" s="152"/>
      <c r="BT6" s="152"/>
      <c r="BU6" s="152"/>
      <c r="BV6" s="152"/>
      <c r="BW6" s="152"/>
      <c r="BX6" s="163" t="s">
        <v>68</v>
      </c>
      <c r="BY6" s="163"/>
      <c r="BZ6" s="152"/>
      <c r="CA6" s="152"/>
      <c r="CB6" s="152"/>
      <c r="CC6" s="152"/>
      <c r="CD6" s="152"/>
      <c r="CE6" s="152"/>
      <c r="CF6" s="152"/>
      <c r="CG6" s="163" t="s">
        <v>71</v>
      </c>
      <c r="CH6" s="163"/>
      <c r="CI6" s="152"/>
      <c r="CJ6" s="152"/>
      <c r="CK6" s="152"/>
      <c r="CL6" s="152"/>
      <c r="CM6" s="152"/>
      <c r="CN6" s="152"/>
      <c r="CO6" s="152"/>
      <c r="CP6" s="163" t="s">
        <v>72</v>
      </c>
      <c r="CQ6" s="163"/>
      <c r="CR6" s="152"/>
      <c r="CS6" s="152"/>
      <c r="CT6" s="152"/>
      <c r="CU6" s="152"/>
      <c r="CV6" s="152"/>
      <c r="CW6" s="152"/>
      <c r="CX6" s="152"/>
      <c r="CY6" s="163" t="s">
        <v>68</v>
      </c>
      <c r="CZ6" s="163"/>
      <c r="DA6" s="152"/>
      <c r="DB6" s="152"/>
      <c r="DC6" s="152"/>
      <c r="DD6" s="152"/>
      <c r="DE6" s="152"/>
      <c r="DF6" s="152"/>
      <c r="DG6" s="152"/>
      <c r="DH6" s="163" t="s">
        <v>71</v>
      </c>
      <c r="DI6" s="163"/>
      <c r="DJ6" s="152"/>
      <c r="DK6" s="152"/>
      <c r="DL6" s="152"/>
      <c r="DM6" s="152"/>
      <c r="DN6" s="152"/>
      <c r="DO6" s="152"/>
      <c r="DP6" s="152"/>
      <c r="DQ6" s="163" t="s">
        <v>72</v>
      </c>
      <c r="DR6" s="163"/>
      <c r="DS6" s="152"/>
      <c r="DT6" s="152"/>
      <c r="DU6" s="152"/>
      <c r="DV6" s="152"/>
      <c r="DW6" s="152"/>
      <c r="DX6" s="152"/>
      <c r="DY6" s="152"/>
      <c r="DZ6" s="163" t="s">
        <v>73</v>
      </c>
      <c r="EA6" s="163"/>
      <c r="EB6" s="152"/>
      <c r="EC6" s="152"/>
      <c r="ED6" s="152"/>
      <c r="EE6" s="152"/>
      <c r="EF6" s="152"/>
      <c r="EG6" s="153"/>
      <c r="EH6" s="153"/>
      <c r="EI6" s="152"/>
      <c r="EJ6" s="152"/>
      <c r="EK6" s="153"/>
    </row>
    <row r="7" spans="1:141">
      <c r="A7" s="186"/>
      <c r="B7" s="152"/>
      <c r="C7" s="153"/>
      <c r="D7" s="212"/>
      <c r="E7" s="212"/>
      <c r="F7" s="212"/>
      <c r="G7" s="212"/>
      <c r="H7" s="212"/>
      <c r="I7" s="212"/>
      <c r="J7" s="212"/>
      <c r="K7" s="212"/>
      <c r="L7" s="212"/>
      <c r="M7" s="152" t="s">
        <v>3</v>
      </c>
      <c r="N7" s="152"/>
      <c r="O7" s="152"/>
      <c r="P7" s="152" t="s">
        <v>74</v>
      </c>
      <c r="Q7" s="152"/>
      <c r="R7" s="152"/>
      <c r="S7" s="152" t="s">
        <v>75</v>
      </c>
      <c r="T7" s="152"/>
      <c r="U7" s="152"/>
      <c r="V7" s="152" t="s">
        <v>3</v>
      </c>
      <c r="W7" s="152"/>
      <c r="X7" s="152"/>
      <c r="Y7" s="152" t="s">
        <v>74</v>
      </c>
      <c r="Z7" s="152"/>
      <c r="AA7" s="152"/>
      <c r="AB7" s="152" t="s">
        <v>75</v>
      </c>
      <c r="AC7" s="152"/>
      <c r="AD7" s="152"/>
      <c r="AE7" s="152" t="s">
        <v>3</v>
      </c>
      <c r="AF7" s="152"/>
      <c r="AG7" s="152"/>
      <c r="AH7" s="152" t="s">
        <v>74</v>
      </c>
      <c r="AI7" s="152"/>
      <c r="AJ7" s="152"/>
      <c r="AK7" s="152" t="s">
        <v>75</v>
      </c>
      <c r="AL7" s="152"/>
      <c r="AM7" s="152"/>
      <c r="AN7" s="152" t="s">
        <v>3</v>
      </c>
      <c r="AO7" s="152"/>
      <c r="AP7" s="152"/>
      <c r="AQ7" s="152" t="s">
        <v>74</v>
      </c>
      <c r="AR7" s="152"/>
      <c r="AS7" s="152"/>
      <c r="AT7" s="152" t="s">
        <v>75</v>
      </c>
      <c r="AU7" s="152"/>
      <c r="AV7" s="152"/>
      <c r="AW7" s="152" t="s">
        <v>3</v>
      </c>
      <c r="AX7" s="152"/>
      <c r="AY7" s="152"/>
      <c r="AZ7" s="152" t="s">
        <v>74</v>
      </c>
      <c r="BA7" s="152"/>
      <c r="BB7" s="152"/>
      <c r="BC7" s="152" t="s">
        <v>75</v>
      </c>
      <c r="BD7" s="152"/>
      <c r="BE7" s="152"/>
      <c r="BF7" s="152" t="s">
        <v>3</v>
      </c>
      <c r="BG7" s="152"/>
      <c r="BH7" s="152"/>
      <c r="BI7" s="152" t="s">
        <v>74</v>
      </c>
      <c r="BJ7" s="152"/>
      <c r="BK7" s="152"/>
      <c r="BL7" s="152" t="s">
        <v>75</v>
      </c>
      <c r="BM7" s="152"/>
      <c r="BN7" s="152"/>
      <c r="BO7" s="152" t="s">
        <v>3</v>
      </c>
      <c r="BP7" s="152"/>
      <c r="BQ7" s="152"/>
      <c r="BR7" s="152" t="s">
        <v>74</v>
      </c>
      <c r="BS7" s="152"/>
      <c r="BT7" s="152"/>
      <c r="BU7" s="152" t="s">
        <v>75</v>
      </c>
      <c r="BV7" s="152"/>
      <c r="BW7" s="152"/>
      <c r="BX7" s="152" t="s">
        <v>3</v>
      </c>
      <c r="BY7" s="152"/>
      <c r="BZ7" s="152"/>
      <c r="CA7" s="152" t="s">
        <v>74</v>
      </c>
      <c r="CB7" s="152"/>
      <c r="CC7" s="152"/>
      <c r="CD7" s="152" t="s">
        <v>75</v>
      </c>
      <c r="CE7" s="152"/>
      <c r="CF7" s="152"/>
      <c r="CG7" s="152" t="s">
        <v>3</v>
      </c>
      <c r="CH7" s="152"/>
      <c r="CI7" s="152"/>
      <c r="CJ7" s="152" t="s">
        <v>74</v>
      </c>
      <c r="CK7" s="152"/>
      <c r="CL7" s="152"/>
      <c r="CM7" s="152" t="s">
        <v>75</v>
      </c>
      <c r="CN7" s="152"/>
      <c r="CO7" s="152"/>
      <c r="CP7" s="152" t="s">
        <v>3</v>
      </c>
      <c r="CQ7" s="152"/>
      <c r="CR7" s="152"/>
      <c r="CS7" s="152" t="s">
        <v>74</v>
      </c>
      <c r="CT7" s="152"/>
      <c r="CU7" s="152"/>
      <c r="CV7" s="152" t="s">
        <v>75</v>
      </c>
      <c r="CW7" s="152"/>
      <c r="CX7" s="152"/>
      <c r="CY7" s="152" t="s">
        <v>3</v>
      </c>
      <c r="CZ7" s="152"/>
      <c r="DA7" s="152"/>
      <c r="DB7" s="152" t="s">
        <v>74</v>
      </c>
      <c r="DC7" s="152"/>
      <c r="DD7" s="152"/>
      <c r="DE7" s="152" t="s">
        <v>75</v>
      </c>
      <c r="DF7" s="152"/>
      <c r="DG7" s="152"/>
      <c r="DH7" s="152" t="s">
        <v>3</v>
      </c>
      <c r="DI7" s="152"/>
      <c r="DJ7" s="152"/>
      <c r="DK7" s="152" t="s">
        <v>74</v>
      </c>
      <c r="DL7" s="152"/>
      <c r="DM7" s="152"/>
      <c r="DN7" s="152" t="s">
        <v>75</v>
      </c>
      <c r="DO7" s="152"/>
      <c r="DP7" s="152"/>
      <c r="DQ7" s="152" t="s">
        <v>3</v>
      </c>
      <c r="DR7" s="152"/>
      <c r="DS7" s="152"/>
      <c r="DT7" s="152" t="s">
        <v>74</v>
      </c>
      <c r="DU7" s="152"/>
      <c r="DV7" s="152"/>
      <c r="DW7" s="152" t="s">
        <v>75</v>
      </c>
      <c r="DX7" s="152"/>
      <c r="DY7" s="152"/>
      <c r="DZ7" s="152" t="s">
        <v>3</v>
      </c>
      <c r="EA7" s="152"/>
      <c r="EB7" s="152"/>
      <c r="EC7" s="152" t="s">
        <v>74</v>
      </c>
      <c r="ED7" s="152"/>
      <c r="EE7" s="152"/>
      <c r="EF7" s="152" t="s">
        <v>75</v>
      </c>
      <c r="EG7" s="153"/>
      <c r="EH7" s="153"/>
      <c r="EI7" s="152"/>
      <c r="EJ7" s="152"/>
      <c r="EK7" s="153"/>
    </row>
    <row r="8" spans="1:141">
      <c r="A8" s="186"/>
      <c r="B8" s="152"/>
      <c r="C8" s="153"/>
      <c r="D8" s="212"/>
      <c r="E8" s="212"/>
      <c r="F8" s="212"/>
      <c r="G8" s="212"/>
      <c r="H8" s="212"/>
      <c r="I8" s="212"/>
      <c r="J8" s="212"/>
      <c r="K8" s="212"/>
      <c r="L8" s="21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3"/>
      <c r="EH8" s="153"/>
      <c r="EI8" s="152"/>
      <c r="EJ8" s="152"/>
      <c r="EK8" s="153"/>
    </row>
    <row r="9" spans="1:141" s="15" customFormat="1" ht="22.5" customHeight="1">
      <c r="A9" s="183" t="s">
        <v>76</v>
      </c>
      <c r="B9" s="183"/>
      <c r="C9" s="183"/>
      <c r="D9" s="213">
        <v>158</v>
      </c>
      <c r="E9" s="214"/>
      <c r="F9" s="214"/>
      <c r="G9" s="214">
        <v>18650</v>
      </c>
      <c r="H9" s="214"/>
      <c r="I9" s="214">
        <v>12688</v>
      </c>
      <c r="J9" s="214">
        <v>17412</v>
      </c>
      <c r="K9" s="214">
        <v>0</v>
      </c>
      <c r="L9" s="214"/>
      <c r="M9" s="214">
        <v>15707</v>
      </c>
      <c r="N9" s="214"/>
      <c r="O9" s="214"/>
      <c r="P9" s="214">
        <v>8044</v>
      </c>
      <c r="Q9" s="214"/>
      <c r="R9" s="214"/>
      <c r="S9" s="214">
        <v>7663</v>
      </c>
      <c r="T9" s="214"/>
      <c r="U9" s="214"/>
      <c r="V9" s="214">
        <v>539</v>
      </c>
      <c r="W9" s="214"/>
      <c r="X9" s="214"/>
      <c r="Y9" s="214">
        <v>272</v>
      </c>
      <c r="Z9" s="214"/>
      <c r="AA9" s="214"/>
      <c r="AB9" s="214">
        <v>267</v>
      </c>
      <c r="AC9" s="214"/>
      <c r="AD9" s="214"/>
      <c r="AE9" s="215">
        <v>1194</v>
      </c>
      <c r="AF9" s="215"/>
      <c r="AG9" s="215"/>
      <c r="AH9" s="214">
        <v>608</v>
      </c>
      <c r="AI9" s="214"/>
      <c r="AJ9" s="214"/>
      <c r="AK9" s="214">
        <v>586</v>
      </c>
      <c r="AL9" s="214"/>
      <c r="AM9" s="214"/>
      <c r="AN9" s="215">
        <v>1415</v>
      </c>
      <c r="AO9" s="215"/>
      <c r="AP9" s="215"/>
      <c r="AQ9" s="214">
        <v>735</v>
      </c>
      <c r="AR9" s="214"/>
      <c r="AS9" s="214"/>
      <c r="AT9" s="214">
        <v>680</v>
      </c>
      <c r="AU9" s="214"/>
      <c r="AV9" s="214"/>
      <c r="AW9" s="214">
        <v>1172</v>
      </c>
      <c r="AX9" s="214"/>
      <c r="AY9" s="214"/>
      <c r="AZ9" s="214">
        <v>594</v>
      </c>
      <c r="BA9" s="214"/>
      <c r="BB9" s="214"/>
      <c r="BC9" s="214">
        <v>578</v>
      </c>
      <c r="BD9" s="214"/>
      <c r="BE9" s="214"/>
      <c r="BF9" s="215">
        <v>1723</v>
      </c>
      <c r="BG9" s="215"/>
      <c r="BH9" s="215"/>
      <c r="BI9" s="214">
        <v>861</v>
      </c>
      <c r="BJ9" s="214"/>
      <c r="BK9" s="214"/>
      <c r="BL9" s="214">
        <v>862</v>
      </c>
      <c r="BM9" s="214"/>
      <c r="BN9" s="214"/>
      <c r="BO9" s="214">
        <v>350</v>
      </c>
      <c r="BP9" s="214"/>
      <c r="BQ9" s="214"/>
      <c r="BR9" s="214">
        <v>169</v>
      </c>
      <c r="BS9" s="214"/>
      <c r="BT9" s="214"/>
      <c r="BU9" s="214">
        <v>181</v>
      </c>
      <c r="BV9" s="214"/>
      <c r="BW9" s="214"/>
      <c r="BX9" s="214">
        <v>1070</v>
      </c>
      <c r="BY9" s="214"/>
      <c r="BZ9" s="214"/>
      <c r="CA9" s="214">
        <v>568</v>
      </c>
      <c r="CB9" s="214"/>
      <c r="CC9" s="214"/>
      <c r="CD9" s="214">
        <v>502</v>
      </c>
      <c r="CE9" s="214"/>
      <c r="CF9" s="214"/>
      <c r="CG9" s="215">
        <v>1571</v>
      </c>
      <c r="CH9" s="215"/>
      <c r="CI9" s="215"/>
      <c r="CJ9" s="214">
        <v>828</v>
      </c>
      <c r="CK9" s="214"/>
      <c r="CL9" s="214"/>
      <c r="CM9" s="214">
        <v>743</v>
      </c>
      <c r="CN9" s="214"/>
      <c r="CO9" s="214"/>
      <c r="CP9" s="215">
        <v>1290</v>
      </c>
      <c r="CQ9" s="215"/>
      <c r="CR9" s="215"/>
      <c r="CS9" s="214">
        <v>651</v>
      </c>
      <c r="CT9" s="214"/>
      <c r="CU9" s="214"/>
      <c r="CV9" s="214">
        <v>639</v>
      </c>
      <c r="CW9" s="214"/>
      <c r="CX9" s="214"/>
      <c r="CY9" s="214">
        <v>913</v>
      </c>
      <c r="CZ9" s="214"/>
      <c r="DA9" s="214"/>
      <c r="DB9" s="214">
        <v>461</v>
      </c>
      <c r="DC9" s="214"/>
      <c r="DD9" s="214"/>
      <c r="DE9" s="214">
        <v>452</v>
      </c>
      <c r="DF9" s="214"/>
      <c r="DG9" s="214"/>
      <c r="DH9" s="214">
        <v>1130</v>
      </c>
      <c r="DI9" s="214"/>
      <c r="DJ9" s="214"/>
      <c r="DK9" s="214">
        <v>594</v>
      </c>
      <c r="DL9" s="214"/>
      <c r="DM9" s="214"/>
      <c r="DN9" s="214">
        <v>536</v>
      </c>
      <c r="DO9" s="214"/>
      <c r="DP9" s="214"/>
      <c r="DQ9" s="215">
        <v>1276</v>
      </c>
      <c r="DR9" s="215"/>
      <c r="DS9" s="215"/>
      <c r="DT9" s="214">
        <v>659</v>
      </c>
      <c r="DU9" s="214"/>
      <c r="DV9" s="214"/>
      <c r="DW9" s="214">
        <v>617</v>
      </c>
      <c r="DX9" s="214"/>
      <c r="DY9" s="214"/>
      <c r="DZ9" s="215">
        <v>2064</v>
      </c>
      <c r="EA9" s="215"/>
      <c r="EB9" s="215"/>
      <c r="EC9" s="215">
        <v>1044</v>
      </c>
      <c r="ED9" s="215"/>
      <c r="EE9" s="215"/>
      <c r="EF9" s="215">
        <v>1020</v>
      </c>
      <c r="EG9" s="215"/>
      <c r="EH9" s="215"/>
      <c r="EI9" s="188" t="s">
        <v>76</v>
      </c>
      <c r="EJ9" s="183"/>
      <c r="EK9" s="183"/>
    </row>
    <row r="10" spans="1:141" s="16" customFormat="1" ht="15" customHeight="1">
      <c r="A10" s="189" t="s">
        <v>134</v>
      </c>
      <c r="B10" s="189"/>
      <c r="C10" s="189"/>
      <c r="D10" s="216">
        <v>159</v>
      </c>
      <c r="E10" s="217"/>
      <c r="F10" s="217"/>
      <c r="G10" s="217">
        <v>18400</v>
      </c>
      <c r="H10" s="217"/>
      <c r="I10" s="217">
        <v>12688</v>
      </c>
      <c r="J10" s="217">
        <v>17198</v>
      </c>
      <c r="K10" s="217">
        <v>0</v>
      </c>
      <c r="L10" s="217"/>
      <c r="M10" s="217">
        <v>15333</v>
      </c>
      <c r="N10" s="217"/>
      <c r="O10" s="217"/>
      <c r="P10" s="217">
        <v>7818</v>
      </c>
      <c r="Q10" s="217"/>
      <c r="R10" s="217"/>
      <c r="S10" s="217">
        <v>7515</v>
      </c>
      <c r="T10" s="217"/>
      <c r="U10" s="217"/>
      <c r="V10" s="217">
        <v>521</v>
      </c>
      <c r="W10" s="217"/>
      <c r="X10" s="217"/>
      <c r="Y10" s="217">
        <v>261</v>
      </c>
      <c r="Z10" s="217"/>
      <c r="AA10" s="217"/>
      <c r="AB10" s="217">
        <v>260</v>
      </c>
      <c r="AC10" s="217"/>
      <c r="AD10" s="217"/>
      <c r="AE10" s="217">
        <v>1178</v>
      </c>
      <c r="AF10" s="217"/>
      <c r="AG10" s="217"/>
      <c r="AH10" s="217">
        <v>585</v>
      </c>
      <c r="AI10" s="217"/>
      <c r="AJ10" s="217"/>
      <c r="AK10" s="217">
        <v>593</v>
      </c>
      <c r="AL10" s="217"/>
      <c r="AM10" s="217"/>
      <c r="AN10" s="217">
        <v>1469</v>
      </c>
      <c r="AO10" s="217"/>
      <c r="AP10" s="217"/>
      <c r="AQ10" s="217">
        <v>753</v>
      </c>
      <c r="AR10" s="217"/>
      <c r="AS10" s="217"/>
      <c r="AT10" s="217">
        <v>716</v>
      </c>
      <c r="AU10" s="217"/>
      <c r="AV10" s="217"/>
      <c r="AW10" s="217">
        <v>1154</v>
      </c>
      <c r="AX10" s="217"/>
      <c r="AY10" s="217"/>
      <c r="AZ10" s="217">
        <v>585</v>
      </c>
      <c r="BA10" s="217"/>
      <c r="BB10" s="217"/>
      <c r="BC10" s="217">
        <v>569</v>
      </c>
      <c r="BD10" s="217"/>
      <c r="BE10" s="217"/>
      <c r="BF10" s="217">
        <v>1783</v>
      </c>
      <c r="BG10" s="217"/>
      <c r="BH10" s="217"/>
      <c r="BI10" s="217">
        <v>895</v>
      </c>
      <c r="BJ10" s="217"/>
      <c r="BK10" s="217"/>
      <c r="BL10" s="217">
        <v>888</v>
      </c>
      <c r="BM10" s="217"/>
      <c r="BN10" s="217"/>
      <c r="BO10" s="217">
        <v>323</v>
      </c>
      <c r="BP10" s="217"/>
      <c r="BQ10" s="217"/>
      <c r="BR10" s="217">
        <v>178</v>
      </c>
      <c r="BS10" s="217"/>
      <c r="BT10" s="217"/>
      <c r="BU10" s="217">
        <v>145</v>
      </c>
      <c r="BV10" s="217"/>
      <c r="BW10" s="217"/>
      <c r="BX10" s="217">
        <v>1045</v>
      </c>
      <c r="BY10" s="217"/>
      <c r="BZ10" s="217"/>
      <c r="CA10" s="217">
        <v>539</v>
      </c>
      <c r="CB10" s="217"/>
      <c r="CC10" s="217"/>
      <c r="CD10" s="217">
        <v>506</v>
      </c>
      <c r="CE10" s="217"/>
      <c r="CF10" s="217"/>
      <c r="CG10" s="217">
        <v>1678</v>
      </c>
      <c r="CH10" s="217"/>
      <c r="CI10" s="217"/>
      <c r="CJ10" s="217">
        <v>827</v>
      </c>
      <c r="CK10" s="217"/>
      <c r="CL10" s="217"/>
      <c r="CM10" s="217">
        <v>851</v>
      </c>
      <c r="CN10" s="217"/>
      <c r="CO10" s="217"/>
      <c r="CP10" s="217">
        <v>1039</v>
      </c>
      <c r="CQ10" s="217"/>
      <c r="CR10" s="217"/>
      <c r="CS10" s="217">
        <v>553</v>
      </c>
      <c r="CT10" s="217"/>
      <c r="CU10" s="217"/>
      <c r="CV10" s="217">
        <v>486</v>
      </c>
      <c r="CW10" s="217"/>
      <c r="CX10" s="217"/>
      <c r="CY10" s="217">
        <v>918</v>
      </c>
      <c r="CZ10" s="217"/>
      <c r="DA10" s="217"/>
      <c r="DB10" s="217">
        <v>470</v>
      </c>
      <c r="DC10" s="217"/>
      <c r="DD10" s="217"/>
      <c r="DE10" s="217">
        <v>448</v>
      </c>
      <c r="DF10" s="217"/>
      <c r="DG10" s="217"/>
      <c r="DH10" s="217">
        <v>1283</v>
      </c>
      <c r="DI10" s="217"/>
      <c r="DJ10" s="217"/>
      <c r="DK10" s="217">
        <v>674</v>
      </c>
      <c r="DL10" s="217"/>
      <c r="DM10" s="217"/>
      <c r="DN10" s="217">
        <v>609</v>
      </c>
      <c r="DO10" s="217"/>
      <c r="DP10" s="217"/>
      <c r="DQ10" s="217">
        <v>1296</v>
      </c>
      <c r="DR10" s="217"/>
      <c r="DS10" s="217"/>
      <c r="DT10" s="217">
        <v>654</v>
      </c>
      <c r="DU10" s="217"/>
      <c r="DV10" s="217"/>
      <c r="DW10" s="217">
        <v>642</v>
      </c>
      <c r="DX10" s="217"/>
      <c r="DY10" s="217"/>
      <c r="DZ10" s="217">
        <v>1646</v>
      </c>
      <c r="EA10" s="217"/>
      <c r="EB10" s="217"/>
      <c r="EC10" s="217">
        <v>844</v>
      </c>
      <c r="ED10" s="217"/>
      <c r="EE10" s="217"/>
      <c r="EF10" s="217">
        <v>802</v>
      </c>
      <c r="EG10" s="217"/>
      <c r="EH10" s="217"/>
      <c r="EI10" s="218" t="s">
        <v>133</v>
      </c>
      <c r="EJ10" s="189"/>
      <c r="EK10" s="189"/>
    </row>
    <row r="11" spans="1:141" s="16" customFormat="1" ht="7.5" customHeight="1">
      <c r="A11" s="17"/>
      <c r="B11" s="17"/>
      <c r="C11" s="17"/>
      <c r="D11" s="57"/>
      <c r="E11" s="58"/>
      <c r="F11" s="58"/>
      <c r="G11" s="58"/>
      <c r="H11" s="58"/>
      <c r="I11" s="58"/>
      <c r="J11" s="59"/>
      <c r="K11" s="59"/>
      <c r="L11" s="59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9"/>
      <c r="AF11" s="59"/>
      <c r="AG11" s="59"/>
      <c r="AH11" s="58"/>
      <c r="AI11" s="58"/>
      <c r="AJ11" s="58"/>
      <c r="AK11" s="58"/>
      <c r="AL11" s="58"/>
      <c r="AM11" s="58"/>
      <c r="AN11" s="59"/>
      <c r="AO11" s="59"/>
      <c r="AP11" s="59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9"/>
      <c r="BG11" s="59"/>
      <c r="BH11" s="59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9"/>
      <c r="CH11" s="59"/>
      <c r="CI11" s="59"/>
      <c r="CJ11" s="58"/>
      <c r="CK11" s="58"/>
      <c r="CL11" s="58"/>
      <c r="CM11" s="58"/>
      <c r="CN11" s="58"/>
      <c r="CO11" s="58"/>
      <c r="CP11" s="59"/>
      <c r="CQ11" s="59"/>
      <c r="CR11" s="59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9"/>
      <c r="DR11" s="59"/>
      <c r="DS11" s="59"/>
      <c r="DT11" s="58"/>
      <c r="DU11" s="58"/>
      <c r="DV11" s="58"/>
      <c r="DW11" s="58"/>
      <c r="DX11" s="58"/>
      <c r="DY11" s="58"/>
      <c r="DZ11" s="59"/>
      <c r="EA11" s="59"/>
      <c r="EB11" s="59"/>
      <c r="EC11" s="59"/>
      <c r="ED11" s="59"/>
      <c r="EE11" s="59"/>
      <c r="EF11" s="59"/>
      <c r="EG11" s="59"/>
      <c r="EH11" s="59"/>
      <c r="EI11" s="29"/>
      <c r="EJ11" s="17"/>
      <c r="EK11" s="17"/>
    </row>
    <row r="12" spans="1:141" s="16" customFormat="1" ht="7.5" customHeight="1">
      <c r="A12" s="18"/>
      <c r="B12" s="18"/>
      <c r="C12" s="18"/>
      <c r="D12" s="60"/>
      <c r="E12" s="61"/>
      <c r="F12" s="61"/>
      <c r="G12" s="61"/>
      <c r="H12" s="61"/>
      <c r="I12" s="61"/>
      <c r="J12" s="62"/>
      <c r="K12" s="62"/>
      <c r="L12" s="62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2"/>
      <c r="AF12" s="62"/>
      <c r="AG12" s="62"/>
      <c r="AH12" s="61"/>
      <c r="AI12" s="61"/>
      <c r="AJ12" s="61"/>
      <c r="AK12" s="61"/>
      <c r="AL12" s="61"/>
      <c r="AM12" s="61"/>
      <c r="AN12" s="62"/>
      <c r="AO12" s="62"/>
      <c r="AP12" s="62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2"/>
      <c r="BG12" s="62"/>
      <c r="BH12" s="62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2"/>
      <c r="CH12" s="62"/>
      <c r="CI12" s="62"/>
      <c r="CJ12" s="61"/>
      <c r="CK12" s="61"/>
      <c r="CL12" s="61"/>
      <c r="CM12" s="61"/>
      <c r="CN12" s="61"/>
      <c r="CO12" s="61"/>
      <c r="CP12" s="62"/>
      <c r="CQ12" s="62"/>
      <c r="CR12" s="62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2"/>
      <c r="DR12" s="62"/>
      <c r="DS12" s="62"/>
      <c r="DT12" s="61"/>
      <c r="DU12" s="61"/>
      <c r="DV12" s="61"/>
      <c r="DW12" s="61"/>
      <c r="DX12" s="61"/>
      <c r="DY12" s="61"/>
      <c r="DZ12" s="62"/>
      <c r="EA12" s="62"/>
      <c r="EB12" s="62"/>
      <c r="EC12" s="62"/>
      <c r="ED12" s="62"/>
      <c r="EE12" s="62"/>
      <c r="EF12" s="62"/>
      <c r="EG12" s="62"/>
      <c r="EH12" s="62"/>
      <c r="EI12" s="30"/>
      <c r="EJ12" s="18"/>
      <c r="EK12" s="18"/>
    </row>
    <row r="13" spans="1:141" s="15" customFormat="1" ht="16.5" customHeight="1">
      <c r="A13" s="63"/>
      <c r="B13" s="20" t="s">
        <v>2</v>
      </c>
      <c r="C13" s="63"/>
      <c r="D13" s="216">
        <v>115</v>
      </c>
      <c r="E13" s="217"/>
      <c r="F13" s="217"/>
      <c r="G13" s="217">
        <v>13836</v>
      </c>
      <c r="H13" s="217"/>
      <c r="I13" s="217"/>
      <c r="J13" s="217">
        <v>12756</v>
      </c>
      <c r="K13" s="217"/>
      <c r="L13" s="217"/>
      <c r="M13" s="219">
        <v>11892</v>
      </c>
      <c r="N13" s="219"/>
      <c r="O13" s="219"/>
      <c r="P13" s="219">
        <v>6071</v>
      </c>
      <c r="Q13" s="219"/>
      <c r="R13" s="219"/>
      <c r="S13" s="219">
        <v>5821</v>
      </c>
      <c r="T13" s="219"/>
      <c r="U13" s="219"/>
      <c r="V13" s="217">
        <v>472</v>
      </c>
      <c r="W13" s="217"/>
      <c r="X13" s="217"/>
      <c r="Y13" s="217">
        <v>240</v>
      </c>
      <c r="Z13" s="217"/>
      <c r="AA13" s="217"/>
      <c r="AB13" s="217">
        <v>232</v>
      </c>
      <c r="AC13" s="217"/>
      <c r="AD13" s="217"/>
      <c r="AE13" s="217">
        <v>1000</v>
      </c>
      <c r="AF13" s="217"/>
      <c r="AG13" s="217"/>
      <c r="AH13" s="217">
        <v>507</v>
      </c>
      <c r="AI13" s="217"/>
      <c r="AJ13" s="217"/>
      <c r="AK13" s="217">
        <v>493</v>
      </c>
      <c r="AL13" s="217"/>
      <c r="AM13" s="217"/>
      <c r="AN13" s="217">
        <v>1188</v>
      </c>
      <c r="AO13" s="217"/>
      <c r="AP13" s="217"/>
      <c r="AQ13" s="217">
        <v>594</v>
      </c>
      <c r="AR13" s="217"/>
      <c r="AS13" s="217"/>
      <c r="AT13" s="217">
        <v>594</v>
      </c>
      <c r="AU13" s="217"/>
      <c r="AV13" s="217"/>
      <c r="AW13" s="217">
        <v>1008</v>
      </c>
      <c r="AX13" s="217"/>
      <c r="AY13" s="217"/>
      <c r="AZ13" s="217">
        <v>505</v>
      </c>
      <c r="BA13" s="217"/>
      <c r="BB13" s="217"/>
      <c r="BC13" s="217">
        <v>503</v>
      </c>
      <c r="BD13" s="217"/>
      <c r="BE13" s="217"/>
      <c r="BF13" s="217">
        <v>1369</v>
      </c>
      <c r="BG13" s="217"/>
      <c r="BH13" s="217"/>
      <c r="BI13" s="217">
        <v>700</v>
      </c>
      <c r="BJ13" s="217"/>
      <c r="BK13" s="217"/>
      <c r="BL13" s="217">
        <v>669</v>
      </c>
      <c r="BM13" s="217"/>
      <c r="BN13" s="217"/>
      <c r="BO13" s="217">
        <v>282</v>
      </c>
      <c r="BP13" s="217"/>
      <c r="BQ13" s="217"/>
      <c r="BR13" s="217">
        <v>150</v>
      </c>
      <c r="BS13" s="217"/>
      <c r="BT13" s="217"/>
      <c r="BU13" s="217">
        <v>132</v>
      </c>
      <c r="BV13" s="217"/>
      <c r="BW13" s="217"/>
      <c r="BX13" s="217">
        <v>896</v>
      </c>
      <c r="BY13" s="217"/>
      <c r="BZ13" s="217"/>
      <c r="CA13" s="217">
        <v>458</v>
      </c>
      <c r="CB13" s="217"/>
      <c r="CC13" s="217"/>
      <c r="CD13" s="217">
        <v>438</v>
      </c>
      <c r="CE13" s="217"/>
      <c r="CF13" s="217"/>
      <c r="CG13" s="217">
        <v>1319</v>
      </c>
      <c r="CH13" s="217"/>
      <c r="CI13" s="217"/>
      <c r="CJ13" s="217">
        <v>653</v>
      </c>
      <c r="CK13" s="217"/>
      <c r="CL13" s="217"/>
      <c r="CM13" s="217">
        <v>666</v>
      </c>
      <c r="CN13" s="217"/>
      <c r="CO13" s="217"/>
      <c r="CP13" s="217">
        <v>636</v>
      </c>
      <c r="CQ13" s="217"/>
      <c r="CR13" s="217"/>
      <c r="CS13" s="217">
        <v>340</v>
      </c>
      <c r="CT13" s="217"/>
      <c r="CU13" s="217"/>
      <c r="CV13" s="217">
        <v>296</v>
      </c>
      <c r="CW13" s="217"/>
      <c r="CX13" s="217"/>
      <c r="CY13" s="217">
        <v>774</v>
      </c>
      <c r="CZ13" s="217"/>
      <c r="DA13" s="217"/>
      <c r="DB13" s="217">
        <v>401</v>
      </c>
      <c r="DC13" s="217"/>
      <c r="DD13" s="217"/>
      <c r="DE13" s="217">
        <v>373</v>
      </c>
      <c r="DF13" s="217"/>
      <c r="DG13" s="217"/>
      <c r="DH13" s="217">
        <v>994</v>
      </c>
      <c r="DI13" s="217"/>
      <c r="DJ13" s="217"/>
      <c r="DK13" s="217">
        <v>528</v>
      </c>
      <c r="DL13" s="217"/>
      <c r="DM13" s="217"/>
      <c r="DN13" s="217">
        <v>466</v>
      </c>
      <c r="DO13" s="217"/>
      <c r="DP13" s="217"/>
      <c r="DQ13" s="217">
        <v>819</v>
      </c>
      <c r="DR13" s="217"/>
      <c r="DS13" s="217"/>
      <c r="DT13" s="217">
        <v>420</v>
      </c>
      <c r="DU13" s="217"/>
      <c r="DV13" s="217"/>
      <c r="DW13" s="217">
        <v>399</v>
      </c>
      <c r="DX13" s="217"/>
      <c r="DY13" s="217"/>
      <c r="DZ13" s="220">
        <v>1135</v>
      </c>
      <c r="EA13" s="220"/>
      <c r="EB13" s="220"/>
      <c r="EC13" s="217">
        <v>575</v>
      </c>
      <c r="ED13" s="217"/>
      <c r="EE13" s="217"/>
      <c r="EF13" s="217">
        <v>560</v>
      </c>
      <c r="EG13" s="217"/>
      <c r="EH13" s="217"/>
      <c r="EI13" s="66"/>
      <c r="EJ13" s="20" t="s">
        <v>2</v>
      </c>
      <c r="EK13" s="63"/>
    </row>
    <row r="14" spans="1:141" s="15" customFormat="1" ht="16.5" customHeight="1">
      <c r="A14" s="63"/>
      <c r="B14" s="20"/>
      <c r="C14" s="63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65"/>
      <c r="EA14" s="65"/>
      <c r="EB14" s="65"/>
      <c r="EC14" s="56"/>
      <c r="ED14" s="56"/>
      <c r="EE14" s="56"/>
      <c r="EF14" s="56"/>
      <c r="EG14" s="56"/>
      <c r="EH14" s="56"/>
      <c r="EI14" s="66"/>
      <c r="EJ14" s="20"/>
      <c r="EK14" s="63"/>
    </row>
    <row r="15" spans="1:141" s="15" customFormat="1" ht="16.5" customHeight="1">
      <c r="A15" s="63"/>
      <c r="B15" s="20" t="s">
        <v>0</v>
      </c>
      <c r="C15" s="67"/>
      <c r="D15" s="216">
        <v>44</v>
      </c>
      <c r="E15" s="217"/>
      <c r="F15" s="217"/>
      <c r="G15" s="219">
        <v>4564</v>
      </c>
      <c r="H15" s="219"/>
      <c r="I15" s="219"/>
      <c r="J15" s="219">
        <v>4442</v>
      </c>
      <c r="K15" s="219"/>
      <c r="L15" s="219"/>
      <c r="M15" s="219">
        <v>3441</v>
      </c>
      <c r="N15" s="219"/>
      <c r="O15" s="219"/>
      <c r="P15" s="219">
        <v>1747</v>
      </c>
      <c r="Q15" s="219"/>
      <c r="R15" s="219"/>
      <c r="S15" s="219">
        <v>1694</v>
      </c>
      <c r="T15" s="219"/>
      <c r="U15" s="219"/>
      <c r="V15" s="219">
        <v>49</v>
      </c>
      <c r="W15" s="219"/>
      <c r="X15" s="219"/>
      <c r="Y15" s="219">
        <v>21</v>
      </c>
      <c r="Z15" s="219"/>
      <c r="AA15" s="219"/>
      <c r="AB15" s="219">
        <v>28</v>
      </c>
      <c r="AC15" s="219"/>
      <c r="AD15" s="219"/>
      <c r="AE15" s="217">
        <v>178</v>
      </c>
      <c r="AF15" s="217"/>
      <c r="AG15" s="217"/>
      <c r="AH15" s="217">
        <v>78</v>
      </c>
      <c r="AI15" s="217"/>
      <c r="AJ15" s="217"/>
      <c r="AK15" s="217">
        <v>100</v>
      </c>
      <c r="AL15" s="217"/>
      <c r="AM15" s="217"/>
      <c r="AN15" s="217">
        <v>281</v>
      </c>
      <c r="AO15" s="217"/>
      <c r="AP15" s="217"/>
      <c r="AQ15" s="217">
        <v>159</v>
      </c>
      <c r="AR15" s="217"/>
      <c r="AS15" s="217"/>
      <c r="AT15" s="217">
        <v>122</v>
      </c>
      <c r="AU15" s="217"/>
      <c r="AV15" s="217"/>
      <c r="AW15" s="217">
        <v>146</v>
      </c>
      <c r="AX15" s="217"/>
      <c r="AY15" s="217"/>
      <c r="AZ15" s="217">
        <v>80</v>
      </c>
      <c r="BA15" s="217"/>
      <c r="BB15" s="217"/>
      <c r="BC15" s="217">
        <v>66</v>
      </c>
      <c r="BD15" s="217"/>
      <c r="BE15" s="217"/>
      <c r="BF15" s="217">
        <v>414</v>
      </c>
      <c r="BG15" s="217"/>
      <c r="BH15" s="217"/>
      <c r="BI15" s="217">
        <v>195</v>
      </c>
      <c r="BJ15" s="217"/>
      <c r="BK15" s="217"/>
      <c r="BL15" s="217">
        <v>219</v>
      </c>
      <c r="BM15" s="217"/>
      <c r="BN15" s="217"/>
      <c r="BO15" s="217">
        <v>41</v>
      </c>
      <c r="BP15" s="217"/>
      <c r="BQ15" s="217"/>
      <c r="BR15" s="217">
        <v>28</v>
      </c>
      <c r="BS15" s="217"/>
      <c r="BT15" s="217"/>
      <c r="BU15" s="217">
        <v>13</v>
      </c>
      <c r="BV15" s="217"/>
      <c r="BW15" s="217"/>
      <c r="BX15" s="217">
        <v>149</v>
      </c>
      <c r="BY15" s="217"/>
      <c r="BZ15" s="217"/>
      <c r="CA15" s="217">
        <v>81</v>
      </c>
      <c r="CB15" s="217"/>
      <c r="CC15" s="217"/>
      <c r="CD15" s="217">
        <v>68</v>
      </c>
      <c r="CE15" s="217"/>
      <c r="CF15" s="217"/>
      <c r="CG15" s="217">
        <v>359</v>
      </c>
      <c r="CH15" s="217"/>
      <c r="CI15" s="217"/>
      <c r="CJ15" s="217">
        <v>174</v>
      </c>
      <c r="CK15" s="217"/>
      <c r="CL15" s="217"/>
      <c r="CM15" s="217">
        <v>185</v>
      </c>
      <c r="CN15" s="217"/>
      <c r="CO15" s="217"/>
      <c r="CP15" s="217">
        <v>403</v>
      </c>
      <c r="CQ15" s="217"/>
      <c r="CR15" s="217"/>
      <c r="CS15" s="217">
        <v>213</v>
      </c>
      <c r="CT15" s="217"/>
      <c r="CU15" s="217"/>
      <c r="CV15" s="217">
        <v>190</v>
      </c>
      <c r="CW15" s="217"/>
      <c r="CX15" s="217"/>
      <c r="CY15" s="217">
        <v>144</v>
      </c>
      <c r="CZ15" s="217"/>
      <c r="DA15" s="217"/>
      <c r="DB15" s="217">
        <v>69</v>
      </c>
      <c r="DC15" s="217"/>
      <c r="DD15" s="217"/>
      <c r="DE15" s="217">
        <v>75</v>
      </c>
      <c r="DF15" s="217"/>
      <c r="DG15" s="217"/>
      <c r="DH15" s="217">
        <v>289</v>
      </c>
      <c r="DI15" s="217"/>
      <c r="DJ15" s="217"/>
      <c r="DK15" s="217">
        <v>146</v>
      </c>
      <c r="DL15" s="217"/>
      <c r="DM15" s="217"/>
      <c r="DN15" s="217">
        <v>143</v>
      </c>
      <c r="DO15" s="217"/>
      <c r="DP15" s="217"/>
      <c r="DQ15" s="217">
        <v>477</v>
      </c>
      <c r="DR15" s="217"/>
      <c r="DS15" s="217"/>
      <c r="DT15" s="217">
        <v>234</v>
      </c>
      <c r="DU15" s="217"/>
      <c r="DV15" s="217"/>
      <c r="DW15" s="217">
        <v>243</v>
      </c>
      <c r="DX15" s="217"/>
      <c r="DY15" s="217"/>
      <c r="DZ15" s="217">
        <v>511</v>
      </c>
      <c r="EA15" s="217"/>
      <c r="EB15" s="217"/>
      <c r="EC15" s="217">
        <v>269</v>
      </c>
      <c r="ED15" s="217"/>
      <c r="EE15" s="217"/>
      <c r="EF15" s="217">
        <v>242</v>
      </c>
      <c r="EG15" s="217"/>
      <c r="EH15" s="217"/>
      <c r="EI15" s="66"/>
      <c r="EJ15" s="20" t="s">
        <v>0</v>
      </c>
      <c r="EK15" s="63"/>
    </row>
    <row r="16" spans="1:141" s="15" customFormat="1" ht="16.5" customHeight="1">
      <c r="A16" s="197"/>
      <c r="B16" s="197"/>
      <c r="C16" s="198"/>
      <c r="D16" s="221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222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222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222"/>
      <c r="EC16" s="222"/>
      <c r="ED16" s="222"/>
      <c r="EE16" s="222"/>
      <c r="EF16" s="222"/>
      <c r="EG16" s="222"/>
      <c r="EH16" s="222"/>
      <c r="EI16" s="199"/>
      <c r="EJ16" s="197"/>
      <c r="EK16" s="197"/>
    </row>
    <row r="17" spans="1:141" s="15" customFormat="1" ht="16.5" customHeight="1">
      <c r="A17" s="22"/>
      <c r="B17" s="23" t="s">
        <v>14</v>
      </c>
      <c r="C17" s="24"/>
      <c r="D17" s="221">
        <v>18</v>
      </c>
      <c r="E17" s="222"/>
      <c r="F17" s="222"/>
      <c r="G17" s="222">
        <v>1781</v>
      </c>
      <c r="H17" s="222"/>
      <c r="I17" s="222"/>
      <c r="J17" s="222">
        <v>1781</v>
      </c>
      <c r="K17" s="222"/>
      <c r="L17" s="222"/>
      <c r="M17" s="222">
        <v>1332</v>
      </c>
      <c r="N17" s="222"/>
      <c r="O17" s="222"/>
      <c r="P17" s="222">
        <v>666</v>
      </c>
      <c r="Q17" s="222"/>
      <c r="R17" s="222"/>
      <c r="S17" s="222">
        <v>666</v>
      </c>
      <c r="T17" s="222"/>
      <c r="U17" s="222"/>
      <c r="V17" s="222">
        <v>22</v>
      </c>
      <c r="W17" s="222"/>
      <c r="X17" s="222"/>
      <c r="Y17" s="222">
        <v>7</v>
      </c>
      <c r="Z17" s="222"/>
      <c r="AA17" s="222"/>
      <c r="AB17" s="222">
        <v>15</v>
      </c>
      <c r="AC17" s="222"/>
      <c r="AD17" s="222"/>
      <c r="AE17" s="222">
        <v>60</v>
      </c>
      <c r="AF17" s="222"/>
      <c r="AG17" s="222"/>
      <c r="AH17" s="222">
        <v>25</v>
      </c>
      <c r="AI17" s="222"/>
      <c r="AJ17" s="222"/>
      <c r="AK17" s="222">
        <v>35</v>
      </c>
      <c r="AL17" s="222"/>
      <c r="AM17" s="222"/>
      <c r="AN17" s="222">
        <v>137</v>
      </c>
      <c r="AO17" s="222"/>
      <c r="AP17" s="222"/>
      <c r="AQ17" s="222">
        <v>75</v>
      </c>
      <c r="AR17" s="222"/>
      <c r="AS17" s="222"/>
      <c r="AT17" s="222">
        <v>62</v>
      </c>
      <c r="AU17" s="222"/>
      <c r="AV17" s="222"/>
      <c r="AW17" s="222">
        <v>54</v>
      </c>
      <c r="AX17" s="222"/>
      <c r="AY17" s="222"/>
      <c r="AZ17" s="222">
        <v>27</v>
      </c>
      <c r="BA17" s="222"/>
      <c r="BB17" s="222"/>
      <c r="BC17" s="222">
        <v>27</v>
      </c>
      <c r="BD17" s="222"/>
      <c r="BE17" s="222"/>
      <c r="BF17" s="222">
        <v>101</v>
      </c>
      <c r="BG17" s="222"/>
      <c r="BH17" s="222"/>
      <c r="BI17" s="222">
        <v>48</v>
      </c>
      <c r="BJ17" s="222"/>
      <c r="BK17" s="222"/>
      <c r="BL17" s="222">
        <v>53</v>
      </c>
      <c r="BM17" s="222"/>
      <c r="BN17" s="222"/>
      <c r="BO17" s="222">
        <v>1</v>
      </c>
      <c r="BP17" s="222"/>
      <c r="BQ17" s="222"/>
      <c r="BR17" s="222">
        <v>1</v>
      </c>
      <c r="BS17" s="222"/>
      <c r="BT17" s="222"/>
      <c r="BU17" s="222">
        <v>0</v>
      </c>
      <c r="BV17" s="222"/>
      <c r="BW17" s="222"/>
      <c r="BX17" s="222">
        <v>40</v>
      </c>
      <c r="BY17" s="222"/>
      <c r="BZ17" s="222"/>
      <c r="CA17" s="222">
        <v>23</v>
      </c>
      <c r="CB17" s="222"/>
      <c r="CC17" s="222"/>
      <c r="CD17" s="222">
        <v>17</v>
      </c>
      <c r="CE17" s="222"/>
      <c r="CF17" s="222"/>
      <c r="CG17" s="222">
        <v>79</v>
      </c>
      <c r="CH17" s="222"/>
      <c r="CI17" s="222"/>
      <c r="CJ17" s="222">
        <v>38</v>
      </c>
      <c r="CK17" s="222"/>
      <c r="CL17" s="222"/>
      <c r="CM17" s="222">
        <v>41</v>
      </c>
      <c r="CN17" s="222"/>
      <c r="CO17" s="222"/>
      <c r="CP17" s="222">
        <v>234</v>
      </c>
      <c r="CQ17" s="222"/>
      <c r="CR17" s="222"/>
      <c r="CS17" s="222">
        <v>122</v>
      </c>
      <c r="CT17" s="222"/>
      <c r="CU17" s="222"/>
      <c r="CV17" s="222">
        <v>112</v>
      </c>
      <c r="CW17" s="222"/>
      <c r="CX17" s="222"/>
      <c r="CY17" s="222">
        <v>18</v>
      </c>
      <c r="CZ17" s="222"/>
      <c r="DA17" s="222"/>
      <c r="DB17" s="222">
        <v>10</v>
      </c>
      <c r="DC17" s="222"/>
      <c r="DD17" s="222"/>
      <c r="DE17" s="222">
        <v>8</v>
      </c>
      <c r="DF17" s="222"/>
      <c r="DG17" s="222"/>
      <c r="DH17" s="222">
        <v>65</v>
      </c>
      <c r="DI17" s="222"/>
      <c r="DJ17" s="222"/>
      <c r="DK17" s="222">
        <v>34</v>
      </c>
      <c r="DL17" s="222"/>
      <c r="DM17" s="222"/>
      <c r="DN17" s="222">
        <v>31</v>
      </c>
      <c r="DO17" s="222"/>
      <c r="DP17" s="222"/>
      <c r="DQ17" s="222">
        <v>258</v>
      </c>
      <c r="DR17" s="222"/>
      <c r="DS17" s="222"/>
      <c r="DT17" s="222">
        <v>127</v>
      </c>
      <c r="DU17" s="222"/>
      <c r="DV17" s="222"/>
      <c r="DW17" s="222">
        <v>131</v>
      </c>
      <c r="DX17" s="222"/>
      <c r="DY17" s="222"/>
      <c r="DZ17" s="222">
        <v>263</v>
      </c>
      <c r="EA17" s="222"/>
      <c r="EB17" s="222"/>
      <c r="EC17" s="222">
        <v>129</v>
      </c>
      <c r="ED17" s="222"/>
      <c r="EE17" s="222"/>
      <c r="EF17" s="222">
        <v>134</v>
      </c>
      <c r="EG17" s="222"/>
      <c r="EH17" s="222"/>
      <c r="EI17" s="32"/>
      <c r="EJ17" s="23" t="s">
        <v>38</v>
      </c>
      <c r="EK17" s="22"/>
    </row>
    <row r="18" spans="1:141" s="15" customFormat="1" ht="16.5" customHeight="1">
      <c r="A18" s="22"/>
      <c r="B18" s="23" t="s">
        <v>21</v>
      </c>
      <c r="C18" s="24"/>
      <c r="D18" s="221">
        <v>5</v>
      </c>
      <c r="E18" s="222"/>
      <c r="F18" s="222"/>
      <c r="G18" s="222">
        <v>372</v>
      </c>
      <c r="H18" s="222"/>
      <c r="I18" s="222"/>
      <c r="J18" s="222">
        <v>310</v>
      </c>
      <c r="K18" s="222"/>
      <c r="L18" s="222"/>
      <c r="M18" s="222">
        <v>242</v>
      </c>
      <c r="N18" s="222"/>
      <c r="O18" s="222"/>
      <c r="P18" s="222">
        <v>124</v>
      </c>
      <c r="Q18" s="222"/>
      <c r="R18" s="222"/>
      <c r="S18" s="222">
        <v>118</v>
      </c>
      <c r="T18" s="222"/>
      <c r="U18" s="222"/>
      <c r="V18" s="222">
        <v>2</v>
      </c>
      <c r="W18" s="222"/>
      <c r="X18" s="222"/>
      <c r="Y18" s="222">
        <v>1</v>
      </c>
      <c r="Z18" s="222"/>
      <c r="AA18" s="222"/>
      <c r="AB18" s="222">
        <v>1</v>
      </c>
      <c r="AC18" s="222"/>
      <c r="AD18" s="222"/>
      <c r="AE18" s="222">
        <v>7</v>
      </c>
      <c r="AF18" s="222"/>
      <c r="AG18" s="222"/>
      <c r="AH18" s="222">
        <v>4</v>
      </c>
      <c r="AI18" s="222"/>
      <c r="AJ18" s="222"/>
      <c r="AK18" s="222">
        <v>3</v>
      </c>
      <c r="AL18" s="222"/>
      <c r="AM18" s="222"/>
      <c r="AN18" s="222">
        <v>5</v>
      </c>
      <c r="AO18" s="222"/>
      <c r="AP18" s="222"/>
      <c r="AQ18" s="222">
        <v>2</v>
      </c>
      <c r="AR18" s="222"/>
      <c r="AS18" s="222"/>
      <c r="AT18" s="222">
        <v>3</v>
      </c>
      <c r="AU18" s="222"/>
      <c r="AV18" s="222"/>
      <c r="AW18" s="222">
        <v>0</v>
      </c>
      <c r="AX18" s="222"/>
      <c r="AY18" s="222"/>
      <c r="AZ18" s="222">
        <v>0</v>
      </c>
      <c r="BA18" s="222"/>
      <c r="BB18" s="222"/>
      <c r="BC18" s="222">
        <v>0</v>
      </c>
      <c r="BD18" s="222"/>
      <c r="BE18" s="222"/>
      <c r="BF18" s="222">
        <v>48</v>
      </c>
      <c r="BG18" s="222"/>
      <c r="BH18" s="222"/>
      <c r="BI18" s="222">
        <v>21</v>
      </c>
      <c r="BJ18" s="222"/>
      <c r="BK18" s="222"/>
      <c r="BL18" s="222">
        <v>27</v>
      </c>
      <c r="BM18" s="222"/>
      <c r="BN18" s="222"/>
      <c r="BO18" s="222">
        <v>5</v>
      </c>
      <c r="BP18" s="222"/>
      <c r="BQ18" s="222"/>
      <c r="BR18" s="222">
        <v>3</v>
      </c>
      <c r="BS18" s="222"/>
      <c r="BT18" s="222"/>
      <c r="BU18" s="222">
        <v>2</v>
      </c>
      <c r="BV18" s="222"/>
      <c r="BW18" s="222"/>
      <c r="BX18" s="222">
        <v>0</v>
      </c>
      <c r="BY18" s="222"/>
      <c r="BZ18" s="222"/>
      <c r="CA18" s="222">
        <v>0</v>
      </c>
      <c r="CB18" s="222"/>
      <c r="CC18" s="222"/>
      <c r="CD18" s="222">
        <v>0</v>
      </c>
      <c r="CE18" s="222"/>
      <c r="CF18" s="222"/>
      <c r="CG18" s="222">
        <v>38</v>
      </c>
      <c r="CH18" s="222"/>
      <c r="CI18" s="222"/>
      <c r="CJ18" s="222">
        <v>22</v>
      </c>
      <c r="CK18" s="222"/>
      <c r="CL18" s="222"/>
      <c r="CM18" s="222">
        <v>16</v>
      </c>
      <c r="CN18" s="222"/>
      <c r="CO18" s="222"/>
      <c r="CP18" s="222">
        <v>30</v>
      </c>
      <c r="CQ18" s="222"/>
      <c r="CR18" s="222"/>
      <c r="CS18" s="222">
        <v>20</v>
      </c>
      <c r="CT18" s="222"/>
      <c r="CU18" s="222"/>
      <c r="CV18" s="222">
        <v>10</v>
      </c>
      <c r="CW18" s="222"/>
      <c r="CX18" s="222"/>
      <c r="CY18" s="222">
        <v>0</v>
      </c>
      <c r="CZ18" s="222"/>
      <c r="DA18" s="222"/>
      <c r="DB18" s="222">
        <v>0</v>
      </c>
      <c r="DC18" s="222"/>
      <c r="DD18" s="222"/>
      <c r="DE18" s="222">
        <v>0</v>
      </c>
      <c r="DF18" s="222"/>
      <c r="DG18" s="222"/>
      <c r="DH18" s="222">
        <v>36</v>
      </c>
      <c r="DI18" s="222"/>
      <c r="DJ18" s="222"/>
      <c r="DK18" s="222">
        <v>19</v>
      </c>
      <c r="DL18" s="222"/>
      <c r="DM18" s="222"/>
      <c r="DN18" s="222">
        <v>17</v>
      </c>
      <c r="DO18" s="222"/>
      <c r="DP18" s="222"/>
      <c r="DQ18" s="222">
        <v>38</v>
      </c>
      <c r="DR18" s="222"/>
      <c r="DS18" s="222"/>
      <c r="DT18" s="222">
        <v>14</v>
      </c>
      <c r="DU18" s="222"/>
      <c r="DV18" s="222"/>
      <c r="DW18" s="222">
        <v>24</v>
      </c>
      <c r="DX18" s="222"/>
      <c r="DY18" s="222"/>
      <c r="DZ18" s="222">
        <v>33</v>
      </c>
      <c r="EA18" s="222"/>
      <c r="EB18" s="222"/>
      <c r="EC18" s="222">
        <v>18</v>
      </c>
      <c r="ED18" s="222"/>
      <c r="EE18" s="222"/>
      <c r="EF18" s="222">
        <v>15</v>
      </c>
      <c r="EG18" s="222"/>
      <c r="EH18" s="222"/>
      <c r="EI18" s="32"/>
      <c r="EJ18" s="23" t="s">
        <v>39</v>
      </c>
      <c r="EK18" s="22"/>
    </row>
    <row r="19" spans="1:141" s="15" customFormat="1" ht="16.5" customHeight="1">
      <c r="A19" s="22"/>
      <c r="B19" s="23" t="s">
        <v>18</v>
      </c>
      <c r="C19" s="24"/>
      <c r="D19" s="221">
        <v>4</v>
      </c>
      <c r="E19" s="222"/>
      <c r="F19" s="222"/>
      <c r="G19" s="222">
        <v>358</v>
      </c>
      <c r="H19" s="222"/>
      <c r="I19" s="222"/>
      <c r="J19" s="222">
        <v>358</v>
      </c>
      <c r="K19" s="222"/>
      <c r="L19" s="222"/>
      <c r="M19" s="222">
        <v>295</v>
      </c>
      <c r="N19" s="222"/>
      <c r="O19" s="222"/>
      <c r="P19" s="222">
        <v>145</v>
      </c>
      <c r="Q19" s="222"/>
      <c r="R19" s="222"/>
      <c r="S19" s="222">
        <v>150</v>
      </c>
      <c r="T19" s="222"/>
      <c r="U19" s="222"/>
      <c r="V19" s="222">
        <v>0</v>
      </c>
      <c r="W19" s="222"/>
      <c r="X19" s="222"/>
      <c r="Y19" s="222">
        <v>0</v>
      </c>
      <c r="Z19" s="222"/>
      <c r="AA19" s="222"/>
      <c r="AB19" s="222">
        <v>0</v>
      </c>
      <c r="AC19" s="222"/>
      <c r="AD19" s="222"/>
      <c r="AE19" s="222">
        <v>0</v>
      </c>
      <c r="AF19" s="222"/>
      <c r="AG19" s="222"/>
      <c r="AH19" s="222">
        <v>0</v>
      </c>
      <c r="AI19" s="222"/>
      <c r="AJ19" s="222"/>
      <c r="AK19" s="222">
        <v>0</v>
      </c>
      <c r="AL19" s="222"/>
      <c r="AM19" s="222"/>
      <c r="AN19" s="222">
        <v>0</v>
      </c>
      <c r="AO19" s="222"/>
      <c r="AP19" s="222"/>
      <c r="AQ19" s="222">
        <v>0</v>
      </c>
      <c r="AR19" s="222"/>
      <c r="AS19" s="222"/>
      <c r="AT19" s="222">
        <v>0</v>
      </c>
      <c r="AU19" s="222"/>
      <c r="AV19" s="222"/>
      <c r="AW19" s="222">
        <v>0</v>
      </c>
      <c r="AX19" s="222"/>
      <c r="AY19" s="222"/>
      <c r="AZ19" s="222">
        <v>0</v>
      </c>
      <c r="BA19" s="222"/>
      <c r="BB19" s="222"/>
      <c r="BC19" s="222">
        <v>0</v>
      </c>
      <c r="BD19" s="222"/>
      <c r="BE19" s="222"/>
      <c r="BF19" s="222">
        <v>47</v>
      </c>
      <c r="BG19" s="222"/>
      <c r="BH19" s="222"/>
      <c r="BI19" s="222">
        <v>20</v>
      </c>
      <c r="BJ19" s="222"/>
      <c r="BK19" s="222"/>
      <c r="BL19" s="222">
        <v>27</v>
      </c>
      <c r="BM19" s="222"/>
      <c r="BN19" s="222"/>
      <c r="BO19" s="222">
        <v>18</v>
      </c>
      <c r="BP19" s="222"/>
      <c r="BQ19" s="222"/>
      <c r="BR19" s="222">
        <v>13</v>
      </c>
      <c r="BS19" s="222"/>
      <c r="BT19" s="222"/>
      <c r="BU19" s="222">
        <v>5</v>
      </c>
      <c r="BV19" s="222"/>
      <c r="BW19" s="222"/>
      <c r="BX19" s="222">
        <v>0</v>
      </c>
      <c r="BY19" s="222"/>
      <c r="BZ19" s="222"/>
      <c r="CA19" s="222">
        <v>0</v>
      </c>
      <c r="CB19" s="222"/>
      <c r="CC19" s="222"/>
      <c r="CD19" s="222">
        <v>0</v>
      </c>
      <c r="CE19" s="222"/>
      <c r="CF19" s="222"/>
      <c r="CG19" s="222">
        <v>76</v>
      </c>
      <c r="CH19" s="222"/>
      <c r="CI19" s="222"/>
      <c r="CJ19" s="222">
        <v>33</v>
      </c>
      <c r="CK19" s="222"/>
      <c r="CL19" s="222"/>
      <c r="CM19" s="222">
        <v>43</v>
      </c>
      <c r="CN19" s="222"/>
      <c r="CO19" s="222"/>
      <c r="CP19" s="222">
        <v>19</v>
      </c>
      <c r="CQ19" s="222"/>
      <c r="CR19" s="222"/>
      <c r="CS19" s="222">
        <v>9</v>
      </c>
      <c r="CT19" s="222"/>
      <c r="CU19" s="222"/>
      <c r="CV19" s="222">
        <v>10</v>
      </c>
      <c r="CW19" s="222"/>
      <c r="CX19" s="222"/>
      <c r="CY19" s="222">
        <v>0</v>
      </c>
      <c r="CZ19" s="222"/>
      <c r="DA19" s="222"/>
      <c r="DB19" s="222">
        <v>0</v>
      </c>
      <c r="DC19" s="222"/>
      <c r="DD19" s="222"/>
      <c r="DE19" s="222">
        <v>0</v>
      </c>
      <c r="DF19" s="222"/>
      <c r="DG19" s="222"/>
      <c r="DH19" s="222">
        <v>65</v>
      </c>
      <c r="DI19" s="222"/>
      <c r="DJ19" s="222"/>
      <c r="DK19" s="222">
        <v>30</v>
      </c>
      <c r="DL19" s="222"/>
      <c r="DM19" s="222"/>
      <c r="DN19" s="222">
        <v>35</v>
      </c>
      <c r="DO19" s="222"/>
      <c r="DP19" s="222"/>
      <c r="DQ19" s="222">
        <v>35</v>
      </c>
      <c r="DR19" s="222"/>
      <c r="DS19" s="222"/>
      <c r="DT19" s="222">
        <v>21</v>
      </c>
      <c r="DU19" s="222"/>
      <c r="DV19" s="222"/>
      <c r="DW19" s="222">
        <v>14</v>
      </c>
      <c r="DX19" s="222"/>
      <c r="DY19" s="222"/>
      <c r="DZ19" s="222">
        <v>35</v>
      </c>
      <c r="EA19" s="222"/>
      <c r="EB19" s="222"/>
      <c r="EC19" s="222">
        <v>19</v>
      </c>
      <c r="ED19" s="222"/>
      <c r="EE19" s="222"/>
      <c r="EF19" s="222">
        <v>16</v>
      </c>
      <c r="EG19" s="222"/>
      <c r="EH19" s="222"/>
      <c r="EI19" s="32"/>
      <c r="EJ19" s="23" t="s">
        <v>40</v>
      </c>
      <c r="EK19" s="22"/>
    </row>
    <row r="20" spans="1:141" s="15" customFormat="1" ht="16.5" customHeight="1">
      <c r="A20" s="22"/>
      <c r="B20" s="23" t="s">
        <v>34</v>
      </c>
      <c r="C20" s="24"/>
      <c r="D20" s="221">
        <v>1</v>
      </c>
      <c r="E20" s="222"/>
      <c r="F20" s="222"/>
      <c r="G20" s="222">
        <v>90</v>
      </c>
      <c r="H20" s="222"/>
      <c r="I20" s="222"/>
      <c r="J20" s="222">
        <v>90</v>
      </c>
      <c r="K20" s="222"/>
      <c r="L20" s="222"/>
      <c r="M20" s="222">
        <v>81</v>
      </c>
      <c r="N20" s="222"/>
      <c r="O20" s="222"/>
      <c r="P20" s="222">
        <v>34</v>
      </c>
      <c r="Q20" s="222"/>
      <c r="R20" s="222"/>
      <c r="S20" s="222">
        <v>47</v>
      </c>
      <c r="T20" s="222"/>
      <c r="U20" s="222"/>
      <c r="V20" s="222">
        <v>1</v>
      </c>
      <c r="W20" s="222"/>
      <c r="X20" s="222"/>
      <c r="Y20" s="222">
        <v>1</v>
      </c>
      <c r="Z20" s="222"/>
      <c r="AA20" s="222"/>
      <c r="AB20" s="222">
        <v>0</v>
      </c>
      <c r="AC20" s="222"/>
      <c r="AD20" s="222"/>
      <c r="AE20" s="222">
        <v>16</v>
      </c>
      <c r="AF20" s="222"/>
      <c r="AG20" s="222"/>
      <c r="AH20" s="222">
        <v>6</v>
      </c>
      <c r="AI20" s="222"/>
      <c r="AJ20" s="222"/>
      <c r="AK20" s="222">
        <v>10</v>
      </c>
      <c r="AL20" s="222"/>
      <c r="AM20" s="222"/>
      <c r="AN20" s="222">
        <v>17</v>
      </c>
      <c r="AO20" s="222"/>
      <c r="AP20" s="222"/>
      <c r="AQ20" s="222">
        <v>5</v>
      </c>
      <c r="AR20" s="222"/>
      <c r="AS20" s="222"/>
      <c r="AT20" s="222">
        <v>12</v>
      </c>
      <c r="AU20" s="222"/>
      <c r="AV20" s="222"/>
      <c r="AW20" s="222">
        <v>7</v>
      </c>
      <c r="AX20" s="222"/>
      <c r="AY20" s="222"/>
      <c r="AZ20" s="222">
        <v>3</v>
      </c>
      <c r="BA20" s="222"/>
      <c r="BB20" s="222"/>
      <c r="BC20" s="222">
        <v>4</v>
      </c>
      <c r="BD20" s="222"/>
      <c r="BE20" s="222"/>
      <c r="BF20" s="222">
        <v>3</v>
      </c>
      <c r="BG20" s="222"/>
      <c r="BH20" s="222"/>
      <c r="BI20" s="222">
        <v>3</v>
      </c>
      <c r="BJ20" s="222"/>
      <c r="BK20" s="222"/>
      <c r="BL20" s="222">
        <v>0</v>
      </c>
      <c r="BM20" s="222"/>
      <c r="BN20" s="222"/>
      <c r="BO20" s="222">
        <v>5</v>
      </c>
      <c r="BP20" s="222"/>
      <c r="BQ20" s="222"/>
      <c r="BR20" s="222">
        <v>4</v>
      </c>
      <c r="BS20" s="222"/>
      <c r="BT20" s="222"/>
      <c r="BU20" s="222">
        <v>1</v>
      </c>
      <c r="BV20" s="222"/>
      <c r="BW20" s="222"/>
      <c r="BX20" s="222">
        <v>12</v>
      </c>
      <c r="BY20" s="222"/>
      <c r="BZ20" s="222"/>
      <c r="CA20" s="222">
        <v>5</v>
      </c>
      <c r="CB20" s="222"/>
      <c r="CC20" s="222"/>
      <c r="CD20" s="222">
        <v>7</v>
      </c>
      <c r="CE20" s="222"/>
      <c r="CF20" s="222"/>
      <c r="CG20" s="222">
        <v>2</v>
      </c>
      <c r="CH20" s="222"/>
      <c r="CI20" s="222"/>
      <c r="CJ20" s="222">
        <v>2</v>
      </c>
      <c r="CK20" s="222"/>
      <c r="CL20" s="222"/>
      <c r="CM20" s="222">
        <v>0</v>
      </c>
      <c r="CN20" s="222"/>
      <c r="CO20" s="222"/>
      <c r="CP20" s="222">
        <v>0</v>
      </c>
      <c r="CQ20" s="222"/>
      <c r="CR20" s="222"/>
      <c r="CS20" s="222">
        <v>0</v>
      </c>
      <c r="CT20" s="222"/>
      <c r="CU20" s="222"/>
      <c r="CV20" s="222">
        <v>0</v>
      </c>
      <c r="CW20" s="222"/>
      <c r="CX20" s="222"/>
      <c r="CY20" s="222">
        <v>12</v>
      </c>
      <c r="CZ20" s="222"/>
      <c r="DA20" s="222"/>
      <c r="DB20" s="222">
        <v>3</v>
      </c>
      <c r="DC20" s="222"/>
      <c r="DD20" s="222"/>
      <c r="DE20" s="222">
        <v>9</v>
      </c>
      <c r="DF20" s="222"/>
      <c r="DG20" s="222"/>
      <c r="DH20" s="222">
        <v>3</v>
      </c>
      <c r="DI20" s="222"/>
      <c r="DJ20" s="222"/>
      <c r="DK20" s="222">
        <v>1</v>
      </c>
      <c r="DL20" s="222"/>
      <c r="DM20" s="222"/>
      <c r="DN20" s="222">
        <v>2</v>
      </c>
      <c r="DO20" s="222"/>
      <c r="DP20" s="222"/>
      <c r="DQ20" s="222">
        <v>2</v>
      </c>
      <c r="DR20" s="222"/>
      <c r="DS20" s="222"/>
      <c r="DT20" s="222">
        <v>0</v>
      </c>
      <c r="DU20" s="222"/>
      <c r="DV20" s="222"/>
      <c r="DW20" s="222">
        <v>2</v>
      </c>
      <c r="DX20" s="222"/>
      <c r="DY20" s="222"/>
      <c r="DZ20" s="222">
        <v>1</v>
      </c>
      <c r="EA20" s="222"/>
      <c r="EB20" s="222"/>
      <c r="EC20" s="222">
        <v>1</v>
      </c>
      <c r="ED20" s="222"/>
      <c r="EE20" s="222"/>
      <c r="EF20" s="222">
        <v>0</v>
      </c>
      <c r="EG20" s="222"/>
      <c r="EH20" s="222"/>
      <c r="EI20" s="32"/>
      <c r="EJ20" s="23" t="s">
        <v>33</v>
      </c>
      <c r="EK20" s="22"/>
    </row>
    <row r="21" spans="1:141" s="15" customFormat="1" ht="16.5" customHeight="1">
      <c r="A21" s="22"/>
      <c r="B21" s="23" t="s">
        <v>15</v>
      </c>
      <c r="C21" s="24"/>
      <c r="D21" s="221">
        <v>3</v>
      </c>
      <c r="E21" s="222"/>
      <c r="F21" s="222"/>
      <c r="G21" s="222">
        <v>271</v>
      </c>
      <c r="H21" s="222"/>
      <c r="I21" s="222"/>
      <c r="J21" s="222">
        <v>271</v>
      </c>
      <c r="K21" s="222"/>
      <c r="L21" s="222"/>
      <c r="M21" s="222">
        <v>160</v>
      </c>
      <c r="N21" s="222"/>
      <c r="O21" s="222"/>
      <c r="P21" s="222">
        <v>87</v>
      </c>
      <c r="Q21" s="222"/>
      <c r="R21" s="222"/>
      <c r="S21" s="222">
        <v>73</v>
      </c>
      <c r="T21" s="222"/>
      <c r="U21" s="222"/>
      <c r="V21" s="222">
        <v>5</v>
      </c>
      <c r="W21" s="222"/>
      <c r="X21" s="222"/>
      <c r="Y21" s="222">
        <v>3</v>
      </c>
      <c r="Z21" s="222"/>
      <c r="AA21" s="222"/>
      <c r="AB21" s="222">
        <v>2</v>
      </c>
      <c r="AC21" s="222"/>
      <c r="AD21" s="222"/>
      <c r="AE21" s="222">
        <v>18</v>
      </c>
      <c r="AF21" s="222"/>
      <c r="AG21" s="222"/>
      <c r="AH21" s="222">
        <v>7</v>
      </c>
      <c r="AI21" s="222"/>
      <c r="AJ21" s="222"/>
      <c r="AK21" s="222">
        <v>11</v>
      </c>
      <c r="AL21" s="222"/>
      <c r="AM21" s="222"/>
      <c r="AN21" s="222">
        <v>20</v>
      </c>
      <c r="AO21" s="222"/>
      <c r="AP21" s="222"/>
      <c r="AQ21" s="222">
        <v>12</v>
      </c>
      <c r="AR21" s="222"/>
      <c r="AS21" s="222"/>
      <c r="AT21" s="222">
        <v>8</v>
      </c>
      <c r="AU21" s="222"/>
      <c r="AV21" s="222"/>
      <c r="AW21" s="222">
        <v>10</v>
      </c>
      <c r="AX21" s="222"/>
      <c r="AY21" s="222"/>
      <c r="AZ21" s="222">
        <v>6</v>
      </c>
      <c r="BA21" s="222"/>
      <c r="BB21" s="222"/>
      <c r="BC21" s="222">
        <v>4</v>
      </c>
      <c r="BD21" s="222"/>
      <c r="BE21" s="222"/>
      <c r="BF21" s="222">
        <v>16</v>
      </c>
      <c r="BG21" s="222"/>
      <c r="BH21" s="222"/>
      <c r="BI21" s="222">
        <v>8</v>
      </c>
      <c r="BJ21" s="222"/>
      <c r="BK21" s="222"/>
      <c r="BL21" s="222">
        <v>8</v>
      </c>
      <c r="BM21" s="222"/>
      <c r="BN21" s="222"/>
      <c r="BO21" s="222">
        <v>2</v>
      </c>
      <c r="BP21" s="222"/>
      <c r="BQ21" s="222"/>
      <c r="BR21" s="222">
        <v>1</v>
      </c>
      <c r="BS21" s="222"/>
      <c r="BT21" s="222"/>
      <c r="BU21" s="222">
        <v>1</v>
      </c>
      <c r="BV21" s="222"/>
      <c r="BW21" s="222"/>
      <c r="BX21" s="222">
        <v>16</v>
      </c>
      <c r="BY21" s="222"/>
      <c r="BZ21" s="222"/>
      <c r="CA21" s="222">
        <v>6</v>
      </c>
      <c r="CB21" s="222"/>
      <c r="CC21" s="222"/>
      <c r="CD21" s="222">
        <v>10</v>
      </c>
      <c r="CE21" s="222"/>
      <c r="CF21" s="222"/>
      <c r="CG21" s="222">
        <v>15</v>
      </c>
      <c r="CH21" s="222"/>
      <c r="CI21" s="222"/>
      <c r="CJ21" s="222">
        <v>9</v>
      </c>
      <c r="CK21" s="222"/>
      <c r="CL21" s="222"/>
      <c r="CM21" s="222">
        <v>6</v>
      </c>
      <c r="CN21" s="222"/>
      <c r="CO21" s="222"/>
      <c r="CP21" s="222">
        <v>11</v>
      </c>
      <c r="CQ21" s="222"/>
      <c r="CR21" s="222"/>
      <c r="CS21" s="222">
        <v>6</v>
      </c>
      <c r="CT21" s="222"/>
      <c r="CU21" s="222"/>
      <c r="CV21" s="222">
        <v>5</v>
      </c>
      <c r="CW21" s="222"/>
      <c r="CX21" s="222"/>
      <c r="CY21" s="222">
        <v>19</v>
      </c>
      <c r="CZ21" s="222"/>
      <c r="DA21" s="222"/>
      <c r="DB21" s="222">
        <v>13</v>
      </c>
      <c r="DC21" s="222"/>
      <c r="DD21" s="222"/>
      <c r="DE21" s="222">
        <v>6</v>
      </c>
      <c r="DF21" s="222"/>
      <c r="DG21" s="222"/>
      <c r="DH21" s="222">
        <v>17</v>
      </c>
      <c r="DI21" s="222"/>
      <c r="DJ21" s="222"/>
      <c r="DK21" s="222">
        <v>10</v>
      </c>
      <c r="DL21" s="222"/>
      <c r="DM21" s="222"/>
      <c r="DN21" s="222">
        <v>7</v>
      </c>
      <c r="DO21" s="222"/>
      <c r="DP21" s="222"/>
      <c r="DQ21" s="222">
        <v>6</v>
      </c>
      <c r="DR21" s="222"/>
      <c r="DS21" s="222"/>
      <c r="DT21" s="222">
        <v>3</v>
      </c>
      <c r="DU21" s="222"/>
      <c r="DV21" s="222"/>
      <c r="DW21" s="222">
        <v>3</v>
      </c>
      <c r="DX21" s="222"/>
      <c r="DY21" s="222"/>
      <c r="DZ21" s="222">
        <v>5</v>
      </c>
      <c r="EA21" s="222"/>
      <c r="EB21" s="222"/>
      <c r="EC21" s="222">
        <v>3</v>
      </c>
      <c r="ED21" s="222"/>
      <c r="EE21" s="222"/>
      <c r="EF21" s="222">
        <v>2</v>
      </c>
      <c r="EG21" s="222"/>
      <c r="EH21" s="222"/>
      <c r="EI21" s="32"/>
      <c r="EJ21" s="23" t="s">
        <v>41</v>
      </c>
      <c r="EK21" s="22"/>
    </row>
    <row r="22" spans="1:141" s="15" customFormat="1" ht="16.5" customHeight="1">
      <c r="A22" s="22"/>
      <c r="B22" s="23" t="s">
        <v>19</v>
      </c>
      <c r="C22" s="24"/>
      <c r="D22" s="221">
        <v>1</v>
      </c>
      <c r="E22" s="222"/>
      <c r="F22" s="222"/>
      <c r="G22" s="222">
        <v>220</v>
      </c>
      <c r="H22" s="222"/>
      <c r="I22" s="222"/>
      <c r="J22" s="222">
        <v>220</v>
      </c>
      <c r="K22" s="222"/>
      <c r="L22" s="222"/>
      <c r="M22" s="222">
        <v>150</v>
      </c>
      <c r="N22" s="222"/>
      <c r="O22" s="222"/>
      <c r="P22" s="222">
        <v>76</v>
      </c>
      <c r="Q22" s="222"/>
      <c r="R22" s="222"/>
      <c r="S22" s="222">
        <v>74</v>
      </c>
      <c r="T22" s="222"/>
      <c r="U22" s="222"/>
      <c r="V22" s="222">
        <v>0</v>
      </c>
      <c r="W22" s="222"/>
      <c r="X22" s="222"/>
      <c r="Y22" s="222">
        <v>0</v>
      </c>
      <c r="Z22" s="222"/>
      <c r="AA22" s="222"/>
      <c r="AB22" s="222">
        <v>0</v>
      </c>
      <c r="AC22" s="222"/>
      <c r="AD22" s="222"/>
      <c r="AE22" s="222">
        <v>0</v>
      </c>
      <c r="AF22" s="222"/>
      <c r="AG22" s="222"/>
      <c r="AH22" s="222">
        <v>0</v>
      </c>
      <c r="AI22" s="222"/>
      <c r="AJ22" s="222"/>
      <c r="AK22" s="222">
        <v>0</v>
      </c>
      <c r="AL22" s="222"/>
      <c r="AM22" s="222"/>
      <c r="AN22" s="222">
        <v>0</v>
      </c>
      <c r="AO22" s="222"/>
      <c r="AP22" s="222"/>
      <c r="AQ22" s="222">
        <v>0</v>
      </c>
      <c r="AR22" s="222"/>
      <c r="AS22" s="222"/>
      <c r="AT22" s="222">
        <v>0</v>
      </c>
      <c r="AU22" s="222"/>
      <c r="AV22" s="222"/>
      <c r="AW22" s="222">
        <v>0</v>
      </c>
      <c r="AX22" s="222"/>
      <c r="AY22" s="222"/>
      <c r="AZ22" s="222">
        <v>0</v>
      </c>
      <c r="BA22" s="222"/>
      <c r="BB22" s="222"/>
      <c r="BC22" s="222">
        <v>0</v>
      </c>
      <c r="BD22" s="222"/>
      <c r="BE22" s="222"/>
      <c r="BF22" s="222">
        <v>37</v>
      </c>
      <c r="BG22" s="222"/>
      <c r="BH22" s="222"/>
      <c r="BI22" s="222">
        <v>21</v>
      </c>
      <c r="BJ22" s="222"/>
      <c r="BK22" s="222"/>
      <c r="BL22" s="222">
        <v>16</v>
      </c>
      <c r="BM22" s="222"/>
      <c r="BN22" s="222"/>
      <c r="BO22" s="222">
        <v>0</v>
      </c>
      <c r="BP22" s="222"/>
      <c r="BQ22" s="222"/>
      <c r="BR22" s="222">
        <v>0</v>
      </c>
      <c r="BS22" s="222"/>
      <c r="BT22" s="222"/>
      <c r="BU22" s="222">
        <v>0</v>
      </c>
      <c r="BV22" s="222"/>
      <c r="BW22" s="222"/>
      <c r="BX22" s="222">
        <v>0</v>
      </c>
      <c r="BY22" s="222"/>
      <c r="BZ22" s="222"/>
      <c r="CA22" s="222">
        <v>0</v>
      </c>
      <c r="CB22" s="222"/>
      <c r="CC22" s="222"/>
      <c r="CD22" s="222">
        <v>0</v>
      </c>
      <c r="CE22" s="222"/>
      <c r="CF22" s="222"/>
      <c r="CG22" s="222">
        <v>31</v>
      </c>
      <c r="CH22" s="222"/>
      <c r="CI22" s="222"/>
      <c r="CJ22" s="222">
        <v>13</v>
      </c>
      <c r="CK22" s="222"/>
      <c r="CL22" s="222"/>
      <c r="CM22" s="222">
        <v>18</v>
      </c>
      <c r="CN22" s="222"/>
      <c r="CO22" s="222"/>
      <c r="CP22" s="222">
        <v>8</v>
      </c>
      <c r="CQ22" s="222"/>
      <c r="CR22" s="222"/>
      <c r="CS22" s="222">
        <v>4</v>
      </c>
      <c r="CT22" s="222"/>
      <c r="CU22" s="222"/>
      <c r="CV22" s="222">
        <v>4</v>
      </c>
      <c r="CW22" s="222"/>
      <c r="CX22" s="222"/>
      <c r="CY22" s="222">
        <v>0</v>
      </c>
      <c r="CZ22" s="222"/>
      <c r="DA22" s="222"/>
      <c r="DB22" s="222">
        <v>0</v>
      </c>
      <c r="DC22" s="222"/>
      <c r="DD22" s="222"/>
      <c r="DE22" s="222">
        <v>0</v>
      </c>
      <c r="DF22" s="222"/>
      <c r="DG22" s="222"/>
      <c r="DH22" s="222">
        <v>37</v>
      </c>
      <c r="DI22" s="222"/>
      <c r="DJ22" s="222"/>
      <c r="DK22" s="222">
        <v>23</v>
      </c>
      <c r="DL22" s="222"/>
      <c r="DM22" s="222"/>
      <c r="DN22" s="222">
        <v>14</v>
      </c>
      <c r="DO22" s="222"/>
      <c r="DP22" s="222"/>
      <c r="DQ22" s="222">
        <v>9</v>
      </c>
      <c r="DR22" s="222"/>
      <c r="DS22" s="222"/>
      <c r="DT22" s="222">
        <v>3</v>
      </c>
      <c r="DU22" s="222"/>
      <c r="DV22" s="222"/>
      <c r="DW22" s="222">
        <v>6</v>
      </c>
      <c r="DX22" s="222"/>
      <c r="DY22" s="222"/>
      <c r="DZ22" s="222">
        <v>28</v>
      </c>
      <c r="EA22" s="222"/>
      <c r="EB22" s="222"/>
      <c r="EC22" s="222">
        <v>12</v>
      </c>
      <c r="ED22" s="222"/>
      <c r="EE22" s="222"/>
      <c r="EF22" s="222">
        <v>16</v>
      </c>
      <c r="EG22" s="222"/>
      <c r="EH22" s="222"/>
      <c r="EI22" s="32"/>
      <c r="EJ22" s="23" t="s">
        <v>42</v>
      </c>
      <c r="EK22" s="22"/>
    </row>
    <row r="23" spans="1:141" s="15" customFormat="1" ht="16.5" customHeight="1">
      <c r="A23" s="22"/>
      <c r="B23" s="23" t="s">
        <v>26</v>
      </c>
      <c r="C23" s="24"/>
      <c r="D23" s="221">
        <v>3</v>
      </c>
      <c r="E23" s="222"/>
      <c r="F23" s="222"/>
      <c r="G23" s="222">
        <v>250</v>
      </c>
      <c r="H23" s="222"/>
      <c r="I23" s="222"/>
      <c r="J23" s="222">
        <v>254</v>
      </c>
      <c r="K23" s="222"/>
      <c r="L23" s="222"/>
      <c r="M23" s="222">
        <v>241</v>
      </c>
      <c r="N23" s="222"/>
      <c r="O23" s="222"/>
      <c r="P23" s="222">
        <v>122</v>
      </c>
      <c r="Q23" s="222"/>
      <c r="R23" s="222"/>
      <c r="S23" s="222">
        <v>119</v>
      </c>
      <c r="T23" s="222"/>
      <c r="U23" s="222"/>
      <c r="V23" s="222">
        <v>0</v>
      </c>
      <c r="W23" s="222"/>
      <c r="X23" s="222"/>
      <c r="Y23" s="222">
        <v>0</v>
      </c>
      <c r="Z23" s="222"/>
      <c r="AA23" s="222"/>
      <c r="AB23" s="222">
        <v>0</v>
      </c>
      <c r="AC23" s="222"/>
      <c r="AD23" s="222"/>
      <c r="AE23" s="222">
        <v>0</v>
      </c>
      <c r="AF23" s="222"/>
      <c r="AG23" s="222"/>
      <c r="AH23" s="222">
        <v>0</v>
      </c>
      <c r="AI23" s="222"/>
      <c r="AJ23" s="222"/>
      <c r="AK23" s="222">
        <v>0</v>
      </c>
      <c r="AL23" s="222"/>
      <c r="AM23" s="222"/>
      <c r="AN23" s="222">
        <v>0</v>
      </c>
      <c r="AO23" s="222"/>
      <c r="AP23" s="222"/>
      <c r="AQ23" s="222">
        <v>0</v>
      </c>
      <c r="AR23" s="222"/>
      <c r="AS23" s="222"/>
      <c r="AT23" s="222">
        <v>0</v>
      </c>
      <c r="AU23" s="222"/>
      <c r="AV23" s="222"/>
      <c r="AW23" s="222">
        <v>0</v>
      </c>
      <c r="AX23" s="222"/>
      <c r="AY23" s="222"/>
      <c r="AZ23" s="222">
        <v>0</v>
      </c>
      <c r="BA23" s="222"/>
      <c r="BB23" s="222"/>
      <c r="BC23" s="222">
        <v>0</v>
      </c>
      <c r="BD23" s="222"/>
      <c r="BE23" s="222"/>
      <c r="BF23" s="222">
        <v>44</v>
      </c>
      <c r="BG23" s="222"/>
      <c r="BH23" s="222"/>
      <c r="BI23" s="222">
        <v>18</v>
      </c>
      <c r="BJ23" s="222"/>
      <c r="BK23" s="222"/>
      <c r="BL23" s="222">
        <v>26</v>
      </c>
      <c r="BM23" s="222"/>
      <c r="BN23" s="222"/>
      <c r="BO23" s="222">
        <v>1</v>
      </c>
      <c r="BP23" s="222"/>
      <c r="BQ23" s="222"/>
      <c r="BR23" s="222">
        <v>1</v>
      </c>
      <c r="BS23" s="222"/>
      <c r="BT23" s="222"/>
      <c r="BU23" s="222">
        <v>0</v>
      </c>
      <c r="BV23" s="222"/>
      <c r="BW23" s="222"/>
      <c r="BX23" s="222">
        <v>0</v>
      </c>
      <c r="BY23" s="222"/>
      <c r="BZ23" s="222"/>
      <c r="CA23" s="222">
        <v>0</v>
      </c>
      <c r="CB23" s="222"/>
      <c r="CC23" s="222"/>
      <c r="CD23" s="222">
        <v>0</v>
      </c>
      <c r="CE23" s="222"/>
      <c r="CF23" s="222"/>
      <c r="CG23" s="222">
        <v>47</v>
      </c>
      <c r="CH23" s="222"/>
      <c r="CI23" s="222"/>
      <c r="CJ23" s="222">
        <v>25</v>
      </c>
      <c r="CK23" s="222"/>
      <c r="CL23" s="222"/>
      <c r="CM23" s="222">
        <v>22</v>
      </c>
      <c r="CN23" s="222"/>
      <c r="CO23" s="222"/>
      <c r="CP23" s="222">
        <v>27</v>
      </c>
      <c r="CQ23" s="222"/>
      <c r="CR23" s="222"/>
      <c r="CS23" s="222">
        <v>13</v>
      </c>
      <c r="CT23" s="222"/>
      <c r="CU23" s="222"/>
      <c r="CV23" s="222">
        <v>14</v>
      </c>
      <c r="CW23" s="222"/>
      <c r="CX23" s="222"/>
      <c r="CY23" s="222">
        <v>0</v>
      </c>
      <c r="CZ23" s="222"/>
      <c r="DA23" s="222"/>
      <c r="DB23" s="222">
        <v>0</v>
      </c>
      <c r="DC23" s="222"/>
      <c r="DD23" s="222"/>
      <c r="DE23" s="222">
        <v>0</v>
      </c>
      <c r="DF23" s="222"/>
      <c r="DG23" s="222"/>
      <c r="DH23" s="222">
        <v>37</v>
      </c>
      <c r="DI23" s="222"/>
      <c r="DJ23" s="222"/>
      <c r="DK23" s="222">
        <v>15</v>
      </c>
      <c r="DL23" s="222"/>
      <c r="DM23" s="222"/>
      <c r="DN23" s="222">
        <v>22</v>
      </c>
      <c r="DO23" s="222"/>
      <c r="DP23" s="222"/>
      <c r="DQ23" s="222">
        <v>41</v>
      </c>
      <c r="DR23" s="222"/>
      <c r="DS23" s="222"/>
      <c r="DT23" s="222">
        <v>24</v>
      </c>
      <c r="DU23" s="222"/>
      <c r="DV23" s="222"/>
      <c r="DW23" s="222">
        <v>17</v>
      </c>
      <c r="DX23" s="222"/>
      <c r="DY23" s="222"/>
      <c r="DZ23" s="222">
        <v>44</v>
      </c>
      <c r="EA23" s="222"/>
      <c r="EB23" s="222"/>
      <c r="EC23" s="222">
        <v>26</v>
      </c>
      <c r="ED23" s="222"/>
      <c r="EE23" s="222"/>
      <c r="EF23" s="222">
        <v>18</v>
      </c>
      <c r="EG23" s="222"/>
      <c r="EH23" s="222"/>
      <c r="EI23" s="32"/>
      <c r="EJ23" s="23" t="s">
        <v>43</v>
      </c>
      <c r="EK23" s="22"/>
    </row>
    <row r="24" spans="1:141" s="15" customFormat="1" ht="16.5" customHeight="1">
      <c r="A24" s="22"/>
      <c r="B24" s="23" t="s">
        <v>20</v>
      </c>
      <c r="C24" s="24"/>
      <c r="D24" s="221">
        <v>3</v>
      </c>
      <c r="E24" s="222"/>
      <c r="F24" s="222"/>
      <c r="G24" s="222">
        <v>345</v>
      </c>
      <c r="H24" s="222"/>
      <c r="I24" s="222"/>
      <c r="J24" s="222">
        <v>345</v>
      </c>
      <c r="K24" s="222"/>
      <c r="L24" s="222"/>
      <c r="M24" s="222">
        <v>227</v>
      </c>
      <c r="N24" s="222"/>
      <c r="O24" s="222"/>
      <c r="P24" s="222">
        <v>118</v>
      </c>
      <c r="Q24" s="222"/>
      <c r="R24" s="222"/>
      <c r="S24" s="222">
        <v>109</v>
      </c>
      <c r="T24" s="222"/>
      <c r="U24" s="222"/>
      <c r="V24" s="222">
        <v>6</v>
      </c>
      <c r="W24" s="222"/>
      <c r="X24" s="222"/>
      <c r="Y24" s="222">
        <v>2</v>
      </c>
      <c r="Z24" s="222"/>
      <c r="AA24" s="222"/>
      <c r="AB24" s="222">
        <v>4</v>
      </c>
      <c r="AC24" s="222"/>
      <c r="AD24" s="222"/>
      <c r="AE24" s="222">
        <v>17</v>
      </c>
      <c r="AF24" s="222"/>
      <c r="AG24" s="222"/>
      <c r="AH24" s="222">
        <v>7</v>
      </c>
      <c r="AI24" s="222"/>
      <c r="AJ24" s="222"/>
      <c r="AK24" s="222">
        <v>10</v>
      </c>
      <c r="AL24" s="222"/>
      <c r="AM24" s="222"/>
      <c r="AN24" s="222">
        <v>32</v>
      </c>
      <c r="AO24" s="222"/>
      <c r="AP24" s="222"/>
      <c r="AQ24" s="222">
        <v>19</v>
      </c>
      <c r="AR24" s="222"/>
      <c r="AS24" s="222"/>
      <c r="AT24" s="222">
        <v>13</v>
      </c>
      <c r="AU24" s="222"/>
      <c r="AV24" s="222"/>
      <c r="AW24" s="222">
        <v>21</v>
      </c>
      <c r="AX24" s="222"/>
      <c r="AY24" s="222"/>
      <c r="AZ24" s="222">
        <v>12</v>
      </c>
      <c r="BA24" s="222"/>
      <c r="BB24" s="222"/>
      <c r="BC24" s="222">
        <v>9</v>
      </c>
      <c r="BD24" s="222"/>
      <c r="BE24" s="222"/>
      <c r="BF24" s="222">
        <v>25</v>
      </c>
      <c r="BG24" s="222"/>
      <c r="BH24" s="222"/>
      <c r="BI24" s="222">
        <v>11</v>
      </c>
      <c r="BJ24" s="222"/>
      <c r="BK24" s="222"/>
      <c r="BL24" s="222">
        <v>14</v>
      </c>
      <c r="BM24" s="222"/>
      <c r="BN24" s="222"/>
      <c r="BO24" s="222">
        <v>5</v>
      </c>
      <c r="BP24" s="222"/>
      <c r="BQ24" s="222"/>
      <c r="BR24" s="222">
        <v>4</v>
      </c>
      <c r="BS24" s="222"/>
      <c r="BT24" s="222"/>
      <c r="BU24" s="222">
        <v>1</v>
      </c>
      <c r="BV24" s="222"/>
      <c r="BW24" s="222"/>
      <c r="BX24" s="222">
        <v>26</v>
      </c>
      <c r="BY24" s="222"/>
      <c r="BZ24" s="222"/>
      <c r="CA24" s="222">
        <v>15</v>
      </c>
      <c r="CB24" s="222"/>
      <c r="CC24" s="222"/>
      <c r="CD24" s="222">
        <v>11</v>
      </c>
      <c r="CE24" s="222"/>
      <c r="CF24" s="222"/>
      <c r="CG24" s="222">
        <v>17</v>
      </c>
      <c r="CH24" s="222"/>
      <c r="CI24" s="222"/>
      <c r="CJ24" s="222">
        <v>9</v>
      </c>
      <c r="CK24" s="222"/>
      <c r="CL24" s="222"/>
      <c r="CM24" s="222">
        <v>8</v>
      </c>
      <c r="CN24" s="222"/>
      <c r="CO24" s="222"/>
      <c r="CP24" s="222">
        <v>5</v>
      </c>
      <c r="CQ24" s="222"/>
      <c r="CR24" s="222"/>
      <c r="CS24" s="222">
        <v>3</v>
      </c>
      <c r="CT24" s="222"/>
      <c r="CU24" s="222"/>
      <c r="CV24" s="222">
        <v>2</v>
      </c>
      <c r="CW24" s="222"/>
      <c r="CX24" s="222"/>
      <c r="CY24" s="222">
        <v>32</v>
      </c>
      <c r="CZ24" s="222"/>
      <c r="DA24" s="222"/>
      <c r="DB24" s="222">
        <v>14</v>
      </c>
      <c r="DC24" s="222"/>
      <c r="DD24" s="222"/>
      <c r="DE24" s="222">
        <v>18</v>
      </c>
      <c r="DF24" s="222"/>
      <c r="DG24" s="222"/>
      <c r="DH24" s="222">
        <v>25</v>
      </c>
      <c r="DI24" s="222"/>
      <c r="DJ24" s="222"/>
      <c r="DK24" s="222">
        <v>12</v>
      </c>
      <c r="DL24" s="222"/>
      <c r="DM24" s="222"/>
      <c r="DN24" s="222">
        <v>13</v>
      </c>
      <c r="DO24" s="222"/>
      <c r="DP24" s="222"/>
      <c r="DQ24" s="222">
        <v>5</v>
      </c>
      <c r="DR24" s="222"/>
      <c r="DS24" s="222"/>
      <c r="DT24" s="222">
        <v>2</v>
      </c>
      <c r="DU24" s="222"/>
      <c r="DV24" s="222"/>
      <c r="DW24" s="222">
        <v>3</v>
      </c>
      <c r="DX24" s="222"/>
      <c r="DY24" s="222"/>
      <c r="DZ24" s="222">
        <v>11</v>
      </c>
      <c r="EA24" s="222"/>
      <c r="EB24" s="222"/>
      <c r="EC24" s="222">
        <v>8</v>
      </c>
      <c r="ED24" s="222"/>
      <c r="EE24" s="222"/>
      <c r="EF24" s="222">
        <v>3</v>
      </c>
      <c r="EG24" s="222"/>
      <c r="EH24" s="222"/>
      <c r="EI24" s="32"/>
      <c r="EJ24" s="23" t="s">
        <v>44</v>
      </c>
      <c r="EK24" s="22"/>
    </row>
    <row r="25" spans="1:141" s="15" customFormat="1" ht="16.5" customHeight="1">
      <c r="A25" s="22"/>
      <c r="B25" s="23" t="s">
        <v>55</v>
      </c>
      <c r="C25" s="24"/>
      <c r="D25" s="221">
        <v>1</v>
      </c>
      <c r="E25" s="222"/>
      <c r="F25" s="222"/>
      <c r="G25" s="222">
        <v>220</v>
      </c>
      <c r="H25" s="222"/>
      <c r="I25" s="222"/>
      <c r="J25" s="222">
        <v>220</v>
      </c>
      <c r="K25" s="222"/>
      <c r="L25" s="222"/>
      <c r="M25" s="222">
        <v>214</v>
      </c>
      <c r="N25" s="222"/>
      <c r="O25" s="222"/>
      <c r="P25" s="222">
        <v>114</v>
      </c>
      <c r="Q25" s="222"/>
      <c r="R25" s="222"/>
      <c r="S25" s="222">
        <v>100</v>
      </c>
      <c r="T25" s="222"/>
      <c r="U25" s="222"/>
      <c r="V25" s="222">
        <v>0</v>
      </c>
      <c r="W25" s="222"/>
      <c r="X25" s="222"/>
      <c r="Y25" s="222">
        <v>0</v>
      </c>
      <c r="Z25" s="222"/>
      <c r="AA25" s="222"/>
      <c r="AB25" s="222">
        <v>0</v>
      </c>
      <c r="AC25" s="222"/>
      <c r="AD25" s="222"/>
      <c r="AE25" s="222">
        <v>0</v>
      </c>
      <c r="AF25" s="222"/>
      <c r="AG25" s="222"/>
      <c r="AH25" s="222">
        <v>0</v>
      </c>
      <c r="AI25" s="222"/>
      <c r="AJ25" s="222"/>
      <c r="AK25" s="222">
        <v>0</v>
      </c>
      <c r="AL25" s="222"/>
      <c r="AM25" s="222"/>
      <c r="AN25" s="222">
        <v>0</v>
      </c>
      <c r="AO25" s="222"/>
      <c r="AP25" s="222"/>
      <c r="AQ25" s="222">
        <v>0</v>
      </c>
      <c r="AR25" s="222"/>
      <c r="AS25" s="222"/>
      <c r="AT25" s="222">
        <v>0</v>
      </c>
      <c r="AU25" s="222"/>
      <c r="AV25" s="222"/>
      <c r="AW25" s="222">
        <v>0</v>
      </c>
      <c r="AX25" s="222"/>
      <c r="AY25" s="222"/>
      <c r="AZ25" s="222">
        <v>0</v>
      </c>
      <c r="BA25" s="222"/>
      <c r="BB25" s="222"/>
      <c r="BC25" s="222">
        <v>0</v>
      </c>
      <c r="BD25" s="222"/>
      <c r="BE25" s="222"/>
      <c r="BF25" s="222">
        <v>39</v>
      </c>
      <c r="BG25" s="222"/>
      <c r="BH25" s="222"/>
      <c r="BI25" s="222">
        <v>22</v>
      </c>
      <c r="BJ25" s="222"/>
      <c r="BK25" s="222"/>
      <c r="BL25" s="222">
        <v>17</v>
      </c>
      <c r="BM25" s="222"/>
      <c r="BN25" s="222"/>
      <c r="BO25" s="222">
        <v>0</v>
      </c>
      <c r="BP25" s="222"/>
      <c r="BQ25" s="222"/>
      <c r="BR25" s="222">
        <v>0</v>
      </c>
      <c r="BS25" s="222"/>
      <c r="BT25" s="222"/>
      <c r="BU25" s="222">
        <v>0</v>
      </c>
      <c r="BV25" s="222"/>
      <c r="BW25" s="222"/>
      <c r="BX25" s="222">
        <v>0</v>
      </c>
      <c r="BY25" s="222"/>
      <c r="BZ25" s="222"/>
      <c r="CA25" s="222">
        <v>0</v>
      </c>
      <c r="CB25" s="222"/>
      <c r="CC25" s="222"/>
      <c r="CD25" s="222">
        <v>0</v>
      </c>
      <c r="CE25" s="222"/>
      <c r="CF25" s="222"/>
      <c r="CG25" s="222">
        <v>39</v>
      </c>
      <c r="CH25" s="222"/>
      <c r="CI25" s="222"/>
      <c r="CJ25" s="222">
        <v>16</v>
      </c>
      <c r="CK25" s="222"/>
      <c r="CL25" s="222"/>
      <c r="CM25" s="222">
        <v>23</v>
      </c>
      <c r="CN25" s="222"/>
      <c r="CO25" s="222"/>
      <c r="CP25" s="222">
        <v>17</v>
      </c>
      <c r="CQ25" s="222"/>
      <c r="CR25" s="222"/>
      <c r="CS25" s="222">
        <v>11</v>
      </c>
      <c r="CT25" s="222"/>
      <c r="CU25" s="222"/>
      <c r="CV25" s="222">
        <v>6</v>
      </c>
      <c r="CW25" s="222"/>
      <c r="CX25" s="222"/>
      <c r="CY25" s="222">
        <v>0</v>
      </c>
      <c r="CZ25" s="222"/>
      <c r="DA25" s="222"/>
      <c r="DB25" s="222">
        <v>0</v>
      </c>
      <c r="DC25" s="222"/>
      <c r="DD25" s="222"/>
      <c r="DE25" s="222">
        <v>0</v>
      </c>
      <c r="DF25" s="222"/>
      <c r="DG25" s="222"/>
      <c r="DH25" s="222">
        <v>0</v>
      </c>
      <c r="DI25" s="222"/>
      <c r="DJ25" s="222"/>
      <c r="DK25" s="222">
        <v>0</v>
      </c>
      <c r="DL25" s="222"/>
      <c r="DM25" s="222"/>
      <c r="DN25" s="222">
        <v>0</v>
      </c>
      <c r="DO25" s="222"/>
      <c r="DP25" s="222"/>
      <c r="DQ25" s="222">
        <v>60</v>
      </c>
      <c r="DR25" s="222"/>
      <c r="DS25" s="222"/>
      <c r="DT25" s="222">
        <v>27</v>
      </c>
      <c r="DU25" s="222"/>
      <c r="DV25" s="222"/>
      <c r="DW25" s="222">
        <v>33</v>
      </c>
      <c r="DX25" s="222"/>
      <c r="DY25" s="222"/>
      <c r="DZ25" s="222">
        <v>59</v>
      </c>
      <c r="EA25" s="222"/>
      <c r="EB25" s="222"/>
      <c r="EC25" s="222">
        <v>38</v>
      </c>
      <c r="ED25" s="222"/>
      <c r="EE25" s="222"/>
      <c r="EF25" s="222">
        <v>21</v>
      </c>
      <c r="EG25" s="222"/>
      <c r="EH25" s="222"/>
      <c r="EI25" s="32"/>
      <c r="EJ25" s="23" t="s">
        <v>45</v>
      </c>
      <c r="EK25" s="22"/>
    </row>
    <row r="26" spans="1:141" s="15" customFormat="1" ht="16.5" customHeight="1">
      <c r="A26" s="22"/>
      <c r="B26" s="23" t="s">
        <v>22</v>
      </c>
      <c r="C26" s="24"/>
      <c r="D26" s="221">
        <v>1</v>
      </c>
      <c r="E26" s="222"/>
      <c r="F26" s="222"/>
      <c r="G26" s="222">
        <v>195</v>
      </c>
      <c r="H26" s="222"/>
      <c r="I26" s="222"/>
      <c r="J26" s="222">
        <v>159</v>
      </c>
      <c r="K26" s="222"/>
      <c r="L26" s="222"/>
      <c r="M26" s="222">
        <v>159</v>
      </c>
      <c r="N26" s="222"/>
      <c r="O26" s="222"/>
      <c r="P26" s="222">
        <v>87</v>
      </c>
      <c r="Q26" s="222"/>
      <c r="R26" s="222"/>
      <c r="S26" s="222">
        <v>72</v>
      </c>
      <c r="T26" s="222"/>
      <c r="U26" s="222"/>
      <c r="V26" s="222">
        <v>6</v>
      </c>
      <c r="W26" s="222"/>
      <c r="X26" s="222"/>
      <c r="Y26" s="222">
        <v>3</v>
      </c>
      <c r="Z26" s="222"/>
      <c r="AA26" s="222"/>
      <c r="AB26" s="222">
        <v>3</v>
      </c>
      <c r="AC26" s="222"/>
      <c r="AD26" s="222"/>
      <c r="AE26" s="222">
        <v>27</v>
      </c>
      <c r="AF26" s="222"/>
      <c r="AG26" s="222"/>
      <c r="AH26" s="222">
        <v>12</v>
      </c>
      <c r="AI26" s="222"/>
      <c r="AJ26" s="222"/>
      <c r="AK26" s="222">
        <v>15</v>
      </c>
      <c r="AL26" s="222"/>
      <c r="AM26" s="222"/>
      <c r="AN26" s="222">
        <v>30</v>
      </c>
      <c r="AO26" s="222"/>
      <c r="AP26" s="222"/>
      <c r="AQ26" s="222">
        <v>19</v>
      </c>
      <c r="AR26" s="222"/>
      <c r="AS26" s="222"/>
      <c r="AT26" s="222">
        <v>11</v>
      </c>
      <c r="AU26" s="222"/>
      <c r="AV26" s="222"/>
      <c r="AW26" s="222">
        <v>23</v>
      </c>
      <c r="AX26" s="222"/>
      <c r="AY26" s="222"/>
      <c r="AZ26" s="222">
        <v>14</v>
      </c>
      <c r="BA26" s="222"/>
      <c r="BB26" s="222"/>
      <c r="BC26" s="222">
        <v>9</v>
      </c>
      <c r="BD26" s="222"/>
      <c r="BE26" s="222"/>
      <c r="BF26" s="222">
        <v>3</v>
      </c>
      <c r="BG26" s="222"/>
      <c r="BH26" s="222"/>
      <c r="BI26" s="222">
        <v>2</v>
      </c>
      <c r="BJ26" s="222"/>
      <c r="BK26" s="222"/>
      <c r="BL26" s="222">
        <v>1</v>
      </c>
      <c r="BM26" s="222"/>
      <c r="BN26" s="222"/>
      <c r="BO26" s="222">
        <v>0</v>
      </c>
      <c r="BP26" s="222"/>
      <c r="BQ26" s="222"/>
      <c r="BR26" s="222">
        <v>0</v>
      </c>
      <c r="BS26" s="222"/>
      <c r="BT26" s="222"/>
      <c r="BU26" s="222">
        <v>0</v>
      </c>
      <c r="BV26" s="222"/>
      <c r="BW26" s="222"/>
      <c r="BX26" s="222">
        <v>24</v>
      </c>
      <c r="BY26" s="222"/>
      <c r="BZ26" s="222"/>
      <c r="CA26" s="222">
        <v>14</v>
      </c>
      <c r="CB26" s="222"/>
      <c r="CC26" s="222"/>
      <c r="CD26" s="222">
        <v>10</v>
      </c>
      <c r="CE26" s="222"/>
      <c r="CF26" s="222"/>
      <c r="CG26" s="222">
        <v>3</v>
      </c>
      <c r="CH26" s="222"/>
      <c r="CI26" s="222"/>
      <c r="CJ26" s="222">
        <v>1</v>
      </c>
      <c r="CK26" s="222"/>
      <c r="CL26" s="222"/>
      <c r="CM26" s="222">
        <v>2</v>
      </c>
      <c r="CN26" s="222"/>
      <c r="CO26" s="222"/>
      <c r="CP26" s="222">
        <v>1</v>
      </c>
      <c r="CQ26" s="222"/>
      <c r="CR26" s="222"/>
      <c r="CS26" s="222">
        <v>0</v>
      </c>
      <c r="CT26" s="222"/>
      <c r="CU26" s="222"/>
      <c r="CV26" s="222">
        <v>1</v>
      </c>
      <c r="CW26" s="222"/>
      <c r="CX26" s="222"/>
      <c r="CY26" s="222">
        <v>37</v>
      </c>
      <c r="CZ26" s="222"/>
      <c r="DA26" s="222"/>
      <c r="DB26" s="222">
        <v>17</v>
      </c>
      <c r="DC26" s="222"/>
      <c r="DD26" s="222"/>
      <c r="DE26" s="222">
        <v>20</v>
      </c>
      <c r="DF26" s="222"/>
      <c r="DG26" s="222"/>
      <c r="DH26" s="222">
        <v>1</v>
      </c>
      <c r="DI26" s="222"/>
      <c r="DJ26" s="222"/>
      <c r="DK26" s="222">
        <v>1</v>
      </c>
      <c r="DL26" s="222"/>
      <c r="DM26" s="222"/>
      <c r="DN26" s="222">
        <v>0</v>
      </c>
      <c r="DO26" s="222"/>
      <c r="DP26" s="222"/>
      <c r="DQ26" s="222">
        <v>3</v>
      </c>
      <c r="DR26" s="222"/>
      <c r="DS26" s="222"/>
      <c r="DT26" s="222">
        <v>3</v>
      </c>
      <c r="DU26" s="222"/>
      <c r="DV26" s="222"/>
      <c r="DW26" s="222">
        <v>0</v>
      </c>
      <c r="DX26" s="222"/>
      <c r="DY26" s="222"/>
      <c r="DZ26" s="222">
        <v>1</v>
      </c>
      <c r="EA26" s="222"/>
      <c r="EB26" s="222"/>
      <c r="EC26" s="222">
        <v>1</v>
      </c>
      <c r="ED26" s="222"/>
      <c r="EE26" s="222"/>
      <c r="EF26" s="222">
        <v>0</v>
      </c>
      <c r="EG26" s="222"/>
      <c r="EH26" s="222"/>
      <c r="EI26" s="32"/>
      <c r="EJ26" s="23" t="s">
        <v>46</v>
      </c>
      <c r="EK26" s="22"/>
    </row>
    <row r="27" spans="1:141" s="15" customFormat="1" ht="16.5" customHeight="1">
      <c r="A27" s="22"/>
      <c r="B27" s="23" t="s">
        <v>24</v>
      </c>
      <c r="C27" s="24"/>
      <c r="D27" s="221">
        <v>1</v>
      </c>
      <c r="E27" s="222"/>
      <c r="F27" s="222"/>
      <c r="G27" s="222">
        <v>120</v>
      </c>
      <c r="H27" s="222"/>
      <c r="I27" s="222"/>
      <c r="J27" s="222">
        <v>120</v>
      </c>
      <c r="K27" s="222"/>
      <c r="L27" s="222"/>
      <c r="M27" s="222">
        <v>82</v>
      </c>
      <c r="N27" s="222"/>
      <c r="O27" s="222"/>
      <c r="P27" s="222">
        <v>45</v>
      </c>
      <c r="Q27" s="222"/>
      <c r="R27" s="222"/>
      <c r="S27" s="222">
        <v>37</v>
      </c>
      <c r="T27" s="222"/>
      <c r="U27" s="222"/>
      <c r="V27" s="222">
        <v>3</v>
      </c>
      <c r="W27" s="222"/>
      <c r="X27" s="222"/>
      <c r="Y27" s="222">
        <v>1</v>
      </c>
      <c r="Z27" s="222"/>
      <c r="AA27" s="222"/>
      <c r="AB27" s="222">
        <v>2</v>
      </c>
      <c r="AC27" s="222"/>
      <c r="AD27" s="222"/>
      <c r="AE27" s="222">
        <v>9</v>
      </c>
      <c r="AF27" s="222"/>
      <c r="AG27" s="222"/>
      <c r="AH27" s="222">
        <v>6</v>
      </c>
      <c r="AI27" s="222"/>
      <c r="AJ27" s="222"/>
      <c r="AK27" s="222">
        <v>3</v>
      </c>
      <c r="AL27" s="222"/>
      <c r="AM27" s="222"/>
      <c r="AN27" s="222">
        <v>14</v>
      </c>
      <c r="AO27" s="222"/>
      <c r="AP27" s="222"/>
      <c r="AQ27" s="222">
        <v>8</v>
      </c>
      <c r="AR27" s="222"/>
      <c r="AS27" s="222"/>
      <c r="AT27" s="222">
        <v>6</v>
      </c>
      <c r="AU27" s="222"/>
      <c r="AV27" s="222"/>
      <c r="AW27" s="222">
        <v>18</v>
      </c>
      <c r="AX27" s="222"/>
      <c r="AY27" s="222"/>
      <c r="AZ27" s="222">
        <v>11</v>
      </c>
      <c r="BA27" s="222"/>
      <c r="BB27" s="222"/>
      <c r="BC27" s="222">
        <v>7</v>
      </c>
      <c r="BD27" s="222"/>
      <c r="BE27" s="222"/>
      <c r="BF27" s="222">
        <v>0</v>
      </c>
      <c r="BG27" s="222"/>
      <c r="BH27" s="222"/>
      <c r="BI27" s="222">
        <v>0</v>
      </c>
      <c r="BJ27" s="222"/>
      <c r="BK27" s="222"/>
      <c r="BL27" s="222">
        <v>0</v>
      </c>
      <c r="BM27" s="222"/>
      <c r="BN27" s="222"/>
      <c r="BO27" s="222">
        <v>4</v>
      </c>
      <c r="BP27" s="222"/>
      <c r="BQ27" s="222"/>
      <c r="BR27" s="222">
        <v>1</v>
      </c>
      <c r="BS27" s="222"/>
      <c r="BT27" s="222"/>
      <c r="BU27" s="222">
        <v>3</v>
      </c>
      <c r="BV27" s="222"/>
      <c r="BW27" s="222"/>
      <c r="BX27" s="222">
        <v>17</v>
      </c>
      <c r="BY27" s="222"/>
      <c r="BZ27" s="222"/>
      <c r="CA27" s="222">
        <v>9</v>
      </c>
      <c r="CB27" s="222"/>
      <c r="CC27" s="222"/>
      <c r="CD27" s="222">
        <v>8</v>
      </c>
      <c r="CE27" s="222"/>
      <c r="CF27" s="222"/>
      <c r="CG27" s="222">
        <v>1</v>
      </c>
      <c r="CH27" s="222"/>
      <c r="CI27" s="222"/>
      <c r="CJ27" s="222">
        <v>1</v>
      </c>
      <c r="CK27" s="222"/>
      <c r="CL27" s="222"/>
      <c r="CM27" s="222">
        <v>0</v>
      </c>
      <c r="CN27" s="222"/>
      <c r="CO27" s="222"/>
      <c r="CP27" s="222">
        <v>0</v>
      </c>
      <c r="CQ27" s="222"/>
      <c r="CR27" s="222"/>
      <c r="CS27" s="222">
        <v>0</v>
      </c>
      <c r="CT27" s="222"/>
      <c r="CU27" s="222"/>
      <c r="CV27" s="222">
        <v>0</v>
      </c>
      <c r="CW27" s="222"/>
      <c r="CX27" s="222"/>
      <c r="CY27" s="222">
        <v>15</v>
      </c>
      <c r="CZ27" s="222"/>
      <c r="DA27" s="222"/>
      <c r="DB27" s="222">
        <v>8</v>
      </c>
      <c r="DC27" s="222"/>
      <c r="DD27" s="222"/>
      <c r="DE27" s="222">
        <v>7</v>
      </c>
      <c r="DF27" s="222"/>
      <c r="DG27" s="222"/>
      <c r="DH27" s="222">
        <v>0</v>
      </c>
      <c r="DI27" s="222"/>
      <c r="DJ27" s="222"/>
      <c r="DK27" s="222">
        <v>0</v>
      </c>
      <c r="DL27" s="222"/>
      <c r="DM27" s="222"/>
      <c r="DN27" s="222">
        <v>0</v>
      </c>
      <c r="DO27" s="222"/>
      <c r="DP27" s="222"/>
      <c r="DQ27" s="222">
        <v>1</v>
      </c>
      <c r="DR27" s="222"/>
      <c r="DS27" s="222"/>
      <c r="DT27" s="222">
        <v>0</v>
      </c>
      <c r="DU27" s="222"/>
      <c r="DV27" s="222"/>
      <c r="DW27" s="222">
        <v>1</v>
      </c>
      <c r="DX27" s="222"/>
      <c r="DY27" s="222"/>
      <c r="DZ27" s="222">
        <v>0</v>
      </c>
      <c r="EA27" s="222"/>
      <c r="EB27" s="222"/>
      <c r="EC27" s="222">
        <v>0</v>
      </c>
      <c r="ED27" s="222"/>
      <c r="EE27" s="222"/>
      <c r="EF27" s="222">
        <v>0</v>
      </c>
      <c r="EG27" s="222"/>
      <c r="EH27" s="222"/>
      <c r="EI27" s="32"/>
      <c r="EJ27" s="23" t="s">
        <v>47</v>
      </c>
      <c r="EK27" s="22"/>
    </row>
    <row r="28" spans="1:141" s="15" customFormat="1" ht="16.5" customHeight="1">
      <c r="A28" s="22"/>
      <c r="B28" s="23" t="s">
        <v>25</v>
      </c>
      <c r="C28" s="24"/>
      <c r="D28" s="221">
        <v>1</v>
      </c>
      <c r="E28" s="222"/>
      <c r="F28" s="222"/>
      <c r="G28" s="222">
        <v>172</v>
      </c>
      <c r="H28" s="222"/>
      <c r="I28" s="222"/>
      <c r="J28" s="222">
        <v>172</v>
      </c>
      <c r="K28" s="222"/>
      <c r="L28" s="222"/>
      <c r="M28" s="222">
        <v>143</v>
      </c>
      <c r="N28" s="222"/>
      <c r="O28" s="222"/>
      <c r="P28" s="222">
        <v>72</v>
      </c>
      <c r="Q28" s="222"/>
      <c r="R28" s="222"/>
      <c r="S28" s="222">
        <v>71</v>
      </c>
      <c r="T28" s="222"/>
      <c r="U28" s="222"/>
      <c r="V28" s="222">
        <v>2</v>
      </c>
      <c r="W28" s="222"/>
      <c r="X28" s="222"/>
      <c r="Y28" s="222">
        <v>1</v>
      </c>
      <c r="Z28" s="222"/>
      <c r="AA28" s="222"/>
      <c r="AB28" s="222">
        <v>1</v>
      </c>
      <c r="AC28" s="222"/>
      <c r="AD28" s="222"/>
      <c r="AE28" s="222">
        <v>14</v>
      </c>
      <c r="AF28" s="222"/>
      <c r="AG28" s="222"/>
      <c r="AH28" s="222">
        <v>6</v>
      </c>
      <c r="AI28" s="222"/>
      <c r="AJ28" s="222"/>
      <c r="AK28" s="222">
        <v>8</v>
      </c>
      <c r="AL28" s="222"/>
      <c r="AM28" s="222"/>
      <c r="AN28" s="222">
        <v>21</v>
      </c>
      <c r="AO28" s="222"/>
      <c r="AP28" s="222"/>
      <c r="AQ28" s="222">
        <v>16</v>
      </c>
      <c r="AR28" s="222"/>
      <c r="AS28" s="222"/>
      <c r="AT28" s="222">
        <v>5</v>
      </c>
      <c r="AU28" s="222"/>
      <c r="AV28" s="222"/>
      <c r="AW28" s="222">
        <v>0</v>
      </c>
      <c r="AX28" s="222"/>
      <c r="AY28" s="222"/>
      <c r="AZ28" s="222">
        <v>0</v>
      </c>
      <c r="BA28" s="222"/>
      <c r="BB28" s="222"/>
      <c r="BC28" s="222">
        <v>0</v>
      </c>
      <c r="BD28" s="222"/>
      <c r="BE28" s="222"/>
      <c r="BF28" s="222">
        <v>37</v>
      </c>
      <c r="BG28" s="222"/>
      <c r="BH28" s="222"/>
      <c r="BI28" s="222">
        <v>14</v>
      </c>
      <c r="BJ28" s="222"/>
      <c r="BK28" s="222"/>
      <c r="BL28" s="222">
        <v>23</v>
      </c>
      <c r="BM28" s="222"/>
      <c r="BN28" s="222"/>
      <c r="BO28" s="222">
        <v>0</v>
      </c>
      <c r="BP28" s="222"/>
      <c r="BQ28" s="222"/>
      <c r="BR28" s="222">
        <v>0</v>
      </c>
      <c r="BS28" s="222"/>
      <c r="BT28" s="222"/>
      <c r="BU28" s="222">
        <v>0</v>
      </c>
      <c r="BV28" s="222"/>
      <c r="BW28" s="222"/>
      <c r="BX28" s="222">
        <v>0</v>
      </c>
      <c r="BY28" s="222"/>
      <c r="BZ28" s="222"/>
      <c r="CA28" s="222">
        <v>0</v>
      </c>
      <c r="CB28" s="222"/>
      <c r="CC28" s="222"/>
      <c r="CD28" s="222">
        <v>0</v>
      </c>
      <c r="CE28" s="222"/>
      <c r="CF28" s="222"/>
      <c r="CG28" s="222">
        <v>0</v>
      </c>
      <c r="CH28" s="222"/>
      <c r="CI28" s="222"/>
      <c r="CJ28" s="222">
        <v>0</v>
      </c>
      <c r="CK28" s="222"/>
      <c r="CL28" s="222"/>
      <c r="CM28" s="222">
        <v>0</v>
      </c>
      <c r="CN28" s="222"/>
      <c r="CO28" s="222"/>
      <c r="CP28" s="222">
        <v>40</v>
      </c>
      <c r="CQ28" s="222"/>
      <c r="CR28" s="222"/>
      <c r="CS28" s="222">
        <v>21</v>
      </c>
      <c r="CT28" s="222"/>
      <c r="CU28" s="222"/>
      <c r="CV28" s="222">
        <v>19</v>
      </c>
      <c r="CW28" s="222"/>
      <c r="CX28" s="222"/>
      <c r="CY28" s="222">
        <v>0</v>
      </c>
      <c r="CZ28" s="222"/>
      <c r="DA28" s="222"/>
      <c r="DB28" s="222">
        <v>0</v>
      </c>
      <c r="DC28" s="222"/>
      <c r="DD28" s="222"/>
      <c r="DE28" s="222">
        <v>0</v>
      </c>
      <c r="DF28" s="222"/>
      <c r="DG28" s="222"/>
      <c r="DH28" s="222">
        <v>0</v>
      </c>
      <c r="DI28" s="222"/>
      <c r="DJ28" s="222"/>
      <c r="DK28" s="222">
        <v>0</v>
      </c>
      <c r="DL28" s="222"/>
      <c r="DM28" s="222"/>
      <c r="DN28" s="222">
        <v>0</v>
      </c>
      <c r="DO28" s="222"/>
      <c r="DP28" s="222"/>
      <c r="DQ28" s="222">
        <v>0</v>
      </c>
      <c r="DR28" s="222"/>
      <c r="DS28" s="222"/>
      <c r="DT28" s="222">
        <v>0</v>
      </c>
      <c r="DU28" s="222"/>
      <c r="DV28" s="222"/>
      <c r="DW28" s="222">
        <v>0</v>
      </c>
      <c r="DX28" s="222"/>
      <c r="DY28" s="222"/>
      <c r="DZ28" s="222">
        <v>29</v>
      </c>
      <c r="EA28" s="222"/>
      <c r="EB28" s="222"/>
      <c r="EC28" s="222">
        <v>14</v>
      </c>
      <c r="ED28" s="222"/>
      <c r="EE28" s="222"/>
      <c r="EF28" s="222">
        <v>15</v>
      </c>
      <c r="EG28" s="222"/>
      <c r="EH28" s="222"/>
      <c r="EI28" s="32"/>
      <c r="EJ28" s="23" t="s">
        <v>48</v>
      </c>
      <c r="EK28" s="22"/>
    </row>
    <row r="29" spans="1:141" s="15" customFormat="1" ht="16.5" customHeight="1">
      <c r="A29" s="22"/>
      <c r="B29" s="23" t="s">
        <v>17</v>
      </c>
      <c r="C29" s="24"/>
      <c r="D29" s="221">
        <v>1</v>
      </c>
      <c r="E29" s="222"/>
      <c r="F29" s="222"/>
      <c r="G29" s="222">
        <v>90</v>
      </c>
      <c r="H29" s="222"/>
      <c r="I29" s="222"/>
      <c r="J29" s="222">
        <v>90</v>
      </c>
      <c r="K29" s="222"/>
      <c r="L29" s="222"/>
      <c r="M29" s="222">
        <v>63</v>
      </c>
      <c r="N29" s="222"/>
      <c r="O29" s="222"/>
      <c r="P29" s="222">
        <v>34</v>
      </c>
      <c r="Q29" s="222"/>
      <c r="R29" s="222"/>
      <c r="S29" s="222">
        <v>29</v>
      </c>
      <c r="T29" s="222"/>
      <c r="U29" s="222"/>
      <c r="V29" s="222">
        <v>2</v>
      </c>
      <c r="W29" s="222"/>
      <c r="X29" s="222"/>
      <c r="Y29" s="222">
        <v>2</v>
      </c>
      <c r="Z29" s="222"/>
      <c r="AA29" s="222"/>
      <c r="AB29" s="222">
        <v>0</v>
      </c>
      <c r="AC29" s="222"/>
      <c r="AD29" s="222"/>
      <c r="AE29" s="222">
        <v>10</v>
      </c>
      <c r="AF29" s="222"/>
      <c r="AG29" s="222"/>
      <c r="AH29" s="222">
        <v>5</v>
      </c>
      <c r="AI29" s="222"/>
      <c r="AJ29" s="222"/>
      <c r="AK29" s="222">
        <v>5</v>
      </c>
      <c r="AL29" s="222"/>
      <c r="AM29" s="222"/>
      <c r="AN29" s="222">
        <v>5</v>
      </c>
      <c r="AO29" s="222"/>
      <c r="AP29" s="222"/>
      <c r="AQ29" s="222">
        <v>3</v>
      </c>
      <c r="AR29" s="222"/>
      <c r="AS29" s="222"/>
      <c r="AT29" s="222">
        <v>2</v>
      </c>
      <c r="AU29" s="222"/>
      <c r="AV29" s="222"/>
      <c r="AW29" s="222">
        <v>13</v>
      </c>
      <c r="AX29" s="222"/>
      <c r="AY29" s="222"/>
      <c r="AZ29" s="222">
        <v>7</v>
      </c>
      <c r="BA29" s="222"/>
      <c r="BB29" s="222"/>
      <c r="BC29" s="222">
        <v>6</v>
      </c>
      <c r="BD29" s="222"/>
      <c r="BE29" s="222"/>
      <c r="BF29" s="222">
        <v>1</v>
      </c>
      <c r="BG29" s="222"/>
      <c r="BH29" s="222"/>
      <c r="BI29" s="222">
        <v>1</v>
      </c>
      <c r="BJ29" s="222"/>
      <c r="BK29" s="222"/>
      <c r="BL29" s="222">
        <v>0</v>
      </c>
      <c r="BM29" s="222"/>
      <c r="BN29" s="222"/>
      <c r="BO29" s="222">
        <v>0</v>
      </c>
      <c r="BP29" s="222"/>
      <c r="BQ29" s="222"/>
      <c r="BR29" s="222">
        <v>0</v>
      </c>
      <c r="BS29" s="222"/>
      <c r="BT29" s="222"/>
      <c r="BU29" s="222">
        <v>0</v>
      </c>
      <c r="BV29" s="222"/>
      <c r="BW29" s="222"/>
      <c r="BX29" s="222">
        <v>14</v>
      </c>
      <c r="BY29" s="222"/>
      <c r="BZ29" s="222"/>
      <c r="CA29" s="222">
        <v>9</v>
      </c>
      <c r="CB29" s="222"/>
      <c r="CC29" s="222"/>
      <c r="CD29" s="222">
        <v>5</v>
      </c>
      <c r="CE29" s="222"/>
      <c r="CF29" s="222"/>
      <c r="CG29" s="222">
        <v>2</v>
      </c>
      <c r="CH29" s="222"/>
      <c r="CI29" s="222"/>
      <c r="CJ29" s="222">
        <v>1</v>
      </c>
      <c r="CK29" s="222"/>
      <c r="CL29" s="222"/>
      <c r="CM29" s="222">
        <v>1</v>
      </c>
      <c r="CN29" s="222"/>
      <c r="CO29" s="222"/>
      <c r="CP29" s="222">
        <v>0</v>
      </c>
      <c r="CQ29" s="222"/>
      <c r="CR29" s="222"/>
      <c r="CS29" s="222">
        <v>0</v>
      </c>
      <c r="CT29" s="222"/>
      <c r="CU29" s="222"/>
      <c r="CV29" s="222">
        <v>0</v>
      </c>
      <c r="CW29" s="222"/>
      <c r="CX29" s="222"/>
      <c r="CY29" s="222">
        <v>11</v>
      </c>
      <c r="CZ29" s="222"/>
      <c r="DA29" s="222"/>
      <c r="DB29" s="222">
        <v>4</v>
      </c>
      <c r="DC29" s="222"/>
      <c r="DD29" s="222"/>
      <c r="DE29" s="222">
        <v>7</v>
      </c>
      <c r="DF29" s="222"/>
      <c r="DG29" s="222"/>
      <c r="DH29" s="222">
        <v>3</v>
      </c>
      <c r="DI29" s="222"/>
      <c r="DJ29" s="222"/>
      <c r="DK29" s="222">
        <v>1</v>
      </c>
      <c r="DL29" s="222"/>
      <c r="DM29" s="222"/>
      <c r="DN29" s="222">
        <v>2</v>
      </c>
      <c r="DO29" s="222"/>
      <c r="DP29" s="222"/>
      <c r="DQ29" s="222">
        <v>2</v>
      </c>
      <c r="DR29" s="222"/>
      <c r="DS29" s="222"/>
      <c r="DT29" s="222">
        <v>1</v>
      </c>
      <c r="DU29" s="222"/>
      <c r="DV29" s="222"/>
      <c r="DW29" s="222">
        <v>1</v>
      </c>
      <c r="DX29" s="222"/>
      <c r="DY29" s="222"/>
      <c r="DZ29" s="222">
        <v>0</v>
      </c>
      <c r="EA29" s="222"/>
      <c r="EB29" s="222"/>
      <c r="EC29" s="222">
        <v>0</v>
      </c>
      <c r="ED29" s="222"/>
      <c r="EE29" s="222"/>
      <c r="EF29" s="222">
        <v>0</v>
      </c>
      <c r="EG29" s="222"/>
      <c r="EH29" s="222"/>
      <c r="EI29" s="32"/>
      <c r="EJ29" s="23" t="s">
        <v>49</v>
      </c>
      <c r="EK29" s="22"/>
    </row>
    <row r="30" spans="1:141" s="15" customFormat="1" ht="16.5" customHeight="1">
      <c r="A30" s="22"/>
      <c r="B30" s="23" t="s">
        <v>54</v>
      </c>
      <c r="C30" s="24"/>
      <c r="D30" s="221">
        <v>1</v>
      </c>
      <c r="E30" s="222"/>
      <c r="F30" s="222"/>
      <c r="G30" s="222">
        <v>80</v>
      </c>
      <c r="H30" s="222"/>
      <c r="I30" s="222"/>
      <c r="J30" s="222">
        <v>52</v>
      </c>
      <c r="K30" s="222"/>
      <c r="L30" s="222"/>
      <c r="M30" s="222">
        <v>52</v>
      </c>
      <c r="N30" s="222"/>
      <c r="O30" s="222"/>
      <c r="P30" s="222">
        <v>23</v>
      </c>
      <c r="Q30" s="222"/>
      <c r="R30" s="222"/>
      <c r="S30" s="222">
        <v>29</v>
      </c>
      <c r="T30" s="222"/>
      <c r="U30" s="222"/>
      <c r="V30" s="222">
        <v>0</v>
      </c>
      <c r="W30" s="222"/>
      <c r="X30" s="222"/>
      <c r="Y30" s="222">
        <v>0</v>
      </c>
      <c r="Z30" s="222"/>
      <c r="AA30" s="222"/>
      <c r="AB30" s="222">
        <v>0</v>
      </c>
      <c r="AC30" s="222"/>
      <c r="AD30" s="222"/>
      <c r="AE30" s="222">
        <v>0</v>
      </c>
      <c r="AF30" s="222"/>
      <c r="AG30" s="222"/>
      <c r="AH30" s="222">
        <v>0</v>
      </c>
      <c r="AI30" s="222"/>
      <c r="AJ30" s="222"/>
      <c r="AK30" s="222">
        <v>0</v>
      </c>
      <c r="AL30" s="222"/>
      <c r="AM30" s="222"/>
      <c r="AN30" s="222">
        <v>0</v>
      </c>
      <c r="AO30" s="222"/>
      <c r="AP30" s="222"/>
      <c r="AQ30" s="222">
        <v>0</v>
      </c>
      <c r="AR30" s="222"/>
      <c r="AS30" s="222"/>
      <c r="AT30" s="222">
        <v>0</v>
      </c>
      <c r="AU30" s="222"/>
      <c r="AV30" s="222"/>
      <c r="AW30" s="222">
        <v>0</v>
      </c>
      <c r="AX30" s="222"/>
      <c r="AY30" s="222"/>
      <c r="AZ30" s="222">
        <v>0</v>
      </c>
      <c r="BA30" s="222"/>
      <c r="BB30" s="222"/>
      <c r="BC30" s="222">
        <v>0</v>
      </c>
      <c r="BD30" s="222"/>
      <c r="BE30" s="222"/>
      <c r="BF30" s="222">
        <v>13</v>
      </c>
      <c r="BG30" s="222"/>
      <c r="BH30" s="222"/>
      <c r="BI30" s="222">
        <v>6</v>
      </c>
      <c r="BJ30" s="222"/>
      <c r="BK30" s="222"/>
      <c r="BL30" s="222">
        <v>7</v>
      </c>
      <c r="BM30" s="222"/>
      <c r="BN30" s="222"/>
      <c r="BO30" s="222">
        <v>0</v>
      </c>
      <c r="BP30" s="222"/>
      <c r="BQ30" s="222"/>
      <c r="BR30" s="222">
        <v>0</v>
      </c>
      <c r="BS30" s="222"/>
      <c r="BT30" s="222"/>
      <c r="BU30" s="222">
        <v>0</v>
      </c>
      <c r="BV30" s="222"/>
      <c r="BW30" s="222"/>
      <c r="BX30" s="222">
        <v>0</v>
      </c>
      <c r="BY30" s="222"/>
      <c r="BZ30" s="222"/>
      <c r="CA30" s="222">
        <v>0</v>
      </c>
      <c r="CB30" s="222"/>
      <c r="CC30" s="222"/>
      <c r="CD30" s="222">
        <v>0</v>
      </c>
      <c r="CE30" s="222"/>
      <c r="CF30" s="222"/>
      <c r="CG30" s="222">
        <v>9</v>
      </c>
      <c r="CH30" s="222"/>
      <c r="CI30" s="222"/>
      <c r="CJ30" s="222">
        <v>4</v>
      </c>
      <c r="CK30" s="222"/>
      <c r="CL30" s="222"/>
      <c r="CM30" s="222">
        <v>5</v>
      </c>
      <c r="CN30" s="222"/>
      <c r="CO30" s="222"/>
      <c r="CP30" s="222">
        <v>11</v>
      </c>
      <c r="CQ30" s="222"/>
      <c r="CR30" s="222"/>
      <c r="CS30" s="222">
        <v>4</v>
      </c>
      <c r="CT30" s="222"/>
      <c r="CU30" s="222"/>
      <c r="CV30" s="222">
        <v>7</v>
      </c>
      <c r="CW30" s="222"/>
      <c r="CX30" s="222"/>
      <c r="CY30" s="222">
        <v>0</v>
      </c>
      <c r="CZ30" s="222"/>
      <c r="DA30" s="222"/>
      <c r="DB30" s="222">
        <v>0</v>
      </c>
      <c r="DC30" s="222"/>
      <c r="DD30" s="222"/>
      <c r="DE30" s="222">
        <v>0</v>
      </c>
      <c r="DF30" s="222"/>
      <c r="DG30" s="222"/>
      <c r="DH30" s="222">
        <v>0</v>
      </c>
      <c r="DI30" s="222"/>
      <c r="DJ30" s="222"/>
      <c r="DK30" s="222">
        <v>0</v>
      </c>
      <c r="DL30" s="222"/>
      <c r="DM30" s="222"/>
      <c r="DN30" s="222">
        <v>0</v>
      </c>
      <c r="DO30" s="222"/>
      <c r="DP30" s="222"/>
      <c r="DQ30" s="222">
        <v>17</v>
      </c>
      <c r="DR30" s="222"/>
      <c r="DS30" s="222"/>
      <c r="DT30" s="222">
        <v>9</v>
      </c>
      <c r="DU30" s="222"/>
      <c r="DV30" s="222"/>
      <c r="DW30" s="222">
        <v>8</v>
      </c>
      <c r="DX30" s="222"/>
      <c r="DY30" s="222"/>
      <c r="DZ30" s="222">
        <v>2</v>
      </c>
      <c r="EA30" s="222"/>
      <c r="EB30" s="222"/>
      <c r="EC30" s="222">
        <v>0</v>
      </c>
      <c r="ED30" s="222"/>
      <c r="EE30" s="222"/>
      <c r="EF30" s="222">
        <v>2</v>
      </c>
      <c r="EG30" s="222"/>
      <c r="EH30" s="222"/>
      <c r="EI30" s="32"/>
      <c r="EJ30" s="23" t="s">
        <v>50</v>
      </c>
      <c r="EK30" s="22"/>
    </row>
    <row r="31" spans="1:141" ht="7.5" customHeight="1">
      <c r="A31" s="69"/>
      <c r="B31" s="69"/>
      <c r="C31" s="70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2"/>
      <c r="EJ31" s="69"/>
      <c r="EK31" s="69"/>
    </row>
    <row r="32" spans="1:141" ht="37.5" customHeight="1">
      <c r="A32" s="1"/>
      <c r="B32" s="1"/>
      <c r="C32" s="1"/>
    </row>
    <row r="33" spans="1:140" ht="22.5" customHeight="1">
      <c r="A33" s="14" t="s">
        <v>139</v>
      </c>
    </row>
    <row r="34" spans="1:140" s="1" customFormat="1" ht="22.5" customHeight="1">
      <c r="A34" s="14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</row>
    <row r="35" spans="1:140" s="1" customFormat="1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140" s="2" customFormat="1" ht="15" customHeight="1">
      <c r="A36" s="225" t="s">
        <v>1</v>
      </c>
      <c r="B36" s="165"/>
      <c r="C36" s="165"/>
      <c r="D36" s="164" t="s">
        <v>135</v>
      </c>
      <c r="E36" s="165"/>
      <c r="F36" s="165"/>
      <c r="G36" s="165"/>
      <c r="H36" s="165"/>
      <c r="I36" s="165"/>
      <c r="J36" s="165"/>
      <c r="K36" s="165"/>
      <c r="L36" s="165"/>
      <c r="M36" s="226" t="s">
        <v>78</v>
      </c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8" t="s">
        <v>79</v>
      </c>
      <c r="BP36" s="228"/>
      <c r="BQ36" s="228"/>
      <c r="BR36" s="228"/>
      <c r="BS36" s="228"/>
      <c r="BT36" s="228"/>
      <c r="BU36" s="228"/>
      <c r="BV36" s="228"/>
      <c r="BW36" s="228"/>
      <c r="BX36" s="228"/>
      <c r="BY36" s="228"/>
      <c r="BZ36" s="228"/>
      <c r="CA36" s="228"/>
      <c r="CB36" s="228"/>
      <c r="CC36" s="228"/>
      <c r="CD36" s="228"/>
      <c r="CE36" s="228"/>
      <c r="CF36" s="228"/>
      <c r="CG36" s="228"/>
      <c r="CH36" s="228"/>
      <c r="CI36" s="228"/>
      <c r="CJ36" s="228"/>
      <c r="CK36" s="228"/>
      <c r="CL36" s="228"/>
      <c r="CM36" s="228"/>
      <c r="CN36" s="228"/>
      <c r="CO36" s="228"/>
      <c r="CP36" s="228"/>
      <c r="CQ36" s="228"/>
      <c r="CR36" s="228"/>
      <c r="CS36" s="228"/>
      <c r="CT36" s="228"/>
      <c r="CU36" s="228"/>
      <c r="CV36" s="228"/>
      <c r="CW36" s="228"/>
      <c r="CX36" s="228"/>
      <c r="CY36" s="228"/>
      <c r="CZ36" s="228"/>
      <c r="DA36" s="228"/>
      <c r="DB36" s="228"/>
      <c r="DC36" s="228"/>
      <c r="DD36" s="228"/>
      <c r="DE36" s="228"/>
      <c r="DF36" s="228"/>
      <c r="DG36" s="228"/>
      <c r="DH36" s="228"/>
      <c r="DI36" s="228"/>
      <c r="DJ36" s="228"/>
      <c r="DK36" s="228"/>
      <c r="DL36" s="228"/>
      <c r="DM36" s="229"/>
      <c r="DN36" s="230" t="s">
        <v>80</v>
      </c>
      <c r="DO36" s="231"/>
      <c r="DP36" s="231"/>
      <c r="DQ36" s="231"/>
      <c r="DR36" s="231"/>
      <c r="DS36" s="231"/>
      <c r="DT36" s="231"/>
      <c r="DU36" s="231"/>
      <c r="DV36" s="231"/>
      <c r="DW36" s="231"/>
      <c r="DX36" s="231"/>
      <c r="DY36" s="231"/>
      <c r="DZ36" s="231"/>
      <c r="EA36" s="231"/>
      <c r="EB36" s="231"/>
      <c r="EC36" s="232" t="s">
        <v>1</v>
      </c>
      <c r="ED36" s="233"/>
      <c r="EE36" s="233"/>
      <c r="EF36" s="233"/>
      <c r="EG36" s="233"/>
      <c r="EH36" s="233"/>
    </row>
    <row r="37" spans="1:140" s="2" customFormat="1" ht="15" customHeight="1">
      <c r="A37" s="22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232" t="s">
        <v>3</v>
      </c>
      <c r="N37" s="233"/>
      <c r="O37" s="233"/>
      <c r="P37" s="233"/>
      <c r="Q37" s="233"/>
      <c r="R37" s="233"/>
      <c r="S37" s="233"/>
      <c r="T37" s="233"/>
      <c r="U37" s="233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5"/>
      <c r="AI37" s="74"/>
      <c r="AJ37" s="74"/>
      <c r="AK37" s="75"/>
      <c r="AL37" s="74"/>
      <c r="AM37" s="74"/>
      <c r="AN37" s="74"/>
      <c r="AO37" s="74"/>
      <c r="AP37" s="74"/>
      <c r="AQ37" s="75"/>
      <c r="AR37" s="74"/>
      <c r="AS37" s="74"/>
      <c r="AT37" s="74"/>
      <c r="AU37" s="74"/>
      <c r="AV37" s="74"/>
      <c r="AW37" s="75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3"/>
      <c r="BU37" s="74"/>
      <c r="BV37" s="74"/>
      <c r="BW37" s="73"/>
      <c r="BX37" s="74"/>
      <c r="BY37" s="74"/>
      <c r="BZ37" s="73"/>
      <c r="CA37" s="74"/>
      <c r="CB37" s="74"/>
      <c r="CC37" s="73"/>
      <c r="CV37" s="240" t="s">
        <v>81</v>
      </c>
      <c r="CW37" s="241"/>
      <c r="CX37" s="241"/>
      <c r="CY37" s="241"/>
      <c r="CZ37" s="241"/>
      <c r="DA37" s="242"/>
      <c r="DB37" s="232" t="s">
        <v>82</v>
      </c>
      <c r="DC37" s="233"/>
      <c r="DD37" s="233"/>
      <c r="DE37" s="233"/>
      <c r="DF37" s="233"/>
      <c r="DG37" s="249"/>
      <c r="DH37" s="240" t="s">
        <v>83</v>
      </c>
      <c r="DI37" s="241"/>
      <c r="DJ37" s="241"/>
      <c r="DK37" s="241"/>
      <c r="DL37" s="241"/>
      <c r="DM37" s="242"/>
      <c r="DN37" s="250" t="s">
        <v>84</v>
      </c>
      <c r="DO37" s="250"/>
      <c r="DP37" s="250"/>
      <c r="DQ37" s="250" t="s">
        <v>85</v>
      </c>
      <c r="DR37" s="250"/>
      <c r="DS37" s="250"/>
      <c r="DT37" s="250" t="s">
        <v>86</v>
      </c>
      <c r="DU37" s="250"/>
      <c r="DV37" s="250"/>
      <c r="DW37" s="250" t="s">
        <v>87</v>
      </c>
      <c r="DX37" s="250"/>
      <c r="DY37" s="250"/>
      <c r="DZ37" s="250" t="s">
        <v>88</v>
      </c>
      <c r="EA37" s="251"/>
      <c r="EB37" s="251"/>
      <c r="EC37" s="234"/>
      <c r="ED37" s="235"/>
      <c r="EE37" s="235"/>
      <c r="EF37" s="235"/>
      <c r="EG37" s="235"/>
      <c r="EH37" s="235"/>
    </row>
    <row r="38" spans="1:140" s="2" customFormat="1" ht="19.5" customHeight="1">
      <c r="A38" s="225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234"/>
      <c r="N38" s="235"/>
      <c r="O38" s="235"/>
      <c r="P38" s="235"/>
      <c r="Q38" s="235"/>
      <c r="R38" s="235"/>
      <c r="S38" s="235"/>
      <c r="T38" s="235"/>
      <c r="U38" s="238"/>
      <c r="V38" s="165" t="s">
        <v>89</v>
      </c>
      <c r="W38" s="165"/>
      <c r="X38" s="165"/>
      <c r="Y38" s="165"/>
      <c r="Z38" s="165"/>
      <c r="AA38" s="165"/>
      <c r="AB38" s="165" t="s">
        <v>90</v>
      </c>
      <c r="AC38" s="165"/>
      <c r="AD38" s="165"/>
      <c r="AE38" s="165"/>
      <c r="AF38" s="165"/>
      <c r="AG38" s="165"/>
      <c r="AH38" s="240" t="s">
        <v>91</v>
      </c>
      <c r="AI38" s="241"/>
      <c r="AJ38" s="241"/>
      <c r="AK38" s="241"/>
      <c r="AL38" s="241"/>
      <c r="AM38" s="242"/>
      <c r="AN38" s="240" t="s">
        <v>92</v>
      </c>
      <c r="AO38" s="241"/>
      <c r="AP38" s="241"/>
      <c r="AQ38" s="241"/>
      <c r="AR38" s="241"/>
      <c r="AS38" s="242"/>
      <c r="AT38" s="240" t="s">
        <v>93</v>
      </c>
      <c r="AU38" s="241"/>
      <c r="AV38" s="241"/>
      <c r="AW38" s="241"/>
      <c r="AX38" s="241"/>
      <c r="AY38" s="242"/>
      <c r="AZ38" s="232" t="s">
        <v>94</v>
      </c>
      <c r="BA38" s="233"/>
      <c r="BB38" s="233"/>
      <c r="BC38" s="233"/>
      <c r="BD38" s="233"/>
      <c r="BE38" s="249"/>
      <c r="BF38" s="240" t="s">
        <v>95</v>
      </c>
      <c r="BG38" s="241"/>
      <c r="BH38" s="241"/>
      <c r="BI38" s="241"/>
      <c r="BJ38" s="241"/>
      <c r="BK38" s="242"/>
      <c r="BL38" s="252" t="s">
        <v>96</v>
      </c>
      <c r="BM38" s="253"/>
      <c r="BN38" s="253"/>
      <c r="BO38" s="256" t="s">
        <v>97</v>
      </c>
      <c r="BP38" s="256"/>
      <c r="BQ38" s="257"/>
      <c r="BR38" s="240" t="s">
        <v>98</v>
      </c>
      <c r="BS38" s="241"/>
      <c r="BT38" s="241"/>
      <c r="BU38" s="241"/>
      <c r="BV38" s="241"/>
      <c r="BW38" s="242"/>
      <c r="BX38" s="240" t="s">
        <v>99</v>
      </c>
      <c r="BY38" s="241"/>
      <c r="BZ38" s="241"/>
      <c r="CA38" s="241"/>
      <c r="CB38" s="241"/>
      <c r="CC38" s="242"/>
      <c r="CD38" s="240" t="s">
        <v>100</v>
      </c>
      <c r="CE38" s="241"/>
      <c r="CF38" s="241"/>
      <c r="CG38" s="241"/>
      <c r="CH38" s="241"/>
      <c r="CI38" s="242"/>
      <c r="CJ38" s="240" t="s">
        <v>101</v>
      </c>
      <c r="CK38" s="241"/>
      <c r="CL38" s="241"/>
      <c r="CM38" s="241"/>
      <c r="CN38" s="241"/>
      <c r="CO38" s="242"/>
      <c r="CP38" s="233" t="s">
        <v>102</v>
      </c>
      <c r="CQ38" s="233"/>
      <c r="CR38" s="233"/>
      <c r="CS38" s="233"/>
      <c r="CT38" s="233"/>
      <c r="CU38" s="249"/>
      <c r="CV38" s="243"/>
      <c r="CW38" s="244"/>
      <c r="CX38" s="244"/>
      <c r="CY38" s="244"/>
      <c r="CZ38" s="244"/>
      <c r="DA38" s="245"/>
      <c r="DB38" s="234"/>
      <c r="DC38" s="235"/>
      <c r="DD38" s="235"/>
      <c r="DE38" s="235"/>
      <c r="DF38" s="235"/>
      <c r="DG38" s="238"/>
      <c r="DH38" s="243"/>
      <c r="DI38" s="244"/>
      <c r="DJ38" s="244"/>
      <c r="DK38" s="244"/>
      <c r="DL38" s="244"/>
      <c r="DM38" s="245"/>
      <c r="DN38" s="250"/>
      <c r="DO38" s="250"/>
      <c r="DP38" s="250"/>
      <c r="DQ38" s="250"/>
      <c r="DR38" s="250"/>
      <c r="DS38" s="250"/>
      <c r="DT38" s="250"/>
      <c r="DU38" s="250"/>
      <c r="DV38" s="250"/>
      <c r="DW38" s="250"/>
      <c r="DX38" s="250"/>
      <c r="DY38" s="250"/>
      <c r="DZ38" s="250"/>
      <c r="EA38" s="251"/>
      <c r="EB38" s="251"/>
      <c r="EC38" s="234"/>
      <c r="ED38" s="235"/>
      <c r="EE38" s="235"/>
      <c r="EF38" s="235"/>
      <c r="EG38" s="235"/>
      <c r="EH38" s="235"/>
    </row>
    <row r="39" spans="1:140" s="2" customFormat="1" ht="19.5" customHeight="1">
      <c r="A39" s="225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236"/>
      <c r="N39" s="237"/>
      <c r="O39" s="237"/>
      <c r="P39" s="237"/>
      <c r="Q39" s="237"/>
      <c r="R39" s="237"/>
      <c r="S39" s="237"/>
      <c r="T39" s="237"/>
      <c r="U39" s="239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246"/>
      <c r="AI39" s="247"/>
      <c r="AJ39" s="247"/>
      <c r="AK39" s="247"/>
      <c r="AL39" s="247"/>
      <c r="AM39" s="248"/>
      <c r="AN39" s="246"/>
      <c r="AO39" s="247"/>
      <c r="AP39" s="247"/>
      <c r="AQ39" s="247"/>
      <c r="AR39" s="247"/>
      <c r="AS39" s="248"/>
      <c r="AT39" s="246"/>
      <c r="AU39" s="247"/>
      <c r="AV39" s="247"/>
      <c r="AW39" s="247"/>
      <c r="AX39" s="247"/>
      <c r="AY39" s="248"/>
      <c r="AZ39" s="236"/>
      <c r="BA39" s="237"/>
      <c r="BB39" s="237"/>
      <c r="BC39" s="237"/>
      <c r="BD39" s="237"/>
      <c r="BE39" s="239"/>
      <c r="BF39" s="246"/>
      <c r="BG39" s="247"/>
      <c r="BH39" s="247"/>
      <c r="BI39" s="247"/>
      <c r="BJ39" s="247"/>
      <c r="BK39" s="248"/>
      <c r="BL39" s="254"/>
      <c r="BM39" s="255"/>
      <c r="BN39" s="255"/>
      <c r="BO39" s="258"/>
      <c r="BP39" s="258"/>
      <c r="BQ39" s="259"/>
      <c r="BR39" s="246"/>
      <c r="BS39" s="247"/>
      <c r="BT39" s="247"/>
      <c r="BU39" s="247"/>
      <c r="BV39" s="247"/>
      <c r="BW39" s="248"/>
      <c r="BX39" s="246"/>
      <c r="BY39" s="247"/>
      <c r="BZ39" s="247"/>
      <c r="CA39" s="247"/>
      <c r="CB39" s="247"/>
      <c r="CC39" s="248"/>
      <c r="CD39" s="246"/>
      <c r="CE39" s="247"/>
      <c r="CF39" s="247"/>
      <c r="CG39" s="247"/>
      <c r="CH39" s="247"/>
      <c r="CI39" s="248"/>
      <c r="CJ39" s="246"/>
      <c r="CK39" s="247"/>
      <c r="CL39" s="247"/>
      <c r="CM39" s="247"/>
      <c r="CN39" s="247"/>
      <c r="CO39" s="248"/>
      <c r="CP39" s="237"/>
      <c r="CQ39" s="237"/>
      <c r="CR39" s="237"/>
      <c r="CS39" s="237"/>
      <c r="CT39" s="237"/>
      <c r="CU39" s="239"/>
      <c r="CV39" s="246"/>
      <c r="CW39" s="247"/>
      <c r="CX39" s="247"/>
      <c r="CY39" s="247"/>
      <c r="CZ39" s="247"/>
      <c r="DA39" s="248"/>
      <c r="DB39" s="236"/>
      <c r="DC39" s="237"/>
      <c r="DD39" s="237"/>
      <c r="DE39" s="237"/>
      <c r="DF39" s="237"/>
      <c r="DG39" s="239"/>
      <c r="DH39" s="246"/>
      <c r="DI39" s="247"/>
      <c r="DJ39" s="247"/>
      <c r="DK39" s="247"/>
      <c r="DL39" s="247"/>
      <c r="DM39" s="248"/>
      <c r="DN39" s="250"/>
      <c r="DO39" s="250"/>
      <c r="DP39" s="250"/>
      <c r="DQ39" s="250"/>
      <c r="DR39" s="250"/>
      <c r="DS39" s="250"/>
      <c r="DT39" s="250"/>
      <c r="DU39" s="250"/>
      <c r="DV39" s="250"/>
      <c r="DW39" s="250"/>
      <c r="DX39" s="250"/>
      <c r="DY39" s="250"/>
      <c r="DZ39" s="250"/>
      <c r="EA39" s="251"/>
      <c r="EB39" s="251"/>
      <c r="EC39" s="234"/>
      <c r="ED39" s="235"/>
      <c r="EE39" s="235"/>
      <c r="EF39" s="235"/>
      <c r="EG39" s="235"/>
      <c r="EH39" s="235"/>
    </row>
    <row r="40" spans="1:140" s="2" customFormat="1" ht="15" customHeight="1">
      <c r="A40" s="225"/>
      <c r="B40" s="165"/>
      <c r="C40" s="165"/>
      <c r="D40" s="165" t="s">
        <v>3</v>
      </c>
      <c r="E40" s="165"/>
      <c r="F40" s="165"/>
      <c r="G40" s="165" t="s">
        <v>74</v>
      </c>
      <c r="H40" s="165"/>
      <c r="I40" s="165"/>
      <c r="J40" s="165" t="s">
        <v>75</v>
      </c>
      <c r="K40" s="165"/>
      <c r="L40" s="165"/>
      <c r="M40" s="165" t="s">
        <v>3</v>
      </c>
      <c r="N40" s="165"/>
      <c r="O40" s="165"/>
      <c r="P40" s="165" t="s">
        <v>74</v>
      </c>
      <c r="Q40" s="165"/>
      <c r="R40" s="165"/>
      <c r="S40" s="165" t="s">
        <v>75</v>
      </c>
      <c r="T40" s="165"/>
      <c r="U40" s="165"/>
      <c r="V40" s="165" t="s">
        <v>74</v>
      </c>
      <c r="W40" s="165"/>
      <c r="X40" s="165"/>
      <c r="Y40" s="165" t="s">
        <v>75</v>
      </c>
      <c r="Z40" s="165"/>
      <c r="AA40" s="165"/>
      <c r="AB40" s="165" t="s">
        <v>74</v>
      </c>
      <c r="AC40" s="165"/>
      <c r="AD40" s="165"/>
      <c r="AE40" s="165" t="s">
        <v>75</v>
      </c>
      <c r="AF40" s="165"/>
      <c r="AG40" s="165"/>
      <c r="AH40" s="165" t="s">
        <v>74</v>
      </c>
      <c r="AI40" s="165"/>
      <c r="AJ40" s="165"/>
      <c r="AK40" s="165" t="s">
        <v>103</v>
      </c>
      <c r="AL40" s="165"/>
      <c r="AM40" s="165"/>
      <c r="AN40" s="223" t="s">
        <v>74</v>
      </c>
      <c r="AO40" s="224"/>
      <c r="AP40" s="225"/>
      <c r="AQ40" s="223" t="s">
        <v>75</v>
      </c>
      <c r="AR40" s="224"/>
      <c r="AS40" s="225"/>
      <c r="AT40" s="223" t="s">
        <v>74</v>
      </c>
      <c r="AU40" s="224"/>
      <c r="AV40" s="225"/>
      <c r="AW40" s="223" t="s">
        <v>75</v>
      </c>
      <c r="AX40" s="224"/>
      <c r="AY40" s="225"/>
      <c r="AZ40" s="223" t="s">
        <v>74</v>
      </c>
      <c r="BA40" s="224"/>
      <c r="BB40" s="225"/>
      <c r="BC40" s="223" t="s">
        <v>75</v>
      </c>
      <c r="BD40" s="224"/>
      <c r="BE40" s="225"/>
      <c r="BF40" s="223" t="s">
        <v>74</v>
      </c>
      <c r="BG40" s="224"/>
      <c r="BH40" s="225"/>
      <c r="BI40" s="223" t="s">
        <v>103</v>
      </c>
      <c r="BJ40" s="224"/>
      <c r="BK40" s="225"/>
      <c r="BL40" s="223" t="s">
        <v>74</v>
      </c>
      <c r="BM40" s="224"/>
      <c r="BN40" s="225"/>
      <c r="BO40" s="223" t="s">
        <v>75</v>
      </c>
      <c r="BP40" s="224"/>
      <c r="BQ40" s="225"/>
      <c r="BR40" s="223" t="s">
        <v>74</v>
      </c>
      <c r="BS40" s="224"/>
      <c r="BT40" s="225"/>
      <c r="BU40" s="223" t="s">
        <v>75</v>
      </c>
      <c r="BV40" s="224"/>
      <c r="BW40" s="225"/>
      <c r="BX40" s="223" t="s">
        <v>74</v>
      </c>
      <c r="BY40" s="224"/>
      <c r="BZ40" s="225"/>
      <c r="CA40" s="223" t="s">
        <v>75</v>
      </c>
      <c r="CB40" s="224"/>
      <c r="CC40" s="225"/>
      <c r="CD40" s="223" t="s">
        <v>104</v>
      </c>
      <c r="CE40" s="224"/>
      <c r="CF40" s="225"/>
      <c r="CG40" s="223" t="s">
        <v>75</v>
      </c>
      <c r="CH40" s="224"/>
      <c r="CI40" s="225"/>
      <c r="CJ40" s="223" t="s">
        <v>104</v>
      </c>
      <c r="CK40" s="224"/>
      <c r="CL40" s="225"/>
      <c r="CM40" s="223" t="s">
        <v>75</v>
      </c>
      <c r="CN40" s="224"/>
      <c r="CO40" s="225"/>
      <c r="CP40" s="223" t="s">
        <v>104</v>
      </c>
      <c r="CQ40" s="224"/>
      <c r="CR40" s="225"/>
      <c r="CS40" s="223" t="s">
        <v>75</v>
      </c>
      <c r="CT40" s="224"/>
      <c r="CU40" s="225"/>
      <c r="CV40" s="223" t="s">
        <v>104</v>
      </c>
      <c r="CW40" s="224"/>
      <c r="CX40" s="225"/>
      <c r="CY40" s="223" t="s">
        <v>75</v>
      </c>
      <c r="CZ40" s="224"/>
      <c r="DA40" s="225"/>
      <c r="DB40" s="223" t="s">
        <v>104</v>
      </c>
      <c r="DC40" s="224"/>
      <c r="DD40" s="225"/>
      <c r="DE40" s="223" t="s">
        <v>75</v>
      </c>
      <c r="DF40" s="224"/>
      <c r="DG40" s="225"/>
      <c r="DH40" s="223" t="s">
        <v>104</v>
      </c>
      <c r="DI40" s="224"/>
      <c r="DJ40" s="225"/>
      <c r="DK40" s="223" t="s">
        <v>75</v>
      </c>
      <c r="DL40" s="224"/>
      <c r="DM40" s="225"/>
      <c r="DN40" s="250"/>
      <c r="DO40" s="250"/>
      <c r="DP40" s="250"/>
      <c r="DQ40" s="250"/>
      <c r="DR40" s="250"/>
      <c r="DS40" s="250"/>
      <c r="DT40" s="250"/>
      <c r="DU40" s="250"/>
      <c r="DV40" s="250"/>
      <c r="DW40" s="250"/>
      <c r="DX40" s="250"/>
      <c r="DY40" s="250"/>
      <c r="DZ40" s="250"/>
      <c r="EA40" s="251"/>
      <c r="EB40" s="251"/>
      <c r="EC40" s="236"/>
      <c r="ED40" s="237"/>
      <c r="EE40" s="237"/>
      <c r="EF40" s="237"/>
      <c r="EG40" s="237"/>
      <c r="EH40" s="237"/>
    </row>
    <row r="41" spans="1:140" s="15" customFormat="1" ht="22.5" customHeight="1">
      <c r="A41" s="260" t="s">
        <v>136</v>
      </c>
      <c r="B41" s="260"/>
      <c r="C41" s="261"/>
      <c r="D41" s="213">
        <v>5033</v>
      </c>
      <c r="E41" s="214"/>
      <c r="F41" s="214"/>
      <c r="G41" s="214">
        <v>2575</v>
      </c>
      <c r="H41" s="214"/>
      <c r="I41" s="214"/>
      <c r="J41" s="214">
        <v>2458</v>
      </c>
      <c r="K41" s="214"/>
      <c r="L41" s="214"/>
      <c r="M41" s="214">
        <v>2510</v>
      </c>
      <c r="N41" s="214"/>
      <c r="O41" s="214"/>
      <c r="P41" s="214">
        <v>243</v>
      </c>
      <c r="Q41" s="214"/>
      <c r="R41" s="214"/>
      <c r="S41" s="214">
        <v>2267</v>
      </c>
      <c r="T41" s="214"/>
      <c r="U41" s="214"/>
      <c r="V41" s="214">
        <v>38</v>
      </c>
      <c r="W41" s="214"/>
      <c r="X41" s="214"/>
      <c r="Y41" s="214">
        <v>119</v>
      </c>
      <c r="Z41" s="214"/>
      <c r="AA41" s="214"/>
      <c r="AB41" s="214">
        <v>21</v>
      </c>
      <c r="AC41" s="214"/>
      <c r="AD41" s="214"/>
      <c r="AE41" s="214">
        <v>42</v>
      </c>
      <c r="AF41" s="214"/>
      <c r="AG41" s="214"/>
      <c r="AH41" s="214">
        <v>1</v>
      </c>
      <c r="AI41" s="214"/>
      <c r="AJ41" s="214"/>
      <c r="AK41" s="214">
        <v>20</v>
      </c>
      <c r="AL41" s="214"/>
      <c r="AM41" s="214"/>
      <c r="AN41" s="214">
        <v>14</v>
      </c>
      <c r="AO41" s="214"/>
      <c r="AP41" s="214"/>
      <c r="AQ41" s="214">
        <v>191</v>
      </c>
      <c r="AR41" s="214"/>
      <c r="AS41" s="214"/>
      <c r="AT41" s="214">
        <v>3</v>
      </c>
      <c r="AU41" s="214"/>
      <c r="AV41" s="214"/>
      <c r="AW41" s="214">
        <v>32</v>
      </c>
      <c r="AX41" s="214"/>
      <c r="AY41" s="214"/>
      <c r="AZ41" s="214">
        <v>163</v>
      </c>
      <c r="BA41" s="214"/>
      <c r="BB41" s="214"/>
      <c r="BC41" s="215">
        <v>1831</v>
      </c>
      <c r="BD41" s="215"/>
      <c r="BE41" s="215"/>
      <c r="BF41" s="263">
        <v>0</v>
      </c>
      <c r="BG41" s="263"/>
      <c r="BH41" s="263"/>
      <c r="BI41" s="263">
        <v>14</v>
      </c>
      <c r="BJ41" s="263"/>
      <c r="BK41" s="263"/>
      <c r="BL41" s="264">
        <v>0</v>
      </c>
      <c r="BM41" s="264"/>
      <c r="BN41" s="264"/>
      <c r="BO41" s="264">
        <v>0</v>
      </c>
      <c r="BP41" s="264"/>
      <c r="BQ41" s="264"/>
      <c r="BR41" s="265">
        <v>1</v>
      </c>
      <c r="BS41" s="265"/>
      <c r="BT41" s="265"/>
      <c r="BU41" s="265">
        <v>5</v>
      </c>
      <c r="BV41" s="265"/>
      <c r="BW41" s="265"/>
      <c r="BX41" s="265">
        <v>0</v>
      </c>
      <c r="BY41" s="265"/>
      <c r="BZ41" s="265"/>
      <c r="CA41" s="265">
        <v>0</v>
      </c>
      <c r="CB41" s="265"/>
      <c r="CC41" s="265"/>
      <c r="CD41" s="263">
        <v>1</v>
      </c>
      <c r="CE41" s="263"/>
      <c r="CF41" s="263"/>
      <c r="CG41" s="262">
        <v>1</v>
      </c>
      <c r="CH41" s="262"/>
      <c r="CI41" s="262"/>
      <c r="CJ41" s="263">
        <v>1</v>
      </c>
      <c r="CK41" s="263"/>
      <c r="CL41" s="263"/>
      <c r="CM41" s="262">
        <v>11</v>
      </c>
      <c r="CN41" s="262"/>
      <c r="CO41" s="262"/>
      <c r="CP41" s="263">
        <v>0</v>
      </c>
      <c r="CQ41" s="263"/>
      <c r="CR41" s="263"/>
      <c r="CS41" s="263">
        <v>1</v>
      </c>
      <c r="CT41" s="263"/>
      <c r="CU41" s="263"/>
      <c r="CV41" s="263">
        <v>0</v>
      </c>
      <c r="CW41" s="263"/>
      <c r="CX41" s="263"/>
      <c r="CY41" s="263">
        <v>20</v>
      </c>
      <c r="CZ41" s="263"/>
      <c r="DA41" s="263"/>
      <c r="DB41" s="263">
        <v>7</v>
      </c>
      <c r="DC41" s="263"/>
      <c r="DD41" s="263"/>
      <c r="DE41" s="263">
        <v>85</v>
      </c>
      <c r="DF41" s="263"/>
      <c r="DG41" s="263"/>
      <c r="DH41" s="269">
        <v>13</v>
      </c>
      <c r="DI41" s="269"/>
      <c r="DJ41" s="269"/>
      <c r="DK41" s="269">
        <v>246</v>
      </c>
      <c r="DL41" s="269"/>
      <c r="DM41" s="269"/>
      <c r="DN41" s="262">
        <v>21</v>
      </c>
      <c r="DO41" s="262"/>
      <c r="DP41" s="262"/>
      <c r="DQ41" s="262">
        <v>103</v>
      </c>
      <c r="DR41" s="262"/>
      <c r="DS41" s="262"/>
      <c r="DT41" s="262">
        <v>0</v>
      </c>
      <c r="DU41" s="262"/>
      <c r="DV41" s="262"/>
      <c r="DW41" s="263">
        <v>10</v>
      </c>
      <c r="DX41" s="263"/>
      <c r="DY41" s="263"/>
      <c r="DZ41" s="262">
        <v>21</v>
      </c>
      <c r="EA41" s="262"/>
      <c r="EB41" s="262"/>
      <c r="EC41" s="266" t="s">
        <v>136</v>
      </c>
      <c r="ED41" s="260"/>
      <c r="EE41" s="260"/>
      <c r="EF41" s="260"/>
      <c r="EG41" s="260"/>
      <c r="EH41" s="260"/>
      <c r="EI41" s="81"/>
      <c r="EJ41" s="81"/>
    </row>
    <row r="42" spans="1:140" s="16" customFormat="1" ht="15" customHeight="1">
      <c r="A42" s="267" t="s">
        <v>133</v>
      </c>
      <c r="B42" s="267"/>
      <c r="C42" s="268"/>
      <c r="D42" s="216">
        <v>5631</v>
      </c>
      <c r="E42" s="217"/>
      <c r="F42" s="217"/>
      <c r="G42" s="217">
        <v>2875</v>
      </c>
      <c r="H42" s="217"/>
      <c r="I42" s="217"/>
      <c r="J42" s="217">
        <v>2756</v>
      </c>
      <c r="K42" s="217"/>
      <c r="L42" s="217"/>
      <c r="M42" s="217">
        <v>2493</v>
      </c>
      <c r="N42" s="217"/>
      <c r="O42" s="217"/>
      <c r="P42" s="217">
        <v>228</v>
      </c>
      <c r="Q42" s="217"/>
      <c r="R42" s="217"/>
      <c r="S42" s="217">
        <v>2265</v>
      </c>
      <c r="T42" s="217"/>
      <c r="U42" s="217"/>
      <c r="V42" s="217">
        <v>40</v>
      </c>
      <c r="W42" s="217"/>
      <c r="X42" s="217"/>
      <c r="Y42" s="217">
        <v>118</v>
      </c>
      <c r="Z42" s="217"/>
      <c r="AA42" s="217"/>
      <c r="AB42" s="217">
        <v>22</v>
      </c>
      <c r="AC42" s="217"/>
      <c r="AD42" s="217"/>
      <c r="AE42" s="217">
        <v>44</v>
      </c>
      <c r="AF42" s="217"/>
      <c r="AG42" s="217"/>
      <c r="AH42" s="217">
        <v>1</v>
      </c>
      <c r="AI42" s="217"/>
      <c r="AJ42" s="217"/>
      <c r="AK42" s="217">
        <v>20</v>
      </c>
      <c r="AL42" s="217"/>
      <c r="AM42" s="217"/>
      <c r="AN42" s="217">
        <v>12</v>
      </c>
      <c r="AO42" s="217"/>
      <c r="AP42" s="217"/>
      <c r="AQ42" s="217">
        <v>197</v>
      </c>
      <c r="AR42" s="217"/>
      <c r="AS42" s="217"/>
      <c r="AT42" s="217">
        <v>3</v>
      </c>
      <c r="AU42" s="217"/>
      <c r="AV42" s="217"/>
      <c r="AW42" s="217">
        <v>36</v>
      </c>
      <c r="AX42" s="217"/>
      <c r="AY42" s="217"/>
      <c r="AZ42" s="217">
        <v>150</v>
      </c>
      <c r="BA42" s="217"/>
      <c r="BB42" s="217"/>
      <c r="BC42" s="217">
        <v>1824</v>
      </c>
      <c r="BD42" s="217"/>
      <c r="BE42" s="217"/>
      <c r="BF42" s="270">
        <v>0</v>
      </c>
      <c r="BG42" s="270"/>
      <c r="BH42" s="270"/>
      <c r="BI42" s="270">
        <v>7</v>
      </c>
      <c r="BJ42" s="270"/>
      <c r="BK42" s="270"/>
      <c r="BL42" s="272">
        <v>0</v>
      </c>
      <c r="BM42" s="272"/>
      <c r="BN42" s="272"/>
      <c r="BO42" s="272">
        <v>2</v>
      </c>
      <c r="BP42" s="272"/>
      <c r="BQ42" s="272"/>
      <c r="BR42" s="270">
        <v>0</v>
      </c>
      <c r="BS42" s="270"/>
      <c r="BT42" s="270"/>
      <c r="BU42" s="270">
        <v>4</v>
      </c>
      <c r="BV42" s="270"/>
      <c r="BW42" s="270"/>
      <c r="BX42" s="270">
        <v>0</v>
      </c>
      <c r="BY42" s="270"/>
      <c r="BZ42" s="270"/>
      <c r="CA42" s="270">
        <v>0</v>
      </c>
      <c r="CB42" s="270"/>
      <c r="CC42" s="270"/>
      <c r="CD42" s="271">
        <v>0</v>
      </c>
      <c r="CE42" s="271"/>
      <c r="CF42" s="271"/>
      <c r="CG42" s="271">
        <v>1</v>
      </c>
      <c r="CH42" s="271"/>
      <c r="CI42" s="271"/>
      <c r="CJ42" s="271">
        <v>0</v>
      </c>
      <c r="CK42" s="271"/>
      <c r="CL42" s="271"/>
      <c r="CM42" s="271">
        <v>10</v>
      </c>
      <c r="CN42" s="271"/>
      <c r="CO42" s="271"/>
      <c r="CP42" s="271">
        <v>0</v>
      </c>
      <c r="CQ42" s="271"/>
      <c r="CR42" s="271"/>
      <c r="CS42" s="271">
        <v>2</v>
      </c>
      <c r="CT42" s="271"/>
      <c r="CU42" s="271"/>
      <c r="CV42" s="271">
        <v>0</v>
      </c>
      <c r="CW42" s="271"/>
      <c r="CX42" s="271"/>
      <c r="CY42" s="271">
        <v>11</v>
      </c>
      <c r="CZ42" s="271"/>
      <c r="DA42" s="271"/>
      <c r="DB42" s="271">
        <v>12</v>
      </c>
      <c r="DC42" s="271"/>
      <c r="DD42" s="271"/>
      <c r="DE42" s="271">
        <v>88</v>
      </c>
      <c r="DF42" s="271"/>
      <c r="DG42" s="271"/>
      <c r="DH42" s="274">
        <v>14</v>
      </c>
      <c r="DI42" s="274"/>
      <c r="DJ42" s="274"/>
      <c r="DK42" s="274">
        <v>248</v>
      </c>
      <c r="DL42" s="274"/>
      <c r="DM42" s="274"/>
      <c r="DN42" s="219">
        <v>26</v>
      </c>
      <c r="DO42" s="219"/>
      <c r="DP42" s="219"/>
      <c r="DQ42" s="219">
        <v>108</v>
      </c>
      <c r="DR42" s="219"/>
      <c r="DS42" s="219"/>
      <c r="DT42" s="219">
        <v>1</v>
      </c>
      <c r="DU42" s="219"/>
      <c r="DV42" s="219"/>
      <c r="DW42" s="219">
        <v>3</v>
      </c>
      <c r="DX42" s="219"/>
      <c r="DY42" s="219"/>
      <c r="DZ42" s="219">
        <v>21</v>
      </c>
      <c r="EA42" s="219"/>
      <c r="EB42" s="219"/>
      <c r="EC42" s="273" t="s">
        <v>133</v>
      </c>
      <c r="ED42" s="267"/>
      <c r="EE42" s="267"/>
      <c r="EF42" s="267"/>
      <c r="EG42" s="267"/>
      <c r="EH42" s="267"/>
      <c r="EI42" s="87"/>
      <c r="EJ42" s="87"/>
    </row>
    <row r="43" spans="1:140" s="16" customFormat="1" ht="7.5" customHeight="1">
      <c r="A43" s="88"/>
      <c r="B43" s="88"/>
      <c r="C43" s="88"/>
      <c r="D43" s="89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1"/>
      <c r="BG43" s="91"/>
      <c r="BH43" s="91"/>
      <c r="BI43" s="91"/>
      <c r="BJ43" s="91"/>
      <c r="BK43" s="91"/>
      <c r="BL43" s="92"/>
      <c r="BM43" s="92"/>
      <c r="BN43" s="92"/>
      <c r="BO43" s="92"/>
      <c r="BP43" s="92"/>
      <c r="BQ43" s="92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4"/>
      <c r="DI43" s="94"/>
      <c r="DJ43" s="94"/>
      <c r="DK43" s="94"/>
      <c r="DL43" s="94"/>
      <c r="DM43" s="94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6"/>
      <c r="ED43" s="88"/>
      <c r="EE43" s="88"/>
      <c r="EF43" s="88"/>
      <c r="EG43" s="88"/>
      <c r="EH43" s="88"/>
      <c r="EI43" s="82"/>
      <c r="EJ43" s="82"/>
    </row>
    <row r="44" spans="1:140" s="15" customFormat="1" ht="7.5" customHeight="1">
      <c r="A44" s="81"/>
      <c r="B44" s="81"/>
      <c r="C44" s="81"/>
      <c r="D44" s="97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9"/>
      <c r="BD44" s="99"/>
      <c r="BE44" s="99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2"/>
      <c r="DI44" s="102"/>
      <c r="DJ44" s="102"/>
      <c r="DK44" s="102"/>
      <c r="DL44" s="102"/>
      <c r="DM44" s="102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4"/>
      <c r="ED44" s="81"/>
      <c r="EE44" s="81"/>
      <c r="EF44" s="81"/>
      <c r="EG44" s="81"/>
      <c r="EH44" s="81"/>
      <c r="EI44" s="81"/>
      <c r="EJ44" s="81"/>
    </row>
    <row r="45" spans="1:140" s="15" customFormat="1" ht="16.5" customHeight="1">
      <c r="A45" s="19"/>
      <c r="B45" s="20" t="s">
        <v>2</v>
      </c>
      <c r="C45" s="21"/>
      <c r="D45" s="217">
        <v>4020</v>
      </c>
      <c r="E45" s="217"/>
      <c r="F45" s="217"/>
      <c r="G45" s="217">
        <v>2034</v>
      </c>
      <c r="H45" s="217"/>
      <c r="I45" s="217"/>
      <c r="J45" s="217">
        <v>1986</v>
      </c>
      <c r="K45" s="217"/>
      <c r="L45" s="217"/>
      <c r="M45" s="217">
        <v>1908</v>
      </c>
      <c r="N45" s="217"/>
      <c r="O45" s="217"/>
      <c r="P45" s="217">
        <v>185</v>
      </c>
      <c r="Q45" s="217"/>
      <c r="R45" s="217"/>
      <c r="S45" s="217">
        <v>1723</v>
      </c>
      <c r="T45" s="217"/>
      <c r="U45" s="217"/>
      <c r="V45" s="217">
        <v>39</v>
      </c>
      <c r="W45" s="217"/>
      <c r="X45" s="217"/>
      <c r="Y45" s="217">
        <v>75</v>
      </c>
      <c r="Z45" s="217"/>
      <c r="AA45" s="217"/>
      <c r="AB45" s="217">
        <v>22</v>
      </c>
      <c r="AC45" s="217"/>
      <c r="AD45" s="217"/>
      <c r="AE45" s="217">
        <v>33</v>
      </c>
      <c r="AF45" s="217"/>
      <c r="AG45" s="217"/>
      <c r="AH45" s="217">
        <v>0</v>
      </c>
      <c r="AI45" s="217"/>
      <c r="AJ45" s="217"/>
      <c r="AK45" s="217">
        <v>1</v>
      </c>
      <c r="AL45" s="217"/>
      <c r="AM45" s="217"/>
      <c r="AN45" s="217">
        <v>10</v>
      </c>
      <c r="AO45" s="217"/>
      <c r="AP45" s="217"/>
      <c r="AQ45" s="217">
        <v>176</v>
      </c>
      <c r="AR45" s="217"/>
      <c r="AS45" s="217"/>
      <c r="AT45" s="217">
        <v>3</v>
      </c>
      <c r="AU45" s="217"/>
      <c r="AV45" s="217"/>
      <c r="AW45" s="217">
        <v>26</v>
      </c>
      <c r="AX45" s="217"/>
      <c r="AY45" s="217"/>
      <c r="AZ45" s="217">
        <v>111</v>
      </c>
      <c r="BA45" s="217"/>
      <c r="BB45" s="217"/>
      <c r="BC45" s="220">
        <v>1393</v>
      </c>
      <c r="BD45" s="220"/>
      <c r="BE45" s="220"/>
      <c r="BF45" s="270">
        <v>0</v>
      </c>
      <c r="BG45" s="270"/>
      <c r="BH45" s="270"/>
      <c r="BI45" s="270">
        <v>5</v>
      </c>
      <c r="BJ45" s="270"/>
      <c r="BK45" s="270"/>
      <c r="BL45" s="270">
        <v>0</v>
      </c>
      <c r="BM45" s="270"/>
      <c r="BN45" s="270"/>
      <c r="BO45" s="270">
        <v>2</v>
      </c>
      <c r="BP45" s="270"/>
      <c r="BQ45" s="270"/>
      <c r="BR45" s="271">
        <v>0</v>
      </c>
      <c r="BS45" s="271"/>
      <c r="BT45" s="271"/>
      <c r="BU45" s="271">
        <v>1</v>
      </c>
      <c r="BV45" s="271"/>
      <c r="BW45" s="271"/>
      <c r="BX45" s="271">
        <v>0</v>
      </c>
      <c r="BY45" s="271"/>
      <c r="BZ45" s="271"/>
      <c r="CA45" s="271">
        <v>0</v>
      </c>
      <c r="CB45" s="271"/>
      <c r="CC45" s="271"/>
      <c r="CD45" s="271">
        <v>0</v>
      </c>
      <c r="CE45" s="271"/>
      <c r="CF45" s="271"/>
      <c r="CG45" s="271">
        <v>1</v>
      </c>
      <c r="CH45" s="271"/>
      <c r="CI45" s="271"/>
      <c r="CJ45" s="271">
        <v>0</v>
      </c>
      <c r="CK45" s="271"/>
      <c r="CL45" s="271"/>
      <c r="CM45" s="271">
        <v>8</v>
      </c>
      <c r="CN45" s="271"/>
      <c r="CO45" s="271"/>
      <c r="CP45" s="271">
        <v>0</v>
      </c>
      <c r="CQ45" s="271"/>
      <c r="CR45" s="271"/>
      <c r="CS45" s="271">
        <v>2</v>
      </c>
      <c r="CT45" s="271"/>
      <c r="CU45" s="271"/>
      <c r="CV45" s="271">
        <v>0</v>
      </c>
      <c r="CW45" s="271"/>
      <c r="CX45" s="271"/>
      <c r="CY45" s="271">
        <v>11</v>
      </c>
      <c r="CZ45" s="271"/>
      <c r="DA45" s="271"/>
      <c r="DB45" s="271">
        <v>10</v>
      </c>
      <c r="DC45" s="271"/>
      <c r="DD45" s="271"/>
      <c r="DE45" s="271">
        <v>74</v>
      </c>
      <c r="DF45" s="271"/>
      <c r="DG45" s="271"/>
      <c r="DH45" s="274">
        <v>12</v>
      </c>
      <c r="DI45" s="274"/>
      <c r="DJ45" s="274"/>
      <c r="DK45" s="274">
        <v>223</v>
      </c>
      <c r="DL45" s="274"/>
      <c r="DM45" s="274"/>
      <c r="DN45" s="270">
        <v>11</v>
      </c>
      <c r="DO45" s="270"/>
      <c r="DP45" s="270"/>
      <c r="DQ45" s="270">
        <v>69</v>
      </c>
      <c r="DR45" s="270"/>
      <c r="DS45" s="270"/>
      <c r="DT45" s="270">
        <v>1</v>
      </c>
      <c r="DU45" s="270"/>
      <c r="DV45" s="270"/>
      <c r="DW45" s="270">
        <v>2</v>
      </c>
      <c r="DX45" s="270"/>
      <c r="DY45" s="270"/>
      <c r="DZ45" s="219">
        <v>5</v>
      </c>
      <c r="EA45" s="219"/>
      <c r="EB45" s="219"/>
      <c r="EC45" s="31"/>
      <c r="ED45" s="275" t="s">
        <v>2</v>
      </c>
      <c r="EE45" s="275"/>
      <c r="EF45" s="275"/>
      <c r="EG45" s="275"/>
      <c r="EH45" s="106"/>
      <c r="EI45" s="106"/>
      <c r="EJ45" s="19"/>
    </row>
    <row r="46" spans="1:140" s="15" customFormat="1" ht="16.5" customHeight="1">
      <c r="A46" s="19"/>
      <c r="B46" s="20"/>
      <c r="C46" s="21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65"/>
      <c r="BD46" s="65"/>
      <c r="BE46" s="65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5"/>
      <c r="DI46" s="85"/>
      <c r="DJ46" s="85"/>
      <c r="DK46" s="85"/>
      <c r="DL46" s="85"/>
      <c r="DM46" s="85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64"/>
      <c r="EA46" s="64"/>
      <c r="EB46" s="64"/>
      <c r="EC46" s="31"/>
      <c r="ED46" s="20"/>
      <c r="EE46" s="20"/>
      <c r="EF46" s="20"/>
      <c r="EG46" s="20"/>
      <c r="EH46" s="20"/>
      <c r="EI46" s="20"/>
      <c r="EJ46" s="19"/>
    </row>
    <row r="47" spans="1:140" s="15" customFormat="1" ht="16.5" customHeight="1">
      <c r="A47" s="19"/>
      <c r="B47" s="20" t="s">
        <v>0</v>
      </c>
      <c r="C47" s="21"/>
      <c r="D47" s="217">
        <v>1611</v>
      </c>
      <c r="E47" s="217"/>
      <c r="F47" s="217"/>
      <c r="G47" s="217">
        <v>841</v>
      </c>
      <c r="H47" s="217"/>
      <c r="I47" s="217"/>
      <c r="J47" s="217">
        <v>770</v>
      </c>
      <c r="K47" s="217"/>
      <c r="L47" s="217"/>
      <c r="M47" s="217">
        <v>585</v>
      </c>
      <c r="N47" s="217"/>
      <c r="O47" s="217"/>
      <c r="P47" s="217">
        <v>43</v>
      </c>
      <c r="Q47" s="217"/>
      <c r="R47" s="217"/>
      <c r="S47" s="217">
        <v>542</v>
      </c>
      <c r="T47" s="217"/>
      <c r="U47" s="217"/>
      <c r="V47" s="217">
        <v>1</v>
      </c>
      <c r="W47" s="217"/>
      <c r="X47" s="217"/>
      <c r="Y47" s="217">
        <v>43</v>
      </c>
      <c r="Z47" s="217"/>
      <c r="AA47" s="217"/>
      <c r="AB47" s="217">
        <v>0</v>
      </c>
      <c r="AC47" s="217"/>
      <c r="AD47" s="217"/>
      <c r="AE47" s="217">
        <v>11</v>
      </c>
      <c r="AF47" s="217"/>
      <c r="AG47" s="217"/>
      <c r="AH47" s="217">
        <v>1</v>
      </c>
      <c r="AI47" s="217"/>
      <c r="AJ47" s="217"/>
      <c r="AK47" s="217">
        <v>19</v>
      </c>
      <c r="AL47" s="217"/>
      <c r="AM47" s="217"/>
      <c r="AN47" s="217">
        <v>2</v>
      </c>
      <c r="AO47" s="217"/>
      <c r="AP47" s="217"/>
      <c r="AQ47" s="217">
        <v>21</v>
      </c>
      <c r="AR47" s="217"/>
      <c r="AS47" s="217"/>
      <c r="AT47" s="217">
        <v>0</v>
      </c>
      <c r="AU47" s="217"/>
      <c r="AV47" s="217"/>
      <c r="AW47" s="217">
        <v>10</v>
      </c>
      <c r="AX47" s="217"/>
      <c r="AY47" s="217"/>
      <c r="AZ47" s="217">
        <v>39</v>
      </c>
      <c r="BA47" s="217"/>
      <c r="BB47" s="217"/>
      <c r="BC47" s="217">
        <v>431</v>
      </c>
      <c r="BD47" s="217"/>
      <c r="BE47" s="217"/>
      <c r="BF47" s="270">
        <v>0</v>
      </c>
      <c r="BG47" s="270"/>
      <c r="BH47" s="270"/>
      <c r="BI47" s="270">
        <v>2</v>
      </c>
      <c r="BJ47" s="270"/>
      <c r="BK47" s="270"/>
      <c r="BL47" s="270">
        <v>0</v>
      </c>
      <c r="BM47" s="270"/>
      <c r="BN47" s="270"/>
      <c r="BO47" s="270">
        <v>0</v>
      </c>
      <c r="BP47" s="270"/>
      <c r="BQ47" s="270"/>
      <c r="BR47" s="271">
        <v>0</v>
      </c>
      <c r="BS47" s="271"/>
      <c r="BT47" s="271"/>
      <c r="BU47" s="271">
        <v>3</v>
      </c>
      <c r="BV47" s="271"/>
      <c r="BW47" s="271"/>
      <c r="BX47" s="271">
        <v>0</v>
      </c>
      <c r="BY47" s="271"/>
      <c r="BZ47" s="271"/>
      <c r="CA47" s="271">
        <v>0</v>
      </c>
      <c r="CB47" s="271"/>
      <c r="CC47" s="271"/>
      <c r="CD47" s="271">
        <v>0</v>
      </c>
      <c r="CE47" s="271"/>
      <c r="CF47" s="271"/>
      <c r="CG47" s="271">
        <v>0</v>
      </c>
      <c r="CH47" s="271"/>
      <c r="CI47" s="271"/>
      <c r="CJ47" s="271">
        <v>0</v>
      </c>
      <c r="CK47" s="271"/>
      <c r="CL47" s="271"/>
      <c r="CM47" s="271">
        <v>2</v>
      </c>
      <c r="CN47" s="271"/>
      <c r="CO47" s="271"/>
      <c r="CP47" s="271">
        <v>0</v>
      </c>
      <c r="CQ47" s="271"/>
      <c r="CR47" s="271"/>
      <c r="CS47" s="271">
        <v>0</v>
      </c>
      <c r="CT47" s="271"/>
      <c r="CU47" s="271"/>
      <c r="CV47" s="271">
        <v>0</v>
      </c>
      <c r="CW47" s="271"/>
      <c r="CX47" s="271"/>
      <c r="CY47" s="271">
        <v>0</v>
      </c>
      <c r="CZ47" s="271"/>
      <c r="DA47" s="271"/>
      <c r="DB47" s="271">
        <v>2</v>
      </c>
      <c r="DC47" s="271"/>
      <c r="DD47" s="271"/>
      <c r="DE47" s="271">
        <v>14</v>
      </c>
      <c r="DF47" s="271"/>
      <c r="DG47" s="271"/>
      <c r="DH47" s="274">
        <v>2</v>
      </c>
      <c r="DI47" s="274"/>
      <c r="DJ47" s="274"/>
      <c r="DK47" s="274">
        <v>25</v>
      </c>
      <c r="DL47" s="274"/>
      <c r="DM47" s="274"/>
      <c r="DN47" s="270">
        <v>15</v>
      </c>
      <c r="DO47" s="270"/>
      <c r="DP47" s="270"/>
      <c r="DQ47" s="270">
        <v>39</v>
      </c>
      <c r="DR47" s="270"/>
      <c r="DS47" s="270"/>
      <c r="DT47" s="270">
        <v>0</v>
      </c>
      <c r="DU47" s="270"/>
      <c r="DV47" s="270"/>
      <c r="DW47" s="270">
        <v>1</v>
      </c>
      <c r="DX47" s="270"/>
      <c r="DY47" s="270"/>
      <c r="DZ47" s="219">
        <v>16</v>
      </c>
      <c r="EA47" s="219"/>
      <c r="EB47" s="219"/>
      <c r="EC47" s="31"/>
      <c r="ED47" s="275" t="s">
        <v>0</v>
      </c>
      <c r="EE47" s="275"/>
      <c r="EF47" s="275"/>
      <c r="EG47" s="275"/>
      <c r="EH47" s="107"/>
      <c r="EI47" s="107"/>
      <c r="EJ47" s="19"/>
    </row>
    <row r="48" spans="1:140" s="15" customFormat="1" ht="16.5" customHeight="1">
      <c r="A48" s="197"/>
      <c r="B48" s="197"/>
      <c r="C48" s="19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108"/>
      <c r="BG48" s="108"/>
      <c r="BH48" s="109"/>
      <c r="BI48" s="108"/>
      <c r="BJ48" s="108"/>
      <c r="BK48" s="109"/>
      <c r="BL48" s="108"/>
      <c r="BM48" s="108"/>
      <c r="BN48" s="109"/>
      <c r="BO48" s="108"/>
      <c r="BP48" s="108"/>
      <c r="BQ48" s="109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08"/>
      <c r="DC48" s="108"/>
      <c r="DD48" s="108"/>
      <c r="DE48" s="108"/>
      <c r="DF48" s="108"/>
      <c r="DG48" s="108"/>
      <c r="DH48" s="112"/>
      <c r="DI48" s="112"/>
      <c r="DJ48" s="112"/>
      <c r="DK48" s="112"/>
      <c r="DL48" s="112"/>
      <c r="DM48" s="112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4"/>
      <c r="EA48" s="114"/>
      <c r="EB48" s="114"/>
      <c r="EC48" s="31"/>
      <c r="ED48" s="19"/>
      <c r="EE48" s="19"/>
      <c r="EF48" s="19"/>
      <c r="EG48" s="19"/>
      <c r="EH48" s="19"/>
      <c r="EI48" s="19"/>
      <c r="EJ48" s="19"/>
    </row>
    <row r="49" spans="1:140" s="15" customFormat="1" ht="16.5" customHeight="1">
      <c r="A49" s="22"/>
      <c r="B49" s="23" t="s">
        <v>14</v>
      </c>
      <c r="C49" s="24"/>
      <c r="D49" s="222">
        <v>692</v>
      </c>
      <c r="E49" s="222"/>
      <c r="F49" s="222"/>
      <c r="G49" s="222">
        <v>365</v>
      </c>
      <c r="H49" s="222"/>
      <c r="I49" s="222"/>
      <c r="J49" s="222">
        <v>327</v>
      </c>
      <c r="K49" s="222"/>
      <c r="L49" s="222"/>
      <c r="M49" s="222">
        <v>177</v>
      </c>
      <c r="N49" s="222"/>
      <c r="O49" s="222"/>
      <c r="P49" s="222">
        <v>11</v>
      </c>
      <c r="Q49" s="222"/>
      <c r="R49" s="222"/>
      <c r="S49" s="222">
        <v>166</v>
      </c>
      <c r="T49" s="222"/>
      <c r="U49" s="222"/>
      <c r="V49" s="222">
        <v>0</v>
      </c>
      <c r="W49" s="222"/>
      <c r="X49" s="222"/>
      <c r="Y49" s="222">
        <v>18</v>
      </c>
      <c r="Z49" s="222"/>
      <c r="AA49" s="222"/>
      <c r="AB49" s="222">
        <v>0</v>
      </c>
      <c r="AC49" s="222"/>
      <c r="AD49" s="222"/>
      <c r="AE49" s="222">
        <v>0</v>
      </c>
      <c r="AF49" s="222"/>
      <c r="AG49" s="222"/>
      <c r="AH49" s="222">
        <v>1</v>
      </c>
      <c r="AI49" s="222"/>
      <c r="AJ49" s="222"/>
      <c r="AK49" s="222">
        <v>19</v>
      </c>
      <c r="AL49" s="222"/>
      <c r="AM49" s="222"/>
      <c r="AN49" s="222">
        <v>0</v>
      </c>
      <c r="AO49" s="222"/>
      <c r="AP49" s="222"/>
      <c r="AQ49" s="222">
        <v>0</v>
      </c>
      <c r="AR49" s="222"/>
      <c r="AS49" s="222"/>
      <c r="AT49" s="222">
        <v>0</v>
      </c>
      <c r="AU49" s="222"/>
      <c r="AV49" s="222"/>
      <c r="AW49" s="222">
        <v>0</v>
      </c>
      <c r="AX49" s="222"/>
      <c r="AY49" s="222"/>
      <c r="AZ49" s="222">
        <v>10</v>
      </c>
      <c r="BA49" s="222"/>
      <c r="BB49" s="222"/>
      <c r="BC49" s="222">
        <v>129</v>
      </c>
      <c r="BD49" s="222"/>
      <c r="BE49" s="222"/>
      <c r="BF49" s="222">
        <v>0</v>
      </c>
      <c r="BG49" s="222"/>
      <c r="BH49" s="222"/>
      <c r="BI49" s="222">
        <v>0</v>
      </c>
      <c r="BJ49" s="222"/>
      <c r="BK49" s="222"/>
      <c r="BL49" s="222">
        <v>0</v>
      </c>
      <c r="BM49" s="222"/>
      <c r="BN49" s="222"/>
      <c r="BO49" s="222">
        <v>0</v>
      </c>
      <c r="BP49" s="222"/>
      <c r="BQ49" s="222"/>
      <c r="BR49" s="222">
        <v>0</v>
      </c>
      <c r="BS49" s="222"/>
      <c r="BT49" s="222"/>
      <c r="BU49" s="222">
        <v>0</v>
      </c>
      <c r="BV49" s="222"/>
      <c r="BW49" s="222"/>
      <c r="BX49" s="222">
        <v>0</v>
      </c>
      <c r="BY49" s="222"/>
      <c r="BZ49" s="222"/>
      <c r="CA49" s="222">
        <v>0</v>
      </c>
      <c r="CB49" s="222"/>
      <c r="CC49" s="222"/>
      <c r="CD49" s="222">
        <v>0</v>
      </c>
      <c r="CE49" s="222"/>
      <c r="CF49" s="222"/>
      <c r="CG49" s="222">
        <v>0</v>
      </c>
      <c r="CH49" s="222"/>
      <c r="CI49" s="222"/>
      <c r="CJ49" s="222">
        <v>0</v>
      </c>
      <c r="CK49" s="222"/>
      <c r="CL49" s="222"/>
      <c r="CM49" s="222">
        <v>0</v>
      </c>
      <c r="CN49" s="222"/>
      <c r="CO49" s="222"/>
      <c r="CP49" s="222">
        <v>0</v>
      </c>
      <c r="CQ49" s="222"/>
      <c r="CR49" s="222"/>
      <c r="CS49" s="222">
        <v>0</v>
      </c>
      <c r="CT49" s="222"/>
      <c r="CU49" s="222"/>
      <c r="CV49" s="222">
        <v>0</v>
      </c>
      <c r="CW49" s="222"/>
      <c r="CX49" s="222"/>
      <c r="CY49" s="222">
        <v>0</v>
      </c>
      <c r="CZ49" s="222"/>
      <c r="DA49" s="222"/>
      <c r="DB49" s="222">
        <v>0</v>
      </c>
      <c r="DC49" s="222"/>
      <c r="DD49" s="222"/>
      <c r="DE49" s="222">
        <v>0</v>
      </c>
      <c r="DF49" s="222"/>
      <c r="DG49" s="222"/>
      <c r="DH49" s="222">
        <v>1</v>
      </c>
      <c r="DI49" s="222"/>
      <c r="DJ49" s="222"/>
      <c r="DK49" s="222">
        <v>5</v>
      </c>
      <c r="DL49" s="222"/>
      <c r="DM49" s="222"/>
      <c r="DN49" s="265">
        <v>7</v>
      </c>
      <c r="DO49" s="265"/>
      <c r="DP49" s="265"/>
      <c r="DQ49" s="265">
        <v>16</v>
      </c>
      <c r="DR49" s="265"/>
      <c r="DS49" s="265"/>
      <c r="DT49" s="265">
        <v>0</v>
      </c>
      <c r="DU49" s="265"/>
      <c r="DV49" s="265"/>
      <c r="DW49" s="265">
        <v>0</v>
      </c>
      <c r="DX49" s="265"/>
      <c r="DY49" s="265"/>
      <c r="DZ49" s="278">
        <v>11</v>
      </c>
      <c r="EA49" s="278"/>
      <c r="EB49" s="278"/>
      <c r="EC49" s="32"/>
      <c r="ED49" s="277" t="s">
        <v>38</v>
      </c>
      <c r="EE49" s="277"/>
      <c r="EF49" s="277"/>
      <c r="EG49" s="277"/>
      <c r="EH49" s="19"/>
      <c r="EI49" s="19"/>
      <c r="EJ49" s="22"/>
    </row>
    <row r="50" spans="1:140" s="15" customFormat="1" ht="16.5" customHeight="1">
      <c r="A50" s="22"/>
      <c r="B50" s="23" t="s">
        <v>21</v>
      </c>
      <c r="C50" s="24"/>
      <c r="D50" s="222">
        <v>104</v>
      </c>
      <c r="E50" s="222"/>
      <c r="F50" s="222"/>
      <c r="G50" s="222">
        <v>52</v>
      </c>
      <c r="H50" s="222"/>
      <c r="I50" s="222"/>
      <c r="J50" s="222">
        <v>52</v>
      </c>
      <c r="K50" s="222"/>
      <c r="L50" s="222"/>
      <c r="M50" s="222">
        <v>38</v>
      </c>
      <c r="N50" s="222"/>
      <c r="O50" s="222"/>
      <c r="P50" s="222">
        <v>2</v>
      </c>
      <c r="Q50" s="222"/>
      <c r="R50" s="222"/>
      <c r="S50" s="222">
        <v>36</v>
      </c>
      <c r="T50" s="222"/>
      <c r="U50" s="222"/>
      <c r="V50" s="222">
        <v>0</v>
      </c>
      <c r="W50" s="222"/>
      <c r="X50" s="222"/>
      <c r="Y50" s="222">
        <v>5</v>
      </c>
      <c r="Z50" s="222"/>
      <c r="AA50" s="222"/>
      <c r="AB50" s="222">
        <v>0</v>
      </c>
      <c r="AC50" s="222"/>
      <c r="AD50" s="222"/>
      <c r="AE50" s="222">
        <v>4</v>
      </c>
      <c r="AF50" s="222"/>
      <c r="AG50" s="222"/>
      <c r="AH50" s="222">
        <v>0</v>
      </c>
      <c r="AI50" s="222"/>
      <c r="AJ50" s="222"/>
      <c r="AK50" s="222">
        <v>0</v>
      </c>
      <c r="AL50" s="222"/>
      <c r="AM50" s="222"/>
      <c r="AN50" s="222">
        <v>0</v>
      </c>
      <c r="AO50" s="222"/>
      <c r="AP50" s="222"/>
      <c r="AQ50" s="222">
        <v>0</v>
      </c>
      <c r="AR50" s="222"/>
      <c r="AS50" s="222"/>
      <c r="AT50" s="222">
        <v>0</v>
      </c>
      <c r="AU50" s="222"/>
      <c r="AV50" s="222"/>
      <c r="AW50" s="222">
        <v>0</v>
      </c>
      <c r="AX50" s="222"/>
      <c r="AY50" s="222"/>
      <c r="AZ50" s="222">
        <v>2</v>
      </c>
      <c r="BA50" s="222"/>
      <c r="BB50" s="222"/>
      <c r="BC50" s="222">
        <v>27</v>
      </c>
      <c r="BD50" s="222"/>
      <c r="BE50" s="222"/>
      <c r="BF50" s="265">
        <v>0</v>
      </c>
      <c r="BG50" s="265"/>
      <c r="BH50" s="265"/>
      <c r="BI50" s="265">
        <v>0</v>
      </c>
      <c r="BJ50" s="265"/>
      <c r="BK50" s="265"/>
      <c r="BL50" s="222">
        <v>0</v>
      </c>
      <c r="BM50" s="222"/>
      <c r="BN50" s="222"/>
      <c r="BO50" s="265">
        <v>0</v>
      </c>
      <c r="BP50" s="265"/>
      <c r="BQ50" s="265"/>
      <c r="BR50" s="222">
        <v>0</v>
      </c>
      <c r="BS50" s="222"/>
      <c r="BT50" s="222"/>
      <c r="BU50" s="276">
        <v>0</v>
      </c>
      <c r="BV50" s="276"/>
      <c r="BW50" s="276"/>
      <c r="BX50" s="222">
        <v>0</v>
      </c>
      <c r="BY50" s="222"/>
      <c r="BZ50" s="222"/>
      <c r="CA50" s="276">
        <v>0</v>
      </c>
      <c r="CB50" s="276"/>
      <c r="CC50" s="276"/>
      <c r="CD50" s="222">
        <v>0</v>
      </c>
      <c r="CE50" s="222"/>
      <c r="CF50" s="222"/>
      <c r="CG50" s="222">
        <v>0</v>
      </c>
      <c r="CH50" s="222"/>
      <c r="CI50" s="222"/>
      <c r="CJ50" s="276">
        <v>0</v>
      </c>
      <c r="CK50" s="276"/>
      <c r="CL50" s="276"/>
      <c r="CM50" s="276">
        <v>0</v>
      </c>
      <c r="CN50" s="276"/>
      <c r="CO50" s="276"/>
      <c r="CP50" s="276">
        <v>0</v>
      </c>
      <c r="CQ50" s="276"/>
      <c r="CR50" s="276"/>
      <c r="CS50" s="276">
        <v>0</v>
      </c>
      <c r="CT50" s="276"/>
      <c r="CU50" s="276"/>
      <c r="CV50" s="276">
        <v>0</v>
      </c>
      <c r="CW50" s="276"/>
      <c r="CX50" s="276"/>
      <c r="CY50" s="276">
        <v>0</v>
      </c>
      <c r="CZ50" s="276"/>
      <c r="DA50" s="276"/>
      <c r="DB50" s="276">
        <v>0</v>
      </c>
      <c r="DC50" s="276"/>
      <c r="DD50" s="276"/>
      <c r="DE50" s="276">
        <v>0</v>
      </c>
      <c r="DF50" s="276"/>
      <c r="DG50" s="276"/>
      <c r="DH50" s="279">
        <v>0</v>
      </c>
      <c r="DI50" s="279"/>
      <c r="DJ50" s="279"/>
      <c r="DK50" s="279">
        <v>6</v>
      </c>
      <c r="DL50" s="279"/>
      <c r="DM50" s="279"/>
      <c r="DN50" s="265">
        <v>1</v>
      </c>
      <c r="DO50" s="265"/>
      <c r="DP50" s="265"/>
      <c r="DQ50" s="265">
        <v>0</v>
      </c>
      <c r="DR50" s="265"/>
      <c r="DS50" s="265"/>
      <c r="DT50" s="265">
        <v>0</v>
      </c>
      <c r="DU50" s="265"/>
      <c r="DV50" s="265"/>
      <c r="DW50" s="265">
        <v>0</v>
      </c>
      <c r="DX50" s="265"/>
      <c r="DY50" s="265"/>
      <c r="DZ50" s="278">
        <v>0</v>
      </c>
      <c r="EA50" s="278"/>
      <c r="EB50" s="278"/>
      <c r="EC50" s="32"/>
      <c r="ED50" s="277" t="s">
        <v>39</v>
      </c>
      <c r="EE50" s="277"/>
      <c r="EF50" s="277"/>
      <c r="EG50" s="277"/>
      <c r="EH50" s="19"/>
      <c r="EI50" s="19"/>
      <c r="EJ50" s="22"/>
    </row>
    <row r="51" spans="1:140" s="15" customFormat="1" ht="16.5" customHeight="1">
      <c r="A51" s="22"/>
      <c r="B51" s="23" t="s">
        <v>18</v>
      </c>
      <c r="C51" s="24"/>
      <c r="D51" s="222">
        <v>155</v>
      </c>
      <c r="E51" s="222"/>
      <c r="F51" s="222"/>
      <c r="G51" s="222">
        <v>79</v>
      </c>
      <c r="H51" s="222"/>
      <c r="I51" s="222"/>
      <c r="J51" s="222">
        <v>76</v>
      </c>
      <c r="K51" s="222"/>
      <c r="L51" s="222"/>
      <c r="M51" s="222">
        <v>64</v>
      </c>
      <c r="N51" s="222"/>
      <c r="O51" s="222"/>
      <c r="P51" s="222">
        <v>6</v>
      </c>
      <c r="Q51" s="222"/>
      <c r="R51" s="222"/>
      <c r="S51" s="222">
        <v>58</v>
      </c>
      <c r="T51" s="222"/>
      <c r="U51" s="222"/>
      <c r="V51" s="222">
        <v>0</v>
      </c>
      <c r="W51" s="222"/>
      <c r="X51" s="222"/>
      <c r="Y51" s="222">
        <v>4</v>
      </c>
      <c r="Z51" s="222"/>
      <c r="AA51" s="222"/>
      <c r="AB51" s="222">
        <v>0</v>
      </c>
      <c r="AC51" s="222"/>
      <c r="AD51" s="222"/>
      <c r="AE51" s="222">
        <v>1</v>
      </c>
      <c r="AF51" s="222"/>
      <c r="AG51" s="222"/>
      <c r="AH51" s="222">
        <v>0</v>
      </c>
      <c r="AI51" s="222"/>
      <c r="AJ51" s="222"/>
      <c r="AK51" s="222">
        <v>0</v>
      </c>
      <c r="AL51" s="222"/>
      <c r="AM51" s="222"/>
      <c r="AN51" s="222">
        <v>0</v>
      </c>
      <c r="AO51" s="222"/>
      <c r="AP51" s="222"/>
      <c r="AQ51" s="222">
        <v>0</v>
      </c>
      <c r="AR51" s="222"/>
      <c r="AS51" s="222"/>
      <c r="AT51" s="222">
        <v>0</v>
      </c>
      <c r="AU51" s="222"/>
      <c r="AV51" s="222"/>
      <c r="AW51" s="222">
        <v>0</v>
      </c>
      <c r="AX51" s="222"/>
      <c r="AY51" s="222"/>
      <c r="AZ51" s="222">
        <v>6</v>
      </c>
      <c r="BA51" s="222"/>
      <c r="BB51" s="222"/>
      <c r="BC51" s="222">
        <v>53</v>
      </c>
      <c r="BD51" s="222"/>
      <c r="BE51" s="222"/>
      <c r="BF51" s="265">
        <v>0</v>
      </c>
      <c r="BG51" s="265"/>
      <c r="BH51" s="265"/>
      <c r="BI51" s="265">
        <v>0</v>
      </c>
      <c r="BJ51" s="265"/>
      <c r="BK51" s="265"/>
      <c r="BL51" s="222">
        <v>0</v>
      </c>
      <c r="BM51" s="222"/>
      <c r="BN51" s="222"/>
      <c r="BO51" s="265">
        <v>0</v>
      </c>
      <c r="BP51" s="265"/>
      <c r="BQ51" s="265"/>
      <c r="BR51" s="222">
        <v>0</v>
      </c>
      <c r="BS51" s="222"/>
      <c r="BT51" s="222"/>
      <c r="BU51" s="276">
        <v>0</v>
      </c>
      <c r="BV51" s="276"/>
      <c r="BW51" s="276"/>
      <c r="BX51" s="222">
        <v>0</v>
      </c>
      <c r="BY51" s="222"/>
      <c r="BZ51" s="222"/>
      <c r="CA51" s="276">
        <v>0</v>
      </c>
      <c r="CB51" s="276"/>
      <c r="CC51" s="276"/>
      <c r="CD51" s="222">
        <v>0</v>
      </c>
      <c r="CE51" s="222"/>
      <c r="CF51" s="222"/>
      <c r="CG51" s="222">
        <v>0</v>
      </c>
      <c r="CH51" s="222"/>
      <c r="CI51" s="222"/>
      <c r="CJ51" s="276">
        <v>0</v>
      </c>
      <c r="CK51" s="276"/>
      <c r="CL51" s="276"/>
      <c r="CM51" s="276">
        <v>0</v>
      </c>
      <c r="CN51" s="276"/>
      <c r="CO51" s="276"/>
      <c r="CP51" s="276">
        <v>0</v>
      </c>
      <c r="CQ51" s="276"/>
      <c r="CR51" s="276"/>
      <c r="CS51" s="276">
        <v>0</v>
      </c>
      <c r="CT51" s="276"/>
      <c r="CU51" s="276"/>
      <c r="CV51" s="276">
        <v>0</v>
      </c>
      <c r="CW51" s="276"/>
      <c r="CX51" s="276"/>
      <c r="CY51" s="276">
        <v>0</v>
      </c>
      <c r="CZ51" s="276"/>
      <c r="DA51" s="276"/>
      <c r="DB51" s="276">
        <v>0</v>
      </c>
      <c r="DC51" s="276"/>
      <c r="DD51" s="276"/>
      <c r="DE51" s="276">
        <v>0</v>
      </c>
      <c r="DF51" s="276"/>
      <c r="DG51" s="276"/>
      <c r="DH51" s="279">
        <v>0</v>
      </c>
      <c r="DI51" s="279"/>
      <c r="DJ51" s="279"/>
      <c r="DK51" s="279">
        <v>0</v>
      </c>
      <c r="DL51" s="279"/>
      <c r="DM51" s="279"/>
      <c r="DN51" s="265">
        <v>2</v>
      </c>
      <c r="DO51" s="265"/>
      <c r="DP51" s="265"/>
      <c r="DQ51" s="265">
        <v>2</v>
      </c>
      <c r="DR51" s="265"/>
      <c r="DS51" s="265"/>
      <c r="DT51" s="265">
        <v>0</v>
      </c>
      <c r="DU51" s="265"/>
      <c r="DV51" s="265"/>
      <c r="DW51" s="265">
        <v>1</v>
      </c>
      <c r="DX51" s="265"/>
      <c r="DY51" s="265"/>
      <c r="DZ51" s="278">
        <v>1</v>
      </c>
      <c r="EA51" s="278"/>
      <c r="EB51" s="278"/>
      <c r="EC51" s="32"/>
      <c r="ED51" s="277" t="s">
        <v>40</v>
      </c>
      <c r="EE51" s="277"/>
      <c r="EF51" s="277"/>
      <c r="EG51" s="277"/>
      <c r="EH51" s="19"/>
      <c r="EI51" s="19"/>
      <c r="EJ51" s="22"/>
    </row>
    <row r="52" spans="1:140" s="15" customFormat="1" ht="16.5" customHeight="1">
      <c r="A52" s="22"/>
      <c r="B52" s="23" t="s">
        <v>34</v>
      </c>
      <c r="C52" s="24"/>
      <c r="D52" s="222">
        <v>13</v>
      </c>
      <c r="E52" s="222"/>
      <c r="F52" s="222"/>
      <c r="G52" s="222">
        <v>6</v>
      </c>
      <c r="H52" s="222"/>
      <c r="I52" s="222"/>
      <c r="J52" s="222">
        <v>7</v>
      </c>
      <c r="K52" s="222"/>
      <c r="L52" s="222"/>
      <c r="M52" s="222">
        <v>9</v>
      </c>
      <c r="N52" s="222"/>
      <c r="O52" s="222"/>
      <c r="P52" s="222">
        <v>0</v>
      </c>
      <c r="Q52" s="222"/>
      <c r="R52" s="222"/>
      <c r="S52" s="222">
        <v>9</v>
      </c>
      <c r="T52" s="222"/>
      <c r="U52" s="222"/>
      <c r="V52" s="222">
        <v>0</v>
      </c>
      <c r="W52" s="222"/>
      <c r="X52" s="222"/>
      <c r="Y52" s="222">
        <v>1</v>
      </c>
      <c r="Z52" s="222"/>
      <c r="AA52" s="222"/>
      <c r="AB52" s="222">
        <v>0</v>
      </c>
      <c r="AC52" s="222"/>
      <c r="AD52" s="222"/>
      <c r="AE52" s="222">
        <v>0</v>
      </c>
      <c r="AF52" s="222"/>
      <c r="AG52" s="222"/>
      <c r="AH52" s="222">
        <v>0</v>
      </c>
      <c r="AI52" s="222"/>
      <c r="AJ52" s="222"/>
      <c r="AK52" s="222">
        <v>0</v>
      </c>
      <c r="AL52" s="222"/>
      <c r="AM52" s="222"/>
      <c r="AN52" s="222">
        <v>0</v>
      </c>
      <c r="AO52" s="222"/>
      <c r="AP52" s="222"/>
      <c r="AQ52" s="222">
        <v>2</v>
      </c>
      <c r="AR52" s="222"/>
      <c r="AS52" s="222"/>
      <c r="AT52" s="222">
        <v>0</v>
      </c>
      <c r="AU52" s="222"/>
      <c r="AV52" s="222"/>
      <c r="AW52" s="222">
        <v>0</v>
      </c>
      <c r="AX52" s="222"/>
      <c r="AY52" s="222"/>
      <c r="AZ52" s="222">
        <v>0</v>
      </c>
      <c r="BA52" s="222"/>
      <c r="BB52" s="222"/>
      <c r="BC52" s="222">
        <v>6</v>
      </c>
      <c r="BD52" s="222"/>
      <c r="BE52" s="222"/>
      <c r="BF52" s="265">
        <v>0</v>
      </c>
      <c r="BG52" s="265"/>
      <c r="BH52" s="265"/>
      <c r="BI52" s="265">
        <v>0</v>
      </c>
      <c r="BJ52" s="265"/>
      <c r="BK52" s="265"/>
      <c r="BL52" s="222">
        <v>0</v>
      </c>
      <c r="BM52" s="222"/>
      <c r="BN52" s="222"/>
      <c r="BO52" s="265">
        <v>0</v>
      </c>
      <c r="BP52" s="265"/>
      <c r="BQ52" s="265"/>
      <c r="BR52" s="222">
        <v>0</v>
      </c>
      <c r="BS52" s="222"/>
      <c r="BT52" s="222"/>
      <c r="BU52" s="276">
        <v>0</v>
      </c>
      <c r="BV52" s="276"/>
      <c r="BW52" s="276"/>
      <c r="BX52" s="222">
        <v>0</v>
      </c>
      <c r="BY52" s="222"/>
      <c r="BZ52" s="222"/>
      <c r="CA52" s="276">
        <v>0</v>
      </c>
      <c r="CB52" s="276"/>
      <c r="CC52" s="276"/>
      <c r="CD52" s="222">
        <v>0</v>
      </c>
      <c r="CE52" s="222"/>
      <c r="CF52" s="222"/>
      <c r="CG52" s="222">
        <v>0</v>
      </c>
      <c r="CH52" s="222"/>
      <c r="CI52" s="222"/>
      <c r="CJ52" s="276">
        <v>0</v>
      </c>
      <c r="CK52" s="276"/>
      <c r="CL52" s="276"/>
      <c r="CM52" s="276">
        <v>0</v>
      </c>
      <c r="CN52" s="276"/>
      <c r="CO52" s="276"/>
      <c r="CP52" s="276">
        <v>0</v>
      </c>
      <c r="CQ52" s="276"/>
      <c r="CR52" s="276"/>
      <c r="CS52" s="276">
        <v>0</v>
      </c>
      <c r="CT52" s="276"/>
      <c r="CU52" s="276"/>
      <c r="CV52" s="276">
        <v>0</v>
      </c>
      <c r="CW52" s="276"/>
      <c r="CX52" s="276"/>
      <c r="CY52" s="276">
        <v>0</v>
      </c>
      <c r="CZ52" s="276"/>
      <c r="DA52" s="276"/>
      <c r="DB52" s="276">
        <v>0</v>
      </c>
      <c r="DC52" s="276"/>
      <c r="DD52" s="276"/>
      <c r="DE52" s="276">
        <v>0</v>
      </c>
      <c r="DF52" s="276"/>
      <c r="DG52" s="276"/>
      <c r="DH52" s="279">
        <v>0</v>
      </c>
      <c r="DI52" s="279"/>
      <c r="DJ52" s="279"/>
      <c r="DK52" s="279">
        <v>0</v>
      </c>
      <c r="DL52" s="279"/>
      <c r="DM52" s="279"/>
      <c r="DN52" s="265">
        <v>0</v>
      </c>
      <c r="DO52" s="265"/>
      <c r="DP52" s="265"/>
      <c r="DQ52" s="265">
        <v>0</v>
      </c>
      <c r="DR52" s="265"/>
      <c r="DS52" s="265"/>
      <c r="DT52" s="265">
        <v>0</v>
      </c>
      <c r="DU52" s="265"/>
      <c r="DV52" s="265"/>
      <c r="DW52" s="265">
        <v>0</v>
      </c>
      <c r="DX52" s="265"/>
      <c r="DY52" s="265"/>
      <c r="DZ52" s="278">
        <v>0</v>
      </c>
      <c r="EA52" s="278"/>
      <c r="EB52" s="278"/>
      <c r="EC52" s="32"/>
      <c r="ED52" s="277" t="s">
        <v>33</v>
      </c>
      <c r="EE52" s="277"/>
      <c r="EF52" s="277"/>
      <c r="EG52" s="277"/>
      <c r="EH52" s="19"/>
      <c r="EI52" s="19"/>
      <c r="EJ52" s="22"/>
    </row>
    <row r="53" spans="1:140" s="15" customFormat="1" ht="16.5" customHeight="1">
      <c r="A53" s="22"/>
      <c r="B53" s="23" t="s">
        <v>15</v>
      </c>
      <c r="C53" s="24"/>
      <c r="D53" s="222">
        <v>89</v>
      </c>
      <c r="E53" s="222"/>
      <c r="F53" s="222"/>
      <c r="G53" s="222">
        <v>37</v>
      </c>
      <c r="H53" s="222"/>
      <c r="I53" s="222"/>
      <c r="J53" s="222">
        <v>52</v>
      </c>
      <c r="K53" s="222"/>
      <c r="L53" s="222"/>
      <c r="M53" s="222">
        <v>46</v>
      </c>
      <c r="N53" s="222"/>
      <c r="O53" s="222"/>
      <c r="P53" s="222">
        <v>3</v>
      </c>
      <c r="Q53" s="222"/>
      <c r="R53" s="222"/>
      <c r="S53" s="222">
        <v>43</v>
      </c>
      <c r="T53" s="222"/>
      <c r="U53" s="222"/>
      <c r="V53" s="222">
        <v>0</v>
      </c>
      <c r="W53" s="222"/>
      <c r="X53" s="222"/>
      <c r="Y53" s="222">
        <v>3</v>
      </c>
      <c r="Z53" s="222"/>
      <c r="AA53" s="222"/>
      <c r="AB53" s="222">
        <v>0</v>
      </c>
      <c r="AC53" s="222"/>
      <c r="AD53" s="222"/>
      <c r="AE53" s="222">
        <v>3</v>
      </c>
      <c r="AF53" s="222"/>
      <c r="AG53" s="222"/>
      <c r="AH53" s="222">
        <v>0</v>
      </c>
      <c r="AI53" s="222"/>
      <c r="AJ53" s="222"/>
      <c r="AK53" s="222">
        <v>0</v>
      </c>
      <c r="AL53" s="222"/>
      <c r="AM53" s="222"/>
      <c r="AN53" s="222">
        <v>0</v>
      </c>
      <c r="AO53" s="222"/>
      <c r="AP53" s="222"/>
      <c r="AQ53" s="222">
        <v>0</v>
      </c>
      <c r="AR53" s="222"/>
      <c r="AS53" s="222"/>
      <c r="AT53" s="222">
        <v>0</v>
      </c>
      <c r="AU53" s="222"/>
      <c r="AV53" s="222"/>
      <c r="AW53" s="222">
        <v>6</v>
      </c>
      <c r="AX53" s="222"/>
      <c r="AY53" s="222"/>
      <c r="AZ53" s="222">
        <v>3</v>
      </c>
      <c r="BA53" s="222"/>
      <c r="BB53" s="222"/>
      <c r="BC53" s="222">
        <v>31</v>
      </c>
      <c r="BD53" s="222"/>
      <c r="BE53" s="222"/>
      <c r="BF53" s="265">
        <v>0</v>
      </c>
      <c r="BG53" s="265"/>
      <c r="BH53" s="265"/>
      <c r="BI53" s="265">
        <v>0</v>
      </c>
      <c r="BJ53" s="265"/>
      <c r="BK53" s="265"/>
      <c r="BL53" s="222">
        <v>0</v>
      </c>
      <c r="BM53" s="222"/>
      <c r="BN53" s="222"/>
      <c r="BO53" s="265">
        <v>0</v>
      </c>
      <c r="BP53" s="265"/>
      <c r="BQ53" s="265"/>
      <c r="BR53" s="222">
        <v>0</v>
      </c>
      <c r="BS53" s="222"/>
      <c r="BT53" s="222"/>
      <c r="BU53" s="276">
        <v>0</v>
      </c>
      <c r="BV53" s="276"/>
      <c r="BW53" s="276"/>
      <c r="BX53" s="222">
        <v>0</v>
      </c>
      <c r="BY53" s="222"/>
      <c r="BZ53" s="222"/>
      <c r="CA53" s="276">
        <v>0</v>
      </c>
      <c r="CB53" s="276"/>
      <c r="CC53" s="276"/>
      <c r="CD53" s="222">
        <v>0</v>
      </c>
      <c r="CE53" s="222"/>
      <c r="CF53" s="222"/>
      <c r="CG53" s="222">
        <v>0</v>
      </c>
      <c r="CH53" s="222"/>
      <c r="CI53" s="222"/>
      <c r="CJ53" s="276">
        <v>0</v>
      </c>
      <c r="CK53" s="276"/>
      <c r="CL53" s="276"/>
      <c r="CM53" s="276">
        <v>0</v>
      </c>
      <c r="CN53" s="276"/>
      <c r="CO53" s="276"/>
      <c r="CP53" s="276">
        <v>0</v>
      </c>
      <c r="CQ53" s="276"/>
      <c r="CR53" s="276"/>
      <c r="CS53" s="276">
        <v>0</v>
      </c>
      <c r="CT53" s="276"/>
      <c r="CU53" s="276"/>
      <c r="CV53" s="276">
        <v>0</v>
      </c>
      <c r="CW53" s="276"/>
      <c r="CX53" s="276"/>
      <c r="CY53" s="276">
        <v>0</v>
      </c>
      <c r="CZ53" s="276"/>
      <c r="DA53" s="276"/>
      <c r="DB53" s="276">
        <v>0</v>
      </c>
      <c r="DC53" s="276"/>
      <c r="DD53" s="276"/>
      <c r="DE53" s="276">
        <v>0</v>
      </c>
      <c r="DF53" s="276"/>
      <c r="DG53" s="276"/>
      <c r="DH53" s="279">
        <v>0</v>
      </c>
      <c r="DI53" s="279"/>
      <c r="DJ53" s="279"/>
      <c r="DK53" s="279">
        <v>0</v>
      </c>
      <c r="DL53" s="279"/>
      <c r="DM53" s="279"/>
      <c r="DN53" s="265">
        <v>1</v>
      </c>
      <c r="DO53" s="265"/>
      <c r="DP53" s="265"/>
      <c r="DQ53" s="265">
        <v>7</v>
      </c>
      <c r="DR53" s="265"/>
      <c r="DS53" s="265"/>
      <c r="DT53" s="265">
        <v>0</v>
      </c>
      <c r="DU53" s="265"/>
      <c r="DV53" s="265"/>
      <c r="DW53" s="265">
        <v>0</v>
      </c>
      <c r="DX53" s="265"/>
      <c r="DY53" s="265"/>
      <c r="DZ53" s="278">
        <v>0</v>
      </c>
      <c r="EA53" s="278"/>
      <c r="EB53" s="278"/>
      <c r="EC53" s="32"/>
      <c r="ED53" s="277" t="s">
        <v>41</v>
      </c>
      <c r="EE53" s="277"/>
      <c r="EF53" s="277"/>
      <c r="EG53" s="277"/>
      <c r="EH53" s="19"/>
      <c r="EI53" s="19"/>
      <c r="EJ53" s="22"/>
    </row>
    <row r="54" spans="1:140" s="15" customFormat="1" ht="16.5" customHeight="1">
      <c r="A54" s="22"/>
      <c r="B54" s="23" t="s">
        <v>19</v>
      </c>
      <c r="C54" s="24"/>
      <c r="D54" s="222">
        <v>85</v>
      </c>
      <c r="E54" s="222"/>
      <c r="F54" s="222"/>
      <c r="G54" s="222">
        <v>44</v>
      </c>
      <c r="H54" s="222"/>
      <c r="I54" s="222"/>
      <c r="J54" s="222">
        <v>41</v>
      </c>
      <c r="K54" s="222"/>
      <c r="L54" s="222"/>
      <c r="M54" s="222">
        <v>20</v>
      </c>
      <c r="N54" s="222"/>
      <c r="O54" s="222"/>
      <c r="P54" s="222">
        <v>1</v>
      </c>
      <c r="Q54" s="222"/>
      <c r="R54" s="222"/>
      <c r="S54" s="222">
        <v>19</v>
      </c>
      <c r="T54" s="222"/>
      <c r="U54" s="222"/>
      <c r="V54" s="222">
        <v>0</v>
      </c>
      <c r="W54" s="222"/>
      <c r="X54" s="222"/>
      <c r="Y54" s="222">
        <v>1</v>
      </c>
      <c r="Z54" s="222"/>
      <c r="AA54" s="222"/>
      <c r="AB54" s="222">
        <v>0</v>
      </c>
      <c r="AC54" s="222"/>
      <c r="AD54" s="222"/>
      <c r="AE54" s="222">
        <v>0</v>
      </c>
      <c r="AF54" s="222"/>
      <c r="AG54" s="222"/>
      <c r="AH54" s="222">
        <v>0</v>
      </c>
      <c r="AI54" s="222"/>
      <c r="AJ54" s="222"/>
      <c r="AK54" s="222">
        <v>0</v>
      </c>
      <c r="AL54" s="222"/>
      <c r="AM54" s="222"/>
      <c r="AN54" s="222">
        <v>1</v>
      </c>
      <c r="AO54" s="222"/>
      <c r="AP54" s="222"/>
      <c r="AQ54" s="222">
        <v>2</v>
      </c>
      <c r="AR54" s="222"/>
      <c r="AS54" s="222"/>
      <c r="AT54" s="222">
        <v>0</v>
      </c>
      <c r="AU54" s="222"/>
      <c r="AV54" s="222"/>
      <c r="AW54" s="222">
        <v>0</v>
      </c>
      <c r="AX54" s="222"/>
      <c r="AY54" s="222"/>
      <c r="AZ54" s="222">
        <v>0</v>
      </c>
      <c r="BA54" s="222"/>
      <c r="BB54" s="222"/>
      <c r="BC54" s="222">
        <v>16</v>
      </c>
      <c r="BD54" s="222"/>
      <c r="BE54" s="222"/>
      <c r="BF54" s="265">
        <v>0</v>
      </c>
      <c r="BG54" s="265"/>
      <c r="BH54" s="265"/>
      <c r="BI54" s="265">
        <v>0</v>
      </c>
      <c r="BJ54" s="265"/>
      <c r="BK54" s="265"/>
      <c r="BL54" s="222">
        <v>0</v>
      </c>
      <c r="BM54" s="222"/>
      <c r="BN54" s="222"/>
      <c r="BO54" s="265">
        <v>0</v>
      </c>
      <c r="BP54" s="265"/>
      <c r="BQ54" s="265"/>
      <c r="BR54" s="222">
        <v>0</v>
      </c>
      <c r="BS54" s="222"/>
      <c r="BT54" s="222"/>
      <c r="BU54" s="276">
        <v>0</v>
      </c>
      <c r="BV54" s="276"/>
      <c r="BW54" s="276"/>
      <c r="BX54" s="222">
        <v>0</v>
      </c>
      <c r="BY54" s="222"/>
      <c r="BZ54" s="222"/>
      <c r="CA54" s="276">
        <v>0</v>
      </c>
      <c r="CB54" s="276"/>
      <c r="CC54" s="276"/>
      <c r="CD54" s="222">
        <v>0</v>
      </c>
      <c r="CE54" s="222"/>
      <c r="CF54" s="222"/>
      <c r="CG54" s="222">
        <v>0</v>
      </c>
      <c r="CH54" s="222"/>
      <c r="CI54" s="222"/>
      <c r="CJ54" s="276">
        <v>0</v>
      </c>
      <c r="CK54" s="276"/>
      <c r="CL54" s="276"/>
      <c r="CM54" s="276">
        <v>0</v>
      </c>
      <c r="CN54" s="276"/>
      <c r="CO54" s="276"/>
      <c r="CP54" s="276">
        <v>0</v>
      </c>
      <c r="CQ54" s="276"/>
      <c r="CR54" s="276"/>
      <c r="CS54" s="276">
        <v>0</v>
      </c>
      <c r="CT54" s="276"/>
      <c r="CU54" s="276"/>
      <c r="CV54" s="276">
        <v>0</v>
      </c>
      <c r="CW54" s="276"/>
      <c r="CX54" s="276"/>
      <c r="CY54" s="276">
        <v>0</v>
      </c>
      <c r="CZ54" s="276"/>
      <c r="DA54" s="276"/>
      <c r="DB54" s="276">
        <v>0</v>
      </c>
      <c r="DC54" s="276"/>
      <c r="DD54" s="276"/>
      <c r="DE54" s="276">
        <v>0</v>
      </c>
      <c r="DF54" s="276"/>
      <c r="DG54" s="276"/>
      <c r="DH54" s="279">
        <v>0</v>
      </c>
      <c r="DI54" s="279"/>
      <c r="DJ54" s="279"/>
      <c r="DK54" s="279">
        <v>2</v>
      </c>
      <c r="DL54" s="279"/>
      <c r="DM54" s="279"/>
      <c r="DN54" s="265">
        <v>1</v>
      </c>
      <c r="DO54" s="265"/>
      <c r="DP54" s="265"/>
      <c r="DQ54" s="265">
        <v>1</v>
      </c>
      <c r="DR54" s="265"/>
      <c r="DS54" s="265"/>
      <c r="DT54" s="265">
        <v>0</v>
      </c>
      <c r="DU54" s="265"/>
      <c r="DV54" s="265"/>
      <c r="DW54" s="265">
        <v>0</v>
      </c>
      <c r="DX54" s="265"/>
      <c r="DY54" s="265"/>
      <c r="DZ54" s="278">
        <v>1</v>
      </c>
      <c r="EA54" s="278"/>
      <c r="EB54" s="278"/>
      <c r="EC54" s="32"/>
      <c r="ED54" s="277" t="s">
        <v>42</v>
      </c>
      <c r="EE54" s="277"/>
      <c r="EF54" s="277"/>
      <c r="EG54" s="277"/>
      <c r="EH54" s="19"/>
      <c r="EI54" s="19"/>
      <c r="EJ54" s="22"/>
    </row>
    <row r="55" spans="1:140" s="15" customFormat="1" ht="16.5" customHeight="1">
      <c r="A55" s="22"/>
      <c r="B55" s="23" t="s">
        <v>26</v>
      </c>
      <c r="C55" s="24"/>
      <c r="D55" s="222">
        <v>154</v>
      </c>
      <c r="E55" s="222"/>
      <c r="F55" s="222"/>
      <c r="G55" s="222">
        <v>89</v>
      </c>
      <c r="H55" s="222"/>
      <c r="I55" s="222"/>
      <c r="J55" s="222">
        <v>65</v>
      </c>
      <c r="K55" s="222"/>
      <c r="L55" s="222"/>
      <c r="M55" s="222">
        <v>49</v>
      </c>
      <c r="N55" s="222"/>
      <c r="O55" s="222"/>
      <c r="P55" s="222">
        <v>5</v>
      </c>
      <c r="Q55" s="222"/>
      <c r="R55" s="222"/>
      <c r="S55" s="222">
        <v>44</v>
      </c>
      <c r="T55" s="222"/>
      <c r="U55" s="222"/>
      <c r="V55" s="222">
        <v>0</v>
      </c>
      <c r="W55" s="222"/>
      <c r="X55" s="222"/>
      <c r="Y55" s="222">
        <v>3</v>
      </c>
      <c r="Z55" s="222"/>
      <c r="AA55" s="222"/>
      <c r="AB55" s="222">
        <v>0</v>
      </c>
      <c r="AC55" s="222"/>
      <c r="AD55" s="222"/>
      <c r="AE55" s="222">
        <v>0</v>
      </c>
      <c r="AF55" s="222"/>
      <c r="AG55" s="222"/>
      <c r="AH55" s="222">
        <v>0</v>
      </c>
      <c r="AI55" s="222"/>
      <c r="AJ55" s="222"/>
      <c r="AK55" s="222">
        <v>0</v>
      </c>
      <c r="AL55" s="222"/>
      <c r="AM55" s="222"/>
      <c r="AN55" s="222">
        <v>0</v>
      </c>
      <c r="AO55" s="222"/>
      <c r="AP55" s="222"/>
      <c r="AQ55" s="222">
        <v>3</v>
      </c>
      <c r="AR55" s="222"/>
      <c r="AS55" s="222"/>
      <c r="AT55" s="222">
        <v>0</v>
      </c>
      <c r="AU55" s="222"/>
      <c r="AV55" s="222"/>
      <c r="AW55" s="222">
        <v>3</v>
      </c>
      <c r="AX55" s="222"/>
      <c r="AY55" s="222"/>
      <c r="AZ55" s="222">
        <v>5</v>
      </c>
      <c r="BA55" s="222"/>
      <c r="BB55" s="222"/>
      <c r="BC55" s="222">
        <v>33</v>
      </c>
      <c r="BD55" s="222"/>
      <c r="BE55" s="222"/>
      <c r="BF55" s="265">
        <v>0</v>
      </c>
      <c r="BG55" s="265"/>
      <c r="BH55" s="265"/>
      <c r="BI55" s="265">
        <v>2</v>
      </c>
      <c r="BJ55" s="265"/>
      <c r="BK55" s="265"/>
      <c r="BL55" s="222">
        <v>0</v>
      </c>
      <c r="BM55" s="222"/>
      <c r="BN55" s="222"/>
      <c r="BO55" s="265">
        <v>0</v>
      </c>
      <c r="BP55" s="265"/>
      <c r="BQ55" s="265"/>
      <c r="BR55" s="222">
        <v>0</v>
      </c>
      <c r="BS55" s="222"/>
      <c r="BT55" s="222"/>
      <c r="BU55" s="276">
        <v>0</v>
      </c>
      <c r="BV55" s="276"/>
      <c r="BW55" s="276"/>
      <c r="BX55" s="222">
        <v>0</v>
      </c>
      <c r="BY55" s="222"/>
      <c r="BZ55" s="222"/>
      <c r="CA55" s="276">
        <v>0</v>
      </c>
      <c r="CB55" s="276"/>
      <c r="CC55" s="276"/>
      <c r="CD55" s="222">
        <v>0</v>
      </c>
      <c r="CE55" s="222"/>
      <c r="CF55" s="222"/>
      <c r="CG55" s="222">
        <v>0</v>
      </c>
      <c r="CH55" s="222"/>
      <c r="CI55" s="222"/>
      <c r="CJ55" s="276">
        <v>0</v>
      </c>
      <c r="CK55" s="276"/>
      <c r="CL55" s="276"/>
      <c r="CM55" s="276">
        <v>0</v>
      </c>
      <c r="CN55" s="276"/>
      <c r="CO55" s="276"/>
      <c r="CP55" s="276">
        <v>0</v>
      </c>
      <c r="CQ55" s="276"/>
      <c r="CR55" s="276"/>
      <c r="CS55" s="276">
        <v>0</v>
      </c>
      <c r="CT55" s="276"/>
      <c r="CU55" s="276"/>
      <c r="CV55" s="276">
        <v>0</v>
      </c>
      <c r="CW55" s="276"/>
      <c r="CX55" s="276"/>
      <c r="CY55" s="276">
        <v>0</v>
      </c>
      <c r="CZ55" s="276"/>
      <c r="DA55" s="276"/>
      <c r="DB55" s="276">
        <v>0</v>
      </c>
      <c r="DC55" s="276"/>
      <c r="DD55" s="276"/>
      <c r="DE55" s="276">
        <v>0</v>
      </c>
      <c r="DF55" s="276"/>
      <c r="DG55" s="276"/>
      <c r="DH55" s="279">
        <v>0</v>
      </c>
      <c r="DI55" s="279"/>
      <c r="DJ55" s="279"/>
      <c r="DK55" s="279">
        <v>5</v>
      </c>
      <c r="DL55" s="279"/>
      <c r="DM55" s="279"/>
      <c r="DN55" s="265">
        <v>1</v>
      </c>
      <c r="DO55" s="265"/>
      <c r="DP55" s="265"/>
      <c r="DQ55" s="265">
        <v>5</v>
      </c>
      <c r="DR55" s="265"/>
      <c r="DS55" s="265"/>
      <c r="DT55" s="265">
        <v>0</v>
      </c>
      <c r="DU55" s="265"/>
      <c r="DV55" s="265"/>
      <c r="DW55" s="265">
        <v>0</v>
      </c>
      <c r="DX55" s="265"/>
      <c r="DY55" s="265"/>
      <c r="DZ55" s="278">
        <v>3</v>
      </c>
      <c r="EA55" s="278"/>
      <c r="EB55" s="278"/>
      <c r="EC55" s="32"/>
      <c r="ED55" s="277" t="s">
        <v>43</v>
      </c>
      <c r="EE55" s="277"/>
      <c r="EF55" s="277"/>
      <c r="EG55" s="277"/>
      <c r="EH55" s="19"/>
      <c r="EI55" s="19"/>
      <c r="EJ55" s="22"/>
    </row>
    <row r="56" spans="1:140" s="15" customFormat="1" ht="16.5" customHeight="1">
      <c r="A56" s="22"/>
      <c r="B56" s="23" t="s">
        <v>20</v>
      </c>
      <c r="C56" s="24"/>
      <c r="D56" s="222">
        <v>77</v>
      </c>
      <c r="E56" s="222"/>
      <c r="F56" s="222"/>
      <c r="G56" s="222">
        <v>34</v>
      </c>
      <c r="H56" s="222"/>
      <c r="I56" s="222"/>
      <c r="J56" s="222">
        <v>43</v>
      </c>
      <c r="K56" s="222"/>
      <c r="L56" s="222"/>
      <c r="M56" s="222">
        <v>38</v>
      </c>
      <c r="N56" s="222"/>
      <c r="O56" s="222"/>
      <c r="P56" s="222">
        <v>2</v>
      </c>
      <c r="Q56" s="222"/>
      <c r="R56" s="222"/>
      <c r="S56" s="222">
        <v>36</v>
      </c>
      <c r="T56" s="222"/>
      <c r="U56" s="222"/>
      <c r="V56" s="222">
        <v>0</v>
      </c>
      <c r="W56" s="222"/>
      <c r="X56" s="222"/>
      <c r="Y56" s="222">
        <v>3</v>
      </c>
      <c r="Z56" s="222"/>
      <c r="AA56" s="222"/>
      <c r="AB56" s="222">
        <v>0</v>
      </c>
      <c r="AC56" s="222"/>
      <c r="AD56" s="222"/>
      <c r="AE56" s="222">
        <v>0</v>
      </c>
      <c r="AF56" s="222"/>
      <c r="AG56" s="222"/>
      <c r="AH56" s="222">
        <v>0</v>
      </c>
      <c r="AI56" s="222"/>
      <c r="AJ56" s="222"/>
      <c r="AK56" s="222">
        <v>0</v>
      </c>
      <c r="AL56" s="222"/>
      <c r="AM56" s="222"/>
      <c r="AN56" s="222">
        <v>0</v>
      </c>
      <c r="AO56" s="222"/>
      <c r="AP56" s="222"/>
      <c r="AQ56" s="222">
        <v>3</v>
      </c>
      <c r="AR56" s="222"/>
      <c r="AS56" s="222"/>
      <c r="AT56" s="222">
        <v>0</v>
      </c>
      <c r="AU56" s="222"/>
      <c r="AV56" s="222"/>
      <c r="AW56" s="222">
        <v>0</v>
      </c>
      <c r="AX56" s="222"/>
      <c r="AY56" s="222"/>
      <c r="AZ56" s="222">
        <v>2</v>
      </c>
      <c r="BA56" s="222"/>
      <c r="BB56" s="222"/>
      <c r="BC56" s="222">
        <v>30</v>
      </c>
      <c r="BD56" s="222"/>
      <c r="BE56" s="222"/>
      <c r="BF56" s="265">
        <v>0</v>
      </c>
      <c r="BG56" s="265"/>
      <c r="BH56" s="265"/>
      <c r="BI56" s="265">
        <v>0</v>
      </c>
      <c r="BJ56" s="265"/>
      <c r="BK56" s="265"/>
      <c r="BL56" s="222">
        <v>0</v>
      </c>
      <c r="BM56" s="222"/>
      <c r="BN56" s="222"/>
      <c r="BO56" s="265">
        <v>0</v>
      </c>
      <c r="BP56" s="265"/>
      <c r="BQ56" s="265"/>
      <c r="BR56" s="222">
        <v>0</v>
      </c>
      <c r="BS56" s="222"/>
      <c r="BT56" s="222"/>
      <c r="BU56" s="276">
        <v>0</v>
      </c>
      <c r="BV56" s="276"/>
      <c r="BW56" s="276"/>
      <c r="BX56" s="222">
        <v>0</v>
      </c>
      <c r="BY56" s="222"/>
      <c r="BZ56" s="222"/>
      <c r="CA56" s="276">
        <v>0</v>
      </c>
      <c r="CB56" s="276"/>
      <c r="CC56" s="276"/>
      <c r="CD56" s="222">
        <v>0</v>
      </c>
      <c r="CE56" s="222"/>
      <c r="CF56" s="222"/>
      <c r="CG56" s="222">
        <v>0</v>
      </c>
      <c r="CH56" s="222"/>
      <c r="CI56" s="222"/>
      <c r="CJ56" s="276">
        <v>0</v>
      </c>
      <c r="CK56" s="276"/>
      <c r="CL56" s="276"/>
      <c r="CM56" s="276">
        <v>0</v>
      </c>
      <c r="CN56" s="276"/>
      <c r="CO56" s="276"/>
      <c r="CP56" s="276">
        <v>0</v>
      </c>
      <c r="CQ56" s="276"/>
      <c r="CR56" s="276"/>
      <c r="CS56" s="276">
        <v>0</v>
      </c>
      <c r="CT56" s="276"/>
      <c r="CU56" s="276"/>
      <c r="CV56" s="276">
        <v>0</v>
      </c>
      <c r="CW56" s="276"/>
      <c r="CX56" s="276"/>
      <c r="CY56" s="276">
        <v>0</v>
      </c>
      <c r="CZ56" s="276"/>
      <c r="DA56" s="276"/>
      <c r="DB56" s="276">
        <v>2</v>
      </c>
      <c r="DC56" s="276"/>
      <c r="DD56" s="276"/>
      <c r="DE56" s="276">
        <v>12</v>
      </c>
      <c r="DF56" s="276"/>
      <c r="DG56" s="276"/>
      <c r="DH56" s="279">
        <v>1</v>
      </c>
      <c r="DI56" s="279"/>
      <c r="DJ56" s="279"/>
      <c r="DK56" s="279">
        <v>3</v>
      </c>
      <c r="DL56" s="279"/>
      <c r="DM56" s="279"/>
      <c r="DN56" s="265">
        <v>0</v>
      </c>
      <c r="DO56" s="265"/>
      <c r="DP56" s="265"/>
      <c r="DQ56" s="265">
        <v>3</v>
      </c>
      <c r="DR56" s="265"/>
      <c r="DS56" s="265"/>
      <c r="DT56" s="265">
        <v>0</v>
      </c>
      <c r="DU56" s="265"/>
      <c r="DV56" s="265"/>
      <c r="DW56" s="265">
        <v>0</v>
      </c>
      <c r="DX56" s="265"/>
      <c r="DY56" s="265"/>
      <c r="DZ56" s="278">
        <v>0</v>
      </c>
      <c r="EA56" s="278"/>
      <c r="EB56" s="278"/>
      <c r="EC56" s="32"/>
      <c r="ED56" s="277" t="s">
        <v>44</v>
      </c>
      <c r="EE56" s="277"/>
      <c r="EF56" s="277"/>
      <c r="EG56" s="277"/>
      <c r="EH56" s="19"/>
      <c r="EI56" s="19"/>
      <c r="EJ56" s="22"/>
    </row>
    <row r="57" spans="1:140" s="15" customFormat="1" ht="16.5" customHeight="1">
      <c r="A57" s="22"/>
      <c r="B57" s="23" t="s">
        <v>55</v>
      </c>
      <c r="C57" s="24"/>
      <c r="D57" s="222">
        <v>108</v>
      </c>
      <c r="E57" s="222"/>
      <c r="F57" s="222"/>
      <c r="G57" s="222">
        <v>56</v>
      </c>
      <c r="H57" s="222"/>
      <c r="I57" s="222"/>
      <c r="J57" s="222">
        <v>52</v>
      </c>
      <c r="K57" s="222"/>
      <c r="L57" s="222"/>
      <c r="M57" s="222">
        <v>23</v>
      </c>
      <c r="N57" s="222"/>
      <c r="O57" s="222"/>
      <c r="P57" s="222">
        <v>0</v>
      </c>
      <c r="Q57" s="222"/>
      <c r="R57" s="222"/>
      <c r="S57" s="222">
        <v>23</v>
      </c>
      <c r="T57" s="222"/>
      <c r="U57" s="222"/>
      <c r="V57" s="222">
        <v>0</v>
      </c>
      <c r="W57" s="222"/>
      <c r="X57" s="222"/>
      <c r="Y57" s="222">
        <v>1</v>
      </c>
      <c r="Z57" s="222"/>
      <c r="AA57" s="222"/>
      <c r="AB57" s="222">
        <v>0</v>
      </c>
      <c r="AC57" s="222"/>
      <c r="AD57" s="222"/>
      <c r="AE57" s="222">
        <v>1</v>
      </c>
      <c r="AF57" s="222"/>
      <c r="AG57" s="222"/>
      <c r="AH57" s="222">
        <v>0</v>
      </c>
      <c r="AI57" s="222"/>
      <c r="AJ57" s="222"/>
      <c r="AK57" s="222">
        <v>0</v>
      </c>
      <c r="AL57" s="222"/>
      <c r="AM57" s="222"/>
      <c r="AN57" s="222">
        <v>0</v>
      </c>
      <c r="AO57" s="222"/>
      <c r="AP57" s="222"/>
      <c r="AQ57" s="222">
        <v>1</v>
      </c>
      <c r="AR57" s="222"/>
      <c r="AS57" s="222"/>
      <c r="AT57" s="222">
        <v>0</v>
      </c>
      <c r="AU57" s="222"/>
      <c r="AV57" s="222"/>
      <c r="AW57" s="222">
        <v>1</v>
      </c>
      <c r="AX57" s="222"/>
      <c r="AY57" s="222"/>
      <c r="AZ57" s="222">
        <v>0</v>
      </c>
      <c r="BA57" s="222"/>
      <c r="BB57" s="222"/>
      <c r="BC57" s="222">
        <v>18</v>
      </c>
      <c r="BD57" s="222"/>
      <c r="BE57" s="222"/>
      <c r="BF57" s="265">
        <v>0</v>
      </c>
      <c r="BG57" s="265"/>
      <c r="BH57" s="265"/>
      <c r="BI57" s="265">
        <v>0</v>
      </c>
      <c r="BJ57" s="265"/>
      <c r="BK57" s="265"/>
      <c r="BL57" s="222">
        <v>0</v>
      </c>
      <c r="BM57" s="222"/>
      <c r="BN57" s="222"/>
      <c r="BO57" s="265">
        <v>0</v>
      </c>
      <c r="BP57" s="265"/>
      <c r="BQ57" s="265"/>
      <c r="BR57" s="222">
        <v>0</v>
      </c>
      <c r="BS57" s="222"/>
      <c r="BT57" s="222"/>
      <c r="BU57" s="276">
        <v>1</v>
      </c>
      <c r="BV57" s="276"/>
      <c r="BW57" s="276"/>
      <c r="BX57" s="222">
        <v>0</v>
      </c>
      <c r="BY57" s="222"/>
      <c r="BZ57" s="222"/>
      <c r="CA57" s="276">
        <v>0</v>
      </c>
      <c r="CB57" s="276"/>
      <c r="CC57" s="276"/>
      <c r="CD57" s="222">
        <v>0</v>
      </c>
      <c r="CE57" s="222"/>
      <c r="CF57" s="222"/>
      <c r="CG57" s="222">
        <v>0</v>
      </c>
      <c r="CH57" s="222"/>
      <c r="CI57" s="222"/>
      <c r="CJ57" s="276">
        <v>0</v>
      </c>
      <c r="CK57" s="276"/>
      <c r="CL57" s="276"/>
      <c r="CM57" s="276">
        <v>0</v>
      </c>
      <c r="CN57" s="276"/>
      <c r="CO57" s="276"/>
      <c r="CP57" s="276">
        <v>0</v>
      </c>
      <c r="CQ57" s="276"/>
      <c r="CR57" s="276"/>
      <c r="CS57" s="276">
        <v>0</v>
      </c>
      <c r="CT57" s="276"/>
      <c r="CU57" s="276"/>
      <c r="CV57" s="276">
        <v>0</v>
      </c>
      <c r="CW57" s="276"/>
      <c r="CX57" s="276"/>
      <c r="CY57" s="276">
        <v>0</v>
      </c>
      <c r="CZ57" s="276"/>
      <c r="DA57" s="276"/>
      <c r="DB57" s="276">
        <v>0</v>
      </c>
      <c r="DC57" s="276"/>
      <c r="DD57" s="276"/>
      <c r="DE57" s="276">
        <v>0</v>
      </c>
      <c r="DF57" s="276"/>
      <c r="DG57" s="276"/>
      <c r="DH57" s="279">
        <v>0</v>
      </c>
      <c r="DI57" s="279"/>
      <c r="DJ57" s="279"/>
      <c r="DK57" s="279">
        <v>0</v>
      </c>
      <c r="DL57" s="279"/>
      <c r="DM57" s="279"/>
      <c r="DN57" s="265">
        <v>0</v>
      </c>
      <c r="DO57" s="265"/>
      <c r="DP57" s="265"/>
      <c r="DQ57" s="265">
        <v>1</v>
      </c>
      <c r="DR57" s="265"/>
      <c r="DS57" s="265"/>
      <c r="DT57" s="265">
        <v>0</v>
      </c>
      <c r="DU57" s="265"/>
      <c r="DV57" s="265"/>
      <c r="DW57" s="265">
        <v>0</v>
      </c>
      <c r="DX57" s="265"/>
      <c r="DY57" s="265"/>
      <c r="DZ57" s="278">
        <v>0</v>
      </c>
      <c r="EA57" s="278"/>
      <c r="EB57" s="278"/>
      <c r="EC57" s="32"/>
      <c r="ED57" s="277" t="s">
        <v>45</v>
      </c>
      <c r="EE57" s="277"/>
      <c r="EF57" s="277"/>
      <c r="EG57" s="277"/>
      <c r="EH57" s="19"/>
      <c r="EI57" s="19"/>
      <c r="EJ57" s="22"/>
    </row>
    <row r="58" spans="1:140" s="15" customFormat="1" ht="16.5" customHeight="1">
      <c r="A58" s="22"/>
      <c r="B58" s="23" t="s">
        <v>22</v>
      </c>
      <c r="C58" s="24"/>
      <c r="D58" s="222">
        <v>28</v>
      </c>
      <c r="E58" s="222"/>
      <c r="F58" s="222"/>
      <c r="G58" s="222">
        <v>15</v>
      </c>
      <c r="H58" s="222"/>
      <c r="I58" s="222"/>
      <c r="J58" s="222">
        <v>13</v>
      </c>
      <c r="K58" s="222"/>
      <c r="L58" s="222"/>
      <c r="M58" s="222">
        <v>40</v>
      </c>
      <c r="N58" s="222"/>
      <c r="O58" s="222"/>
      <c r="P58" s="222">
        <v>5</v>
      </c>
      <c r="Q58" s="222"/>
      <c r="R58" s="222"/>
      <c r="S58" s="222">
        <v>35</v>
      </c>
      <c r="T58" s="222"/>
      <c r="U58" s="222"/>
      <c r="V58" s="222">
        <v>0</v>
      </c>
      <c r="W58" s="222"/>
      <c r="X58" s="222"/>
      <c r="Y58" s="222">
        <v>1</v>
      </c>
      <c r="Z58" s="222"/>
      <c r="AA58" s="222"/>
      <c r="AB58" s="222">
        <v>0</v>
      </c>
      <c r="AC58" s="222"/>
      <c r="AD58" s="222"/>
      <c r="AE58" s="222">
        <v>1</v>
      </c>
      <c r="AF58" s="222"/>
      <c r="AG58" s="222"/>
      <c r="AH58" s="222">
        <v>0</v>
      </c>
      <c r="AI58" s="222"/>
      <c r="AJ58" s="222"/>
      <c r="AK58" s="222">
        <v>0</v>
      </c>
      <c r="AL58" s="222"/>
      <c r="AM58" s="222"/>
      <c r="AN58" s="222">
        <v>1</v>
      </c>
      <c r="AO58" s="222"/>
      <c r="AP58" s="222"/>
      <c r="AQ58" s="222">
        <v>1</v>
      </c>
      <c r="AR58" s="222"/>
      <c r="AS58" s="222"/>
      <c r="AT58" s="222">
        <v>0</v>
      </c>
      <c r="AU58" s="222"/>
      <c r="AV58" s="222"/>
      <c r="AW58" s="222">
        <v>0</v>
      </c>
      <c r="AX58" s="222"/>
      <c r="AY58" s="222"/>
      <c r="AZ58" s="222">
        <v>4</v>
      </c>
      <c r="BA58" s="222"/>
      <c r="BB58" s="222"/>
      <c r="BC58" s="222">
        <v>31</v>
      </c>
      <c r="BD58" s="222"/>
      <c r="BE58" s="222"/>
      <c r="BF58" s="265">
        <v>0</v>
      </c>
      <c r="BG58" s="265"/>
      <c r="BH58" s="265"/>
      <c r="BI58" s="265">
        <v>0</v>
      </c>
      <c r="BJ58" s="265"/>
      <c r="BK58" s="265"/>
      <c r="BL58" s="222">
        <v>0</v>
      </c>
      <c r="BM58" s="222"/>
      <c r="BN58" s="222"/>
      <c r="BO58" s="265">
        <v>0</v>
      </c>
      <c r="BP58" s="265"/>
      <c r="BQ58" s="265"/>
      <c r="BR58" s="222">
        <v>0</v>
      </c>
      <c r="BS58" s="222"/>
      <c r="BT58" s="222"/>
      <c r="BU58" s="276">
        <v>0</v>
      </c>
      <c r="BV58" s="276"/>
      <c r="BW58" s="276"/>
      <c r="BX58" s="222">
        <v>0</v>
      </c>
      <c r="BY58" s="222"/>
      <c r="BZ58" s="222"/>
      <c r="CA58" s="276">
        <v>0</v>
      </c>
      <c r="CB58" s="276"/>
      <c r="CC58" s="276"/>
      <c r="CD58" s="222">
        <v>0</v>
      </c>
      <c r="CE58" s="222"/>
      <c r="CF58" s="222"/>
      <c r="CG58" s="222">
        <v>0</v>
      </c>
      <c r="CH58" s="222"/>
      <c r="CI58" s="222"/>
      <c r="CJ58" s="276">
        <v>0</v>
      </c>
      <c r="CK58" s="276"/>
      <c r="CL58" s="276"/>
      <c r="CM58" s="276">
        <v>1</v>
      </c>
      <c r="CN58" s="276"/>
      <c r="CO58" s="276"/>
      <c r="CP58" s="276">
        <v>0</v>
      </c>
      <c r="CQ58" s="276"/>
      <c r="CR58" s="276"/>
      <c r="CS58" s="276">
        <v>0</v>
      </c>
      <c r="CT58" s="276"/>
      <c r="CU58" s="276"/>
      <c r="CV58" s="276">
        <v>0</v>
      </c>
      <c r="CW58" s="276"/>
      <c r="CX58" s="276"/>
      <c r="CY58" s="276">
        <v>0</v>
      </c>
      <c r="CZ58" s="276"/>
      <c r="DA58" s="276"/>
      <c r="DB58" s="276">
        <v>0</v>
      </c>
      <c r="DC58" s="276"/>
      <c r="DD58" s="276"/>
      <c r="DE58" s="276">
        <v>0</v>
      </c>
      <c r="DF58" s="276"/>
      <c r="DG58" s="276"/>
      <c r="DH58" s="279">
        <v>0</v>
      </c>
      <c r="DI58" s="279"/>
      <c r="DJ58" s="279"/>
      <c r="DK58" s="279">
        <v>0</v>
      </c>
      <c r="DL58" s="279"/>
      <c r="DM58" s="279"/>
      <c r="DN58" s="265">
        <v>0</v>
      </c>
      <c r="DO58" s="265"/>
      <c r="DP58" s="265"/>
      <c r="DQ58" s="265">
        <v>1</v>
      </c>
      <c r="DR58" s="265"/>
      <c r="DS58" s="265"/>
      <c r="DT58" s="265">
        <v>0</v>
      </c>
      <c r="DU58" s="265"/>
      <c r="DV58" s="265"/>
      <c r="DW58" s="265">
        <v>0</v>
      </c>
      <c r="DX58" s="265"/>
      <c r="DY58" s="265"/>
      <c r="DZ58" s="278">
        <v>0</v>
      </c>
      <c r="EA58" s="278"/>
      <c r="EB58" s="278"/>
      <c r="EC58" s="32"/>
      <c r="ED58" s="277" t="s">
        <v>46</v>
      </c>
      <c r="EE58" s="277"/>
      <c r="EF58" s="277"/>
      <c r="EG58" s="277"/>
      <c r="EH58" s="19"/>
      <c r="EI58" s="19"/>
      <c r="EJ58" s="22"/>
    </row>
    <row r="59" spans="1:140" s="15" customFormat="1" ht="16.5" customHeight="1">
      <c r="A59" s="22"/>
      <c r="B59" s="23" t="s">
        <v>24</v>
      </c>
      <c r="C59" s="24"/>
      <c r="D59" s="222">
        <v>22</v>
      </c>
      <c r="E59" s="222"/>
      <c r="F59" s="222"/>
      <c r="G59" s="222">
        <v>10</v>
      </c>
      <c r="H59" s="222"/>
      <c r="I59" s="222"/>
      <c r="J59" s="222">
        <v>12</v>
      </c>
      <c r="K59" s="222"/>
      <c r="L59" s="222"/>
      <c r="M59" s="222">
        <v>21</v>
      </c>
      <c r="N59" s="222"/>
      <c r="O59" s="222"/>
      <c r="P59" s="222">
        <v>0</v>
      </c>
      <c r="Q59" s="222"/>
      <c r="R59" s="222"/>
      <c r="S59" s="222">
        <v>21</v>
      </c>
      <c r="T59" s="222"/>
      <c r="U59" s="222"/>
      <c r="V59" s="222">
        <v>0</v>
      </c>
      <c r="W59" s="222"/>
      <c r="X59" s="222"/>
      <c r="Y59" s="222">
        <v>1</v>
      </c>
      <c r="Z59" s="222"/>
      <c r="AA59" s="222"/>
      <c r="AB59" s="222">
        <v>0</v>
      </c>
      <c r="AC59" s="222"/>
      <c r="AD59" s="222"/>
      <c r="AE59" s="222">
        <v>0</v>
      </c>
      <c r="AF59" s="222"/>
      <c r="AG59" s="222"/>
      <c r="AH59" s="222">
        <v>0</v>
      </c>
      <c r="AI59" s="222"/>
      <c r="AJ59" s="222"/>
      <c r="AK59" s="222">
        <v>0</v>
      </c>
      <c r="AL59" s="222"/>
      <c r="AM59" s="222"/>
      <c r="AN59" s="222">
        <v>0</v>
      </c>
      <c r="AO59" s="222"/>
      <c r="AP59" s="222"/>
      <c r="AQ59" s="222">
        <v>2</v>
      </c>
      <c r="AR59" s="222"/>
      <c r="AS59" s="222"/>
      <c r="AT59" s="222">
        <v>0</v>
      </c>
      <c r="AU59" s="222"/>
      <c r="AV59" s="222"/>
      <c r="AW59" s="222">
        <v>0</v>
      </c>
      <c r="AX59" s="222"/>
      <c r="AY59" s="222"/>
      <c r="AZ59" s="222">
        <v>0</v>
      </c>
      <c r="BA59" s="222"/>
      <c r="BB59" s="222"/>
      <c r="BC59" s="222">
        <v>15</v>
      </c>
      <c r="BD59" s="222"/>
      <c r="BE59" s="222"/>
      <c r="BF59" s="265">
        <v>0</v>
      </c>
      <c r="BG59" s="265"/>
      <c r="BH59" s="265"/>
      <c r="BI59" s="265">
        <v>0</v>
      </c>
      <c r="BJ59" s="265"/>
      <c r="BK59" s="265"/>
      <c r="BL59" s="222">
        <v>0</v>
      </c>
      <c r="BM59" s="222"/>
      <c r="BN59" s="222"/>
      <c r="BO59" s="265">
        <v>0</v>
      </c>
      <c r="BP59" s="265"/>
      <c r="BQ59" s="265"/>
      <c r="BR59" s="222">
        <v>0</v>
      </c>
      <c r="BS59" s="222"/>
      <c r="BT59" s="222"/>
      <c r="BU59" s="276">
        <v>2</v>
      </c>
      <c r="BV59" s="276"/>
      <c r="BW59" s="276"/>
      <c r="BX59" s="222">
        <v>0</v>
      </c>
      <c r="BY59" s="222"/>
      <c r="BZ59" s="222"/>
      <c r="CA59" s="276">
        <v>0</v>
      </c>
      <c r="CB59" s="276"/>
      <c r="CC59" s="276"/>
      <c r="CD59" s="222">
        <v>0</v>
      </c>
      <c r="CE59" s="222"/>
      <c r="CF59" s="222"/>
      <c r="CG59" s="222">
        <v>0</v>
      </c>
      <c r="CH59" s="222"/>
      <c r="CI59" s="222"/>
      <c r="CJ59" s="276">
        <v>0</v>
      </c>
      <c r="CK59" s="276"/>
      <c r="CL59" s="276"/>
      <c r="CM59" s="276">
        <v>1</v>
      </c>
      <c r="CN59" s="276"/>
      <c r="CO59" s="276"/>
      <c r="CP59" s="276">
        <v>0</v>
      </c>
      <c r="CQ59" s="276"/>
      <c r="CR59" s="276"/>
      <c r="CS59" s="276">
        <v>0</v>
      </c>
      <c r="CT59" s="276"/>
      <c r="CU59" s="276"/>
      <c r="CV59" s="276">
        <v>0</v>
      </c>
      <c r="CW59" s="276"/>
      <c r="CX59" s="276"/>
      <c r="CY59" s="276">
        <v>0</v>
      </c>
      <c r="CZ59" s="276"/>
      <c r="DA59" s="276"/>
      <c r="DB59" s="276">
        <v>0</v>
      </c>
      <c r="DC59" s="276"/>
      <c r="DD59" s="276"/>
      <c r="DE59" s="276">
        <v>0</v>
      </c>
      <c r="DF59" s="276"/>
      <c r="DG59" s="276"/>
      <c r="DH59" s="279">
        <v>0</v>
      </c>
      <c r="DI59" s="279"/>
      <c r="DJ59" s="279"/>
      <c r="DK59" s="279">
        <v>1</v>
      </c>
      <c r="DL59" s="279"/>
      <c r="DM59" s="279"/>
      <c r="DN59" s="265">
        <v>1</v>
      </c>
      <c r="DO59" s="265"/>
      <c r="DP59" s="265"/>
      <c r="DQ59" s="265">
        <v>1</v>
      </c>
      <c r="DR59" s="265"/>
      <c r="DS59" s="265"/>
      <c r="DT59" s="265">
        <v>0</v>
      </c>
      <c r="DU59" s="265"/>
      <c r="DV59" s="265"/>
      <c r="DW59" s="265">
        <v>0</v>
      </c>
      <c r="DX59" s="265"/>
      <c r="DY59" s="265"/>
      <c r="DZ59" s="278">
        <v>0</v>
      </c>
      <c r="EA59" s="278"/>
      <c r="EB59" s="278"/>
      <c r="EC59" s="32"/>
      <c r="ED59" s="277" t="s">
        <v>47</v>
      </c>
      <c r="EE59" s="277"/>
      <c r="EF59" s="277"/>
      <c r="EG59" s="277"/>
      <c r="EH59" s="19"/>
      <c r="EI59" s="19"/>
      <c r="EJ59" s="22"/>
    </row>
    <row r="60" spans="1:140" s="15" customFormat="1" ht="16.5" customHeight="1">
      <c r="A60" s="22"/>
      <c r="B60" s="23" t="s">
        <v>25</v>
      </c>
      <c r="C60" s="24"/>
      <c r="D60" s="222">
        <v>38</v>
      </c>
      <c r="E60" s="222"/>
      <c r="F60" s="222"/>
      <c r="G60" s="222">
        <v>26</v>
      </c>
      <c r="H60" s="222"/>
      <c r="I60" s="222"/>
      <c r="J60" s="222">
        <v>12</v>
      </c>
      <c r="K60" s="222"/>
      <c r="L60" s="222"/>
      <c r="M60" s="222">
        <v>25</v>
      </c>
      <c r="N60" s="222"/>
      <c r="O60" s="222"/>
      <c r="P60" s="222">
        <v>4</v>
      </c>
      <c r="Q60" s="222"/>
      <c r="R60" s="222"/>
      <c r="S60" s="222">
        <v>21</v>
      </c>
      <c r="T60" s="222"/>
      <c r="U60" s="222"/>
      <c r="V60" s="222">
        <v>1</v>
      </c>
      <c r="W60" s="222"/>
      <c r="X60" s="222"/>
      <c r="Y60" s="222">
        <v>0</v>
      </c>
      <c r="Z60" s="222"/>
      <c r="AA60" s="222"/>
      <c r="AB60" s="222">
        <v>0</v>
      </c>
      <c r="AC60" s="222"/>
      <c r="AD60" s="222"/>
      <c r="AE60" s="222">
        <v>1</v>
      </c>
      <c r="AF60" s="222"/>
      <c r="AG60" s="222"/>
      <c r="AH60" s="222">
        <v>0</v>
      </c>
      <c r="AI60" s="222"/>
      <c r="AJ60" s="222"/>
      <c r="AK60" s="222">
        <v>0</v>
      </c>
      <c r="AL60" s="222"/>
      <c r="AM60" s="222"/>
      <c r="AN60" s="222">
        <v>0</v>
      </c>
      <c r="AO60" s="222"/>
      <c r="AP60" s="222"/>
      <c r="AQ60" s="222">
        <v>2</v>
      </c>
      <c r="AR60" s="222"/>
      <c r="AS60" s="222"/>
      <c r="AT60" s="222">
        <v>0</v>
      </c>
      <c r="AU60" s="222"/>
      <c r="AV60" s="222"/>
      <c r="AW60" s="222">
        <v>0</v>
      </c>
      <c r="AX60" s="222"/>
      <c r="AY60" s="222"/>
      <c r="AZ60" s="222">
        <v>3</v>
      </c>
      <c r="BA60" s="222"/>
      <c r="BB60" s="222"/>
      <c r="BC60" s="222">
        <v>18</v>
      </c>
      <c r="BD60" s="222"/>
      <c r="BE60" s="222"/>
      <c r="BF60" s="265">
        <v>0</v>
      </c>
      <c r="BG60" s="265"/>
      <c r="BH60" s="265"/>
      <c r="BI60" s="265">
        <v>0</v>
      </c>
      <c r="BJ60" s="265"/>
      <c r="BK60" s="265"/>
      <c r="BL60" s="222">
        <v>0</v>
      </c>
      <c r="BM60" s="222"/>
      <c r="BN60" s="222"/>
      <c r="BO60" s="265">
        <v>0</v>
      </c>
      <c r="BP60" s="265"/>
      <c r="BQ60" s="265"/>
      <c r="BR60" s="222">
        <v>0</v>
      </c>
      <c r="BS60" s="222"/>
      <c r="BT60" s="222"/>
      <c r="BU60" s="276">
        <v>0</v>
      </c>
      <c r="BV60" s="276"/>
      <c r="BW60" s="276"/>
      <c r="BX60" s="222">
        <v>0</v>
      </c>
      <c r="BY60" s="222"/>
      <c r="BZ60" s="222"/>
      <c r="CA60" s="276">
        <v>0</v>
      </c>
      <c r="CB60" s="276"/>
      <c r="CC60" s="276"/>
      <c r="CD60" s="222">
        <v>0</v>
      </c>
      <c r="CE60" s="222"/>
      <c r="CF60" s="222"/>
      <c r="CG60" s="222">
        <v>0</v>
      </c>
      <c r="CH60" s="222"/>
      <c r="CI60" s="222"/>
      <c r="CJ60" s="276">
        <v>0</v>
      </c>
      <c r="CK60" s="276"/>
      <c r="CL60" s="276"/>
      <c r="CM60" s="276">
        <v>0</v>
      </c>
      <c r="CN60" s="276"/>
      <c r="CO60" s="276"/>
      <c r="CP60" s="276">
        <v>0</v>
      </c>
      <c r="CQ60" s="276"/>
      <c r="CR60" s="276"/>
      <c r="CS60" s="276">
        <v>0</v>
      </c>
      <c r="CT60" s="276"/>
      <c r="CU60" s="276"/>
      <c r="CV60" s="276">
        <v>0</v>
      </c>
      <c r="CW60" s="276"/>
      <c r="CX60" s="276"/>
      <c r="CY60" s="276">
        <v>0</v>
      </c>
      <c r="CZ60" s="276"/>
      <c r="DA60" s="276"/>
      <c r="DB60" s="276">
        <v>0</v>
      </c>
      <c r="DC60" s="276"/>
      <c r="DD60" s="276"/>
      <c r="DE60" s="276">
        <v>0</v>
      </c>
      <c r="DF60" s="276"/>
      <c r="DG60" s="276"/>
      <c r="DH60" s="279">
        <v>0</v>
      </c>
      <c r="DI60" s="279"/>
      <c r="DJ60" s="279"/>
      <c r="DK60" s="279">
        <v>0</v>
      </c>
      <c r="DL60" s="279"/>
      <c r="DM60" s="279"/>
      <c r="DN60" s="265">
        <v>0</v>
      </c>
      <c r="DO60" s="265"/>
      <c r="DP60" s="265"/>
      <c r="DQ60" s="265">
        <v>0</v>
      </c>
      <c r="DR60" s="265"/>
      <c r="DS60" s="265"/>
      <c r="DT60" s="265">
        <v>0</v>
      </c>
      <c r="DU60" s="265"/>
      <c r="DV60" s="265"/>
      <c r="DW60" s="265">
        <v>0</v>
      </c>
      <c r="DX60" s="265"/>
      <c r="DY60" s="265"/>
      <c r="DZ60" s="278">
        <v>0</v>
      </c>
      <c r="EA60" s="278"/>
      <c r="EB60" s="278"/>
      <c r="EC60" s="32"/>
      <c r="ED60" s="277" t="s">
        <v>48</v>
      </c>
      <c r="EE60" s="277"/>
      <c r="EF60" s="277"/>
      <c r="EG60" s="277"/>
      <c r="EH60" s="19"/>
      <c r="EI60" s="19"/>
      <c r="EJ60" s="19"/>
    </row>
    <row r="61" spans="1:140" s="15" customFormat="1" ht="16.5" customHeight="1">
      <c r="A61" s="22"/>
      <c r="B61" s="23" t="s">
        <v>17</v>
      </c>
      <c r="C61" s="24"/>
      <c r="D61" s="222">
        <v>22</v>
      </c>
      <c r="E61" s="222"/>
      <c r="F61" s="222"/>
      <c r="G61" s="222">
        <v>11</v>
      </c>
      <c r="H61" s="222"/>
      <c r="I61" s="222"/>
      <c r="J61" s="222">
        <v>11</v>
      </c>
      <c r="K61" s="222"/>
      <c r="L61" s="222"/>
      <c r="M61" s="222">
        <v>23</v>
      </c>
      <c r="N61" s="222"/>
      <c r="O61" s="222"/>
      <c r="P61" s="222">
        <v>2</v>
      </c>
      <c r="Q61" s="222"/>
      <c r="R61" s="222"/>
      <c r="S61" s="222">
        <v>21</v>
      </c>
      <c r="T61" s="222"/>
      <c r="U61" s="222"/>
      <c r="V61" s="222">
        <v>0</v>
      </c>
      <c r="W61" s="222"/>
      <c r="X61" s="222"/>
      <c r="Y61" s="222">
        <v>1</v>
      </c>
      <c r="Z61" s="222"/>
      <c r="AA61" s="222"/>
      <c r="AB61" s="222">
        <v>0</v>
      </c>
      <c r="AC61" s="222"/>
      <c r="AD61" s="222"/>
      <c r="AE61" s="222">
        <v>0</v>
      </c>
      <c r="AF61" s="222"/>
      <c r="AG61" s="222"/>
      <c r="AH61" s="222">
        <v>0</v>
      </c>
      <c r="AI61" s="222"/>
      <c r="AJ61" s="222"/>
      <c r="AK61" s="222">
        <v>0</v>
      </c>
      <c r="AL61" s="222"/>
      <c r="AM61" s="222"/>
      <c r="AN61" s="222">
        <v>0</v>
      </c>
      <c r="AO61" s="222"/>
      <c r="AP61" s="222"/>
      <c r="AQ61" s="222">
        <v>3</v>
      </c>
      <c r="AR61" s="222"/>
      <c r="AS61" s="222"/>
      <c r="AT61" s="222">
        <v>0</v>
      </c>
      <c r="AU61" s="222"/>
      <c r="AV61" s="222"/>
      <c r="AW61" s="222">
        <v>0</v>
      </c>
      <c r="AX61" s="222"/>
      <c r="AY61" s="222"/>
      <c r="AZ61" s="222">
        <v>2</v>
      </c>
      <c r="BA61" s="222"/>
      <c r="BB61" s="222"/>
      <c r="BC61" s="222">
        <v>17</v>
      </c>
      <c r="BD61" s="222"/>
      <c r="BE61" s="222"/>
      <c r="BF61" s="265">
        <v>0</v>
      </c>
      <c r="BG61" s="265"/>
      <c r="BH61" s="265"/>
      <c r="BI61" s="265">
        <v>0</v>
      </c>
      <c r="BJ61" s="265"/>
      <c r="BK61" s="265"/>
      <c r="BL61" s="222">
        <v>0</v>
      </c>
      <c r="BM61" s="222"/>
      <c r="BN61" s="222"/>
      <c r="BO61" s="265">
        <v>0</v>
      </c>
      <c r="BP61" s="265"/>
      <c r="BQ61" s="265"/>
      <c r="BR61" s="222">
        <v>0</v>
      </c>
      <c r="BS61" s="222"/>
      <c r="BT61" s="222"/>
      <c r="BU61" s="276">
        <v>0</v>
      </c>
      <c r="BV61" s="276"/>
      <c r="BW61" s="276"/>
      <c r="BX61" s="222">
        <v>0</v>
      </c>
      <c r="BY61" s="222"/>
      <c r="BZ61" s="222"/>
      <c r="CA61" s="276">
        <v>0</v>
      </c>
      <c r="CB61" s="276"/>
      <c r="CC61" s="276"/>
      <c r="CD61" s="222">
        <v>0</v>
      </c>
      <c r="CE61" s="222"/>
      <c r="CF61" s="222"/>
      <c r="CG61" s="222">
        <v>0</v>
      </c>
      <c r="CH61" s="222"/>
      <c r="CI61" s="222"/>
      <c r="CJ61" s="276">
        <v>0</v>
      </c>
      <c r="CK61" s="276"/>
      <c r="CL61" s="276"/>
      <c r="CM61" s="276">
        <v>0</v>
      </c>
      <c r="CN61" s="276"/>
      <c r="CO61" s="276"/>
      <c r="CP61" s="276">
        <v>0</v>
      </c>
      <c r="CQ61" s="276"/>
      <c r="CR61" s="276"/>
      <c r="CS61" s="276">
        <v>0</v>
      </c>
      <c r="CT61" s="276"/>
      <c r="CU61" s="276"/>
      <c r="CV61" s="276">
        <v>0</v>
      </c>
      <c r="CW61" s="276"/>
      <c r="CX61" s="276"/>
      <c r="CY61" s="276">
        <v>0</v>
      </c>
      <c r="CZ61" s="276"/>
      <c r="DA61" s="276"/>
      <c r="DB61" s="276">
        <v>0</v>
      </c>
      <c r="DC61" s="276"/>
      <c r="DD61" s="276"/>
      <c r="DE61" s="276">
        <v>2</v>
      </c>
      <c r="DF61" s="276"/>
      <c r="DG61" s="276"/>
      <c r="DH61" s="279">
        <v>0</v>
      </c>
      <c r="DI61" s="279"/>
      <c r="DJ61" s="279"/>
      <c r="DK61" s="279">
        <v>3</v>
      </c>
      <c r="DL61" s="279"/>
      <c r="DM61" s="279"/>
      <c r="DN61" s="265">
        <v>1</v>
      </c>
      <c r="DO61" s="265"/>
      <c r="DP61" s="265"/>
      <c r="DQ61" s="265">
        <v>1</v>
      </c>
      <c r="DR61" s="265"/>
      <c r="DS61" s="265"/>
      <c r="DT61" s="265">
        <v>0</v>
      </c>
      <c r="DU61" s="265"/>
      <c r="DV61" s="265"/>
      <c r="DW61" s="265">
        <v>0</v>
      </c>
      <c r="DX61" s="265"/>
      <c r="DY61" s="265"/>
      <c r="DZ61" s="278">
        <v>0</v>
      </c>
      <c r="EA61" s="278"/>
      <c r="EB61" s="278"/>
      <c r="EC61" s="32"/>
      <c r="ED61" s="277" t="s">
        <v>49</v>
      </c>
      <c r="EE61" s="277"/>
      <c r="EF61" s="277"/>
      <c r="EG61" s="277"/>
      <c r="EH61" s="19"/>
      <c r="EI61" s="19"/>
      <c r="EJ61" s="22"/>
    </row>
    <row r="62" spans="1:140" s="15" customFormat="1" ht="16.5" customHeight="1">
      <c r="A62" s="22"/>
      <c r="B62" s="23" t="s">
        <v>54</v>
      </c>
      <c r="C62" s="24"/>
      <c r="D62" s="222">
        <v>24</v>
      </c>
      <c r="E62" s="222"/>
      <c r="F62" s="222"/>
      <c r="G62" s="222">
        <v>17</v>
      </c>
      <c r="H62" s="222"/>
      <c r="I62" s="222"/>
      <c r="J62" s="222">
        <v>7</v>
      </c>
      <c r="K62" s="222"/>
      <c r="L62" s="222"/>
      <c r="M62" s="222">
        <v>12</v>
      </c>
      <c r="N62" s="222"/>
      <c r="O62" s="222"/>
      <c r="P62" s="222">
        <v>2</v>
      </c>
      <c r="Q62" s="222"/>
      <c r="R62" s="222"/>
      <c r="S62" s="222">
        <v>10</v>
      </c>
      <c r="T62" s="222"/>
      <c r="U62" s="222"/>
      <c r="V62" s="222">
        <v>0</v>
      </c>
      <c r="W62" s="222"/>
      <c r="X62" s="222"/>
      <c r="Y62" s="222">
        <v>1</v>
      </c>
      <c r="Z62" s="222"/>
      <c r="AA62" s="222"/>
      <c r="AB62" s="222">
        <v>0</v>
      </c>
      <c r="AC62" s="222"/>
      <c r="AD62" s="222"/>
      <c r="AE62" s="222">
        <v>0</v>
      </c>
      <c r="AF62" s="222"/>
      <c r="AG62" s="222"/>
      <c r="AH62" s="222">
        <v>0</v>
      </c>
      <c r="AI62" s="222"/>
      <c r="AJ62" s="222"/>
      <c r="AK62" s="222">
        <v>0</v>
      </c>
      <c r="AL62" s="222"/>
      <c r="AM62" s="222"/>
      <c r="AN62" s="222">
        <v>0</v>
      </c>
      <c r="AO62" s="222"/>
      <c r="AP62" s="222"/>
      <c r="AQ62" s="222">
        <v>2</v>
      </c>
      <c r="AR62" s="222"/>
      <c r="AS62" s="222"/>
      <c r="AT62" s="222">
        <v>0</v>
      </c>
      <c r="AU62" s="222"/>
      <c r="AV62" s="222"/>
      <c r="AW62" s="222">
        <v>0</v>
      </c>
      <c r="AX62" s="222"/>
      <c r="AY62" s="222"/>
      <c r="AZ62" s="222">
        <v>2</v>
      </c>
      <c r="BA62" s="222"/>
      <c r="BB62" s="222"/>
      <c r="BC62" s="222">
        <v>7</v>
      </c>
      <c r="BD62" s="222"/>
      <c r="BE62" s="222"/>
      <c r="BF62" s="265">
        <v>0</v>
      </c>
      <c r="BG62" s="265"/>
      <c r="BH62" s="265"/>
      <c r="BI62" s="265">
        <v>0</v>
      </c>
      <c r="BJ62" s="265"/>
      <c r="BK62" s="265"/>
      <c r="BL62" s="222">
        <v>0</v>
      </c>
      <c r="BM62" s="222"/>
      <c r="BN62" s="222"/>
      <c r="BO62" s="265">
        <v>0</v>
      </c>
      <c r="BP62" s="265"/>
      <c r="BQ62" s="265"/>
      <c r="BR62" s="222">
        <v>0</v>
      </c>
      <c r="BS62" s="222"/>
      <c r="BT62" s="222"/>
      <c r="BU62" s="276">
        <v>0</v>
      </c>
      <c r="BV62" s="276"/>
      <c r="BW62" s="276"/>
      <c r="BX62" s="222">
        <v>0</v>
      </c>
      <c r="BY62" s="222"/>
      <c r="BZ62" s="222"/>
      <c r="CA62" s="276">
        <v>0</v>
      </c>
      <c r="CB62" s="276"/>
      <c r="CC62" s="276"/>
      <c r="CD62" s="222">
        <v>0</v>
      </c>
      <c r="CE62" s="222"/>
      <c r="CF62" s="222"/>
      <c r="CG62" s="222">
        <v>0</v>
      </c>
      <c r="CH62" s="222"/>
      <c r="CI62" s="222"/>
      <c r="CJ62" s="276">
        <v>0</v>
      </c>
      <c r="CK62" s="276"/>
      <c r="CL62" s="276"/>
      <c r="CM62" s="276">
        <v>0</v>
      </c>
      <c r="CN62" s="276"/>
      <c r="CO62" s="276"/>
      <c r="CP62" s="276">
        <v>0</v>
      </c>
      <c r="CQ62" s="276"/>
      <c r="CR62" s="276"/>
      <c r="CS62" s="276">
        <v>0</v>
      </c>
      <c r="CT62" s="276"/>
      <c r="CU62" s="276"/>
      <c r="CV62" s="276">
        <v>0</v>
      </c>
      <c r="CW62" s="276"/>
      <c r="CX62" s="276"/>
      <c r="CY62" s="276">
        <v>0</v>
      </c>
      <c r="CZ62" s="276"/>
      <c r="DA62" s="276"/>
      <c r="DB62" s="276">
        <v>0</v>
      </c>
      <c r="DC62" s="276"/>
      <c r="DD62" s="276"/>
      <c r="DE62" s="276">
        <v>0</v>
      </c>
      <c r="DF62" s="276"/>
      <c r="DG62" s="276"/>
      <c r="DH62" s="279">
        <v>0</v>
      </c>
      <c r="DI62" s="279"/>
      <c r="DJ62" s="279"/>
      <c r="DK62" s="279">
        <v>0</v>
      </c>
      <c r="DL62" s="279"/>
      <c r="DM62" s="279"/>
      <c r="DN62" s="265">
        <v>0</v>
      </c>
      <c r="DO62" s="265"/>
      <c r="DP62" s="265"/>
      <c r="DQ62" s="265">
        <v>1</v>
      </c>
      <c r="DR62" s="265"/>
      <c r="DS62" s="265"/>
      <c r="DT62" s="265">
        <v>0</v>
      </c>
      <c r="DU62" s="265"/>
      <c r="DV62" s="265"/>
      <c r="DW62" s="265">
        <v>0</v>
      </c>
      <c r="DX62" s="265"/>
      <c r="DY62" s="265"/>
      <c r="DZ62" s="278">
        <v>0</v>
      </c>
      <c r="EA62" s="278"/>
      <c r="EB62" s="278"/>
      <c r="EC62" s="32"/>
      <c r="ED62" s="277" t="s">
        <v>50</v>
      </c>
      <c r="EE62" s="277"/>
      <c r="EF62" s="277"/>
      <c r="EG62" s="277"/>
      <c r="EH62" s="19"/>
      <c r="EI62" s="19"/>
      <c r="EJ62" s="22"/>
    </row>
    <row r="63" spans="1:140" ht="7.5" customHeight="1">
      <c r="A63" s="78"/>
      <c r="B63" s="78"/>
      <c r="C63" s="79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7"/>
      <c r="ED63" s="78"/>
      <c r="EE63" s="78"/>
      <c r="EF63" s="78"/>
      <c r="EG63" s="78"/>
      <c r="EH63" s="78"/>
      <c r="EI63" s="76"/>
      <c r="EJ63" s="76"/>
    </row>
  </sheetData>
  <mergeCells count="1788">
    <mergeCell ref="DQ62:DS62"/>
    <mergeCell ref="DT62:DV62"/>
    <mergeCell ref="DW62:DY62"/>
    <mergeCell ref="DZ62:EB62"/>
    <mergeCell ref="ED62:EG62"/>
    <mergeCell ref="CY62:DA62"/>
    <mergeCell ref="DB62:DD62"/>
    <mergeCell ref="DE62:DG62"/>
    <mergeCell ref="DH62:DJ62"/>
    <mergeCell ref="DK62:DM62"/>
    <mergeCell ref="DN62:DP62"/>
    <mergeCell ref="CG62:CI62"/>
    <mergeCell ref="CJ62:CL62"/>
    <mergeCell ref="CM62:CO62"/>
    <mergeCell ref="CP62:CR62"/>
    <mergeCell ref="CS62:CU62"/>
    <mergeCell ref="CV62:CX62"/>
    <mergeCell ref="BR62:BT62"/>
    <mergeCell ref="BU62:BW62"/>
    <mergeCell ref="BX62:BZ62"/>
    <mergeCell ref="CA62:CC62"/>
    <mergeCell ref="CD62:CF62"/>
    <mergeCell ref="AW62:AY62"/>
    <mergeCell ref="AZ62:BB62"/>
    <mergeCell ref="BC62:BE62"/>
    <mergeCell ref="BF62:BH62"/>
    <mergeCell ref="BI62:BK62"/>
    <mergeCell ref="BL62:BN62"/>
    <mergeCell ref="AE62:AG62"/>
    <mergeCell ref="AH62:AJ62"/>
    <mergeCell ref="AK62:AM62"/>
    <mergeCell ref="AN62:AP62"/>
    <mergeCell ref="AQ62:AS62"/>
    <mergeCell ref="AT62:AV62"/>
    <mergeCell ref="D62:F62"/>
    <mergeCell ref="G62:I62"/>
    <mergeCell ref="J62:L62"/>
    <mergeCell ref="M62:O62"/>
    <mergeCell ref="P62:R62"/>
    <mergeCell ref="S62:U62"/>
    <mergeCell ref="V62:X62"/>
    <mergeCell ref="Y62:AA62"/>
    <mergeCell ref="AB62:AD62"/>
    <mergeCell ref="DK61:DM61"/>
    <mergeCell ref="DN61:DP61"/>
    <mergeCell ref="DQ61:DS61"/>
    <mergeCell ref="DT61:DV61"/>
    <mergeCell ref="DW61:DY61"/>
    <mergeCell ref="DZ61:EB61"/>
    <mergeCell ref="CS61:CU61"/>
    <mergeCell ref="CV61:CX61"/>
    <mergeCell ref="CY61:DA61"/>
    <mergeCell ref="DB61:DD61"/>
    <mergeCell ref="DE61:DG61"/>
    <mergeCell ref="DH61:DJ61"/>
    <mergeCell ref="CA61:CC61"/>
    <mergeCell ref="CD61:CF61"/>
    <mergeCell ref="CG61:CI61"/>
    <mergeCell ref="CJ61:CL61"/>
    <mergeCell ref="CM61:CO61"/>
    <mergeCell ref="CP61:CR61"/>
    <mergeCell ref="BI61:BK61"/>
    <mergeCell ref="BL61:BN61"/>
    <mergeCell ref="BO61:BQ61"/>
    <mergeCell ref="BR61:BT61"/>
    <mergeCell ref="BO62:BQ62"/>
    <mergeCell ref="BU61:BW61"/>
    <mergeCell ref="BX61:BZ61"/>
    <mergeCell ref="AQ61:AS61"/>
    <mergeCell ref="AT61:AV61"/>
    <mergeCell ref="AW61:AY61"/>
    <mergeCell ref="AZ61:BB61"/>
    <mergeCell ref="BC61:BE61"/>
    <mergeCell ref="BF61:BH61"/>
    <mergeCell ref="Y61:AA61"/>
    <mergeCell ref="AB61:AD61"/>
    <mergeCell ref="AE61:AG61"/>
    <mergeCell ref="AH61:AJ61"/>
    <mergeCell ref="AK61:AM61"/>
    <mergeCell ref="AN61:AP61"/>
    <mergeCell ref="DW60:DY60"/>
    <mergeCell ref="DZ60:EB60"/>
    <mergeCell ref="ED60:EG60"/>
    <mergeCell ref="AN60:AP60"/>
    <mergeCell ref="AQ60:AS60"/>
    <mergeCell ref="AT60:AV60"/>
    <mergeCell ref="AW60:AY60"/>
    <mergeCell ref="AZ60:BB60"/>
    <mergeCell ref="ED61:EG61"/>
    <mergeCell ref="D61:F61"/>
    <mergeCell ref="G61:I61"/>
    <mergeCell ref="J61:L61"/>
    <mergeCell ref="M61:O61"/>
    <mergeCell ref="P61:R61"/>
    <mergeCell ref="S61:U61"/>
    <mergeCell ref="V61:X61"/>
    <mergeCell ref="DE60:DG60"/>
    <mergeCell ref="DH60:DJ60"/>
    <mergeCell ref="DK60:DM60"/>
    <mergeCell ref="DN60:DP60"/>
    <mergeCell ref="DQ60:DS60"/>
    <mergeCell ref="DT60:DV60"/>
    <mergeCell ref="CM60:CO60"/>
    <mergeCell ref="CP60:CR60"/>
    <mergeCell ref="CS60:CU60"/>
    <mergeCell ref="CV60:CX60"/>
    <mergeCell ref="CY60:DA60"/>
    <mergeCell ref="DB60:DD60"/>
    <mergeCell ref="BU60:BW60"/>
    <mergeCell ref="BX60:BZ60"/>
    <mergeCell ref="CA60:CC60"/>
    <mergeCell ref="CD60:CF60"/>
    <mergeCell ref="CG60:CI60"/>
    <mergeCell ref="CJ60:CL60"/>
    <mergeCell ref="BC60:BE60"/>
    <mergeCell ref="BF60:BH60"/>
    <mergeCell ref="BI60:BK60"/>
    <mergeCell ref="BL60:BN60"/>
    <mergeCell ref="BO60:BQ60"/>
    <mergeCell ref="BR60:BT60"/>
    <mergeCell ref="AK60:AM60"/>
    <mergeCell ref="S60:U60"/>
    <mergeCell ref="V60:X60"/>
    <mergeCell ref="Y60:AA60"/>
    <mergeCell ref="AB60:AD60"/>
    <mergeCell ref="AE60:AG60"/>
    <mergeCell ref="AH60:AJ60"/>
    <mergeCell ref="DQ59:DS59"/>
    <mergeCell ref="DT59:DV59"/>
    <mergeCell ref="DW59:DY59"/>
    <mergeCell ref="DZ59:EB59"/>
    <mergeCell ref="ED59:EG59"/>
    <mergeCell ref="D60:F60"/>
    <mergeCell ref="G60:I60"/>
    <mergeCell ref="J60:L60"/>
    <mergeCell ref="M60:O60"/>
    <mergeCell ref="P60:R60"/>
    <mergeCell ref="CY59:DA59"/>
    <mergeCell ref="DB59:DD59"/>
    <mergeCell ref="DE59:DG59"/>
    <mergeCell ref="DH59:DJ59"/>
    <mergeCell ref="DK59:DM59"/>
    <mergeCell ref="DN59:DP59"/>
    <mergeCell ref="CG59:CI59"/>
    <mergeCell ref="CJ59:CL59"/>
    <mergeCell ref="CM59:CO59"/>
    <mergeCell ref="CP59:CR59"/>
    <mergeCell ref="CS59:CU59"/>
    <mergeCell ref="CV59:CX59"/>
    <mergeCell ref="BO59:BQ59"/>
    <mergeCell ref="BR59:BT59"/>
    <mergeCell ref="BU59:BW59"/>
    <mergeCell ref="BX59:BZ59"/>
    <mergeCell ref="CA59:CC59"/>
    <mergeCell ref="CD59:CF59"/>
    <mergeCell ref="AW59:AY59"/>
    <mergeCell ref="AZ59:BB59"/>
    <mergeCell ref="BC59:BE59"/>
    <mergeCell ref="BF59:BH59"/>
    <mergeCell ref="BI59:BK59"/>
    <mergeCell ref="BL59:BN59"/>
    <mergeCell ref="AE59:AG59"/>
    <mergeCell ref="AH59:AJ59"/>
    <mergeCell ref="AK59:AM59"/>
    <mergeCell ref="AN59:AP59"/>
    <mergeCell ref="AQ59:AS59"/>
    <mergeCell ref="AT59:AV59"/>
    <mergeCell ref="ED58:EG58"/>
    <mergeCell ref="D59:F59"/>
    <mergeCell ref="G59:I59"/>
    <mergeCell ref="J59:L59"/>
    <mergeCell ref="M59:O59"/>
    <mergeCell ref="P59:R59"/>
    <mergeCell ref="S59:U59"/>
    <mergeCell ref="V59:X59"/>
    <mergeCell ref="Y59:AA59"/>
    <mergeCell ref="AB59:AD59"/>
    <mergeCell ref="DK58:DM58"/>
    <mergeCell ref="DN58:DP58"/>
    <mergeCell ref="DQ58:DS58"/>
    <mergeCell ref="DT58:DV58"/>
    <mergeCell ref="DW58:DY58"/>
    <mergeCell ref="DZ58:EB58"/>
    <mergeCell ref="CS58:CU58"/>
    <mergeCell ref="CV58:CX58"/>
    <mergeCell ref="CY58:DA58"/>
    <mergeCell ref="DB58:DD58"/>
    <mergeCell ref="DE58:DG58"/>
    <mergeCell ref="DH58:DJ58"/>
    <mergeCell ref="CA58:CC58"/>
    <mergeCell ref="CD58:CF58"/>
    <mergeCell ref="CG58:CI58"/>
    <mergeCell ref="CJ58:CL58"/>
    <mergeCell ref="CM58:CO58"/>
    <mergeCell ref="CP58:CR58"/>
    <mergeCell ref="BI58:BK58"/>
    <mergeCell ref="BL58:BN58"/>
    <mergeCell ref="BO58:BQ58"/>
    <mergeCell ref="BR58:BT58"/>
    <mergeCell ref="BU58:BW58"/>
    <mergeCell ref="BX58:BZ58"/>
    <mergeCell ref="AQ58:AS58"/>
    <mergeCell ref="AT58:AV58"/>
    <mergeCell ref="AW58:AY58"/>
    <mergeCell ref="AZ58:BB58"/>
    <mergeCell ref="BC58:BE58"/>
    <mergeCell ref="BF58:BH58"/>
    <mergeCell ref="Y58:AA58"/>
    <mergeCell ref="AB58:AD58"/>
    <mergeCell ref="AE58:AG58"/>
    <mergeCell ref="AH58:AJ58"/>
    <mergeCell ref="AK58:AM58"/>
    <mergeCell ref="AN58:AP58"/>
    <mergeCell ref="DW57:DY57"/>
    <mergeCell ref="DZ57:EB57"/>
    <mergeCell ref="ED57:EG57"/>
    <mergeCell ref="D58:F58"/>
    <mergeCell ref="G58:I58"/>
    <mergeCell ref="J58:L58"/>
    <mergeCell ref="M58:O58"/>
    <mergeCell ref="P58:R58"/>
    <mergeCell ref="S58:U58"/>
    <mergeCell ref="V58:X58"/>
    <mergeCell ref="DE57:DG57"/>
    <mergeCell ref="DH57:DJ57"/>
    <mergeCell ref="DK57:DM57"/>
    <mergeCell ref="DN57:DP57"/>
    <mergeCell ref="DQ57:DS57"/>
    <mergeCell ref="DT57:DV57"/>
    <mergeCell ref="CM57:CO57"/>
    <mergeCell ref="CP57:CR57"/>
    <mergeCell ref="CS57:CU57"/>
    <mergeCell ref="CV57:CX57"/>
    <mergeCell ref="CY57:DA57"/>
    <mergeCell ref="DB57:DD57"/>
    <mergeCell ref="BU57:BW57"/>
    <mergeCell ref="BX57:BZ57"/>
    <mergeCell ref="CA57:CC57"/>
    <mergeCell ref="CD57:CF57"/>
    <mergeCell ref="CG57:CI57"/>
    <mergeCell ref="CJ57:CL57"/>
    <mergeCell ref="BC57:BE57"/>
    <mergeCell ref="BF57:BH57"/>
    <mergeCell ref="BI57:BK57"/>
    <mergeCell ref="BL57:BN57"/>
    <mergeCell ref="BO57:BQ57"/>
    <mergeCell ref="BR57:BT57"/>
    <mergeCell ref="AK57:AM57"/>
    <mergeCell ref="AN57:AP57"/>
    <mergeCell ref="AQ57:AS57"/>
    <mergeCell ref="AT57:AV57"/>
    <mergeCell ref="AW57:AY57"/>
    <mergeCell ref="AZ57:BB57"/>
    <mergeCell ref="S57:U57"/>
    <mergeCell ref="V57:X57"/>
    <mergeCell ref="Y57:AA57"/>
    <mergeCell ref="AB57:AD57"/>
    <mergeCell ref="AE57:AG57"/>
    <mergeCell ref="AH57:AJ57"/>
    <mergeCell ref="DQ56:DS56"/>
    <mergeCell ref="DT56:DV56"/>
    <mergeCell ref="DW56:DY56"/>
    <mergeCell ref="DZ56:EB56"/>
    <mergeCell ref="ED56:EG56"/>
    <mergeCell ref="D57:F57"/>
    <mergeCell ref="G57:I57"/>
    <mergeCell ref="J57:L57"/>
    <mergeCell ref="M57:O57"/>
    <mergeCell ref="P57:R57"/>
    <mergeCell ref="CY56:DA56"/>
    <mergeCell ref="DB56:DD56"/>
    <mergeCell ref="DE56:DG56"/>
    <mergeCell ref="DH56:DJ56"/>
    <mergeCell ref="DK56:DM56"/>
    <mergeCell ref="DN56:DP56"/>
    <mergeCell ref="CG56:CI56"/>
    <mergeCell ref="CJ56:CL56"/>
    <mergeCell ref="CM56:CO56"/>
    <mergeCell ref="CP56:CR56"/>
    <mergeCell ref="CS56:CU56"/>
    <mergeCell ref="CV56:CX56"/>
    <mergeCell ref="BO56:BQ56"/>
    <mergeCell ref="BR56:BT56"/>
    <mergeCell ref="BU56:BW56"/>
    <mergeCell ref="BX56:BZ56"/>
    <mergeCell ref="CA56:CC56"/>
    <mergeCell ref="CD56:CF56"/>
    <mergeCell ref="AW56:AY56"/>
    <mergeCell ref="AZ56:BB56"/>
    <mergeCell ref="BC56:BE56"/>
    <mergeCell ref="BF56:BH56"/>
    <mergeCell ref="BI56:BK56"/>
    <mergeCell ref="BL56:BN56"/>
    <mergeCell ref="AE56:AG56"/>
    <mergeCell ref="AH56:AJ56"/>
    <mergeCell ref="AK56:AM56"/>
    <mergeCell ref="AN56:AP56"/>
    <mergeCell ref="AQ56:AS56"/>
    <mergeCell ref="AT56:AV56"/>
    <mergeCell ref="ED55:EG55"/>
    <mergeCell ref="D56:F56"/>
    <mergeCell ref="G56:I56"/>
    <mergeCell ref="J56:L56"/>
    <mergeCell ref="M56:O56"/>
    <mergeCell ref="P56:R56"/>
    <mergeCell ref="S56:U56"/>
    <mergeCell ref="V56:X56"/>
    <mergeCell ref="Y56:AA56"/>
    <mergeCell ref="AB56:AD56"/>
    <mergeCell ref="DK55:DM55"/>
    <mergeCell ref="DN55:DP55"/>
    <mergeCell ref="DQ55:DS55"/>
    <mergeCell ref="DT55:DV55"/>
    <mergeCell ref="DW55:DY55"/>
    <mergeCell ref="DZ55:EB55"/>
    <mergeCell ref="CS55:CU55"/>
    <mergeCell ref="CV55:CX55"/>
    <mergeCell ref="CY55:DA55"/>
    <mergeCell ref="DB55:DD55"/>
    <mergeCell ref="DE55:DG55"/>
    <mergeCell ref="DH55:DJ55"/>
    <mergeCell ref="CA55:CC55"/>
    <mergeCell ref="CD55:CF55"/>
    <mergeCell ref="CJ55:CL55"/>
    <mergeCell ref="CM55:CO55"/>
    <mergeCell ref="CP55:CR55"/>
    <mergeCell ref="BI55:BK55"/>
    <mergeCell ref="BL55:BN55"/>
    <mergeCell ref="BO55:BQ55"/>
    <mergeCell ref="BR55:BT55"/>
    <mergeCell ref="BU55:BW55"/>
    <mergeCell ref="BX55:BZ55"/>
    <mergeCell ref="AQ55:AS55"/>
    <mergeCell ref="AT55:AV55"/>
    <mergeCell ref="AW55:AY55"/>
    <mergeCell ref="AZ55:BB55"/>
    <mergeCell ref="BC55:BE55"/>
    <mergeCell ref="BF55:BH55"/>
    <mergeCell ref="Y55:AA55"/>
    <mergeCell ref="AB55:AD55"/>
    <mergeCell ref="AE55:AG55"/>
    <mergeCell ref="AH55:AJ55"/>
    <mergeCell ref="AK55:AM55"/>
    <mergeCell ref="AN55:AP55"/>
    <mergeCell ref="DZ54:EB54"/>
    <mergeCell ref="ED54:EG54"/>
    <mergeCell ref="D55:F55"/>
    <mergeCell ref="G55:I55"/>
    <mergeCell ref="J55:L55"/>
    <mergeCell ref="M55:O55"/>
    <mergeCell ref="P55:R55"/>
    <mergeCell ref="S55:U55"/>
    <mergeCell ref="V55:X55"/>
    <mergeCell ref="DE54:DG54"/>
    <mergeCell ref="DH54:DJ54"/>
    <mergeCell ref="DK54:DM54"/>
    <mergeCell ref="DN54:DP54"/>
    <mergeCell ref="DQ54:DS54"/>
    <mergeCell ref="DT54:DV54"/>
    <mergeCell ref="CM54:CO54"/>
    <mergeCell ref="CP54:CR54"/>
    <mergeCell ref="CS54:CU54"/>
    <mergeCell ref="CV54:CX54"/>
    <mergeCell ref="CY54:DA54"/>
    <mergeCell ref="DB54:DD54"/>
    <mergeCell ref="BU54:BW54"/>
    <mergeCell ref="BX54:BZ54"/>
    <mergeCell ref="CA54:CC54"/>
    <mergeCell ref="CD54:CF54"/>
    <mergeCell ref="CG54:CI54"/>
    <mergeCell ref="CJ54:CL54"/>
    <mergeCell ref="BC54:BE54"/>
    <mergeCell ref="BF54:BH54"/>
    <mergeCell ref="BI54:BK54"/>
    <mergeCell ref="BL54:BN54"/>
    <mergeCell ref="CG55:CI55"/>
    <mergeCell ref="BR54:BT54"/>
    <mergeCell ref="AK54:AM54"/>
    <mergeCell ref="AN54:AP54"/>
    <mergeCell ref="AQ54:AS54"/>
    <mergeCell ref="AT54:AV54"/>
    <mergeCell ref="AW54:AY54"/>
    <mergeCell ref="AZ54:BB54"/>
    <mergeCell ref="S54:U54"/>
    <mergeCell ref="V54:X54"/>
    <mergeCell ref="Y54:AA54"/>
    <mergeCell ref="AB54:AD54"/>
    <mergeCell ref="AE54:AG54"/>
    <mergeCell ref="AH54:AJ54"/>
    <mergeCell ref="DQ53:DS53"/>
    <mergeCell ref="DT53:DV53"/>
    <mergeCell ref="DW53:DY53"/>
    <mergeCell ref="AH53:AJ53"/>
    <mergeCell ref="AK53:AM53"/>
    <mergeCell ref="AN53:AP53"/>
    <mergeCell ref="AQ53:AS53"/>
    <mergeCell ref="AT53:AV53"/>
    <mergeCell ref="DW54:DY54"/>
    <mergeCell ref="ED53:EG53"/>
    <mergeCell ref="D54:F54"/>
    <mergeCell ref="G54:I54"/>
    <mergeCell ref="J54:L54"/>
    <mergeCell ref="M54:O54"/>
    <mergeCell ref="P54:R54"/>
    <mergeCell ref="CY53:DA53"/>
    <mergeCell ref="DB53:DD53"/>
    <mergeCell ref="DE53:DG53"/>
    <mergeCell ref="DH53:DJ53"/>
    <mergeCell ref="DK53:DM53"/>
    <mergeCell ref="DN53:DP53"/>
    <mergeCell ref="CG53:CI53"/>
    <mergeCell ref="CJ53:CL53"/>
    <mergeCell ref="CM53:CO53"/>
    <mergeCell ref="CP53:CR53"/>
    <mergeCell ref="CS53:CU53"/>
    <mergeCell ref="CV53:CX53"/>
    <mergeCell ref="BO53:BQ53"/>
    <mergeCell ref="BR53:BT53"/>
    <mergeCell ref="BU53:BW53"/>
    <mergeCell ref="BX53:BZ53"/>
    <mergeCell ref="CA53:CC53"/>
    <mergeCell ref="CD53:CF53"/>
    <mergeCell ref="AW53:AY53"/>
    <mergeCell ref="AZ53:BB53"/>
    <mergeCell ref="BC53:BE53"/>
    <mergeCell ref="BF53:BH53"/>
    <mergeCell ref="BI53:BK53"/>
    <mergeCell ref="BL53:BN53"/>
    <mergeCell ref="AE53:AG53"/>
    <mergeCell ref="BO54:BQ54"/>
    <mergeCell ref="D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DK52:DM52"/>
    <mergeCell ref="DN52:DP52"/>
    <mergeCell ref="DQ52:DS52"/>
    <mergeCell ref="DT52:DV52"/>
    <mergeCell ref="DW52:DY52"/>
    <mergeCell ref="DZ52:EB52"/>
    <mergeCell ref="CS52:CU52"/>
    <mergeCell ref="CV52:CX52"/>
    <mergeCell ref="CY52:DA52"/>
    <mergeCell ref="DB52:DD52"/>
    <mergeCell ref="DE52:DG52"/>
    <mergeCell ref="DH52:DJ52"/>
    <mergeCell ref="CA52:CC52"/>
    <mergeCell ref="CD52:CF52"/>
    <mergeCell ref="CG52:CI52"/>
    <mergeCell ref="CJ52:CL52"/>
    <mergeCell ref="CM52:CO52"/>
    <mergeCell ref="CP52:CR52"/>
    <mergeCell ref="BI52:BK52"/>
    <mergeCell ref="BL52:BN52"/>
    <mergeCell ref="BO52:BQ52"/>
    <mergeCell ref="BR52:BT52"/>
    <mergeCell ref="DZ53:EB53"/>
    <mergeCell ref="BU52:BW52"/>
    <mergeCell ref="BX52:BZ52"/>
    <mergeCell ref="AQ52:AS52"/>
    <mergeCell ref="AT52:AV52"/>
    <mergeCell ref="AW52:AY52"/>
    <mergeCell ref="AZ52:BB52"/>
    <mergeCell ref="BC52:BE52"/>
    <mergeCell ref="BF52:BH52"/>
    <mergeCell ref="Y52:AA52"/>
    <mergeCell ref="AB52:AD52"/>
    <mergeCell ref="AE52:AG52"/>
    <mergeCell ref="AH52:AJ52"/>
    <mergeCell ref="AK52:AM52"/>
    <mergeCell ref="AN52:AP52"/>
    <mergeCell ref="DW51:DY51"/>
    <mergeCell ref="DZ51:EB51"/>
    <mergeCell ref="ED51:EG51"/>
    <mergeCell ref="AN51:AP51"/>
    <mergeCell ref="AQ51:AS51"/>
    <mergeCell ref="AT51:AV51"/>
    <mergeCell ref="AW51:AY51"/>
    <mergeCell ref="AZ51:BB51"/>
    <mergeCell ref="ED52:EG52"/>
    <mergeCell ref="D52:F52"/>
    <mergeCell ref="G52:I52"/>
    <mergeCell ref="J52:L52"/>
    <mergeCell ref="M52:O52"/>
    <mergeCell ref="P52:R52"/>
    <mergeCell ref="S52:U52"/>
    <mergeCell ref="V52:X52"/>
    <mergeCell ref="DE51:DG51"/>
    <mergeCell ref="DH51:DJ51"/>
    <mergeCell ref="DK51:DM51"/>
    <mergeCell ref="DN51:DP51"/>
    <mergeCell ref="DQ51:DS51"/>
    <mergeCell ref="DT51:DV51"/>
    <mergeCell ref="CM51:CO51"/>
    <mergeCell ref="CP51:CR51"/>
    <mergeCell ref="CS51:CU51"/>
    <mergeCell ref="CV51:CX51"/>
    <mergeCell ref="CY51:DA51"/>
    <mergeCell ref="DB51:DD51"/>
    <mergeCell ref="BU51:BW51"/>
    <mergeCell ref="BX51:BZ51"/>
    <mergeCell ref="CA51:CC51"/>
    <mergeCell ref="CD51:CF51"/>
    <mergeCell ref="CG51:CI51"/>
    <mergeCell ref="CJ51:CL51"/>
    <mergeCell ref="BC51:BE51"/>
    <mergeCell ref="BF51:BH51"/>
    <mergeCell ref="BI51:BK51"/>
    <mergeCell ref="BL51:BN51"/>
    <mergeCell ref="BO51:BQ51"/>
    <mergeCell ref="BR51:BT51"/>
    <mergeCell ref="AK51:AM51"/>
    <mergeCell ref="S51:U51"/>
    <mergeCell ref="V51:X51"/>
    <mergeCell ref="Y51:AA51"/>
    <mergeCell ref="AB51:AD51"/>
    <mergeCell ref="AE51:AG51"/>
    <mergeCell ref="AH51:AJ51"/>
    <mergeCell ref="DQ50:DS50"/>
    <mergeCell ref="DT50:DV50"/>
    <mergeCell ref="DW50:DY50"/>
    <mergeCell ref="DZ50:EB50"/>
    <mergeCell ref="ED50:EG50"/>
    <mergeCell ref="D51:F51"/>
    <mergeCell ref="G51:I51"/>
    <mergeCell ref="J51:L51"/>
    <mergeCell ref="M51:O51"/>
    <mergeCell ref="P51:R51"/>
    <mergeCell ref="CY50:DA50"/>
    <mergeCell ref="DB50:DD50"/>
    <mergeCell ref="DE50:DG50"/>
    <mergeCell ref="DH50:DJ50"/>
    <mergeCell ref="DK50:DM50"/>
    <mergeCell ref="DN50:DP50"/>
    <mergeCell ref="CG50:CI50"/>
    <mergeCell ref="CJ50:CL50"/>
    <mergeCell ref="CM50:CO50"/>
    <mergeCell ref="CP50:CR50"/>
    <mergeCell ref="CS50:CU50"/>
    <mergeCell ref="CV50:CX50"/>
    <mergeCell ref="BO50:BQ50"/>
    <mergeCell ref="BR50:BT50"/>
    <mergeCell ref="BU50:BW50"/>
    <mergeCell ref="BX50:BZ50"/>
    <mergeCell ref="CA50:CC50"/>
    <mergeCell ref="CD50:CF50"/>
    <mergeCell ref="AW50:AY50"/>
    <mergeCell ref="AZ50:BB50"/>
    <mergeCell ref="BC50:BE50"/>
    <mergeCell ref="BF50:BH50"/>
    <mergeCell ref="BI50:BK50"/>
    <mergeCell ref="BL50:BN50"/>
    <mergeCell ref="AE50:AG50"/>
    <mergeCell ref="AH50:AJ50"/>
    <mergeCell ref="AK50:AM50"/>
    <mergeCell ref="AN50:AP50"/>
    <mergeCell ref="AQ50:AS50"/>
    <mergeCell ref="AT50:AV50"/>
    <mergeCell ref="ED49:EG49"/>
    <mergeCell ref="D50:F50"/>
    <mergeCell ref="G50:I50"/>
    <mergeCell ref="J50:L50"/>
    <mergeCell ref="M50:O50"/>
    <mergeCell ref="P50:R50"/>
    <mergeCell ref="S50:U50"/>
    <mergeCell ref="V50:X50"/>
    <mergeCell ref="Y50:AA50"/>
    <mergeCell ref="AB50:AD50"/>
    <mergeCell ref="DK49:DM49"/>
    <mergeCell ref="DN49:DP49"/>
    <mergeCell ref="DQ49:DS49"/>
    <mergeCell ref="DT49:DV49"/>
    <mergeCell ref="DW49:DY49"/>
    <mergeCell ref="DZ49:EB49"/>
    <mergeCell ref="CS49:CU49"/>
    <mergeCell ref="CV49:CX49"/>
    <mergeCell ref="CY49:DA49"/>
    <mergeCell ref="DB49:DD49"/>
    <mergeCell ref="DE49:DG49"/>
    <mergeCell ref="DH49:DJ49"/>
    <mergeCell ref="CA49:CC49"/>
    <mergeCell ref="CD49:CF49"/>
    <mergeCell ref="CG49:CI49"/>
    <mergeCell ref="CJ49:CL49"/>
    <mergeCell ref="CM49:CO49"/>
    <mergeCell ref="CP49:CR49"/>
    <mergeCell ref="BI49:BK49"/>
    <mergeCell ref="BL49:BN49"/>
    <mergeCell ref="BO49:BQ49"/>
    <mergeCell ref="BR49:BT49"/>
    <mergeCell ref="BU49:BW49"/>
    <mergeCell ref="BX49:BZ49"/>
    <mergeCell ref="AQ49:AS49"/>
    <mergeCell ref="AT49:AV49"/>
    <mergeCell ref="AW49:AY49"/>
    <mergeCell ref="AZ49:BB49"/>
    <mergeCell ref="BC49:BE49"/>
    <mergeCell ref="BF49:BH49"/>
    <mergeCell ref="Y49:AA49"/>
    <mergeCell ref="AB49:AD49"/>
    <mergeCell ref="AE49:AG49"/>
    <mergeCell ref="AH49:AJ49"/>
    <mergeCell ref="AK49:AM49"/>
    <mergeCell ref="AN49:AP49"/>
    <mergeCell ref="DZ47:EB47"/>
    <mergeCell ref="ED47:EG47"/>
    <mergeCell ref="A48:C48"/>
    <mergeCell ref="D49:F49"/>
    <mergeCell ref="G49:I49"/>
    <mergeCell ref="J49:L49"/>
    <mergeCell ref="M49:O49"/>
    <mergeCell ref="P49:R49"/>
    <mergeCell ref="S49:U49"/>
    <mergeCell ref="V49:X49"/>
    <mergeCell ref="DH47:DJ47"/>
    <mergeCell ref="DK47:DM47"/>
    <mergeCell ref="DN47:DP47"/>
    <mergeCell ref="DQ47:DS47"/>
    <mergeCell ref="DT47:DV47"/>
    <mergeCell ref="DW47:DY47"/>
    <mergeCell ref="CP47:CR47"/>
    <mergeCell ref="CS47:CU47"/>
    <mergeCell ref="CV47:CX47"/>
    <mergeCell ref="CY47:DA47"/>
    <mergeCell ref="DB47:DD47"/>
    <mergeCell ref="DE47:DG47"/>
    <mergeCell ref="BX47:BZ47"/>
    <mergeCell ref="CA47:CC47"/>
    <mergeCell ref="CD47:CF47"/>
    <mergeCell ref="CG47:CI47"/>
    <mergeCell ref="CJ47:CL47"/>
    <mergeCell ref="CM47:CO47"/>
    <mergeCell ref="BF47:BH47"/>
    <mergeCell ref="BI47:BK47"/>
    <mergeCell ref="BL47:BN47"/>
    <mergeCell ref="BO47:BQ47"/>
    <mergeCell ref="BR47:BT47"/>
    <mergeCell ref="BU47:BW47"/>
    <mergeCell ref="AN47:AP47"/>
    <mergeCell ref="AQ47:AS47"/>
    <mergeCell ref="AT47:AV47"/>
    <mergeCell ref="AW47:AY47"/>
    <mergeCell ref="AZ47:BB47"/>
    <mergeCell ref="BC47:BE47"/>
    <mergeCell ref="V47:X47"/>
    <mergeCell ref="Y47:AA47"/>
    <mergeCell ref="AB47:AD47"/>
    <mergeCell ref="AE47:AG47"/>
    <mergeCell ref="AH47:AJ47"/>
    <mergeCell ref="AK47:AM47"/>
    <mergeCell ref="D47:F47"/>
    <mergeCell ref="G47:I47"/>
    <mergeCell ref="J47:L47"/>
    <mergeCell ref="M47:O47"/>
    <mergeCell ref="P47:R47"/>
    <mergeCell ref="S47:U47"/>
    <mergeCell ref="DN45:DP45"/>
    <mergeCell ref="DQ45:DS45"/>
    <mergeCell ref="DT45:DV45"/>
    <mergeCell ref="DW45:DY45"/>
    <mergeCell ref="DZ45:EB45"/>
    <mergeCell ref="ED45:EG45"/>
    <mergeCell ref="CV45:CX45"/>
    <mergeCell ref="CY45:DA45"/>
    <mergeCell ref="DB45:DD45"/>
    <mergeCell ref="DE45:DG45"/>
    <mergeCell ref="DH45:DJ45"/>
    <mergeCell ref="DK45:DM45"/>
    <mergeCell ref="CD45:CF45"/>
    <mergeCell ref="CG45:CI45"/>
    <mergeCell ref="CJ45:CL45"/>
    <mergeCell ref="CM45:CO45"/>
    <mergeCell ref="CP45:CR45"/>
    <mergeCell ref="CS45:CU45"/>
    <mergeCell ref="BL45:BN45"/>
    <mergeCell ref="BO45:BQ45"/>
    <mergeCell ref="BR45:BT45"/>
    <mergeCell ref="BU45:BW45"/>
    <mergeCell ref="BX45:BZ45"/>
    <mergeCell ref="CA45:CC45"/>
    <mergeCell ref="AT45:AV45"/>
    <mergeCell ref="AW45:AY45"/>
    <mergeCell ref="AZ45:BB45"/>
    <mergeCell ref="BC45:BE45"/>
    <mergeCell ref="BF45:BH45"/>
    <mergeCell ref="BI45:BK45"/>
    <mergeCell ref="AB45:AD45"/>
    <mergeCell ref="AE45:AG45"/>
    <mergeCell ref="AH45:AJ45"/>
    <mergeCell ref="AK45:AM45"/>
    <mergeCell ref="AN45:AP45"/>
    <mergeCell ref="AQ45:AS45"/>
    <mergeCell ref="DZ42:EB42"/>
    <mergeCell ref="EC42:EH42"/>
    <mergeCell ref="D45:F45"/>
    <mergeCell ref="G45:I45"/>
    <mergeCell ref="J45:L45"/>
    <mergeCell ref="M45:O45"/>
    <mergeCell ref="P45:R45"/>
    <mergeCell ref="S45:U45"/>
    <mergeCell ref="V45:X45"/>
    <mergeCell ref="Y45:AA45"/>
    <mergeCell ref="DH42:DJ42"/>
    <mergeCell ref="DK42:DM42"/>
    <mergeCell ref="DN42:DP42"/>
    <mergeCell ref="DQ42:DS42"/>
    <mergeCell ref="DT42:DV42"/>
    <mergeCell ref="DW42:DY42"/>
    <mergeCell ref="CP42:CR42"/>
    <mergeCell ref="CS42:CU42"/>
    <mergeCell ref="CV42:CX42"/>
    <mergeCell ref="CY42:DA42"/>
    <mergeCell ref="DB42:DD42"/>
    <mergeCell ref="DE42:DG42"/>
    <mergeCell ref="BX42:BZ42"/>
    <mergeCell ref="CA42:CC42"/>
    <mergeCell ref="CD42:CF42"/>
    <mergeCell ref="CG42:CI42"/>
    <mergeCell ref="CJ42:CL42"/>
    <mergeCell ref="CM42:CO42"/>
    <mergeCell ref="BF42:BH42"/>
    <mergeCell ref="BI42:BK42"/>
    <mergeCell ref="BL42:BN42"/>
    <mergeCell ref="BO42:BQ42"/>
    <mergeCell ref="BR42:BT42"/>
    <mergeCell ref="BU42:BW42"/>
    <mergeCell ref="AN42:AP42"/>
    <mergeCell ref="AQ42:AS42"/>
    <mergeCell ref="AT42:AV42"/>
    <mergeCell ref="AW42:AY42"/>
    <mergeCell ref="AZ42:BB42"/>
    <mergeCell ref="BC42:BE42"/>
    <mergeCell ref="V42:X42"/>
    <mergeCell ref="Y42:AA42"/>
    <mergeCell ref="AB42:AD42"/>
    <mergeCell ref="AE42:AG42"/>
    <mergeCell ref="AH42:AJ42"/>
    <mergeCell ref="AK42:AM42"/>
    <mergeCell ref="DW41:DY41"/>
    <mergeCell ref="DZ41:EB41"/>
    <mergeCell ref="EC41:EH41"/>
    <mergeCell ref="A42:C42"/>
    <mergeCell ref="D42:F42"/>
    <mergeCell ref="G42:I42"/>
    <mergeCell ref="J42:L42"/>
    <mergeCell ref="M42:O42"/>
    <mergeCell ref="P42:R42"/>
    <mergeCell ref="S42:U42"/>
    <mergeCell ref="DE41:DG41"/>
    <mergeCell ref="DH41:DJ41"/>
    <mergeCell ref="DK41:DM41"/>
    <mergeCell ref="DN41:DP41"/>
    <mergeCell ref="DQ41:DS41"/>
    <mergeCell ref="DT41:DV41"/>
    <mergeCell ref="CM41:CO41"/>
    <mergeCell ref="CP41:CR41"/>
    <mergeCell ref="CS41:CU41"/>
    <mergeCell ref="CV41:CX41"/>
    <mergeCell ref="CY41:DA41"/>
    <mergeCell ref="DB41:DD41"/>
    <mergeCell ref="BU41:BW41"/>
    <mergeCell ref="BX41:BZ41"/>
    <mergeCell ref="CA41:CC41"/>
    <mergeCell ref="CD41:CF41"/>
    <mergeCell ref="CG41:CI41"/>
    <mergeCell ref="CJ41:CL41"/>
    <mergeCell ref="BC41:BE41"/>
    <mergeCell ref="BF41:BH41"/>
    <mergeCell ref="BI41:BK41"/>
    <mergeCell ref="BL41:BN41"/>
    <mergeCell ref="BO41:BQ41"/>
    <mergeCell ref="BR41:BT41"/>
    <mergeCell ref="AK41:AM41"/>
    <mergeCell ref="AN41:AP41"/>
    <mergeCell ref="AQ41:AS41"/>
    <mergeCell ref="AT41:AV41"/>
    <mergeCell ref="AW41:AY41"/>
    <mergeCell ref="AZ41:BB41"/>
    <mergeCell ref="S41:U41"/>
    <mergeCell ref="V41:X41"/>
    <mergeCell ref="Y41:AA41"/>
    <mergeCell ref="AB41:AD41"/>
    <mergeCell ref="AE41:AG41"/>
    <mergeCell ref="AH41:AJ41"/>
    <mergeCell ref="A41:C41"/>
    <mergeCell ref="D41:F41"/>
    <mergeCell ref="G41:I41"/>
    <mergeCell ref="J41:L41"/>
    <mergeCell ref="M41:O41"/>
    <mergeCell ref="P41:R41"/>
    <mergeCell ref="CM40:CO40"/>
    <mergeCell ref="CP40:CR40"/>
    <mergeCell ref="CS40:CU40"/>
    <mergeCell ref="CV40:CX40"/>
    <mergeCell ref="CY40:DA40"/>
    <mergeCell ref="DB40:DD40"/>
    <mergeCell ref="BU40:BW40"/>
    <mergeCell ref="BX40:BZ40"/>
    <mergeCell ref="CA40:CC40"/>
    <mergeCell ref="CD40:CF40"/>
    <mergeCell ref="CG40:CI40"/>
    <mergeCell ref="CJ40:CL40"/>
    <mergeCell ref="BC40:BE40"/>
    <mergeCell ref="BF40:BH40"/>
    <mergeCell ref="BI40:BK40"/>
    <mergeCell ref="BL40:BN40"/>
    <mergeCell ref="BO40:BQ40"/>
    <mergeCell ref="BR40:BT40"/>
    <mergeCell ref="AK40:AM40"/>
    <mergeCell ref="AN40:AP40"/>
    <mergeCell ref="AQ40:AS40"/>
    <mergeCell ref="AT40:AV40"/>
    <mergeCell ref="AW40:AY40"/>
    <mergeCell ref="AZ40:BB40"/>
    <mergeCell ref="S40:U40"/>
    <mergeCell ref="V40:X40"/>
    <mergeCell ref="Y40:AA40"/>
    <mergeCell ref="AB40:AD40"/>
    <mergeCell ref="AE40:AG40"/>
    <mergeCell ref="AH40:AJ40"/>
    <mergeCell ref="BR38:BW39"/>
    <mergeCell ref="BX38:CC39"/>
    <mergeCell ref="CD38:CI39"/>
    <mergeCell ref="CJ38:CO39"/>
    <mergeCell ref="CP38:CU39"/>
    <mergeCell ref="D40:F40"/>
    <mergeCell ref="G40:I40"/>
    <mergeCell ref="J40:L40"/>
    <mergeCell ref="M40:O40"/>
    <mergeCell ref="P40:R40"/>
    <mergeCell ref="DZ37:EB40"/>
    <mergeCell ref="V38:AA39"/>
    <mergeCell ref="AB38:AG39"/>
    <mergeCell ref="AH38:AM39"/>
    <mergeCell ref="AN38:AS39"/>
    <mergeCell ref="AT38:AY39"/>
    <mergeCell ref="AZ38:BE39"/>
    <mergeCell ref="BF38:BK39"/>
    <mergeCell ref="BL38:BN39"/>
    <mergeCell ref="BO38:BQ39"/>
    <mergeCell ref="DB37:DG39"/>
    <mergeCell ref="DH37:DM39"/>
    <mergeCell ref="DN37:DP40"/>
    <mergeCell ref="DQ37:DS40"/>
    <mergeCell ref="DT37:DV40"/>
    <mergeCell ref="DW37:DY40"/>
    <mergeCell ref="DE40:DG40"/>
    <mergeCell ref="DH40:DJ40"/>
    <mergeCell ref="DK40:DM40"/>
    <mergeCell ref="EC30:EE30"/>
    <mergeCell ref="EF30:EH30"/>
    <mergeCell ref="A36:C40"/>
    <mergeCell ref="D36:L39"/>
    <mergeCell ref="M36:BN36"/>
    <mergeCell ref="BO36:DM36"/>
    <mergeCell ref="DN36:EB36"/>
    <mergeCell ref="EC36:EH40"/>
    <mergeCell ref="M37:U39"/>
    <mergeCell ref="CV37:DA39"/>
    <mergeCell ref="DK30:DM30"/>
    <mergeCell ref="DN30:DP30"/>
    <mergeCell ref="DQ30:DS30"/>
    <mergeCell ref="DT30:DV30"/>
    <mergeCell ref="DW30:DY30"/>
    <mergeCell ref="DZ30:EB30"/>
    <mergeCell ref="CS30:CU30"/>
    <mergeCell ref="CV30:CX30"/>
    <mergeCell ref="CY30:DA30"/>
    <mergeCell ref="DB30:DD30"/>
    <mergeCell ref="DE30:DG30"/>
    <mergeCell ref="DH30:DJ30"/>
    <mergeCell ref="CA30:CC30"/>
    <mergeCell ref="CD30:CF30"/>
    <mergeCell ref="CG30:CI30"/>
    <mergeCell ref="CJ30:CL30"/>
    <mergeCell ref="CM30:CO30"/>
    <mergeCell ref="CP30:CR30"/>
    <mergeCell ref="BI30:BK30"/>
    <mergeCell ref="BL30:BN30"/>
    <mergeCell ref="BO30:BQ30"/>
    <mergeCell ref="BR30:BT30"/>
    <mergeCell ref="BU30:BW30"/>
    <mergeCell ref="BX30:BZ30"/>
    <mergeCell ref="AQ30:AS30"/>
    <mergeCell ref="AT30:AV30"/>
    <mergeCell ref="AW30:AY30"/>
    <mergeCell ref="AZ30:BB30"/>
    <mergeCell ref="BC30:BE30"/>
    <mergeCell ref="BF30:BH30"/>
    <mergeCell ref="Y30:AA30"/>
    <mergeCell ref="AB30:AD30"/>
    <mergeCell ref="AE30:AG30"/>
    <mergeCell ref="AH30:AJ30"/>
    <mergeCell ref="AK30:AM30"/>
    <mergeCell ref="AN30:AP30"/>
    <mergeCell ref="DZ29:EB29"/>
    <mergeCell ref="EC29:EE29"/>
    <mergeCell ref="AN29:AP29"/>
    <mergeCell ref="AQ29:AS29"/>
    <mergeCell ref="AT29:AV29"/>
    <mergeCell ref="AW29:AY29"/>
    <mergeCell ref="AZ29:BB29"/>
    <mergeCell ref="BC29:BE29"/>
    <mergeCell ref="EF29:EH29"/>
    <mergeCell ref="D30:F30"/>
    <mergeCell ref="G30:I30"/>
    <mergeCell ref="J30:L30"/>
    <mergeCell ref="M30:O30"/>
    <mergeCell ref="P30:R30"/>
    <mergeCell ref="S30:U30"/>
    <mergeCell ref="V30:X30"/>
    <mergeCell ref="DH29:DJ29"/>
    <mergeCell ref="DK29:DM29"/>
    <mergeCell ref="DN29:DP29"/>
    <mergeCell ref="DQ29:DS29"/>
    <mergeCell ref="DT29:DV29"/>
    <mergeCell ref="DW29:DY29"/>
    <mergeCell ref="CP29:CR29"/>
    <mergeCell ref="CS29:CU29"/>
    <mergeCell ref="CV29:CX29"/>
    <mergeCell ref="CY29:DA29"/>
    <mergeCell ref="DB29:DD29"/>
    <mergeCell ref="DE29:DG29"/>
    <mergeCell ref="BX29:BZ29"/>
    <mergeCell ref="CA29:CC29"/>
    <mergeCell ref="CD29:CF29"/>
    <mergeCell ref="CG29:CI29"/>
    <mergeCell ref="CJ29:CL29"/>
    <mergeCell ref="CM29:CO29"/>
    <mergeCell ref="BF29:BH29"/>
    <mergeCell ref="BI29:BK29"/>
    <mergeCell ref="BL29:BN29"/>
    <mergeCell ref="BO29:BQ29"/>
    <mergeCell ref="BR29:BT29"/>
    <mergeCell ref="BU29:BW29"/>
    <mergeCell ref="V29:X29"/>
    <mergeCell ref="Y29:AA29"/>
    <mergeCell ref="AB29:AD29"/>
    <mergeCell ref="AE29:AG29"/>
    <mergeCell ref="AH29:AJ29"/>
    <mergeCell ref="AK29:AM29"/>
    <mergeCell ref="D29:F29"/>
    <mergeCell ref="G29:I29"/>
    <mergeCell ref="J29:L29"/>
    <mergeCell ref="M29:O29"/>
    <mergeCell ref="P29:R29"/>
    <mergeCell ref="S29:U29"/>
    <mergeCell ref="DQ28:DS28"/>
    <mergeCell ref="DT28:DV28"/>
    <mergeCell ref="DW28:DY28"/>
    <mergeCell ref="DZ28:EB28"/>
    <mergeCell ref="EC28:EE28"/>
    <mergeCell ref="AW28:AY28"/>
    <mergeCell ref="AZ28:BB28"/>
    <mergeCell ref="BC28:BE28"/>
    <mergeCell ref="BF28:BH28"/>
    <mergeCell ref="BI28:BK28"/>
    <mergeCell ref="BL28:BN28"/>
    <mergeCell ref="AE28:AG28"/>
    <mergeCell ref="AH28:AJ28"/>
    <mergeCell ref="AK28:AM28"/>
    <mergeCell ref="AN28:AP28"/>
    <mergeCell ref="AQ28:AS28"/>
    <mergeCell ref="AT28:AV28"/>
    <mergeCell ref="EF28:EH28"/>
    <mergeCell ref="CY28:DA28"/>
    <mergeCell ref="DB28:DD28"/>
    <mergeCell ref="DE28:DG28"/>
    <mergeCell ref="DH28:DJ28"/>
    <mergeCell ref="DK28:DM28"/>
    <mergeCell ref="DN28:DP28"/>
    <mergeCell ref="CG28:CI28"/>
    <mergeCell ref="CJ28:CL28"/>
    <mergeCell ref="CM28:CO28"/>
    <mergeCell ref="CP28:CR28"/>
    <mergeCell ref="CS28:CU28"/>
    <mergeCell ref="CV28:CX28"/>
    <mergeCell ref="BO28:BQ28"/>
    <mergeCell ref="BR28:BT28"/>
    <mergeCell ref="BU28:BW28"/>
    <mergeCell ref="BX28:BZ28"/>
    <mergeCell ref="CA28:CC28"/>
    <mergeCell ref="CD28:CF28"/>
    <mergeCell ref="EF27:EH27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DN27:DP27"/>
    <mergeCell ref="DQ27:DS27"/>
    <mergeCell ref="DT27:DV27"/>
    <mergeCell ref="DW27:DY27"/>
    <mergeCell ref="DZ27:EB27"/>
    <mergeCell ref="EC27:EE27"/>
    <mergeCell ref="CV27:CX27"/>
    <mergeCell ref="CY27:DA27"/>
    <mergeCell ref="DB27:DD27"/>
    <mergeCell ref="DE27:DG27"/>
    <mergeCell ref="DH27:DJ27"/>
    <mergeCell ref="DK27:DM27"/>
    <mergeCell ref="CD27:CF27"/>
    <mergeCell ref="CG27:CI27"/>
    <mergeCell ref="CJ27:CL27"/>
    <mergeCell ref="CM27:CO27"/>
    <mergeCell ref="CP27:CR27"/>
    <mergeCell ref="CS27:CU27"/>
    <mergeCell ref="BL27:BN27"/>
    <mergeCell ref="BO27:BQ27"/>
    <mergeCell ref="BR27:BT27"/>
    <mergeCell ref="BU27:BW27"/>
    <mergeCell ref="BX27:BZ27"/>
    <mergeCell ref="CA27:CC27"/>
    <mergeCell ref="AT27:AV27"/>
    <mergeCell ref="AW27:AY27"/>
    <mergeCell ref="AZ27:BB27"/>
    <mergeCell ref="BC27:BE27"/>
    <mergeCell ref="BF27:BH27"/>
    <mergeCell ref="BI27:BK27"/>
    <mergeCell ref="AB27:AD27"/>
    <mergeCell ref="AE27:AG27"/>
    <mergeCell ref="AH27:AJ27"/>
    <mergeCell ref="AK27:AM27"/>
    <mergeCell ref="AN27:AP27"/>
    <mergeCell ref="AQ27:AS27"/>
    <mergeCell ref="EC26:EE26"/>
    <mergeCell ref="EF26:EH26"/>
    <mergeCell ref="D27:F27"/>
    <mergeCell ref="G27:I27"/>
    <mergeCell ref="J27:L27"/>
    <mergeCell ref="M27:O27"/>
    <mergeCell ref="P27:R27"/>
    <mergeCell ref="S27:U27"/>
    <mergeCell ref="V27:X27"/>
    <mergeCell ref="Y27:AA27"/>
    <mergeCell ref="DK26:DM26"/>
    <mergeCell ref="DN26:DP26"/>
    <mergeCell ref="DQ26:DS26"/>
    <mergeCell ref="DT26:DV26"/>
    <mergeCell ref="DW26:DY26"/>
    <mergeCell ref="DZ26:EB26"/>
    <mergeCell ref="CS26:CU26"/>
    <mergeCell ref="CV26:CX26"/>
    <mergeCell ref="CY26:DA26"/>
    <mergeCell ref="DB26:DD26"/>
    <mergeCell ref="DE26:DG26"/>
    <mergeCell ref="DH26:DJ26"/>
    <mergeCell ref="CA26:CC26"/>
    <mergeCell ref="CD26:CF26"/>
    <mergeCell ref="CG26:CI26"/>
    <mergeCell ref="CJ26:CL26"/>
    <mergeCell ref="CM26:CO26"/>
    <mergeCell ref="CP26:CR26"/>
    <mergeCell ref="BI26:BK26"/>
    <mergeCell ref="BL26:BN26"/>
    <mergeCell ref="BO26:BQ26"/>
    <mergeCell ref="BR26:BT26"/>
    <mergeCell ref="BU26:BW26"/>
    <mergeCell ref="BX26:BZ26"/>
    <mergeCell ref="AQ26:AS26"/>
    <mergeCell ref="AT26:AV26"/>
    <mergeCell ref="AW26:AY26"/>
    <mergeCell ref="AZ26:BB26"/>
    <mergeCell ref="BC26:BE26"/>
    <mergeCell ref="BF26:BH26"/>
    <mergeCell ref="Y26:AA26"/>
    <mergeCell ref="AB26:AD26"/>
    <mergeCell ref="AE26:AG26"/>
    <mergeCell ref="AH26:AJ26"/>
    <mergeCell ref="AK26:AM26"/>
    <mergeCell ref="AN26:AP26"/>
    <mergeCell ref="DZ25:EB25"/>
    <mergeCell ref="EC25:EE25"/>
    <mergeCell ref="EF25:EH25"/>
    <mergeCell ref="D26:F26"/>
    <mergeCell ref="G26:I26"/>
    <mergeCell ref="J26:L26"/>
    <mergeCell ref="M26:O26"/>
    <mergeCell ref="P26:R26"/>
    <mergeCell ref="S26:U26"/>
    <mergeCell ref="V26:X26"/>
    <mergeCell ref="DH25:DJ25"/>
    <mergeCell ref="DK25:DM25"/>
    <mergeCell ref="DN25:DP25"/>
    <mergeCell ref="DQ25:DS25"/>
    <mergeCell ref="DT25:DV25"/>
    <mergeCell ref="DW25:DY25"/>
    <mergeCell ref="CP25:CR25"/>
    <mergeCell ref="CS25:CU25"/>
    <mergeCell ref="CV25:CX25"/>
    <mergeCell ref="CY25:DA25"/>
    <mergeCell ref="DB25:DD25"/>
    <mergeCell ref="DE25:DG25"/>
    <mergeCell ref="BX25:BZ25"/>
    <mergeCell ref="CA25:CC25"/>
    <mergeCell ref="CD25:CF25"/>
    <mergeCell ref="CG25:CI25"/>
    <mergeCell ref="CJ25:CL25"/>
    <mergeCell ref="CM25:CO25"/>
    <mergeCell ref="BF25:BH25"/>
    <mergeCell ref="BI25:BK25"/>
    <mergeCell ref="BL25:BN25"/>
    <mergeCell ref="BO25:BQ25"/>
    <mergeCell ref="BR25:BT25"/>
    <mergeCell ref="BU25:BW25"/>
    <mergeCell ref="AN25:AP25"/>
    <mergeCell ref="AQ25:AS25"/>
    <mergeCell ref="AT25:AV25"/>
    <mergeCell ref="AW25:AY25"/>
    <mergeCell ref="AZ25:BB25"/>
    <mergeCell ref="BC25:BE25"/>
    <mergeCell ref="V25:X25"/>
    <mergeCell ref="Y25:AA25"/>
    <mergeCell ref="AB25:AD25"/>
    <mergeCell ref="AE25:AG25"/>
    <mergeCell ref="AH25:AJ25"/>
    <mergeCell ref="AK25:AM25"/>
    <mergeCell ref="D25:F25"/>
    <mergeCell ref="G25:I25"/>
    <mergeCell ref="J25:L25"/>
    <mergeCell ref="M25:O25"/>
    <mergeCell ref="P25:R25"/>
    <mergeCell ref="S25:U25"/>
    <mergeCell ref="DQ24:DS24"/>
    <mergeCell ref="DT24:DV24"/>
    <mergeCell ref="DW24:DY24"/>
    <mergeCell ref="DZ24:EB24"/>
    <mergeCell ref="EC24:EE24"/>
    <mergeCell ref="EF24:EH24"/>
    <mergeCell ref="CY24:DA24"/>
    <mergeCell ref="DB24:DD24"/>
    <mergeCell ref="DE24:DG24"/>
    <mergeCell ref="DH24:DJ24"/>
    <mergeCell ref="DK24:DM24"/>
    <mergeCell ref="DN24:DP24"/>
    <mergeCell ref="CG24:CI24"/>
    <mergeCell ref="CJ24:CL24"/>
    <mergeCell ref="CM24:CO24"/>
    <mergeCell ref="CP24:CR24"/>
    <mergeCell ref="CS24:CU24"/>
    <mergeCell ref="CV24:CX24"/>
    <mergeCell ref="BO24:BQ24"/>
    <mergeCell ref="BR24:BT24"/>
    <mergeCell ref="BU24:BW24"/>
    <mergeCell ref="BX24:BZ24"/>
    <mergeCell ref="CA24:CC24"/>
    <mergeCell ref="CD24:CF24"/>
    <mergeCell ref="AW24:AY24"/>
    <mergeCell ref="AZ24:BB24"/>
    <mergeCell ref="BC24:BE24"/>
    <mergeCell ref="BF24:BH24"/>
    <mergeCell ref="BI24:BK24"/>
    <mergeCell ref="BL24:BN24"/>
    <mergeCell ref="AE24:AG24"/>
    <mergeCell ref="AH24:AJ24"/>
    <mergeCell ref="AK24:AM24"/>
    <mergeCell ref="AN24:AP24"/>
    <mergeCell ref="AQ24:AS24"/>
    <mergeCell ref="AT24:AV24"/>
    <mergeCell ref="EF23:EH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DN23:DP23"/>
    <mergeCell ref="DQ23:DS23"/>
    <mergeCell ref="DT23:DV23"/>
    <mergeCell ref="DW23:DY23"/>
    <mergeCell ref="DZ23:EB23"/>
    <mergeCell ref="EC23:EE23"/>
    <mergeCell ref="CV23:CX23"/>
    <mergeCell ref="CY23:DA23"/>
    <mergeCell ref="DB23:DD23"/>
    <mergeCell ref="DE23:DG23"/>
    <mergeCell ref="DH23:DJ23"/>
    <mergeCell ref="DK23:DM23"/>
    <mergeCell ref="CD23:CF23"/>
    <mergeCell ref="CG23:CI23"/>
    <mergeCell ref="CJ23:CL23"/>
    <mergeCell ref="CM23:CO23"/>
    <mergeCell ref="CP23:CR23"/>
    <mergeCell ref="CS23:CU23"/>
    <mergeCell ref="BL23:BN23"/>
    <mergeCell ref="BO23:BQ23"/>
    <mergeCell ref="BR23:BT23"/>
    <mergeCell ref="BU23:BW23"/>
    <mergeCell ref="BX23:BZ23"/>
    <mergeCell ref="CA23:CC23"/>
    <mergeCell ref="AT23:AV23"/>
    <mergeCell ref="AW23:AY23"/>
    <mergeCell ref="AZ23:BB23"/>
    <mergeCell ref="BC23:BE23"/>
    <mergeCell ref="BF23:BH23"/>
    <mergeCell ref="BI23:BK23"/>
    <mergeCell ref="AB23:AD23"/>
    <mergeCell ref="AE23:AG23"/>
    <mergeCell ref="AH23:AJ23"/>
    <mergeCell ref="AK23:AM23"/>
    <mergeCell ref="AN23:AP23"/>
    <mergeCell ref="AQ23:AS23"/>
    <mergeCell ref="EC22:EE22"/>
    <mergeCell ref="EF22:EH22"/>
    <mergeCell ref="D23:F23"/>
    <mergeCell ref="G23:I23"/>
    <mergeCell ref="J23:L23"/>
    <mergeCell ref="M23:O23"/>
    <mergeCell ref="P23:R23"/>
    <mergeCell ref="S23:U23"/>
    <mergeCell ref="V23:X23"/>
    <mergeCell ref="Y23:AA23"/>
    <mergeCell ref="DK22:DM22"/>
    <mergeCell ref="DN22:DP22"/>
    <mergeCell ref="DQ22:DS22"/>
    <mergeCell ref="DT22:DV22"/>
    <mergeCell ref="DW22:DY22"/>
    <mergeCell ref="DZ22:EB22"/>
    <mergeCell ref="CS22:CU22"/>
    <mergeCell ref="CV22:CX22"/>
    <mergeCell ref="CY22:DA22"/>
    <mergeCell ref="DB22:DD22"/>
    <mergeCell ref="DE22:DG22"/>
    <mergeCell ref="DH22:DJ22"/>
    <mergeCell ref="CA22:CC22"/>
    <mergeCell ref="CD22:CF22"/>
    <mergeCell ref="CG22:CI22"/>
    <mergeCell ref="CJ22:CL22"/>
    <mergeCell ref="CM22:CO22"/>
    <mergeCell ref="CP22:CR22"/>
    <mergeCell ref="BI22:BK22"/>
    <mergeCell ref="BL22:BN22"/>
    <mergeCell ref="BO22:BQ22"/>
    <mergeCell ref="BR22:BT22"/>
    <mergeCell ref="BU22:BW22"/>
    <mergeCell ref="BX22:BZ22"/>
    <mergeCell ref="AQ22:AS22"/>
    <mergeCell ref="AT22:AV22"/>
    <mergeCell ref="AW22:AY22"/>
    <mergeCell ref="AZ22:BB22"/>
    <mergeCell ref="BC22:BE22"/>
    <mergeCell ref="BF22:BH22"/>
    <mergeCell ref="Y22:AA22"/>
    <mergeCell ref="AB22:AD22"/>
    <mergeCell ref="AE22:AG22"/>
    <mergeCell ref="AH22:AJ22"/>
    <mergeCell ref="AK22:AM22"/>
    <mergeCell ref="AN22:AP22"/>
    <mergeCell ref="DZ21:EB21"/>
    <mergeCell ref="EC21:EE21"/>
    <mergeCell ref="EF21:EH21"/>
    <mergeCell ref="D22:F22"/>
    <mergeCell ref="G22:I22"/>
    <mergeCell ref="J22:L22"/>
    <mergeCell ref="M22:O22"/>
    <mergeCell ref="P22:R22"/>
    <mergeCell ref="S22:U22"/>
    <mergeCell ref="V22:X22"/>
    <mergeCell ref="DH21:DJ21"/>
    <mergeCell ref="DK21:DM21"/>
    <mergeCell ref="DN21:DP21"/>
    <mergeCell ref="DQ21:DS21"/>
    <mergeCell ref="DT21:DV21"/>
    <mergeCell ref="DW21:DY21"/>
    <mergeCell ref="CP21:CR21"/>
    <mergeCell ref="CS21:CU21"/>
    <mergeCell ref="CV21:CX21"/>
    <mergeCell ref="CY21:DA21"/>
    <mergeCell ref="DB21:DD21"/>
    <mergeCell ref="DE21:DG21"/>
    <mergeCell ref="BX21:BZ21"/>
    <mergeCell ref="CA21:CC21"/>
    <mergeCell ref="CD21:CF21"/>
    <mergeCell ref="CG21:CI21"/>
    <mergeCell ref="CJ21:CL21"/>
    <mergeCell ref="CM21:CO21"/>
    <mergeCell ref="BF21:BH21"/>
    <mergeCell ref="BI21:BK21"/>
    <mergeCell ref="BL21:BN21"/>
    <mergeCell ref="BO21:BQ21"/>
    <mergeCell ref="BR21:BT21"/>
    <mergeCell ref="BU21:BW21"/>
    <mergeCell ref="AN21:AP21"/>
    <mergeCell ref="AQ21:AS21"/>
    <mergeCell ref="AT21:AV21"/>
    <mergeCell ref="AW21:AY21"/>
    <mergeCell ref="AZ21:BB21"/>
    <mergeCell ref="BC21:BE21"/>
    <mergeCell ref="V21:X21"/>
    <mergeCell ref="Y21:AA21"/>
    <mergeCell ref="AB21:AD21"/>
    <mergeCell ref="AE21:AG21"/>
    <mergeCell ref="AH21:AJ21"/>
    <mergeCell ref="AK21:AM21"/>
    <mergeCell ref="D21:F21"/>
    <mergeCell ref="G21:I21"/>
    <mergeCell ref="J21:L21"/>
    <mergeCell ref="M21:O21"/>
    <mergeCell ref="P21:R21"/>
    <mergeCell ref="S21:U21"/>
    <mergeCell ref="DQ20:DS20"/>
    <mergeCell ref="DT20:DV20"/>
    <mergeCell ref="DW20:DY20"/>
    <mergeCell ref="DZ20:EB20"/>
    <mergeCell ref="EC20:EE20"/>
    <mergeCell ref="EF20:EH20"/>
    <mergeCell ref="CY20:DA20"/>
    <mergeCell ref="DB20:DD20"/>
    <mergeCell ref="DE20:DG20"/>
    <mergeCell ref="DH20:DJ20"/>
    <mergeCell ref="DK20:DM20"/>
    <mergeCell ref="DN20:DP20"/>
    <mergeCell ref="CG20:CI20"/>
    <mergeCell ref="CJ20:CL20"/>
    <mergeCell ref="CM20:CO20"/>
    <mergeCell ref="CP20:CR20"/>
    <mergeCell ref="CS20:CU20"/>
    <mergeCell ref="CV20:CX20"/>
    <mergeCell ref="BO20:BQ20"/>
    <mergeCell ref="BR20:BT20"/>
    <mergeCell ref="BU20:BW20"/>
    <mergeCell ref="BX20:BZ20"/>
    <mergeCell ref="CA20:CC20"/>
    <mergeCell ref="CD20:CF20"/>
    <mergeCell ref="AW20:AY20"/>
    <mergeCell ref="AZ20:BB20"/>
    <mergeCell ref="BC20:BE20"/>
    <mergeCell ref="BF20:BH20"/>
    <mergeCell ref="BI20:BK20"/>
    <mergeCell ref="BL20:BN20"/>
    <mergeCell ref="AE20:AG20"/>
    <mergeCell ref="AH20:AJ20"/>
    <mergeCell ref="AK20:AM20"/>
    <mergeCell ref="AN20:AP20"/>
    <mergeCell ref="AQ20:AS20"/>
    <mergeCell ref="AT20:AV20"/>
    <mergeCell ref="EF19:EH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DN19:DP19"/>
    <mergeCell ref="DQ19:DS19"/>
    <mergeCell ref="DT19:DV19"/>
    <mergeCell ref="DW19:DY19"/>
    <mergeCell ref="DZ19:EB19"/>
    <mergeCell ref="EC19:EE19"/>
    <mergeCell ref="CV19:CX19"/>
    <mergeCell ref="CY19:DA19"/>
    <mergeCell ref="DB19:DD19"/>
    <mergeCell ref="DE19:DG19"/>
    <mergeCell ref="DH19:DJ19"/>
    <mergeCell ref="DK19:DM19"/>
    <mergeCell ref="CD19:CF19"/>
    <mergeCell ref="CG19:CI19"/>
    <mergeCell ref="CJ19:CL19"/>
    <mergeCell ref="CM19:CO19"/>
    <mergeCell ref="CP19:CR19"/>
    <mergeCell ref="CS19:CU19"/>
    <mergeCell ref="BL19:BN19"/>
    <mergeCell ref="BO19:BQ19"/>
    <mergeCell ref="BR19:BT19"/>
    <mergeCell ref="BU19:BW19"/>
    <mergeCell ref="BX19:BZ19"/>
    <mergeCell ref="CA19:CC19"/>
    <mergeCell ref="AT19:AV19"/>
    <mergeCell ref="AW19:AY19"/>
    <mergeCell ref="AZ19:BB19"/>
    <mergeCell ref="BC19:BE19"/>
    <mergeCell ref="BF19:BH19"/>
    <mergeCell ref="BI19:BK19"/>
    <mergeCell ref="AB19:AD19"/>
    <mergeCell ref="AE19:AG19"/>
    <mergeCell ref="AH19:AJ19"/>
    <mergeCell ref="AK19:AM19"/>
    <mergeCell ref="AN19:AP19"/>
    <mergeCell ref="AQ19:AS19"/>
    <mergeCell ref="EC18:EE18"/>
    <mergeCell ref="EF18:EH18"/>
    <mergeCell ref="D19:F19"/>
    <mergeCell ref="G19:I19"/>
    <mergeCell ref="J19:L19"/>
    <mergeCell ref="M19:O19"/>
    <mergeCell ref="P19:R19"/>
    <mergeCell ref="S19:U19"/>
    <mergeCell ref="V19:X19"/>
    <mergeCell ref="Y19:AA19"/>
    <mergeCell ref="DK18:DM18"/>
    <mergeCell ref="DN18:DP18"/>
    <mergeCell ref="DQ18:DS18"/>
    <mergeCell ref="DT18:DV18"/>
    <mergeCell ref="DW18:DY18"/>
    <mergeCell ref="DZ18:EB18"/>
    <mergeCell ref="CS18:CU18"/>
    <mergeCell ref="CV18:CX18"/>
    <mergeCell ref="CY18:DA18"/>
    <mergeCell ref="DB18:DD18"/>
    <mergeCell ref="DE18:DG18"/>
    <mergeCell ref="DH18:DJ18"/>
    <mergeCell ref="CA18:CC18"/>
    <mergeCell ref="CD18:CF18"/>
    <mergeCell ref="CG18:CI18"/>
    <mergeCell ref="CJ18:CL18"/>
    <mergeCell ref="CM18:CO18"/>
    <mergeCell ref="CP18:CR18"/>
    <mergeCell ref="BI18:BK18"/>
    <mergeCell ref="BL18:BN18"/>
    <mergeCell ref="BO18:BQ18"/>
    <mergeCell ref="BR18:BT18"/>
    <mergeCell ref="BU18:BW18"/>
    <mergeCell ref="BX18:BZ18"/>
    <mergeCell ref="AQ18:AS18"/>
    <mergeCell ref="AT18:AV18"/>
    <mergeCell ref="AW18:AY18"/>
    <mergeCell ref="AZ18:BB18"/>
    <mergeCell ref="BC18:BE18"/>
    <mergeCell ref="BF18:BH18"/>
    <mergeCell ref="Y18:AA18"/>
    <mergeCell ref="AB18:AD18"/>
    <mergeCell ref="AE18:AG18"/>
    <mergeCell ref="AH18:AJ18"/>
    <mergeCell ref="AK18:AM18"/>
    <mergeCell ref="AN18:AP18"/>
    <mergeCell ref="DZ17:EB17"/>
    <mergeCell ref="EC17:EE17"/>
    <mergeCell ref="EF17:EH17"/>
    <mergeCell ref="D18:F18"/>
    <mergeCell ref="G18:I18"/>
    <mergeCell ref="J18:L18"/>
    <mergeCell ref="M18:O18"/>
    <mergeCell ref="P18:R18"/>
    <mergeCell ref="S18:U18"/>
    <mergeCell ref="V18:X18"/>
    <mergeCell ref="DH17:DJ17"/>
    <mergeCell ref="DK17:DM17"/>
    <mergeCell ref="DN17:DP17"/>
    <mergeCell ref="DQ17:DS17"/>
    <mergeCell ref="DT17:DV17"/>
    <mergeCell ref="DW17:DY17"/>
    <mergeCell ref="CP17:CR17"/>
    <mergeCell ref="CS17:CU17"/>
    <mergeCell ref="CV17:CX17"/>
    <mergeCell ref="CY17:DA17"/>
    <mergeCell ref="DB17:DD17"/>
    <mergeCell ref="DE17:DG17"/>
    <mergeCell ref="BX17:BZ17"/>
    <mergeCell ref="CA17:CC17"/>
    <mergeCell ref="CD17:CF17"/>
    <mergeCell ref="CG17:CI17"/>
    <mergeCell ref="BI17:BK17"/>
    <mergeCell ref="BL17:BN17"/>
    <mergeCell ref="BO17:BQ17"/>
    <mergeCell ref="BR17:BT17"/>
    <mergeCell ref="BU17:BW17"/>
    <mergeCell ref="AN17:AP17"/>
    <mergeCell ref="AQ17:AS17"/>
    <mergeCell ref="AT17:AV17"/>
    <mergeCell ref="AW17:AY17"/>
    <mergeCell ref="AZ17:BB17"/>
    <mergeCell ref="BC17:BE17"/>
    <mergeCell ref="V17:X17"/>
    <mergeCell ref="Y17:AA17"/>
    <mergeCell ref="AB17:AD17"/>
    <mergeCell ref="AE17:AG17"/>
    <mergeCell ref="AH17:AJ17"/>
    <mergeCell ref="AK17:AM17"/>
    <mergeCell ref="EI16:EK16"/>
    <mergeCell ref="D17:F17"/>
    <mergeCell ref="G17:I17"/>
    <mergeCell ref="J17:L17"/>
    <mergeCell ref="M17:O17"/>
    <mergeCell ref="P17:R17"/>
    <mergeCell ref="S17:U17"/>
    <mergeCell ref="DH16:DJ16"/>
    <mergeCell ref="DK16:DM16"/>
    <mergeCell ref="DN16:DP16"/>
    <mergeCell ref="DQ16:DS16"/>
    <mergeCell ref="DT16:DV16"/>
    <mergeCell ref="DW16:DY16"/>
    <mergeCell ref="CP16:CR16"/>
    <mergeCell ref="CS16:CU16"/>
    <mergeCell ref="CV16:CX16"/>
    <mergeCell ref="CY16:DA16"/>
    <mergeCell ref="DB16:DD16"/>
    <mergeCell ref="DE16:DG16"/>
    <mergeCell ref="BX16:BZ16"/>
    <mergeCell ref="CA16:CC16"/>
    <mergeCell ref="CD16:CF16"/>
    <mergeCell ref="CG16:CI16"/>
    <mergeCell ref="CJ16:CL16"/>
    <mergeCell ref="CM16:CO16"/>
    <mergeCell ref="BF16:BH16"/>
    <mergeCell ref="BI16:BK16"/>
    <mergeCell ref="BL16:BN16"/>
    <mergeCell ref="BO16:BQ16"/>
    <mergeCell ref="CJ17:CL17"/>
    <mergeCell ref="CM17:CO17"/>
    <mergeCell ref="BF17:BH17"/>
    <mergeCell ref="BR16:BT16"/>
    <mergeCell ref="BU16:BW16"/>
    <mergeCell ref="AN16:AP16"/>
    <mergeCell ref="AQ16:AS16"/>
    <mergeCell ref="AT16:AV16"/>
    <mergeCell ref="AW16:AY16"/>
    <mergeCell ref="AZ16:BB16"/>
    <mergeCell ref="BC16:BE16"/>
    <mergeCell ref="V16:X16"/>
    <mergeCell ref="Y16:AA16"/>
    <mergeCell ref="AB16:AD16"/>
    <mergeCell ref="AE16:AG16"/>
    <mergeCell ref="AH16:AJ16"/>
    <mergeCell ref="AK16:AM16"/>
    <mergeCell ref="DZ15:EB15"/>
    <mergeCell ref="EC15:EE15"/>
    <mergeCell ref="EF15:EH15"/>
    <mergeCell ref="AQ15:AS15"/>
    <mergeCell ref="AT15:AV15"/>
    <mergeCell ref="AW15:AY15"/>
    <mergeCell ref="AZ15:BB15"/>
    <mergeCell ref="BC15:BE15"/>
    <mergeCell ref="V15:X15"/>
    <mergeCell ref="Y15:AA15"/>
    <mergeCell ref="AB15:AD15"/>
    <mergeCell ref="AE15:AG15"/>
    <mergeCell ref="AH15:AJ15"/>
    <mergeCell ref="AK15:AM15"/>
    <mergeCell ref="DZ16:EB16"/>
    <mergeCell ref="EC16:EE16"/>
    <mergeCell ref="EF16:EH16"/>
    <mergeCell ref="A16:C16"/>
    <mergeCell ref="D16:F16"/>
    <mergeCell ref="G16:I16"/>
    <mergeCell ref="J16:L16"/>
    <mergeCell ref="M16:O16"/>
    <mergeCell ref="P16:R16"/>
    <mergeCell ref="S16:U16"/>
    <mergeCell ref="DH15:DJ15"/>
    <mergeCell ref="DK15:DM15"/>
    <mergeCell ref="DN15:DP15"/>
    <mergeCell ref="DQ15:DS15"/>
    <mergeCell ref="DT15:DV15"/>
    <mergeCell ref="DW15:DY15"/>
    <mergeCell ref="CP15:CR15"/>
    <mergeCell ref="CS15:CU15"/>
    <mergeCell ref="CV15:CX15"/>
    <mergeCell ref="CY15:DA15"/>
    <mergeCell ref="DB15:DD15"/>
    <mergeCell ref="DE15:DG15"/>
    <mergeCell ref="BX15:BZ15"/>
    <mergeCell ref="CA15:CC15"/>
    <mergeCell ref="CD15:CF15"/>
    <mergeCell ref="CG15:CI15"/>
    <mergeCell ref="CJ15:CL15"/>
    <mergeCell ref="CM15:CO15"/>
    <mergeCell ref="BF15:BH15"/>
    <mergeCell ref="BI15:BK15"/>
    <mergeCell ref="BL15:BN15"/>
    <mergeCell ref="BO15:BQ15"/>
    <mergeCell ref="BR15:BT15"/>
    <mergeCell ref="BU15:BW15"/>
    <mergeCell ref="AN15:AP15"/>
    <mergeCell ref="EF13:EH13"/>
    <mergeCell ref="D15:F15"/>
    <mergeCell ref="G15:I15"/>
    <mergeCell ref="J15:L15"/>
    <mergeCell ref="M15:O15"/>
    <mergeCell ref="P15:R15"/>
    <mergeCell ref="S15:U15"/>
    <mergeCell ref="DE13:DG13"/>
    <mergeCell ref="DH13:DJ13"/>
    <mergeCell ref="DK13:DM13"/>
    <mergeCell ref="DN13:DP13"/>
    <mergeCell ref="DQ13:DS13"/>
    <mergeCell ref="DT13:DV13"/>
    <mergeCell ref="CM13:CO13"/>
    <mergeCell ref="CP13:CR13"/>
    <mergeCell ref="CS13:CU13"/>
    <mergeCell ref="CV13:CX13"/>
    <mergeCell ref="CY13:DA13"/>
    <mergeCell ref="DB13:DD13"/>
    <mergeCell ref="BU13:BW13"/>
    <mergeCell ref="BX13:BZ13"/>
    <mergeCell ref="CA13:CC13"/>
    <mergeCell ref="CD13:CF13"/>
    <mergeCell ref="CG13:CI13"/>
    <mergeCell ref="CJ13:CL13"/>
    <mergeCell ref="BC13:BE13"/>
    <mergeCell ref="BF13:BH13"/>
    <mergeCell ref="BI13:BK13"/>
    <mergeCell ref="BL13:BN13"/>
    <mergeCell ref="BO13:BQ13"/>
    <mergeCell ref="BR13:BT13"/>
    <mergeCell ref="AK13:AM13"/>
    <mergeCell ref="AN13:AP13"/>
    <mergeCell ref="AQ13:AS13"/>
    <mergeCell ref="AT13:AV13"/>
    <mergeCell ref="AW13:AY13"/>
    <mergeCell ref="AZ13:BB13"/>
    <mergeCell ref="S13:U13"/>
    <mergeCell ref="V13:X13"/>
    <mergeCell ref="Y13:AA13"/>
    <mergeCell ref="AB13:AD13"/>
    <mergeCell ref="AE13:AG13"/>
    <mergeCell ref="AH13:AJ13"/>
    <mergeCell ref="DW10:DY10"/>
    <mergeCell ref="DZ10:EB10"/>
    <mergeCell ref="EC10:EE10"/>
    <mergeCell ref="AN10:AP10"/>
    <mergeCell ref="AQ10:AS10"/>
    <mergeCell ref="AT10:AV10"/>
    <mergeCell ref="AW10:AY10"/>
    <mergeCell ref="AZ10:BB10"/>
    <mergeCell ref="S10:U10"/>
    <mergeCell ref="V10:X10"/>
    <mergeCell ref="Y10:AA10"/>
    <mergeCell ref="AB10:AD10"/>
    <mergeCell ref="AE10:AG10"/>
    <mergeCell ref="AH10:AJ10"/>
    <mergeCell ref="DW13:DY13"/>
    <mergeCell ref="DZ13:EB13"/>
    <mergeCell ref="EC13:EE13"/>
    <mergeCell ref="EF10:EH10"/>
    <mergeCell ref="EI10:EK10"/>
    <mergeCell ref="D13:F13"/>
    <mergeCell ref="G13:I13"/>
    <mergeCell ref="J13:L13"/>
    <mergeCell ref="M13:O13"/>
    <mergeCell ref="P13:R13"/>
    <mergeCell ref="DE10:DG10"/>
    <mergeCell ref="DH10:DJ10"/>
    <mergeCell ref="DK10:DM10"/>
    <mergeCell ref="DN10:DP10"/>
    <mergeCell ref="DQ10:DS10"/>
    <mergeCell ref="DT10:DV10"/>
    <mergeCell ref="CM10:CO10"/>
    <mergeCell ref="CP10:CR10"/>
    <mergeCell ref="CS10:CU10"/>
    <mergeCell ref="CV10:CX10"/>
    <mergeCell ref="CY10:DA10"/>
    <mergeCell ref="DB10:DD10"/>
    <mergeCell ref="BU10:BW10"/>
    <mergeCell ref="BX10:BZ10"/>
    <mergeCell ref="CA10:CC10"/>
    <mergeCell ref="CD10:CF10"/>
    <mergeCell ref="CG10:CI10"/>
    <mergeCell ref="CJ10:CL10"/>
    <mergeCell ref="BC10:BE10"/>
    <mergeCell ref="BF10:BH10"/>
    <mergeCell ref="BI10:BK10"/>
    <mergeCell ref="BL10:BN10"/>
    <mergeCell ref="BO10:BQ10"/>
    <mergeCell ref="BR10:BT10"/>
    <mergeCell ref="AK10:AM10"/>
    <mergeCell ref="A10:C10"/>
    <mergeCell ref="D10:F10"/>
    <mergeCell ref="G10:I10"/>
    <mergeCell ref="J10:L10"/>
    <mergeCell ref="M10:O10"/>
    <mergeCell ref="P10:R10"/>
    <mergeCell ref="DT9:DV9"/>
    <mergeCell ref="DW9:DY9"/>
    <mergeCell ref="DZ9:EB9"/>
    <mergeCell ref="EC9:EE9"/>
    <mergeCell ref="EF9:EH9"/>
    <mergeCell ref="EI9:EK9"/>
    <mergeCell ref="DB9:DD9"/>
    <mergeCell ref="DE9:DG9"/>
    <mergeCell ref="DH9:DJ9"/>
    <mergeCell ref="DK9:DM9"/>
    <mergeCell ref="DN9:DP9"/>
    <mergeCell ref="DQ9:DS9"/>
    <mergeCell ref="CJ9:CL9"/>
    <mergeCell ref="CM9:CO9"/>
    <mergeCell ref="CP9:CR9"/>
    <mergeCell ref="CS9:CU9"/>
    <mergeCell ref="CV9:CX9"/>
    <mergeCell ref="CY9:DA9"/>
    <mergeCell ref="BR9:BT9"/>
    <mergeCell ref="BU9:BW9"/>
    <mergeCell ref="BX9:BZ9"/>
    <mergeCell ref="CA9:CC9"/>
    <mergeCell ref="CD9:CF9"/>
    <mergeCell ref="CG9:CI9"/>
    <mergeCell ref="AZ9:BB9"/>
    <mergeCell ref="BC9:BE9"/>
    <mergeCell ref="BL9:BN9"/>
    <mergeCell ref="BO9:BQ9"/>
    <mergeCell ref="AH9:AJ9"/>
    <mergeCell ref="AK9:AM9"/>
    <mergeCell ref="AN9:AP9"/>
    <mergeCell ref="AQ9:AS9"/>
    <mergeCell ref="AT9:AV9"/>
    <mergeCell ref="AW9:AY9"/>
    <mergeCell ref="P9:R9"/>
    <mergeCell ref="S9:U9"/>
    <mergeCell ref="V9:X9"/>
    <mergeCell ref="Y9:AA9"/>
    <mergeCell ref="AB9:AD9"/>
    <mergeCell ref="AE9:AG9"/>
    <mergeCell ref="DT7:DV8"/>
    <mergeCell ref="BO7:BQ8"/>
    <mergeCell ref="AH7:AJ8"/>
    <mergeCell ref="AK7:AM8"/>
    <mergeCell ref="AN7:AP8"/>
    <mergeCell ref="AQ7:AS8"/>
    <mergeCell ref="AT7:AV8"/>
    <mergeCell ref="AW7:AY8"/>
    <mergeCell ref="EC7:EE8"/>
    <mergeCell ref="EF7:EH8"/>
    <mergeCell ref="A9:C9"/>
    <mergeCell ref="D9:F9"/>
    <mergeCell ref="G9:I9"/>
    <mergeCell ref="J9:L9"/>
    <mergeCell ref="M9:O9"/>
    <mergeCell ref="DB7:DD8"/>
    <mergeCell ref="DE7:DG8"/>
    <mergeCell ref="DH7:DJ8"/>
    <mergeCell ref="DK7:DM8"/>
    <mergeCell ref="DN7:DP8"/>
    <mergeCell ref="DQ7:DS8"/>
    <mergeCell ref="CJ7:CL8"/>
    <mergeCell ref="CM7:CO8"/>
    <mergeCell ref="CP7:CR8"/>
    <mergeCell ref="CS7:CU8"/>
    <mergeCell ref="CV7:CX8"/>
    <mergeCell ref="CY7:DA8"/>
    <mergeCell ref="BR7:BT8"/>
    <mergeCell ref="BU7:BW8"/>
    <mergeCell ref="BX7:BZ8"/>
    <mergeCell ref="CA7:CC8"/>
    <mergeCell ref="CD7:CF8"/>
    <mergeCell ref="CG7:CI8"/>
    <mergeCell ref="AZ7:BB8"/>
    <mergeCell ref="BC7:BE8"/>
    <mergeCell ref="BF7:BH8"/>
    <mergeCell ref="BI7:BK8"/>
    <mergeCell ref="BL7:BN8"/>
    <mergeCell ref="BF9:BH9"/>
    <mergeCell ref="BI9:BK9"/>
    <mergeCell ref="A4:C8"/>
    <mergeCell ref="D4:F8"/>
    <mergeCell ref="G4:I8"/>
    <mergeCell ref="J4:L8"/>
    <mergeCell ref="M4:EH4"/>
    <mergeCell ref="EI4:EK8"/>
    <mergeCell ref="M5:U6"/>
    <mergeCell ref="V5:AD6"/>
    <mergeCell ref="AE5:AM6"/>
    <mergeCell ref="AN5:AV6"/>
    <mergeCell ref="DH6:DP6"/>
    <mergeCell ref="DQ6:DY6"/>
    <mergeCell ref="DZ6:EH6"/>
    <mergeCell ref="M7:O8"/>
    <mergeCell ref="P7:R8"/>
    <mergeCell ref="S7:U8"/>
    <mergeCell ref="V7:X8"/>
    <mergeCell ref="Y7:AA8"/>
    <mergeCell ref="AB7:AD8"/>
    <mergeCell ref="AE7:AG8"/>
    <mergeCell ref="AW5:BW5"/>
    <mergeCell ref="BX5:CX5"/>
    <mergeCell ref="CY5:EH5"/>
    <mergeCell ref="AW6:BE6"/>
    <mergeCell ref="BF6:BN6"/>
    <mergeCell ref="BO6:BW6"/>
    <mergeCell ref="BX6:CF6"/>
    <mergeCell ref="CG6:CO6"/>
    <mergeCell ref="CP6:CX6"/>
    <mergeCell ref="CY6:DG6"/>
    <mergeCell ref="DW7:DY8"/>
    <mergeCell ref="DZ7:EB8"/>
  </mergeCells>
  <phoneticPr fontId="2"/>
  <printOptions horizontalCentered="1"/>
  <pageMargins left="0.78740157480314965" right="0.78740157480314965" top="0.78740157480314965" bottom="0.59055118110236227" header="0.31496062992125984" footer="0.39370078740157483"/>
  <pageSetup paperSize="9" scale="50" firstPageNumber="33" orientation="portrait" useFirstPageNumber="1" r:id="rId1"/>
  <headerFooter scaleWithDoc="0" alignWithMargins="0"/>
  <colBreaks count="1" manualBreakCount="1">
    <brk id="6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B055-4F44-4A81-9015-1D6E3555D033}">
  <dimension ref="A1:FC121"/>
  <sheetViews>
    <sheetView showGridLines="0" view="pageBreakPreview" zoomScaleNormal="100" zoomScaleSheetLayoutView="100" workbookViewId="0"/>
  </sheetViews>
  <sheetFormatPr defaultRowHeight="13"/>
  <cols>
    <col min="1" max="1" width="1.36328125" customWidth="1"/>
    <col min="2" max="2" width="12.26953125" customWidth="1"/>
    <col min="3" max="3" width="1.36328125" customWidth="1"/>
    <col min="4" max="9" width="1.7265625" customWidth="1"/>
    <col min="10" max="13" width="1.90625" customWidth="1"/>
    <col min="14" max="30" width="1.7265625" customWidth="1"/>
    <col min="31" max="33" width="2" customWidth="1"/>
    <col min="34" max="39" width="1.7265625" customWidth="1"/>
    <col min="40" max="42" width="2" customWidth="1"/>
    <col min="43" max="48" width="1.7265625" customWidth="1"/>
    <col min="49" max="51" width="2" customWidth="1"/>
    <col min="52" max="57" width="1.7265625" customWidth="1"/>
    <col min="58" max="60" width="2" customWidth="1"/>
    <col min="61" max="84" width="1.7265625" customWidth="1"/>
    <col min="85" max="87" width="2" customWidth="1"/>
    <col min="88" max="129" width="1.7265625" customWidth="1"/>
    <col min="130" max="132" width="2" customWidth="1"/>
    <col min="133" max="140" width="1.7265625" customWidth="1"/>
    <col min="141" max="141" width="1.36328125" customWidth="1"/>
    <col min="142" max="142" width="1.7265625" customWidth="1"/>
    <col min="143" max="143" width="1.36328125" customWidth="1"/>
    <col min="144" max="156" width="1.7265625" customWidth="1"/>
    <col min="157" max="157" width="1.36328125" customWidth="1"/>
    <col min="158" max="158" width="12.26953125" customWidth="1"/>
    <col min="159" max="159" width="1.36328125" customWidth="1"/>
    <col min="160" max="160" width="12.26953125" customWidth="1"/>
    <col min="161" max="161" width="1.36328125" customWidth="1"/>
    <col min="162" max="224" width="1.7265625" customWidth="1"/>
  </cols>
  <sheetData>
    <row r="1" spans="1:159" ht="22.5" customHeight="1">
      <c r="A1" s="14" t="s">
        <v>140</v>
      </c>
      <c r="B1" s="54"/>
    </row>
    <row r="2" spans="1:159" ht="22.5" customHeight="1">
      <c r="A2" s="14" t="s">
        <v>105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59" ht="15" customHeight="1">
      <c r="A3" s="6"/>
      <c r="B3" s="6"/>
      <c r="C3" s="6"/>
    </row>
    <row r="4" spans="1:159">
      <c r="A4" s="233" t="s">
        <v>1</v>
      </c>
      <c r="B4" s="233"/>
      <c r="C4" s="249"/>
      <c r="D4" s="223" t="s">
        <v>106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5"/>
      <c r="DE4" s="165" t="s">
        <v>107</v>
      </c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338" t="s">
        <v>108</v>
      </c>
      <c r="EY4" s="339"/>
      <c r="EZ4" s="339"/>
      <c r="FA4" s="232" t="s">
        <v>1</v>
      </c>
      <c r="FB4" s="233"/>
      <c r="FC4" s="233"/>
    </row>
    <row r="5" spans="1:159" ht="13.5" customHeight="1">
      <c r="A5" s="235"/>
      <c r="B5" s="235"/>
      <c r="C5" s="238"/>
      <c r="D5" s="232" t="s">
        <v>3</v>
      </c>
      <c r="E5" s="233"/>
      <c r="F5" s="233"/>
      <c r="G5" s="233"/>
      <c r="H5" s="233"/>
      <c r="I5" s="233"/>
      <c r="J5" s="233"/>
      <c r="K5" s="233"/>
      <c r="L5" s="233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5"/>
      <c r="AF5" s="74"/>
      <c r="AG5" s="74"/>
      <c r="AH5" s="74"/>
      <c r="AI5" s="74"/>
      <c r="AJ5" s="74"/>
      <c r="AK5" s="75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116"/>
      <c r="CM5" s="232" t="s">
        <v>81</v>
      </c>
      <c r="CN5" s="233"/>
      <c r="CO5" s="233"/>
      <c r="CP5" s="233"/>
      <c r="CQ5" s="233"/>
      <c r="CR5" s="249"/>
      <c r="CS5" s="232" t="s">
        <v>82</v>
      </c>
      <c r="CT5" s="233"/>
      <c r="CU5" s="233"/>
      <c r="CV5" s="233"/>
      <c r="CW5" s="233"/>
      <c r="CX5" s="249"/>
      <c r="CY5" s="241" t="s">
        <v>83</v>
      </c>
      <c r="CZ5" s="241"/>
      <c r="DA5" s="241"/>
      <c r="DB5" s="241"/>
      <c r="DC5" s="241"/>
      <c r="DD5" s="242"/>
      <c r="DE5" s="165" t="s">
        <v>3</v>
      </c>
      <c r="DF5" s="165"/>
      <c r="DG5" s="165"/>
      <c r="DH5" s="165"/>
      <c r="DI5" s="165"/>
      <c r="DJ5" s="165"/>
      <c r="DK5" s="165"/>
      <c r="DL5" s="165"/>
      <c r="DM5" s="165"/>
      <c r="DN5" s="165" t="s">
        <v>109</v>
      </c>
      <c r="DO5" s="165"/>
      <c r="DP5" s="165"/>
      <c r="DQ5" s="165"/>
      <c r="DR5" s="165"/>
      <c r="DS5" s="165"/>
      <c r="DT5" s="165"/>
      <c r="DU5" s="165"/>
      <c r="DV5" s="165"/>
      <c r="DW5" s="164" t="s">
        <v>110</v>
      </c>
      <c r="DX5" s="164"/>
      <c r="DY5" s="165"/>
      <c r="DZ5" s="165"/>
      <c r="EA5" s="165"/>
      <c r="EB5" s="165"/>
      <c r="EC5" s="165"/>
      <c r="ED5" s="165"/>
      <c r="EE5" s="165"/>
      <c r="EF5" s="165" t="s">
        <v>111</v>
      </c>
      <c r="EG5" s="165"/>
      <c r="EH5" s="165"/>
      <c r="EI5" s="165"/>
      <c r="EJ5" s="165"/>
      <c r="EK5" s="165"/>
      <c r="EL5" s="165"/>
      <c r="EM5" s="165"/>
      <c r="EN5" s="165"/>
      <c r="EO5" s="240" t="s">
        <v>112</v>
      </c>
      <c r="EP5" s="241"/>
      <c r="EQ5" s="233"/>
      <c r="ER5" s="233"/>
      <c r="ES5" s="233"/>
      <c r="ET5" s="233"/>
      <c r="EU5" s="233"/>
      <c r="EV5" s="233"/>
      <c r="EW5" s="249"/>
      <c r="EX5" s="340"/>
      <c r="EY5" s="341"/>
      <c r="EZ5" s="341"/>
      <c r="FA5" s="234"/>
      <c r="FB5" s="235"/>
      <c r="FC5" s="235"/>
    </row>
    <row r="6" spans="1:159">
      <c r="A6" s="235"/>
      <c r="B6" s="235"/>
      <c r="C6" s="238"/>
      <c r="D6" s="234"/>
      <c r="E6" s="235"/>
      <c r="F6" s="235"/>
      <c r="G6" s="235"/>
      <c r="H6" s="235"/>
      <c r="I6" s="235"/>
      <c r="J6" s="235"/>
      <c r="K6" s="235"/>
      <c r="L6" s="235"/>
      <c r="M6" s="165" t="s">
        <v>89</v>
      </c>
      <c r="N6" s="165"/>
      <c r="O6" s="165"/>
      <c r="P6" s="165"/>
      <c r="Q6" s="165"/>
      <c r="R6" s="165"/>
      <c r="S6" s="165" t="s">
        <v>90</v>
      </c>
      <c r="T6" s="165"/>
      <c r="U6" s="165"/>
      <c r="V6" s="165"/>
      <c r="W6" s="165"/>
      <c r="X6" s="165"/>
      <c r="Y6" s="165" t="s">
        <v>91</v>
      </c>
      <c r="Z6" s="165"/>
      <c r="AA6" s="165"/>
      <c r="AB6" s="165"/>
      <c r="AC6" s="165"/>
      <c r="AD6" s="165"/>
      <c r="AE6" s="164" t="s">
        <v>92</v>
      </c>
      <c r="AF6" s="164"/>
      <c r="AG6" s="164"/>
      <c r="AH6" s="164"/>
      <c r="AI6" s="164"/>
      <c r="AJ6" s="164"/>
      <c r="AK6" s="164" t="s">
        <v>93</v>
      </c>
      <c r="AL6" s="164"/>
      <c r="AM6" s="164"/>
      <c r="AN6" s="164"/>
      <c r="AO6" s="164"/>
      <c r="AP6" s="164"/>
      <c r="AQ6" s="165" t="s">
        <v>94</v>
      </c>
      <c r="AR6" s="165"/>
      <c r="AS6" s="165"/>
      <c r="AT6" s="165"/>
      <c r="AU6" s="165"/>
      <c r="AV6" s="165"/>
      <c r="AW6" s="165" t="s">
        <v>95</v>
      </c>
      <c r="AX6" s="165"/>
      <c r="AY6" s="165"/>
      <c r="AZ6" s="165"/>
      <c r="BA6" s="165"/>
      <c r="BB6" s="165"/>
      <c r="BC6" s="164" t="s">
        <v>113</v>
      </c>
      <c r="BD6" s="165"/>
      <c r="BE6" s="165"/>
      <c r="BF6" s="165"/>
      <c r="BG6" s="165"/>
      <c r="BH6" s="223"/>
      <c r="BI6" s="165" t="s">
        <v>98</v>
      </c>
      <c r="BJ6" s="165"/>
      <c r="BK6" s="165"/>
      <c r="BL6" s="165"/>
      <c r="BM6" s="165"/>
      <c r="BN6" s="223"/>
      <c r="BO6" s="165" t="s">
        <v>114</v>
      </c>
      <c r="BP6" s="165"/>
      <c r="BQ6" s="165"/>
      <c r="BR6" s="165"/>
      <c r="BS6" s="165"/>
      <c r="BT6" s="223"/>
      <c r="BU6" s="164" t="s">
        <v>100</v>
      </c>
      <c r="BV6" s="165"/>
      <c r="BW6" s="165"/>
      <c r="BX6" s="165"/>
      <c r="BY6" s="165"/>
      <c r="BZ6" s="165"/>
      <c r="CA6" s="165" t="s">
        <v>101</v>
      </c>
      <c r="CB6" s="165"/>
      <c r="CC6" s="165"/>
      <c r="CD6" s="165"/>
      <c r="CE6" s="165"/>
      <c r="CF6" s="165"/>
      <c r="CG6" s="232" t="s">
        <v>115</v>
      </c>
      <c r="CH6" s="233"/>
      <c r="CI6" s="233"/>
      <c r="CJ6" s="233"/>
      <c r="CK6" s="233"/>
      <c r="CL6" s="249"/>
      <c r="CM6" s="234"/>
      <c r="CN6" s="235"/>
      <c r="CO6" s="235"/>
      <c r="CP6" s="235"/>
      <c r="CQ6" s="235"/>
      <c r="CR6" s="238"/>
      <c r="CS6" s="234"/>
      <c r="CT6" s="235"/>
      <c r="CU6" s="235"/>
      <c r="CV6" s="235"/>
      <c r="CW6" s="235"/>
      <c r="CX6" s="238"/>
      <c r="CY6" s="244"/>
      <c r="CZ6" s="244"/>
      <c r="DA6" s="244"/>
      <c r="DB6" s="244"/>
      <c r="DC6" s="244"/>
      <c r="DD6" s="24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234"/>
      <c r="EP6" s="235"/>
      <c r="EQ6" s="235"/>
      <c r="ER6" s="235"/>
      <c r="ES6" s="235"/>
      <c r="ET6" s="235"/>
      <c r="EU6" s="235"/>
      <c r="EV6" s="235"/>
      <c r="EW6" s="238"/>
      <c r="EX6" s="340"/>
      <c r="EY6" s="341"/>
      <c r="EZ6" s="341"/>
      <c r="FA6" s="234"/>
      <c r="FB6" s="235"/>
      <c r="FC6" s="235"/>
    </row>
    <row r="7" spans="1:159">
      <c r="A7" s="235"/>
      <c r="B7" s="235"/>
      <c r="C7" s="238"/>
      <c r="D7" s="236"/>
      <c r="E7" s="237"/>
      <c r="F7" s="237"/>
      <c r="G7" s="237"/>
      <c r="H7" s="237"/>
      <c r="I7" s="237"/>
      <c r="J7" s="237"/>
      <c r="K7" s="237"/>
      <c r="L7" s="237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223"/>
      <c r="BI7" s="165"/>
      <c r="BJ7" s="165"/>
      <c r="BK7" s="165"/>
      <c r="BL7" s="165"/>
      <c r="BM7" s="165"/>
      <c r="BN7" s="223"/>
      <c r="BO7" s="165"/>
      <c r="BP7" s="165"/>
      <c r="BQ7" s="165"/>
      <c r="BR7" s="165"/>
      <c r="BS7" s="165"/>
      <c r="BT7" s="223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236"/>
      <c r="CH7" s="237"/>
      <c r="CI7" s="237"/>
      <c r="CJ7" s="237"/>
      <c r="CK7" s="237"/>
      <c r="CL7" s="239"/>
      <c r="CM7" s="236"/>
      <c r="CN7" s="237"/>
      <c r="CO7" s="237"/>
      <c r="CP7" s="237"/>
      <c r="CQ7" s="237"/>
      <c r="CR7" s="239"/>
      <c r="CS7" s="236"/>
      <c r="CT7" s="237"/>
      <c r="CU7" s="237"/>
      <c r="CV7" s="237"/>
      <c r="CW7" s="237"/>
      <c r="CX7" s="239"/>
      <c r="CY7" s="247"/>
      <c r="CZ7" s="247"/>
      <c r="DA7" s="247"/>
      <c r="DB7" s="247"/>
      <c r="DC7" s="247"/>
      <c r="DD7" s="248"/>
      <c r="DE7" s="165"/>
      <c r="DF7" s="165"/>
      <c r="DG7" s="165"/>
      <c r="DH7" s="165"/>
      <c r="DI7" s="165"/>
      <c r="DJ7" s="165"/>
      <c r="DK7" s="165"/>
      <c r="DL7" s="165"/>
      <c r="DM7" s="165"/>
      <c r="DN7" s="165"/>
      <c r="DO7" s="165"/>
      <c r="DP7" s="165"/>
      <c r="DQ7" s="165"/>
      <c r="DR7" s="165"/>
      <c r="DS7" s="165"/>
      <c r="DT7" s="165"/>
      <c r="DU7" s="165"/>
      <c r="DV7" s="165"/>
      <c r="DW7" s="165"/>
      <c r="DX7" s="165"/>
      <c r="DY7" s="165"/>
      <c r="DZ7" s="165"/>
      <c r="EA7" s="165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236"/>
      <c r="EP7" s="237"/>
      <c r="EQ7" s="237"/>
      <c r="ER7" s="237"/>
      <c r="ES7" s="237"/>
      <c r="ET7" s="237"/>
      <c r="EU7" s="237"/>
      <c r="EV7" s="237"/>
      <c r="EW7" s="239"/>
      <c r="EX7" s="340"/>
      <c r="EY7" s="341"/>
      <c r="EZ7" s="341"/>
      <c r="FA7" s="234"/>
      <c r="FB7" s="235"/>
      <c r="FC7" s="235"/>
    </row>
    <row r="8" spans="1:159">
      <c r="A8" s="237"/>
      <c r="B8" s="237"/>
      <c r="C8" s="239"/>
      <c r="D8" s="223" t="s">
        <v>3</v>
      </c>
      <c r="E8" s="224"/>
      <c r="F8" s="225"/>
      <c r="G8" s="223" t="s">
        <v>74</v>
      </c>
      <c r="H8" s="224"/>
      <c r="I8" s="225"/>
      <c r="J8" s="223" t="s">
        <v>75</v>
      </c>
      <c r="K8" s="224"/>
      <c r="L8" s="225"/>
      <c r="M8" s="165" t="s">
        <v>74</v>
      </c>
      <c r="N8" s="165"/>
      <c r="O8" s="165"/>
      <c r="P8" s="165" t="s">
        <v>75</v>
      </c>
      <c r="Q8" s="165"/>
      <c r="R8" s="165"/>
      <c r="S8" s="165" t="s">
        <v>74</v>
      </c>
      <c r="T8" s="165"/>
      <c r="U8" s="165"/>
      <c r="V8" s="165" t="s">
        <v>75</v>
      </c>
      <c r="W8" s="165"/>
      <c r="X8" s="165"/>
      <c r="Y8" s="165" t="s">
        <v>74</v>
      </c>
      <c r="Z8" s="165"/>
      <c r="AA8" s="165"/>
      <c r="AB8" s="165" t="s">
        <v>75</v>
      </c>
      <c r="AC8" s="165"/>
      <c r="AD8" s="165"/>
      <c r="AE8" s="165" t="s">
        <v>74</v>
      </c>
      <c r="AF8" s="165"/>
      <c r="AG8" s="165"/>
      <c r="AH8" s="165" t="s">
        <v>75</v>
      </c>
      <c r="AI8" s="165"/>
      <c r="AJ8" s="165"/>
      <c r="AK8" s="165" t="s">
        <v>74</v>
      </c>
      <c r="AL8" s="165"/>
      <c r="AM8" s="165"/>
      <c r="AN8" s="165" t="s">
        <v>75</v>
      </c>
      <c r="AO8" s="165"/>
      <c r="AP8" s="165"/>
      <c r="AQ8" s="165" t="s">
        <v>74</v>
      </c>
      <c r="AR8" s="165"/>
      <c r="AS8" s="165"/>
      <c r="AT8" s="165" t="s">
        <v>75</v>
      </c>
      <c r="AU8" s="165"/>
      <c r="AV8" s="165"/>
      <c r="AW8" s="165" t="s">
        <v>74</v>
      </c>
      <c r="AX8" s="165"/>
      <c r="AY8" s="165"/>
      <c r="AZ8" s="165" t="s">
        <v>75</v>
      </c>
      <c r="BA8" s="165"/>
      <c r="BB8" s="165"/>
      <c r="BC8" s="165" t="s">
        <v>74</v>
      </c>
      <c r="BD8" s="165"/>
      <c r="BE8" s="165"/>
      <c r="BF8" s="165" t="s">
        <v>75</v>
      </c>
      <c r="BG8" s="165"/>
      <c r="BH8" s="165"/>
      <c r="BI8" s="165" t="s">
        <v>74</v>
      </c>
      <c r="BJ8" s="165"/>
      <c r="BK8" s="165"/>
      <c r="BL8" s="165" t="s">
        <v>75</v>
      </c>
      <c r="BM8" s="165"/>
      <c r="BN8" s="165"/>
      <c r="BO8" s="165" t="s">
        <v>74</v>
      </c>
      <c r="BP8" s="165"/>
      <c r="BQ8" s="165"/>
      <c r="BR8" s="165" t="s">
        <v>75</v>
      </c>
      <c r="BS8" s="165"/>
      <c r="BT8" s="165"/>
      <c r="BU8" s="165" t="s">
        <v>74</v>
      </c>
      <c r="BV8" s="165"/>
      <c r="BW8" s="165"/>
      <c r="BX8" s="165" t="s">
        <v>75</v>
      </c>
      <c r="BY8" s="165"/>
      <c r="BZ8" s="165"/>
      <c r="CA8" s="165" t="s">
        <v>74</v>
      </c>
      <c r="CB8" s="165"/>
      <c r="CC8" s="165"/>
      <c r="CD8" s="165" t="s">
        <v>75</v>
      </c>
      <c r="CE8" s="165"/>
      <c r="CF8" s="165"/>
      <c r="CG8" s="165" t="s">
        <v>74</v>
      </c>
      <c r="CH8" s="165"/>
      <c r="CI8" s="165"/>
      <c r="CJ8" s="165" t="s">
        <v>75</v>
      </c>
      <c r="CK8" s="165"/>
      <c r="CL8" s="165"/>
      <c r="CM8" s="165" t="s">
        <v>74</v>
      </c>
      <c r="CN8" s="165"/>
      <c r="CO8" s="165"/>
      <c r="CP8" s="165" t="s">
        <v>75</v>
      </c>
      <c r="CQ8" s="165"/>
      <c r="CR8" s="165"/>
      <c r="CS8" s="165" t="s">
        <v>74</v>
      </c>
      <c r="CT8" s="165"/>
      <c r="CU8" s="165"/>
      <c r="CV8" s="165" t="s">
        <v>75</v>
      </c>
      <c r="CW8" s="165"/>
      <c r="CX8" s="165"/>
      <c r="CY8" s="165" t="s">
        <v>116</v>
      </c>
      <c r="CZ8" s="165"/>
      <c r="DA8" s="165"/>
      <c r="DB8" s="165" t="s">
        <v>117</v>
      </c>
      <c r="DC8" s="165"/>
      <c r="DD8" s="165"/>
      <c r="DE8" s="165" t="s">
        <v>3</v>
      </c>
      <c r="DF8" s="165"/>
      <c r="DG8" s="165"/>
      <c r="DH8" s="165" t="s">
        <v>74</v>
      </c>
      <c r="DI8" s="165"/>
      <c r="DJ8" s="165"/>
      <c r="DK8" s="165" t="s">
        <v>75</v>
      </c>
      <c r="DL8" s="165"/>
      <c r="DM8" s="165"/>
      <c r="DN8" s="165" t="s">
        <v>3</v>
      </c>
      <c r="DO8" s="165"/>
      <c r="DP8" s="165"/>
      <c r="DQ8" s="165" t="s">
        <v>74</v>
      </c>
      <c r="DR8" s="165"/>
      <c r="DS8" s="165"/>
      <c r="DT8" s="165" t="s">
        <v>75</v>
      </c>
      <c r="DU8" s="165"/>
      <c r="DV8" s="165"/>
      <c r="DW8" s="165" t="s">
        <v>3</v>
      </c>
      <c r="DX8" s="165"/>
      <c r="DY8" s="165"/>
      <c r="DZ8" s="165" t="s">
        <v>74</v>
      </c>
      <c r="EA8" s="165"/>
      <c r="EB8" s="165"/>
      <c r="EC8" s="165" t="s">
        <v>75</v>
      </c>
      <c r="ED8" s="165"/>
      <c r="EE8" s="165"/>
      <c r="EF8" s="165" t="s">
        <v>3</v>
      </c>
      <c r="EG8" s="165"/>
      <c r="EH8" s="165"/>
      <c r="EI8" s="165" t="s">
        <v>74</v>
      </c>
      <c r="EJ8" s="165"/>
      <c r="EK8" s="165"/>
      <c r="EL8" s="165" t="s">
        <v>75</v>
      </c>
      <c r="EM8" s="165"/>
      <c r="EN8" s="165"/>
      <c r="EO8" s="165" t="s">
        <v>3</v>
      </c>
      <c r="EP8" s="165"/>
      <c r="EQ8" s="165"/>
      <c r="ER8" s="165" t="s">
        <v>74</v>
      </c>
      <c r="ES8" s="165"/>
      <c r="ET8" s="165"/>
      <c r="EU8" s="165" t="s">
        <v>75</v>
      </c>
      <c r="EV8" s="165"/>
      <c r="EW8" s="165"/>
      <c r="EX8" s="342"/>
      <c r="EY8" s="343"/>
      <c r="EZ8" s="343"/>
      <c r="FA8" s="236"/>
      <c r="FB8" s="237"/>
      <c r="FC8" s="237"/>
    </row>
    <row r="9" spans="1:159" s="15" customFormat="1" ht="22.5" customHeight="1">
      <c r="A9" s="117"/>
      <c r="B9" s="80" t="s">
        <v>136</v>
      </c>
      <c r="C9" s="118"/>
      <c r="D9" s="337">
        <v>342</v>
      </c>
      <c r="E9" s="336"/>
      <c r="F9" s="336"/>
      <c r="G9" s="336">
        <v>23</v>
      </c>
      <c r="H9" s="336"/>
      <c r="I9" s="336"/>
      <c r="J9" s="336">
        <v>319</v>
      </c>
      <c r="K9" s="336"/>
      <c r="L9" s="336"/>
      <c r="M9" s="336">
        <v>0</v>
      </c>
      <c r="N9" s="336"/>
      <c r="O9" s="336"/>
      <c r="P9" s="336">
        <v>1</v>
      </c>
      <c r="Q9" s="336"/>
      <c r="R9" s="336"/>
      <c r="S9" s="336">
        <v>0</v>
      </c>
      <c r="T9" s="336"/>
      <c r="U9" s="336"/>
      <c r="V9" s="336">
        <v>2</v>
      </c>
      <c r="W9" s="336"/>
      <c r="X9" s="336"/>
      <c r="Y9" s="336">
        <v>0</v>
      </c>
      <c r="Z9" s="336"/>
      <c r="AA9" s="336"/>
      <c r="AB9" s="336">
        <v>0</v>
      </c>
      <c r="AC9" s="336"/>
      <c r="AD9" s="336"/>
      <c r="AE9" s="336">
        <v>0</v>
      </c>
      <c r="AF9" s="336"/>
      <c r="AG9" s="336"/>
      <c r="AH9" s="336">
        <v>6</v>
      </c>
      <c r="AI9" s="336"/>
      <c r="AJ9" s="336"/>
      <c r="AK9" s="336">
        <v>0</v>
      </c>
      <c r="AL9" s="336"/>
      <c r="AM9" s="336"/>
      <c r="AN9" s="336">
        <v>1</v>
      </c>
      <c r="AO9" s="336"/>
      <c r="AP9" s="336"/>
      <c r="AQ9" s="336">
        <v>16</v>
      </c>
      <c r="AR9" s="336"/>
      <c r="AS9" s="336"/>
      <c r="AT9" s="336">
        <v>296</v>
      </c>
      <c r="AU9" s="336"/>
      <c r="AV9" s="336"/>
      <c r="AW9" s="336">
        <v>2</v>
      </c>
      <c r="AX9" s="336"/>
      <c r="AY9" s="336"/>
      <c r="AZ9" s="336">
        <v>8</v>
      </c>
      <c r="BA9" s="336"/>
      <c r="BB9" s="336"/>
      <c r="BC9" s="336">
        <v>0</v>
      </c>
      <c r="BD9" s="336"/>
      <c r="BE9" s="336"/>
      <c r="BF9" s="336">
        <v>0</v>
      </c>
      <c r="BG9" s="336"/>
      <c r="BH9" s="336"/>
      <c r="BI9" s="336">
        <v>0</v>
      </c>
      <c r="BJ9" s="336"/>
      <c r="BK9" s="336"/>
      <c r="BL9" s="336">
        <v>1</v>
      </c>
      <c r="BM9" s="336"/>
      <c r="BN9" s="336"/>
      <c r="BO9" s="336">
        <v>0</v>
      </c>
      <c r="BP9" s="336"/>
      <c r="BQ9" s="336"/>
      <c r="BR9" s="336">
        <v>0</v>
      </c>
      <c r="BS9" s="336"/>
      <c r="BT9" s="336"/>
      <c r="BU9" s="336">
        <v>0</v>
      </c>
      <c r="BV9" s="336"/>
      <c r="BW9" s="336"/>
      <c r="BX9" s="336">
        <v>0</v>
      </c>
      <c r="BY9" s="336"/>
      <c r="BZ9" s="336"/>
      <c r="CA9" s="336">
        <v>1</v>
      </c>
      <c r="CB9" s="336"/>
      <c r="CC9" s="336"/>
      <c r="CD9" s="336">
        <v>3</v>
      </c>
      <c r="CE9" s="336"/>
      <c r="CF9" s="336"/>
      <c r="CG9" s="336">
        <v>4</v>
      </c>
      <c r="CH9" s="336"/>
      <c r="CI9" s="336"/>
      <c r="CJ9" s="336">
        <v>1</v>
      </c>
      <c r="CK9" s="336"/>
      <c r="CL9" s="336"/>
      <c r="CM9" s="336">
        <v>0</v>
      </c>
      <c r="CN9" s="336"/>
      <c r="CO9" s="336"/>
      <c r="CP9" s="336">
        <v>6</v>
      </c>
      <c r="CQ9" s="336"/>
      <c r="CR9" s="336"/>
      <c r="CS9" s="336">
        <v>0</v>
      </c>
      <c r="CT9" s="336"/>
      <c r="CU9" s="336"/>
      <c r="CV9" s="336">
        <v>13</v>
      </c>
      <c r="CW9" s="336"/>
      <c r="CX9" s="336"/>
      <c r="CY9" s="336">
        <v>9</v>
      </c>
      <c r="CZ9" s="336"/>
      <c r="DA9" s="336"/>
      <c r="DB9" s="336">
        <v>179</v>
      </c>
      <c r="DC9" s="336"/>
      <c r="DD9" s="336"/>
      <c r="DE9" s="336">
        <v>479</v>
      </c>
      <c r="DF9" s="336"/>
      <c r="DG9" s="336"/>
      <c r="DH9" s="336">
        <v>59</v>
      </c>
      <c r="DI9" s="336"/>
      <c r="DJ9" s="336"/>
      <c r="DK9" s="336">
        <v>420</v>
      </c>
      <c r="DL9" s="336"/>
      <c r="DM9" s="336"/>
      <c r="DN9" s="336">
        <v>117</v>
      </c>
      <c r="DO9" s="336"/>
      <c r="DP9" s="336"/>
      <c r="DQ9" s="336">
        <v>17</v>
      </c>
      <c r="DR9" s="336"/>
      <c r="DS9" s="336"/>
      <c r="DT9" s="336">
        <v>100</v>
      </c>
      <c r="DU9" s="336"/>
      <c r="DV9" s="336"/>
      <c r="DW9" s="336">
        <v>29</v>
      </c>
      <c r="DX9" s="336"/>
      <c r="DY9" s="336"/>
      <c r="DZ9" s="336">
        <v>0</v>
      </c>
      <c r="EA9" s="336"/>
      <c r="EB9" s="336"/>
      <c r="EC9" s="336">
        <v>29</v>
      </c>
      <c r="ED9" s="336"/>
      <c r="EE9" s="336"/>
      <c r="EF9" s="336">
        <v>266</v>
      </c>
      <c r="EG9" s="336"/>
      <c r="EH9" s="336"/>
      <c r="EI9" s="336">
        <v>19</v>
      </c>
      <c r="EJ9" s="336"/>
      <c r="EK9" s="336"/>
      <c r="EL9" s="336">
        <v>247</v>
      </c>
      <c r="EM9" s="336"/>
      <c r="EN9" s="336"/>
      <c r="EO9" s="336">
        <v>67</v>
      </c>
      <c r="EP9" s="336"/>
      <c r="EQ9" s="336"/>
      <c r="ER9" s="336">
        <v>23</v>
      </c>
      <c r="ES9" s="336"/>
      <c r="ET9" s="336"/>
      <c r="EU9" s="336">
        <v>44</v>
      </c>
      <c r="EV9" s="336"/>
      <c r="EW9" s="336"/>
      <c r="EX9" s="336">
        <v>0</v>
      </c>
      <c r="EY9" s="336"/>
      <c r="EZ9" s="336"/>
      <c r="FA9" s="104"/>
      <c r="FB9" s="119" t="str">
        <f>B9</f>
        <v>令和５年度</v>
      </c>
      <c r="FC9" s="81"/>
    </row>
    <row r="10" spans="1:159" s="16" customFormat="1" ht="15" customHeight="1">
      <c r="A10" s="87"/>
      <c r="B10" s="82" t="s">
        <v>134</v>
      </c>
      <c r="C10" s="120"/>
      <c r="D10" s="334">
        <f>IF(SUM(D13:F15)=[1]教育･保育職員数兼_計SYT21419●!C4,[1]教育･保育職員数兼_計SYT21419●!C4)</f>
        <v>309</v>
      </c>
      <c r="E10" s="333"/>
      <c r="F10" s="333"/>
      <c r="G10" s="333">
        <f>IF(SUM(G13:I15)=[1]教育･保育職員数兼_計SYT21419●!D4,[1]教育･保育職員数兼_計SYT21419●!D4)</f>
        <v>13</v>
      </c>
      <c r="H10" s="333"/>
      <c r="I10" s="333"/>
      <c r="J10" s="333">
        <f>IF(SUM(J13:L15)=[1]教育･保育職員数兼_計SYT21419●!E4,[1]教育･保育職員数兼_計SYT21419●!E4)</f>
        <v>296</v>
      </c>
      <c r="K10" s="333"/>
      <c r="L10" s="333"/>
      <c r="M10" s="333">
        <f>IF(SUM(M13:O15)=[1]教育･保育職員数兼_計SYT21419●!G4,[1]教育･保育職員数兼_計SYT21419●!G4)</f>
        <v>0</v>
      </c>
      <c r="N10" s="333"/>
      <c r="O10" s="333"/>
      <c r="P10" s="333">
        <f>IF(SUM(P13:R15)=[1]教育･保育職員数兼_計SYT21419●!H4,[1]教育･保育職員数兼_計SYT21419●!H4)</f>
        <v>1</v>
      </c>
      <c r="Q10" s="333"/>
      <c r="R10" s="333"/>
      <c r="S10" s="333">
        <f>IF(SUM(S13:U15)=[1]教育･保育職員数兼_計SYT21419●!J4,[1]教育･保育職員数兼_計SYT21419●!J4)</f>
        <v>0</v>
      </c>
      <c r="T10" s="333"/>
      <c r="U10" s="333"/>
      <c r="V10" s="333">
        <f>IF(SUM(V13:X15)=[1]教育･保育職員数兼_計SYT21419●!K4,[1]教育･保育職員数兼_計SYT21419●!K4)</f>
        <v>2</v>
      </c>
      <c r="W10" s="333"/>
      <c r="X10" s="333"/>
      <c r="Y10" s="333">
        <f>IF(SUM(Y13:AA15)=[1]教育･保育職員数兼_計SYT21419●!M4,[1]教育･保育職員数兼_計SYT21419●!M4)</f>
        <v>0</v>
      </c>
      <c r="Z10" s="333"/>
      <c r="AA10" s="333"/>
      <c r="AB10" s="333">
        <f>IF(SUM(AB13:AD15)=[1]教育･保育職員数兼_計SYT21419●!N4,[1]教育･保育職員数兼_計SYT21419●!N4)</f>
        <v>0</v>
      </c>
      <c r="AC10" s="333"/>
      <c r="AD10" s="333"/>
      <c r="AE10" s="333">
        <f>IF(SUM(AE13:AG15)=[1]教育･保育職員数兼_計SYT21419●!P4,[1]教育･保育職員数兼_計SYT21419●!P4)</f>
        <v>0</v>
      </c>
      <c r="AF10" s="333"/>
      <c r="AG10" s="333"/>
      <c r="AH10" s="333">
        <f>IF(SUM(AH13:AJ15)=[1]教育･保育職員数兼_計SYT21419●!Q4,[1]教育･保育職員数兼_計SYT21419●!Q4)</f>
        <v>7</v>
      </c>
      <c r="AI10" s="333"/>
      <c r="AJ10" s="333"/>
      <c r="AK10" s="333">
        <f>IF(SUM(AK13:AM15)=[1]教育･保育職員数兼_計SYT21419●!S4,[1]教育･保育職員数兼_計SYT21419●!S4)</f>
        <v>0</v>
      </c>
      <c r="AL10" s="333"/>
      <c r="AM10" s="333"/>
      <c r="AN10" s="333">
        <f>IF(SUM(AN13:AP15)=[1]教育･保育職員数兼_計SYT21419●!T4,[1]教育･保育職員数兼_計SYT21419●!T4)</f>
        <v>2</v>
      </c>
      <c r="AO10" s="333"/>
      <c r="AP10" s="333"/>
      <c r="AQ10" s="333">
        <f>IF(SUM(AQ13:AS15)=[1]教育･保育職員数兼_計SYT21419●!V4,[1]教育･保育職員数兼_計SYT21419●!V4)</f>
        <v>9</v>
      </c>
      <c r="AR10" s="333"/>
      <c r="AS10" s="333"/>
      <c r="AT10" s="333">
        <f>IF(SUM(AT13:AV15)=[1]教育･保育職員数兼_計SYT21419●!W4,[1]教育･保育職員数兼_計SYT21419●!W4)</f>
        <v>276</v>
      </c>
      <c r="AU10" s="333"/>
      <c r="AV10" s="333"/>
      <c r="AW10" s="333">
        <f>IF(SUM(AW13:AY15)=[1]教育･保育職員数兼_計SYT21419●!Y4,[1]教育･保育職員数兼_計SYT21419●!Y4)</f>
        <v>0</v>
      </c>
      <c r="AX10" s="333"/>
      <c r="AY10" s="333"/>
      <c r="AZ10" s="333">
        <f>IF(SUM(AZ13:BB15)=[1]教育･保育職員数兼_計SYT21419●!Z4,[1]教育･保育職員数兼_計SYT21419●!Z4)</f>
        <v>5</v>
      </c>
      <c r="BA10" s="333"/>
      <c r="BB10" s="333"/>
      <c r="BC10" s="335">
        <f>IF(SUM(BC13:BE15)=[1]教育･保育職員数兼_計SYT21419●!AB4,[1]教育･保育職員数兼_計SYT21419●!AB4)</f>
        <v>0</v>
      </c>
      <c r="BD10" s="335"/>
      <c r="BE10" s="335"/>
      <c r="BF10" s="333">
        <f>IF(SUM(BF13:BH15)=[1]教育･保育職員数兼_計SYT21419●!AC4,[1]教育･保育職員数兼_計SYT21419●!AC4)</f>
        <v>0</v>
      </c>
      <c r="BG10" s="333"/>
      <c r="BH10" s="333"/>
      <c r="BI10" s="335">
        <f>IF(SUM(BI13:BK15)=[1]教育･保育職員数兼_計SYT21419●!AE4,[1]教育･保育職員数兼_計SYT21419●!AE4)</f>
        <v>0</v>
      </c>
      <c r="BJ10" s="335"/>
      <c r="BK10" s="335"/>
      <c r="BL10" s="333">
        <f>IF(SUM(BL13:BN15)=[1]教育･保育職員数兼_計SYT21419●!AF4,[1]教育･保育職員数兼_計SYT21419●!AF4)</f>
        <v>2</v>
      </c>
      <c r="BM10" s="333"/>
      <c r="BN10" s="333"/>
      <c r="BO10" s="335">
        <f>IF(SUM(BO13:BQ15)=[1]教育･保育職員数兼_計SYT21419●!AH4,[1]教育･保育職員数兼_計SYT21419●!AH4)</f>
        <v>0</v>
      </c>
      <c r="BP10" s="335"/>
      <c r="BQ10" s="335"/>
      <c r="BR10" s="333">
        <f>IF(SUM(BR13:BT15)=[1]教育･保育職員数兼_計SYT21419●!AI4,[1]教育･保育職員数兼_計SYT21419●!AI4)</f>
        <v>0</v>
      </c>
      <c r="BS10" s="333"/>
      <c r="BT10" s="333"/>
      <c r="BU10" s="335">
        <f>IF(SUM(BU13:BW15)=[1]教育･保育職員数兼_計SYT21419●!AK4,[1]教育･保育職員数兼_計SYT21419●!AK4)</f>
        <v>0</v>
      </c>
      <c r="BV10" s="335"/>
      <c r="BW10" s="335"/>
      <c r="BX10" s="333">
        <f>IF(SUM(BX13:BZ15)=[1]教育･保育職員数兼_計SYT21419●!AL4,[1]教育･保育職員数兼_計SYT21419●!AL4)</f>
        <v>0</v>
      </c>
      <c r="BY10" s="333"/>
      <c r="BZ10" s="333"/>
      <c r="CA10" s="335">
        <f>IF(SUM(CA13:CC15)=[1]教育･保育職員数兼_計SYT21419●!AN4,[1]教育･保育職員数兼_計SYT21419●!AN4)</f>
        <v>0</v>
      </c>
      <c r="CB10" s="335"/>
      <c r="CC10" s="335"/>
      <c r="CD10" s="333">
        <f>IF(SUM(CD13:CF15)=[1]教育･保育職員数兼_計SYT21419●!AO4,[1]教育･保育職員数兼_計SYT21419●!AO4)</f>
        <v>0</v>
      </c>
      <c r="CE10" s="333"/>
      <c r="CF10" s="333"/>
      <c r="CG10" s="333">
        <f>IF(SUM(CG13:CI15)=[1]教育･保育職員数兼_計SYT21419●!AQ4,[1]教育･保育職員数兼_計SYT21419●!AQ4)</f>
        <v>4</v>
      </c>
      <c r="CH10" s="333"/>
      <c r="CI10" s="333"/>
      <c r="CJ10" s="333">
        <f>IF(SUM(CJ13:CL15)=[1]教育･保育職員数兼_計SYT21419●!AR4,[1]教育･保育職員数兼_計SYT21419●!AR4)</f>
        <v>1</v>
      </c>
      <c r="CK10" s="333"/>
      <c r="CL10" s="333"/>
      <c r="CM10" s="333">
        <f>IF(SUM(CM13:CO15)=[1]教育･保育職員数兼_計SYT21419●!AT4,[1]教育･保育職員数兼_計SYT21419●!AT4)</f>
        <v>0</v>
      </c>
      <c r="CN10" s="333"/>
      <c r="CO10" s="333"/>
      <c r="CP10" s="333">
        <f>IF(SUM(CP13:CR15)=[1]教育･保育職員数兼_計SYT21419●!AU4,[1]教育･保育職員数兼_計SYT21419●!AU4)</f>
        <v>4</v>
      </c>
      <c r="CQ10" s="333"/>
      <c r="CR10" s="333"/>
      <c r="CS10" s="333">
        <f>IF(SUM(CS13:CU15)=[1]教育･保育職員数兼_計SYT21419●!AW4,[1]教育･保育職員数兼_計SYT21419●!AW4)</f>
        <v>2</v>
      </c>
      <c r="CT10" s="333"/>
      <c r="CU10" s="333"/>
      <c r="CV10" s="333">
        <f>IF(SUM(CV13:CX15)=[1]教育･保育職員数兼_計SYT21419●!AX4,[1]教育･保育職員数兼_計SYT21419●!AX4)</f>
        <v>12</v>
      </c>
      <c r="CW10" s="333"/>
      <c r="CX10" s="333"/>
      <c r="CY10" s="333">
        <f>IF(SUM(CY13:DA15)=[1]教育･保育職員数兼_計SYT21419●!AZ4,[1]教育･保育職員数兼_計SYT21419●!AZ4)</f>
        <v>11</v>
      </c>
      <c r="CZ10" s="333"/>
      <c r="DA10" s="333"/>
      <c r="DB10" s="333">
        <f>IF(SUM(DB13:DD15)=[1]教育･保育職員数兼_計SYT21419●!BA4,[1]教育･保育職員数兼_計SYT21419●!BA4)</f>
        <v>190</v>
      </c>
      <c r="DC10" s="333"/>
      <c r="DD10" s="333"/>
      <c r="DE10" s="333">
        <f>IF(SUM(DE13:DG15)=[1]その他職員数_計SYT21428●!C4,[1]その他職員数_計SYT21428●!C4)</f>
        <v>486</v>
      </c>
      <c r="DF10" s="333"/>
      <c r="DG10" s="333"/>
      <c r="DH10" s="333">
        <f>IF(SUM(DH13:DJ15)=[1]その他職員数_計SYT21428●!D4,[1]その他職員数_計SYT21428●!D4)</f>
        <v>64</v>
      </c>
      <c r="DI10" s="333"/>
      <c r="DJ10" s="333"/>
      <c r="DK10" s="333">
        <f>IF(SUM(DK13:DM15)=[1]その他職員数_計SYT21428●!E4,[1]その他職員数_計SYT21428●!E4)</f>
        <v>422</v>
      </c>
      <c r="DL10" s="333"/>
      <c r="DM10" s="333"/>
      <c r="DN10" s="333">
        <f>IF(SUM(DN13:DP15)=[1]その他職員数_計SYT21428●!F4,[1]その他職員数_計SYT21428●!F4)</f>
        <v>123</v>
      </c>
      <c r="DO10" s="333"/>
      <c r="DP10" s="333"/>
      <c r="DQ10" s="333">
        <f>IF(SUM(DQ13:DS15)=[1]その他職員数_計SYT21428●!G4,[1]その他職員数_計SYT21428●!G4)</f>
        <v>20</v>
      </c>
      <c r="DR10" s="333"/>
      <c r="DS10" s="333"/>
      <c r="DT10" s="333">
        <f>IF(SUM(DT13:DV15)=[1]その他職員数_計SYT21428●!H4,[1]その他職員数_計SYT21428●!H4)</f>
        <v>103</v>
      </c>
      <c r="DU10" s="333"/>
      <c r="DV10" s="333"/>
      <c r="DW10" s="333">
        <f>IF(SUM(DW13:DY15)=[1]その他職員数_計SYT21428●!I4,[1]その他職員数_計SYT21428●!I4)</f>
        <v>31</v>
      </c>
      <c r="DX10" s="333"/>
      <c r="DY10" s="333"/>
      <c r="DZ10" s="333">
        <f>IF(SUM(DZ13:EB15)=[1]その他職員数_計SYT21428●!J4,[1]その他職員数_計SYT21428●!J4)</f>
        <v>0</v>
      </c>
      <c r="EA10" s="333"/>
      <c r="EB10" s="333"/>
      <c r="EC10" s="333">
        <f>IF(SUM(EC13:EE15)=[1]その他職員数_計SYT21428●!K4,[1]その他職員数_計SYT21428●!K4)</f>
        <v>31</v>
      </c>
      <c r="ED10" s="333"/>
      <c r="EE10" s="333"/>
      <c r="EF10" s="333">
        <f>IF(SUM(EF13:EH15)=[1]その他職員数_計SYT21428●!L4,[1]その他職員数_計SYT21428●!L4)</f>
        <v>260</v>
      </c>
      <c r="EG10" s="333"/>
      <c r="EH10" s="333"/>
      <c r="EI10" s="333">
        <f>IF(SUM(EI13:EK15)=[1]その他職員数_計SYT21428●!M4,[1]その他職員数_計SYT21428●!M4)</f>
        <v>15</v>
      </c>
      <c r="EJ10" s="333"/>
      <c r="EK10" s="333"/>
      <c r="EL10" s="333">
        <f>IF(SUM(EL13:EN15)=[1]その他職員数_計SYT21428●!N4,[1]その他職員数_計SYT21428●!N4)</f>
        <v>245</v>
      </c>
      <c r="EM10" s="333"/>
      <c r="EN10" s="333"/>
      <c r="EO10" s="333">
        <f>IF(SUM(EO13:EQ15)=[1]その他職員数_計SYT21428●!O4,[1]その他職員数_計SYT21428●!O4)</f>
        <v>72</v>
      </c>
      <c r="EP10" s="333"/>
      <c r="EQ10" s="333"/>
      <c r="ER10" s="333">
        <f>IF(SUM(ER13:ET15)=[1]その他職員数_計SYT21428●!P4,[1]その他職員数_計SYT21428●!P4)</f>
        <v>29</v>
      </c>
      <c r="ES10" s="333"/>
      <c r="ET10" s="333"/>
      <c r="EU10" s="333">
        <f>IF(SUM(EU13:EW15)=[1]その他職員数_計SYT21428●!Q4,[1]その他職員数_計SYT21428●!Q4)</f>
        <v>43</v>
      </c>
      <c r="EV10" s="333"/>
      <c r="EW10" s="333"/>
      <c r="EX10" s="333">
        <f>IF(SUM(EX13:EZ15)=[1]産休代替等教職員数SYT21427●!E5,[1]産休代替等教職員数SYT21427●!E5)</f>
        <v>3</v>
      </c>
      <c r="EY10" s="333"/>
      <c r="EZ10" s="333"/>
      <c r="FA10" s="123"/>
      <c r="FB10" s="82" t="str">
        <f>B10</f>
        <v>令和６年度</v>
      </c>
      <c r="FC10" s="87"/>
    </row>
    <row r="11" spans="1:159" s="16" customFormat="1" ht="7.5" customHeight="1">
      <c r="A11" s="88"/>
      <c r="B11" s="88"/>
      <c r="C11" s="88"/>
      <c r="D11" s="124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6"/>
      <c r="BD11" s="126"/>
      <c r="BE11" s="126"/>
      <c r="BF11" s="125"/>
      <c r="BG11" s="125"/>
      <c r="BH11" s="125"/>
      <c r="BI11" s="126"/>
      <c r="BJ11" s="126"/>
      <c r="BK11" s="126"/>
      <c r="BL11" s="125"/>
      <c r="BM11" s="125"/>
      <c r="BN11" s="125"/>
      <c r="BO11" s="126"/>
      <c r="BP11" s="126"/>
      <c r="BQ11" s="126"/>
      <c r="BR11" s="125"/>
      <c r="BS11" s="125"/>
      <c r="BT11" s="125"/>
      <c r="BU11" s="126"/>
      <c r="BV11" s="126"/>
      <c r="BW11" s="126"/>
      <c r="BX11" s="125"/>
      <c r="BY11" s="125"/>
      <c r="BZ11" s="125"/>
      <c r="CA11" s="126"/>
      <c r="CB11" s="126"/>
      <c r="CC11" s="126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96"/>
      <c r="FB11" s="88"/>
      <c r="FC11" s="88"/>
    </row>
    <row r="12" spans="1:159" s="16" customFormat="1" ht="7.5" customHeight="1">
      <c r="A12" s="82"/>
      <c r="B12" s="82"/>
      <c r="C12" s="82"/>
      <c r="D12" s="127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9"/>
      <c r="BD12" s="129"/>
      <c r="BE12" s="129"/>
      <c r="BF12" s="128"/>
      <c r="BG12" s="128"/>
      <c r="BH12" s="128"/>
      <c r="BI12" s="129"/>
      <c r="BJ12" s="129"/>
      <c r="BK12" s="129"/>
      <c r="BL12" s="128"/>
      <c r="BM12" s="128"/>
      <c r="BN12" s="128"/>
      <c r="BO12" s="129"/>
      <c r="BP12" s="129"/>
      <c r="BQ12" s="129"/>
      <c r="BR12" s="128"/>
      <c r="BS12" s="128"/>
      <c r="BT12" s="128"/>
      <c r="BU12" s="129"/>
      <c r="BV12" s="129"/>
      <c r="BW12" s="129"/>
      <c r="BX12" s="128"/>
      <c r="BY12" s="128"/>
      <c r="BZ12" s="128"/>
      <c r="CA12" s="129"/>
      <c r="CB12" s="129"/>
      <c r="CC12" s="129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86"/>
      <c r="FB12" s="82"/>
      <c r="FC12" s="82"/>
    </row>
    <row r="13" spans="1:159" s="15" customFormat="1" ht="16.5" customHeight="1">
      <c r="A13" s="19"/>
      <c r="B13" s="105" t="s">
        <v>2</v>
      </c>
      <c r="C13" s="130"/>
      <c r="D13" s="334">
        <f>IF(SUM(G13:L13)=[1]教育・保育職員数兼_私SYT21422●!C4,[1]教育・保育職員数兼_私SYT21422●!C4)</f>
        <v>142</v>
      </c>
      <c r="E13" s="333"/>
      <c r="F13" s="333"/>
      <c r="G13" s="333">
        <f>IF(SUM(M13,S13,AE13,AK13,AQ13,AW13,BI13,BO13,CA13,CG13)=[1]教育・保育職員数兼_私SYT21422●!D4,[1]教育・保育職員数兼_私SYT21422●!D4)</f>
        <v>9</v>
      </c>
      <c r="H13" s="333"/>
      <c r="I13" s="333"/>
      <c r="J13" s="333">
        <f>IF(SUM(P13,V13,AH13,AN13,AT13,AZ13,BL13,BR13,CD13,CJ13)=[1]教育・保育職員数兼_私SYT21422●!E4,[1]教育・保育職員数兼_私SYT21422●!E4)</f>
        <v>133</v>
      </c>
      <c r="K13" s="333"/>
      <c r="L13" s="333"/>
      <c r="M13" s="333">
        <f>[1]教育・保育職員数兼_私SYT21422●!G4</f>
        <v>0</v>
      </c>
      <c r="N13" s="333"/>
      <c r="O13" s="333"/>
      <c r="P13" s="333">
        <f>[1]教育・保育職員数兼_私SYT21422●!H4</f>
        <v>1</v>
      </c>
      <c r="Q13" s="333"/>
      <c r="R13" s="333"/>
      <c r="S13" s="333">
        <f>[1]教育・保育職員数兼_私SYT21422●!J4</f>
        <v>0</v>
      </c>
      <c r="T13" s="333"/>
      <c r="U13" s="333"/>
      <c r="V13" s="333">
        <f>[1]教育・保育職員数兼_私SYT21422●!K4</f>
        <v>2</v>
      </c>
      <c r="W13" s="333"/>
      <c r="X13" s="333"/>
      <c r="Y13" s="333">
        <f>[1]教育・保育職員数兼_私SYT21422●!M4</f>
        <v>0</v>
      </c>
      <c r="Z13" s="333"/>
      <c r="AA13" s="333"/>
      <c r="AB13" s="333">
        <f>[1]教育・保育職員数兼_私SYT21422●!N4</f>
        <v>0</v>
      </c>
      <c r="AC13" s="333"/>
      <c r="AD13" s="333"/>
      <c r="AE13" s="333">
        <f>[1]教育・保育職員数兼_私SYT21422●!P4</f>
        <v>0</v>
      </c>
      <c r="AF13" s="333"/>
      <c r="AG13" s="333"/>
      <c r="AH13" s="333">
        <f>[1]教育・保育職員数兼_私SYT21422●!Q4</f>
        <v>7</v>
      </c>
      <c r="AI13" s="333"/>
      <c r="AJ13" s="333"/>
      <c r="AK13" s="333">
        <f>[1]教育・保育職員数兼_私SYT21422●!S4</f>
        <v>0</v>
      </c>
      <c r="AL13" s="333"/>
      <c r="AM13" s="333"/>
      <c r="AN13" s="333">
        <f>[1]教育・保育職員数兼_私SYT21422●!T4</f>
        <v>0</v>
      </c>
      <c r="AO13" s="333"/>
      <c r="AP13" s="333"/>
      <c r="AQ13" s="333">
        <f>[1]教育・保育職員数兼_私SYT21422●!V4</f>
        <v>5</v>
      </c>
      <c r="AR13" s="333"/>
      <c r="AS13" s="333"/>
      <c r="AT13" s="333">
        <f>[1]教育・保育職員数兼_私SYT21422●!W4</f>
        <v>115</v>
      </c>
      <c r="AU13" s="333"/>
      <c r="AV13" s="333"/>
      <c r="AW13" s="333">
        <f>[1]教育・保育職員数兼_私SYT21422●!Y4</f>
        <v>0</v>
      </c>
      <c r="AX13" s="333"/>
      <c r="AY13" s="333"/>
      <c r="AZ13" s="333">
        <f>[1]教育・保育職員数兼_私SYT21422●!Z4</f>
        <v>5</v>
      </c>
      <c r="BA13" s="333"/>
      <c r="BB13" s="333"/>
      <c r="BC13" s="333">
        <f>[1]教育・保育職員数兼_私SYT21422●!AB4</f>
        <v>0</v>
      </c>
      <c r="BD13" s="333"/>
      <c r="BE13" s="333"/>
      <c r="BF13" s="333">
        <f>[1]教育・保育職員数兼_私SYT21422●!AC4</f>
        <v>0</v>
      </c>
      <c r="BG13" s="333"/>
      <c r="BH13" s="333"/>
      <c r="BI13" s="333">
        <f>[1]教育・保育職員数兼_私SYT21422●!AE4</f>
        <v>0</v>
      </c>
      <c r="BJ13" s="333"/>
      <c r="BK13" s="333"/>
      <c r="BL13" s="333">
        <f>[1]教育・保育職員数兼_私SYT21422●!AF4</f>
        <v>2</v>
      </c>
      <c r="BM13" s="333"/>
      <c r="BN13" s="333"/>
      <c r="BO13" s="333">
        <f>[1]教育・保育職員数兼_私SYT21422●!AH4</f>
        <v>0</v>
      </c>
      <c r="BP13" s="333"/>
      <c r="BQ13" s="333"/>
      <c r="BR13" s="333">
        <f>[1]教育・保育職員数兼_私SYT21422●!AI4</f>
        <v>0</v>
      </c>
      <c r="BS13" s="333"/>
      <c r="BT13" s="333"/>
      <c r="BU13" s="333">
        <f>[1]教育・保育職員数兼_私SYT21422●!AK4</f>
        <v>0</v>
      </c>
      <c r="BV13" s="333"/>
      <c r="BW13" s="333"/>
      <c r="BX13" s="333">
        <f>[1]教育・保育職員数兼_私SYT21422●!AL4</f>
        <v>0</v>
      </c>
      <c r="BY13" s="333"/>
      <c r="BZ13" s="333"/>
      <c r="CA13" s="333">
        <f>[1]教育・保育職員数兼_私SYT21422●!AN4</f>
        <v>0</v>
      </c>
      <c r="CB13" s="333"/>
      <c r="CC13" s="333"/>
      <c r="CD13" s="333">
        <f>[1]教育・保育職員数兼_私SYT21422●!AO4</f>
        <v>0</v>
      </c>
      <c r="CE13" s="333"/>
      <c r="CF13" s="333"/>
      <c r="CG13" s="333">
        <f>[1]教育・保育職員数兼_私SYT21422●!AQ4</f>
        <v>4</v>
      </c>
      <c r="CH13" s="333"/>
      <c r="CI13" s="333"/>
      <c r="CJ13" s="333">
        <f>[1]教育・保育職員数兼_私SYT21422●!AR4</f>
        <v>1</v>
      </c>
      <c r="CK13" s="333"/>
      <c r="CL13" s="333"/>
      <c r="CM13" s="333">
        <f>[1]教育・保育職員数兼_私SYT21422●!AT4</f>
        <v>0</v>
      </c>
      <c r="CN13" s="333"/>
      <c r="CO13" s="333"/>
      <c r="CP13" s="333">
        <f>[1]教育・保育職員数兼_私SYT21422●!AU4</f>
        <v>4</v>
      </c>
      <c r="CQ13" s="333"/>
      <c r="CR13" s="333"/>
      <c r="CS13" s="333">
        <f>[1]教育・保育職員数兼_私SYT21422●!AW4</f>
        <v>2</v>
      </c>
      <c r="CT13" s="333"/>
      <c r="CU13" s="333"/>
      <c r="CV13" s="333">
        <f>[1]教育・保育職員数兼_私SYT21422●!AX4</f>
        <v>10</v>
      </c>
      <c r="CW13" s="333"/>
      <c r="CX13" s="333"/>
      <c r="CY13" s="333">
        <f>[1]教育・保育職員数兼_私SYT21422●!AZ4</f>
        <v>11</v>
      </c>
      <c r="CZ13" s="333"/>
      <c r="DA13" s="333"/>
      <c r="DB13" s="333">
        <f>[1]教育・保育職員数兼_私SYT21422●!BA4</f>
        <v>69</v>
      </c>
      <c r="DC13" s="333"/>
      <c r="DD13" s="333"/>
      <c r="DE13" s="333">
        <f>IF(SUM(DN13,DW13,EF13,EO13)=[1]その他職員数_私SYT21431●!C4,[1]その他職員数_私SYT21431●!C4)</f>
        <v>435</v>
      </c>
      <c r="DF13" s="333"/>
      <c r="DG13" s="333"/>
      <c r="DH13" s="333">
        <f>IF(SUM(DQ13,DZ13,EI13,ER13)=[1]その他職員数_私SYT21431●!D4,[1]その他職員数_私SYT21431●!D4)</f>
        <v>60</v>
      </c>
      <c r="DI13" s="333"/>
      <c r="DJ13" s="333"/>
      <c r="DK13" s="333">
        <f>IF(SUM(DT13,EC13,EL13,EU13)=[1]その他職員数_私SYT21431●!E4,[1]その他職員数_私SYT21431●!E4)</f>
        <v>375</v>
      </c>
      <c r="DL13" s="333"/>
      <c r="DM13" s="333"/>
      <c r="DN13" s="333">
        <f>IF(SUM(DQ13:DV13)=[1]その他職員数_私SYT21431●!F4,[1]その他職員数_私SYT21431●!F4)</f>
        <v>120</v>
      </c>
      <c r="DO13" s="333"/>
      <c r="DP13" s="333"/>
      <c r="DQ13" s="333">
        <f>[1]その他職員数_私SYT21431●!G4</f>
        <v>19</v>
      </c>
      <c r="DR13" s="333"/>
      <c r="DS13" s="333"/>
      <c r="DT13" s="333">
        <f>[1]その他職員数_私SYT21431●!H4</f>
        <v>101</v>
      </c>
      <c r="DU13" s="333"/>
      <c r="DV13" s="333"/>
      <c r="DW13" s="333">
        <f>[1]その他職員数_私SYT21431●!I4</f>
        <v>25</v>
      </c>
      <c r="DX13" s="333"/>
      <c r="DY13" s="333"/>
      <c r="DZ13" s="333">
        <f>[1]その他職員数_私SYT21431●!J4</f>
        <v>0</v>
      </c>
      <c r="EA13" s="333"/>
      <c r="EB13" s="333"/>
      <c r="EC13" s="333">
        <f>[1]その他職員数_私SYT21431●!K4</f>
        <v>25</v>
      </c>
      <c r="ED13" s="333"/>
      <c r="EE13" s="333"/>
      <c r="EF13" s="333">
        <f>[1]その他職員数_私SYT21431●!L4</f>
        <v>233</v>
      </c>
      <c r="EG13" s="333"/>
      <c r="EH13" s="333"/>
      <c r="EI13" s="333">
        <f>[1]その他職員数_私SYT21431●!M4</f>
        <v>13</v>
      </c>
      <c r="EJ13" s="333"/>
      <c r="EK13" s="333"/>
      <c r="EL13" s="333">
        <f>[1]その他職員数_私SYT21431●!N4</f>
        <v>220</v>
      </c>
      <c r="EM13" s="333"/>
      <c r="EN13" s="333"/>
      <c r="EO13" s="333">
        <f>[1]その他職員数_私SYT21431●!O4</f>
        <v>57</v>
      </c>
      <c r="EP13" s="333"/>
      <c r="EQ13" s="333"/>
      <c r="ER13" s="333">
        <f>[1]その他職員数_私SYT21431●!P4</f>
        <v>28</v>
      </c>
      <c r="ES13" s="333"/>
      <c r="ET13" s="333"/>
      <c r="EU13" s="333">
        <f>[1]その他職員数_私SYT21431●!Q4</f>
        <v>29</v>
      </c>
      <c r="EV13" s="333"/>
      <c r="EW13" s="333"/>
      <c r="EX13" s="333">
        <f>[1]産休代替等教職員数SYT21427●!T5</f>
        <v>3</v>
      </c>
      <c r="EY13" s="333"/>
      <c r="EZ13" s="333"/>
      <c r="FA13" s="131"/>
      <c r="FB13" s="105" t="s">
        <v>2</v>
      </c>
      <c r="FC13" s="130"/>
    </row>
    <row r="14" spans="1:159" s="15" customFormat="1" ht="16.5" customHeight="1">
      <c r="A14" s="19"/>
      <c r="B14" s="20"/>
      <c r="C14" s="130"/>
      <c r="D14" s="12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  <c r="CT14" s="122"/>
      <c r="CU14" s="122"/>
      <c r="CV14" s="122"/>
      <c r="CW14" s="122"/>
      <c r="CX14" s="122"/>
      <c r="CY14" s="122"/>
      <c r="CZ14" s="122"/>
      <c r="DA14" s="122"/>
      <c r="DB14" s="122"/>
      <c r="DC14" s="122"/>
      <c r="DD14" s="122"/>
      <c r="DE14" s="122"/>
      <c r="DF14" s="122"/>
      <c r="DG14" s="122"/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2"/>
      <c r="DS14" s="122"/>
      <c r="DT14" s="122"/>
      <c r="DU14" s="122"/>
      <c r="DV14" s="122"/>
      <c r="DW14" s="122"/>
      <c r="DX14" s="122"/>
      <c r="DY14" s="122"/>
      <c r="DZ14" s="122"/>
      <c r="EA14" s="122"/>
      <c r="EB14" s="122"/>
      <c r="EC14" s="122"/>
      <c r="ED14" s="122"/>
      <c r="EE14" s="122"/>
      <c r="EF14" s="122"/>
      <c r="EG14" s="122"/>
      <c r="EH14" s="122"/>
      <c r="EI14" s="122"/>
      <c r="EJ14" s="122"/>
      <c r="EK14" s="122"/>
      <c r="EL14" s="122"/>
      <c r="EM14" s="122"/>
      <c r="EN14" s="122"/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2"/>
      <c r="EZ14" s="122"/>
      <c r="FA14" s="131"/>
      <c r="FB14" s="105"/>
      <c r="FC14" s="130"/>
    </row>
    <row r="15" spans="1:159" s="15" customFormat="1" ht="16.5" customHeight="1">
      <c r="A15" s="19"/>
      <c r="B15" s="20" t="s">
        <v>0</v>
      </c>
      <c r="C15" s="132"/>
      <c r="D15" s="334">
        <f>IF(SUM(D17:F29)=[1]教育・保育職員数兼_公SYT21421●!C4,[1]教育・保育職員数兼_公SYT21421●!C4)</f>
        <v>167</v>
      </c>
      <c r="E15" s="333"/>
      <c r="F15" s="333"/>
      <c r="G15" s="333">
        <f>IF(SUM(G17:I29)=[1]教育・保育職員数兼_公SYT21421●!D4,[1]教育・保育職員数兼_公SYT21421●!D4)</f>
        <v>4</v>
      </c>
      <c r="H15" s="333"/>
      <c r="I15" s="333"/>
      <c r="J15" s="333">
        <f>IF(SUM(J17:L29)=[1]教育・保育職員数兼_公SYT21421●!E4,[1]教育・保育職員数兼_公SYT21421●!E4)</f>
        <v>163</v>
      </c>
      <c r="K15" s="333"/>
      <c r="L15" s="333"/>
      <c r="M15" s="333">
        <f>IF(SUM(M17:O29)=[1]教育・保育職員数兼_公SYT21421●!G4,[1]教育・保育職員数兼_公SYT21421●!G4)</f>
        <v>0</v>
      </c>
      <c r="N15" s="333"/>
      <c r="O15" s="333"/>
      <c r="P15" s="333">
        <f>IF(SUM(P17:R29)=[1]教育・保育職員数兼_公SYT21421●!H4,[1]教育・保育職員数兼_公SYT21421●!H4)</f>
        <v>0</v>
      </c>
      <c r="Q15" s="333"/>
      <c r="R15" s="333"/>
      <c r="S15" s="333">
        <f>IF(SUM(S17:U29)=[1]教育・保育職員数兼_公SYT21421●!J4,[1]教育・保育職員数兼_公SYT21421●!J4)</f>
        <v>0</v>
      </c>
      <c r="T15" s="333"/>
      <c r="U15" s="333"/>
      <c r="V15" s="333">
        <f>IF(SUM(V17:X29)=[1]教育・保育職員数兼_公SYT21421●!K4,[1]教育・保育職員数兼_公SYT21421●!K4)</f>
        <v>0</v>
      </c>
      <c r="W15" s="333"/>
      <c r="X15" s="333"/>
      <c r="Y15" s="333">
        <f>IF(SUM(Y17:AA29)=[1]教育・保育職員数兼_公SYT21421●!M4,[1]教育・保育職員数兼_公SYT21421●!M4)</f>
        <v>0</v>
      </c>
      <c r="Z15" s="333"/>
      <c r="AA15" s="333"/>
      <c r="AB15" s="333">
        <f>IF(SUM(AB17:AD29)=[1]教育・保育職員数兼_公SYT21421●!N4,[1]教育・保育職員数兼_公SYT21421●!N4)</f>
        <v>0</v>
      </c>
      <c r="AC15" s="333"/>
      <c r="AD15" s="333"/>
      <c r="AE15" s="333">
        <f>IF(SUM(AE17:AG29)=[1]教育・保育職員数兼_公SYT21421●!P4,[1]教育・保育職員数兼_公SYT21421●!P4)</f>
        <v>0</v>
      </c>
      <c r="AF15" s="333"/>
      <c r="AG15" s="333"/>
      <c r="AH15" s="333">
        <f>IF(SUM(AH17:AJ29)=[1]教育・保育職員数兼_公SYT21421●!Q4,[1]教育・保育職員数兼_公SYT21421●!Q4)</f>
        <v>0</v>
      </c>
      <c r="AI15" s="333"/>
      <c r="AJ15" s="333"/>
      <c r="AK15" s="333">
        <f>IF(SUM(AK17:AM29)=[1]教育・保育職員数兼_公SYT21421●!S4,[1]教育・保育職員数兼_公SYT21421●!S4)</f>
        <v>0</v>
      </c>
      <c r="AL15" s="333"/>
      <c r="AM15" s="333"/>
      <c r="AN15" s="333">
        <f>IF(SUM(AN17:AP29)=[1]教育・保育職員数兼_公SYT21421●!T4,[1]教育・保育職員数兼_公SYT21421●!T4)</f>
        <v>2</v>
      </c>
      <c r="AO15" s="333"/>
      <c r="AP15" s="333"/>
      <c r="AQ15" s="333">
        <f>IF(SUM(AQ17:AS29)=[1]教育・保育職員数兼_公SYT21421●!V4,[1]教育・保育職員数兼_公SYT21421●!V4)</f>
        <v>4</v>
      </c>
      <c r="AR15" s="333"/>
      <c r="AS15" s="333"/>
      <c r="AT15" s="333">
        <f>IF(SUM(AT17:AV29)=[1]教育・保育職員数兼_公SYT21421●!W4,[1]教育・保育職員数兼_公SYT21421●!W4)</f>
        <v>161</v>
      </c>
      <c r="AU15" s="333"/>
      <c r="AV15" s="333"/>
      <c r="AW15" s="333">
        <f>IF(SUM(AW17:AY29)=[1]教育・保育職員数兼_公SYT21421●!Y4,[1]教育・保育職員数兼_公SYT21421●!Y4)</f>
        <v>0</v>
      </c>
      <c r="AX15" s="333"/>
      <c r="AY15" s="333"/>
      <c r="AZ15" s="333">
        <f>IF(SUM(AZ17:BB29)=[1]教育・保育職員数兼_公SYT21421●!Z4,[1]教育・保育職員数兼_公SYT21421●!Z4)</f>
        <v>0</v>
      </c>
      <c r="BA15" s="333"/>
      <c r="BB15" s="333"/>
      <c r="BC15" s="333">
        <f>IF(SUM(BC17:BE29)=[1]教育・保育職員数兼_公SYT21421●!AB4,[1]教育・保育職員数兼_公SYT21421●!AB4)</f>
        <v>0</v>
      </c>
      <c r="BD15" s="333"/>
      <c r="BE15" s="333"/>
      <c r="BF15" s="333">
        <f>IF(SUM(BF17:BH29)=[1]教育・保育職員数兼_公SYT21421●!AC4,[1]教育・保育職員数兼_公SYT21421●!AC4)</f>
        <v>0</v>
      </c>
      <c r="BG15" s="333"/>
      <c r="BH15" s="333"/>
      <c r="BI15" s="333">
        <f>IF(SUM(BI17:BK29)=[1]教育・保育職員数兼_公SYT21421●!AE4,[1]教育・保育職員数兼_公SYT21421●!AE4)</f>
        <v>0</v>
      </c>
      <c r="BJ15" s="333"/>
      <c r="BK15" s="333"/>
      <c r="BL15" s="333">
        <f>IF(SUM(BL17:BN29)=[1]教育・保育職員数兼_公SYT21421●!AF4,[1]教育・保育職員数兼_公SYT21421●!AF4)</f>
        <v>0</v>
      </c>
      <c r="BM15" s="333"/>
      <c r="BN15" s="333"/>
      <c r="BO15" s="333">
        <f>IF(SUM(BO17:BQ29)=[1]教育・保育職員数兼_公SYT21421●!AH4,[1]教育・保育職員数兼_公SYT21421●!AH4)</f>
        <v>0</v>
      </c>
      <c r="BP15" s="333"/>
      <c r="BQ15" s="333"/>
      <c r="BR15" s="333">
        <f>IF(SUM(BR17:BT29)=[1]教育・保育職員数兼_公SYT21421●!AI4,[1]教育・保育職員数兼_公SYT21421●!AI4)</f>
        <v>0</v>
      </c>
      <c r="BS15" s="333"/>
      <c r="BT15" s="333"/>
      <c r="BU15" s="333">
        <f>IF(SUM(BU17:BW29)=[1]教育・保育職員数兼_公SYT21421●!AK4,[1]教育・保育職員数兼_公SYT21421●!AK4)</f>
        <v>0</v>
      </c>
      <c r="BV15" s="333"/>
      <c r="BW15" s="333"/>
      <c r="BX15" s="333">
        <f>IF(SUM(BX17:BZ29)=[1]教育・保育職員数兼_公SYT21421●!AL4,[1]教育・保育職員数兼_公SYT21421●!AL4)</f>
        <v>0</v>
      </c>
      <c r="BY15" s="333"/>
      <c r="BZ15" s="333"/>
      <c r="CA15" s="333">
        <f>IF(SUM(CA17:CC29)=[1]教育・保育職員数兼_公SYT21421●!AN4,[1]教育・保育職員数兼_公SYT21421●!AN4)</f>
        <v>0</v>
      </c>
      <c r="CB15" s="333"/>
      <c r="CC15" s="333"/>
      <c r="CD15" s="333">
        <f>IF(SUM(CD17:CF29)=[1]教育・保育職員数兼_公SYT21421●!AO4,[1]教育・保育職員数兼_公SYT21421●!AO4)</f>
        <v>0</v>
      </c>
      <c r="CE15" s="333"/>
      <c r="CF15" s="333"/>
      <c r="CG15" s="333">
        <f>IF(SUM(CG17:CI29)=[1]教育・保育職員数兼_公SYT21421●!AQ4,[1]教育・保育職員数兼_公SYT21421●!AQ4)</f>
        <v>0</v>
      </c>
      <c r="CH15" s="333"/>
      <c r="CI15" s="333"/>
      <c r="CJ15" s="333">
        <f>IF(SUM(CJ17:CL29)=[1]教育・保育職員数兼_公SYT21421●!AR4,[1]教育・保育職員数兼_公SYT21421●!AR4)</f>
        <v>0</v>
      </c>
      <c r="CK15" s="333"/>
      <c r="CL15" s="333"/>
      <c r="CM15" s="333">
        <f>IF(SUM(CM17:CO29)=[1]教育・保育職員数兼_公SYT21421●!AT4,[1]教育・保育職員数兼_公SYT21421●!AT4)</f>
        <v>0</v>
      </c>
      <c r="CN15" s="333"/>
      <c r="CO15" s="333"/>
      <c r="CP15" s="333">
        <f>IF(SUM(CP17:CR29)=[1]教育・保育職員数兼_公SYT21421●!AU4,[1]教育・保育職員数兼_公SYT21421●!AU4)</f>
        <v>0</v>
      </c>
      <c r="CQ15" s="333"/>
      <c r="CR15" s="333"/>
      <c r="CS15" s="333">
        <f>IF(SUM(CS17:CU29)=[1]教育・保育職員数兼_公SYT21421●!AW4,[1]教育・保育職員数兼_公SYT21421●!AW4)</f>
        <v>0</v>
      </c>
      <c r="CT15" s="333"/>
      <c r="CU15" s="333"/>
      <c r="CV15" s="333">
        <f>IF(SUM(CV17:CX29)=[1]教育・保育職員数兼_公SYT21421●!AX4,[1]教育・保育職員数兼_公SYT21421●!AX4)</f>
        <v>2</v>
      </c>
      <c r="CW15" s="333"/>
      <c r="CX15" s="333"/>
      <c r="CY15" s="333">
        <f>IF(SUM(CY17:DA29)=[1]教育・保育職員数兼_公SYT21421●!AZ4,[1]教育・保育職員数兼_公SYT21421●!AZ4)</f>
        <v>0</v>
      </c>
      <c r="CZ15" s="333"/>
      <c r="DA15" s="333"/>
      <c r="DB15" s="333">
        <f>IF(SUM(DB17:DD29)=[1]教育・保育職員数兼_公SYT21421●!BA4,[1]教育・保育職員数兼_公SYT21421●!BA4)</f>
        <v>121</v>
      </c>
      <c r="DC15" s="333"/>
      <c r="DD15" s="333"/>
      <c r="DE15" s="333">
        <f>IF(SUM(DN15,DW15,EF15,EO15)=[1]その他職員数_公SYT21430●!C4,[1]その他職員数_公SYT21430●!C4)</f>
        <v>51</v>
      </c>
      <c r="DF15" s="333"/>
      <c r="DG15" s="333"/>
      <c r="DH15" s="333">
        <f>IF(SUM(DQ15,DZ15,EI15,ER15)=[1]その他職員数_公SYT21430●!D4,[1]その他職員数_公SYT21430●!D4)</f>
        <v>4</v>
      </c>
      <c r="DI15" s="333"/>
      <c r="DJ15" s="333"/>
      <c r="DK15" s="333">
        <f>IF(SUM(DT15,EC15,EL15,EU15)=[1]その他職員数_公SYT21430●!E4,[1]その他職員数_公SYT21430●!E4)</f>
        <v>47</v>
      </c>
      <c r="DL15" s="333"/>
      <c r="DM15" s="333"/>
      <c r="DN15" s="333">
        <f>IF(SUM(DQ15:DV15)=[1]その他職員数_公SYT21430●!F4,[1]その他職員数_公SYT21430●!F4)</f>
        <v>3</v>
      </c>
      <c r="DO15" s="333"/>
      <c r="DP15" s="333"/>
      <c r="DQ15" s="333">
        <f>[1]その他職員数_公SYT21430●!G4</f>
        <v>1</v>
      </c>
      <c r="DR15" s="333"/>
      <c r="DS15" s="333"/>
      <c r="DT15" s="333">
        <f>[1]その他職員数_公SYT21430●!H4</f>
        <v>2</v>
      </c>
      <c r="DU15" s="333"/>
      <c r="DV15" s="333"/>
      <c r="DW15" s="333">
        <f>[1]その他職員数_公SYT21430●!I4</f>
        <v>6</v>
      </c>
      <c r="DX15" s="333"/>
      <c r="DY15" s="333"/>
      <c r="DZ15" s="333">
        <f>[1]その他職員数_公SYT21430●!J4</f>
        <v>0</v>
      </c>
      <c r="EA15" s="333"/>
      <c r="EB15" s="333"/>
      <c r="EC15" s="333">
        <f>[1]その他職員数_公SYT21430●!K4</f>
        <v>6</v>
      </c>
      <c r="ED15" s="333"/>
      <c r="EE15" s="333"/>
      <c r="EF15" s="333">
        <f>[1]その他職員数_公SYT21430●!L4</f>
        <v>27</v>
      </c>
      <c r="EG15" s="333"/>
      <c r="EH15" s="333"/>
      <c r="EI15" s="333">
        <f>[1]その他職員数_公SYT21430●!M4</f>
        <v>2</v>
      </c>
      <c r="EJ15" s="333"/>
      <c r="EK15" s="333"/>
      <c r="EL15" s="333">
        <f>[1]その他職員数_公SYT21430●!N4</f>
        <v>25</v>
      </c>
      <c r="EM15" s="333"/>
      <c r="EN15" s="333"/>
      <c r="EO15" s="333">
        <f>[1]その他職員数_公SYT21430●!O4</f>
        <v>15</v>
      </c>
      <c r="EP15" s="333"/>
      <c r="EQ15" s="333"/>
      <c r="ER15" s="333">
        <f>[1]その他職員数_公SYT21430●!P4</f>
        <v>1</v>
      </c>
      <c r="ES15" s="333"/>
      <c r="ET15" s="333"/>
      <c r="EU15" s="333">
        <f>[1]その他職員数_公SYT21430●!Q4</f>
        <v>14</v>
      </c>
      <c r="EV15" s="333"/>
      <c r="EW15" s="333"/>
      <c r="EX15" s="333">
        <f>IF(SUM(EX17:EZ29)=[1]産休代替等教職員数SYT21427●!O5,[1]産休代替等教職員数SYT21427●!O5)</f>
        <v>0</v>
      </c>
      <c r="EY15" s="333"/>
      <c r="EZ15" s="333"/>
      <c r="FA15" s="131"/>
      <c r="FB15" s="105" t="s">
        <v>0</v>
      </c>
      <c r="FC15" s="130"/>
    </row>
    <row r="16" spans="1:159" s="15" customFormat="1" ht="16.5" customHeight="1">
      <c r="A16" s="19"/>
      <c r="B16" s="19"/>
      <c r="C16" s="21"/>
      <c r="D16" s="133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330"/>
      <c r="CN16" s="330"/>
      <c r="CO16" s="330"/>
      <c r="CP16" s="330"/>
      <c r="CQ16" s="330"/>
      <c r="CR16" s="330"/>
      <c r="CS16" s="330"/>
      <c r="CT16" s="330"/>
      <c r="CU16" s="330"/>
      <c r="CV16" s="330"/>
      <c r="CW16" s="330"/>
      <c r="CX16" s="330"/>
      <c r="CY16" s="330"/>
      <c r="CZ16" s="330"/>
      <c r="DA16" s="330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31"/>
      <c r="FB16" s="19"/>
      <c r="FC16" s="19"/>
    </row>
    <row r="17" spans="1:159" s="15" customFormat="1" ht="16.5" customHeight="1">
      <c r="A17" s="22"/>
      <c r="B17" s="23" t="s">
        <v>14</v>
      </c>
      <c r="C17" s="24"/>
      <c r="D17" s="332">
        <f>IF(SUM(G17:L17)=VLOOKUP($B17,[1]教育・保育職員数兼_公SYT21421●!$B$5:$BA$45,2,FALSE),VLOOKUP($B17,[1]教育・保育職員数兼_公SYT21421●!$B$5:$BA$45,2,FALSE))</f>
        <v>112</v>
      </c>
      <c r="E17" s="330"/>
      <c r="F17" s="330"/>
      <c r="G17" s="330">
        <f>IF(SUM(M17,S17,Y17,AE17,AK17,AQ17,AW17,BC17,BI17,BO17,BU17,CA17,CG17)=VLOOKUP($B17,[1]教育・保育職員数兼_公SYT21421●!$B$5:$BA$45,3,FALSE),VLOOKUP($B17,[1]教育・保育職員数兼_公SYT21421●!$B$5:$BA$45,3,FALSE))</f>
        <v>3</v>
      </c>
      <c r="H17" s="330"/>
      <c r="I17" s="330"/>
      <c r="J17" s="330">
        <f>IF(SUM(P17,V17,AB17,AH17,AN17,AT17,AZ17,BF17,BL17,BR17,BX17,CD17,CJ17)=VLOOKUP($B17,[1]教育・保育職員数兼_公SYT21421●!$B$5:$BA$45,4,FALSE),VLOOKUP($B17,[1]教育・保育職員数兼_公SYT21421●!$B$5:$BA$45,4,FALSE))</f>
        <v>109</v>
      </c>
      <c r="K17" s="330"/>
      <c r="L17" s="330"/>
      <c r="M17" s="330">
        <f>VLOOKUP($B17,[1]教育・保育職員数兼_公SYT21421●!$B$5:$BA$45,6,FALSE)</f>
        <v>0</v>
      </c>
      <c r="N17" s="330"/>
      <c r="O17" s="330"/>
      <c r="P17" s="330">
        <f>VLOOKUP($B17,[1]教育・保育職員数兼_公SYT21421●!$B$5:$BA$45,7,FALSE)</f>
        <v>0</v>
      </c>
      <c r="Q17" s="330"/>
      <c r="R17" s="330"/>
      <c r="S17" s="330">
        <f>VLOOKUP($B17,[1]教育・保育職員数兼_公SYT21421●!$B$5:$BA$45,9,FALSE)</f>
        <v>0</v>
      </c>
      <c r="T17" s="330"/>
      <c r="U17" s="330"/>
      <c r="V17" s="330">
        <f>VLOOKUP($B17,[1]教育・保育職員数兼_公SYT21421●!$B$5:$BA$45,10,FALSE)</f>
        <v>0</v>
      </c>
      <c r="W17" s="330"/>
      <c r="X17" s="330"/>
      <c r="Y17" s="330">
        <f>VLOOKUP($B17,[1]教育・保育職員数兼_公SYT21421●!$B$5:$BA$45,12,FALSE)</f>
        <v>0</v>
      </c>
      <c r="Z17" s="330"/>
      <c r="AA17" s="330"/>
      <c r="AB17" s="330">
        <f>VLOOKUP($B17,[1]教育・保育職員数兼_公SYT21421●!$B$5:$BA$45,13,FALSE)</f>
        <v>0</v>
      </c>
      <c r="AC17" s="330"/>
      <c r="AD17" s="330"/>
      <c r="AE17" s="330">
        <f>VLOOKUP($B17,[1]教育・保育職員数兼_公SYT21421●!$B$5:$BA$45,15,FALSE)</f>
        <v>0</v>
      </c>
      <c r="AF17" s="330"/>
      <c r="AG17" s="330"/>
      <c r="AH17" s="330">
        <f>VLOOKUP($B17,[1]教育・保育職員数兼_公SYT21421●!$B$5:$BA$45,16,FALSE)</f>
        <v>0</v>
      </c>
      <c r="AI17" s="330"/>
      <c r="AJ17" s="330"/>
      <c r="AK17" s="330">
        <f>VLOOKUP($B17,[1]教育・保育職員数兼_公SYT21421●!$B$5:$BA$45,18,FALSE)</f>
        <v>0</v>
      </c>
      <c r="AL17" s="330"/>
      <c r="AM17" s="330"/>
      <c r="AN17" s="330">
        <f>VLOOKUP($B17,[1]教育・保育職員数兼_公SYT21421●!$B$5:$BA$45,19,FALSE)</f>
        <v>0</v>
      </c>
      <c r="AO17" s="330"/>
      <c r="AP17" s="330"/>
      <c r="AQ17" s="330">
        <f>VLOOKUP($B17,[1]教育・保育職員数兼_公SYT21421●!$B$5:$BA$45,21,FALSE)</f>
        <v>3</v>
      </c>
      <c r="AR17" s="330"/>
      <c r="AS17" s="330"/>
      <c r="AT17" s="330">
        <f>VLOOKUP($B17,[1]教育・保育職員数兼_公SYT21421●!$B$5:$BA$45,22,FALSE)</f>
        <v>109</v>
      </c>
      <c r="AU17" s="330"/>
      <c r="AV17" s="330"/>
      <c r="AW17" s="330">
        <f>VLOOKUP($B17,[1]教育・保育職員数兼_公SYT21421●!$B$5:$BA$45,24,FALSE)</f>
        <v>0</v>
      </c>
      <c r="AX17" s="330"/>
      <c r="AY17" s="330"/>
      <c r="AZ17" s="330">
        <f>VLOOKUP($B17,[1]教育・保育職員数兼_公SYT21421●!$B$5:$BA$45,25,FALSE)</f>
        <v>0</v>
      </c>
      <c r="BA17" s="330"/>
      <c r="BB17" s="330"/>
      <c r="BC17" s="330">
        <f>VLOOKUP($B17,[1]教育・保育職員数兼_公SYT21421●!$B$5:$BA$45,27,FALSE)</f>
        <v>0</v>
      </c>
      <c r="BD17" s="330"/>
      <c r="BE17" s="330"/>
      <c r="BF17" s="330">
        <f>VLOOKUP($B17,[1]教育・保育職員数兼_公SYT21421●!$B$5:$BA$45,28,FALSE)</f>
        <v>0</v>
      </c>
      <c r="BG17" s="330"/>
      <c r="BH17" s="330"/>
      <c r="BI17" s="330">
        <f>VLOOKUP($B17,[1]教育・保育職員数兼_公SYT21421●!$B$5:$BA$45,30,FALSE)</f>
        <v>0</v>
      </c>
      <c r="BJ17" s="330"/>
      <c r="BK17" s="330"/>
      <c r="BL17" s="330">
        <f>VLOOKUP($B17,[1]教育・保育職員数兼_公SYT21421●!$B$5:$BA$45,31,FALSE)</f>
        <v>0</v>
      </c>
      <c r="BM17" s="330"/>
      <c r="BN17" s="330"/>
      <c r="BO17" s="330">
        <f>VLOOKUP($B17,[1]教育・保育職員数兼_公SYT21421●!$B$5:$BA$45,33,FALSE)</f>
        <v>0</v>
      </c>
      <c r="BP17" s="330"/>
      <c r="BQ17" s="330"/>
      <c r="BR17" s="330">
        <f>VLOOKUP($B17,[1]教育・保育職員数兼_公SYT21421●!$B$5:$BA$45,34,FALSE)</f>
        <v>0</v>
      </c>
      <c r="BS17" s="330"/>
      <c r="BT17" s="330"/>
      <c r="BU17" s="330">
        <f>VLOOKUP($B17,[1]教育・保育職員数兼_公SYT21421●!$B$5:$BA$45,36,FALSE)</f>
        <v>0</v>
      </c>
      <c r="BV17" s="330"/>
      <c r="BW17" s="330"/>
      <c r="BX17" s="330">
        <f>VLOOKUP($B17,[1]教育・保育職員数兼_公SYT21421●!$B$5:$BA$45,37,FALSE)</f>
        <v>0</v>
      </c>
      <c r="BY17" s="330"/>
      <c r="BZ17" s="330"/>
      <c r="CA17" s="330">
        <f>VLOOKUP($B17,[1]教育・保育職員数兼_公SYT21421●!$B$5:$BA$45,39,FALSE)</f>
        <v>0</v>
      </c>
      <c r="CB17" s="330"/>
      <c r="CC17" s="330"/>
      <c r="CD17" s="330">
        <f>VLOOKUP($B17,[1]教育・保育職員数兼_公SYT21421●!$B$5:$BA$45,40,FALSE)</f>
        <v>0</v>
      </c>
      <c r="CE17" s="330"/>
      <c r="CF17" s="330"/>
      <c r="CG17" s="330">
        <f>VLOOKUP($B17,[1]教育・保育職員数兼_公SYT21421●!$B$5:$BA$45,42,FALSE)</f>
        <v>0</v>
      </c>
      <c r="CH17" s="330"/>
      <c r="CI17" s="330"/>
      <c r="CJ17" s="330">
        <f>VLOOKUP($B17,[1]教育・保育職員数兼_公SYT21421●!$B$5:$BA$43,6,FALSE)</f>
        <v>0</v>
      </c>
      <c r="CK17" s="330"/>
      <c r="CL17" s="330"/>
      <c r="CM17" s="330">
        <f>VLOOKUP($B17,[1]教育・保育職員数兼_公SYT21421●!$B$5:$BA$45,45,FALSE)</f>
        <v>0</v>
      </c>
      <c r="CN17" s="330"/>
      <c r="CO17" s="330"/>
      <c r="CP17" s="330">
        <f>VLOOKUP($B17,[1]教育・保育職員数兼_公SYT21421●!$B$5:$BA$45,46,FALSE)</f>
        <v>0</v>
      </c>
      <c r="CQ17" s="330"/>
      <c r="CR17" s="330"/>
      <c r="CS17" s="330">
        <f>VLOOKUP($B17,[1]教育・保育職員数兼_公SYT21421●!$B$5:$BA$45,48,FALSE)</f>
        <v>0</v>
      </c>
      <c r="CT17" s="330"/>
      <c r="CU17" s="330"/>
      <c r="CV17" s="330">
        <f>VLOOKUP($B17,[1]教育・保育職員数兼_公SYT21421●!$B$5:$BA$45,49,FALSE)</f>
        <v>0</v>
      </c>
      <c r="CW17" s="330"/>
      <c r="CX17" s="330"/>
      <c r="CY17" s="330">
        <f>VLOOKUP($B17,[1]教育・保育職員数兼_公SYT21421●!$B$5:$BA$45,51,FALSE)</f>
        <v>0</v>
      </c>
      <c r="CZ17" s="330"/>
      <c r="DA17" s="330"/>
      <c r="DB17" s="330">
        <f>VLOOKUP($B17,[1]教育・保育職員数兼_公SYT21421●!$B$5:$BA$45,52,FALSE)</f>
        <v>82</v>
      </c>
      <c r="DC17" s="330"/>
      <c r="DD17" s="330"/>
      <c r="DE17" s="330">
        <f>VLOOKUP($B17,[1]その他職員数_公SYT21430●!$B$5:$Q$45,2,FALSE)</f>
        <v>3</v>
      </c>
      <c r="DF17" s="330"/>
      <c r="DG17" s="330"/>
      <c r="DH17" s="330">
        <f>VLOOKUP($B17,[1]その他職員数_公SYT21430●!$B$5:$Q$45,3,FALSE)</f>
        <v>0</v>
      </c>
      <c r="DI17" s="330"/>
      <c r="DJ17" s="330"/>
      <c r="DK17" s="330">
        <f>VLOOKUP($B17,[1]その他職員数_公SYT21430●!$B$5:$Q$45,4,FALSE)</f>
        <v>3</v>
      </c>
      <c r="DL17" s="330"/>
      <c r="DM17" s="330"/>
      <c r="DN17" s="330">
        <f>VLOOKUP($B17,[1]その他職員数_公SYT21430●!$B$5:$Q$45,5,FALSE)</f>
        <v>0</v>
      </c>
      <c r="DO17" s="330"/>
      <c r="DP17" s="330"/>
      <c r="DQ17" s="330">
        <f>VLOOKUP($B17,[1]その他職員数_公SYT21430●!$B$5:$Q$45,6,FALSE)</f>
        <v>0</v>
      </c>
      <c r="DR17" s="330"/>
      <c r="DS17" s="330"/>
      <c r="DT17" s="330">
        <f>VLOOKUP($B17,[1]その他職員数_公SYT21430●!$B$5:$Q$45,7,FALSE)</f>
        <v>0</v>
      </c>
      <c r="DU17" s="330"/>
      <c r="DV17" s="330"/>
      <c r="DW17" s="330">
        <f>VLOOKUP($B17,[1]その他職員数_公SYT21430●!$B$5:$Q$45,8,FALSE)</f>
        <v>0</v>
      </c>
      <c r="DX17" s="330"/>
      <c r="DY17" s="330"/>
      <c r="DZ17" s="330">
        <f>VLOOKUP($B17,[1]その他職員数_公SYT21430●!$B$5:$Q$45,9,FALSE)</f>
        <v>0</v>
      </c>
      <c r="EA17" s="330"/>
      <c r="EB17" s="330"/>
      <c r="EC17" s="330">
        <f>VLOOKUP($B17,[1]その他職員数_公SYT21430●!$B$5:$Q$45,10,FALSE)</f>
        <v>0</v>
      </c>
      <c r="ED17" s="330"/>
      <c r="EE17" s="330"/>
      <c r="EF17" s="330">
        <f>VLOOKUP($B17,[1]その他職員数_公SYT21430●!$B$5:$Q$45,11,FALSE)</f>
        <v>0</v>
      </c>
      <c r="EG17" s="330"/>
      <c r="EH17" s="330"/>
      <c r="EI17" s="330">
        <f>VLOOKUP($B17,[1]その他職員数_公SYT21430●!$B$5:$Q$45,12,FALSE)</f>
        <v>0</v>
      </c>
      <c r="EJ17" s="330"/>
      <c r="EK17" s="330"/>
      <c r="EL17" s="330">
        <f>VLOOKUP($B17,[1]その他職員数_公SYT21430●!$B$5:$Q$45,13,FALSE)</f>
        <v>0</v>
      </c>
      <c r="EM17" s="330"/>
      <c r="EN17" s="330"/>
      <c r="EO17" s="330">
        <f>VLOOKUP($B17,[1]その他職員数_公SYT21430●!$B$5:$Q$45,14,FALSE)</f>
        <v>3</v>
      </c>
      <c r="EP17" s="330"/>
      <c r="EQ17" s="330"/>
      <c r="ER17" s="330">
        <f>VLOOKUP($B17,[1]その他職員数_公SYT21430●!$B$5:$Q$45,15,FALSE)</f>
        <v>0</v>
      </c>
      <c r="ES17" s="330"/>
      <c r="ET17" s="330"/>
      <c r="EU17" s="330">
        <f>VLOOKUP($B17,[1]その他職員数_公SYT21430●!$B$5:$Q$45,16,FALSE)</f>
        <v>3</v>
      </c>
      <c r="EV17" s="330"/>
      <c r="EW17" s="330"/>
      <c r="EX17" s="330">
        <f>VLOOKUP($B17,[1]産休代替等教職員数SYT21427●!$B$6:$V$46,14,FALSE)</f>
        <v>0</v>
      </c>
      <c r="EY17" s="330"/>
      <c r="EZ17" s="330"/>
      <c r="FA17" s="32"/>
      <c r="FB17" s="23" t="str">
        <f t="shared" ref="FB17:FB29" si="0">B17</f>
        <v>那覇市</v>
      </c>
      <c r="FC17" s="22"/>
    </row>
    <row r="18" spans="1:159" s="15" customFormat="1" ht="16.5" customHeight="1">
      <c r="A18" s="22"/>
      <c r="B18" s="23" t="s">
        <v>21</v>
      </c>
      <c r="C18" s="24"/>
      <c r="D18" s="332">
        <f>IF(SUM(G18:L18)=VLOOKUP($B18,[1]教育・保育職員数兼_公SYT21421●!$B$5:$BA$45,2,FALSE),VLOOKUP($B18,[1]教育・保育職員数兼_公SYT21421●!$B$5:$BA$45,2,FALSE))</f>
        <v>5</v>
      </c>
      <c r="E18" s="330"/>
      <c r="F18" s="330"/>
      <c r="G18" s="330">
        <f>IF(SUM(M18,S18,Y18,AE18,AK18,AQ18,AW18,BC18,BI18,BO18,BU18,CA18,CG18)=VLOOKUP($B18,[1]教育・保育職員数兼_公SYT21421●!$B$5:$BA$45,3,FALSE),VLOOKUP($B18,[1]教育・保育職員数兼_公SYT21421●!$B$5:$BA$45,3,FALSE))</f>
        <v>1</v>
      </c>
      <c r="H18" s="330"/>
      <c r="I18" s="330"/>
      <c r="J18" s="330">
        <f>IF(SUM(P18,V18,AB18,AH18,AN18,AT18,AZ18,BF18,BL18,BR18,BX18,CD18,CJ18)=VLOOKUP($B18,[1]教育・保育職員数兼_公SYT21421●!$B$5:$BA$45,4,FALSE),VLOOKUP($B18,[1]教育・保育職員数兼_公SYT21421●!$B$5:$BA$45,4,FALSE))</f>
        <v>4</v>
      </c>
      <c r="K18" s="330"/>
      <c r="L18" s="330"/>
      <c r="M18" s="330">
        <f>VLOOKUP($B18,[1]教育・保育職員数兼_公SYT21421●!$B$5:$BA$45,6,FALSE)</f>
        <v>0</v>
      </c>
      <c r="N18" s="330"/>
      <c r="O18" s="330"/>
      <c r="P18" s="330">
        <f>VLOOKUP($B18,[1]教育・保育職員数兼_公SYT21421●!$B$5:$BA$45,7,FALSE)</f>
        <v>0</v>
      </c>
      <c r="Q18" s="330"/>
      <c r="R18" s="330"/>
      <c r="S18" s="330">
        <f>VLOOKUP($B18,[1]教育・保育職員数兼_公SYT21421●!$B$5:$BA$45,9,FALSE)</f>
        <v>0</v>
      </c>
      <c r="T18" s="330"/>
      <c r="U18" s="330"/>
      <c r="V18" s="330">
        <f>VLOOKUP($B18,[1]教育・保育職員数兼_公SYT21421●!$B$5:$BA$45,10,FALSE)</f>
        <v>0</v>
      </c>
      <c r="W18" s="330"/>
      <c r="X18" s="330"/>
      <c r="Y18" s="330">
        <f>VLOOKUP($B18,[1]教育・保育職員数兼_公SYT21421●!$B$5:$BA$45,12,FALSE)</f>
        <v>0</v>
      </c>
      <c r="Z18" s="330"/>
      <c r="AA18" s="330"/>
      <c r="AB18" s="330">
        <f>VLOOKUP($B18,[1]教育・保育職員数兼_公SYT21421●!$B$5:$BA$45,13,FALSE)</f>
        <v>0</v>
      </c>
      <c r="AC18" s="330"/>
      <c r="AD18" s="330"/>
      <c r="AE18" s="330">
        <f>VLOOKUP($B18,[1]教育・保育職員数兼_公SYT21421●!$B$5:$BA$45,15,FALSE)</f>
        <v>0</v>
      </c>
      <c r="AF18" s="330"/>
      <c r="AG18" s="330"/>
      <c r="AH18" s="330">
        <f>VLOOKUP($B18,[1]教育・保育職員数兼_公SYT21421●!$B$5:$BA$45,16,FALSE)</f>
        <v>0</v>
      </c>
      <c r="AI18" s="330"/>
      <c r="AJ18" s="330"/>
      <c r="AK18" s="330">
        <f>VLOOKUP($B18,[1]教育・保育職員数兼_公SYT21421●!$B$5:$BA$45,18,FALSE)</f>
        <v>0</v>
      </c>
      <c r="AL18" s="330"/>
      <c r="AM18" s="330"/>
      <c r="AN18" s="330">
        <f>VLOOKUP($B18,[1]教育・保育職員数兼_公SYT21421●!$B$5:$BA$45,19,FALSE)</f>
        <v>2</v>
      </c>
      <c r="AO18" s="330"/>
      <c r="AP18" s="330"/>
      <c r="AQ18" s="330">
        <f>VLOOKUP($B18,[1]教育・保育職員数兼_公SYT21421●!$B$5:$BA$45,21,FALSE)</f>
        <v>1</v>
      </c>
      <c r="AR18" s="330"/>
      <c r="AS18" s="330"/>
      <c r="AT18" s="330">
        <f>VLOOKUP($B18,[1]教育・保育職員数兼_公SYT21421●!$B$5:$BA$45,22,FALSE)</f>
        <v>2</v>
      </c>
      <c r="AU18" s="330"/>
      <c r="AV18" s="330"/>
      <c r="AW18" s="330">
        <f>VLOOKUP($B18,[1]教育・保育職員数兼_公SYT21421●!$B$5:$BA$45,24,FALSE)</f>
        <v>0</v>
      </c>
      <c r="AX18" s="330"/>
      <c r="AY18" s="330"/>
      <c r="AZ18" s="330">
        <f>VLOOKUP($B18,[1]教育・保育職員数兼_公SYT21421●!$B$5:$BA$45,25,FALSE)</f>
        <v>0</v>
      </c>
      <c r="BA18" s="330"/>
      <c r="BB18" s="330"/>
      <c r="BC18" s="330">
        <f>VLOOKUP($B18,[1]教育・保育職員数兼_公SYT21421●!$B$5:$BA$45,27,FALSE)</f>
        <v>0</v>
      </c>
      <c r="BD18" s="330"/>
      <c r="BE18" s="330"/>
      <c r="BF18" s="330">
        <f>VLOOKUP($B18,[1]教育・保育職員数兼_公SYT21421●!$B$5:$BA$45,28,FALSE)</f>
        <v>0</v>
      </c>
      <c r="BG18" s="330"/>
      <c r="BH18" s="330"/>
      <c r="BI18" s="330">
        <f>VLOOKUP($B18,[1]教育・保育職員数兼_公SYT21421●!$B$5:$BA$45,30,FALSE)</f>
        <v>0</v>
      </c>
      <c r="BJ18" s="330"/>
      <c r="BK18" s="330"/>
      <c r="BL18" s="330">
        <f>VLOOKUP($B18,[1]教育・保育職員数兼_公SYT21421●!$B$5:$BA$45,31,FALSE)</f>
        <v>0</v>
      </c>
      <c r="BM18" s="330"/>
      <c r="BN18" s="330"/>
      <c r="BO18" s="330">
        <f>VLOOKUP($B18,[1]教育・保育職員数兼_公SYT21421●!$B$5:$BA$45,33,FALSE)</f>
        <v>0</v>
      </c>
      <c r="BP18" s="330"/>
      <c r="BQ18" s="330"/>
      <c r="BR18" s="330">
        <f>VLOOKUP($B18,[1]教育・保育職員数兼_公SYT21421●!$B$5:$BA$45,34,FALSE)</f>
        <v>0</v>
      </c>
      <c r="BS18" s="330"/>
      <c r="BT18" s="330"/>
      <c r="BU18" s="330">
        <f>VLOOKUP($B18,[1]教育・保育職員数兼_公SYT21421●!$B$5:$BA$45,36,FALSE)</f>
        <v>0</v>
      </c>
      <c r="BV18" s="330"/>
      <c r="BW18" s="330"/>
      <c r="BX18" s="330">
        <f>VLOOKUP($B18,[1]教育・保育職員数兼_公SYT21421●!$B$5:$BA$45,37,FALSE)</f>
        <v>0</v>
      </c>
      <c r="BY18" s="330"/>
      <c r="BZ18" s="330"/>
      <c r="CA18" s="330">
        <f>VLOOKUP($B18,[1]教育・保育職員数兼_公SYT21421●!$B$5:$BA$45,39,FALSE)</f>
        <v>0</v>
      </c>
      <c r="CB18" s="330"/>
      <c r="CC18" s="330"/>
      <c r="CD18" s="330">
        <f>VLOOKUP($B18,[1]教育・保育職員数兼_公SYT21421●!$B$5:$BA$45,40,FALSE)</f>
        <v>0</v>
      </c>
      <c r="CE18" s="330"/>
      <c r="CF18" s="330"/>
      <c r="CG18" s="330">
        <f>VLOOKUP($B18,[1]教育・保育職員数兼_公SYT21421●!$B$5:$BA$45,42,FALSE)</f>
        <v>0</v>
      </c>
      <c r="CH18" s="330"/>
      <c r="CI18" s="330"/>
      <c r="CJ18" s="330">
        <f>VLOOKUP($B18,[1]教育・保育職員数兼_公SYT21421●!$B$5:$BA$43,6,FALSE)</f>
        <v>0</v>
      </c>
      <c r="CK18" s="330"/>
      <c r="CL18" s="330"/>
      <c r="CM18" s="330">
        <f>VLOOKUP($B18,[1]教育・保育職員数兼_公SYT21421●!$B$5:$BA$45,45,FALSE)</f>
        <v>0</v>
      </c>
      <c r="CN18" s="330"/>
      <c r="CO18" s="330"/>
      <c r="CP18" s="330">
        <f>VLOOKUP($B18,[1]教育・保育職員数兼_公SYT21421●!$B$5:$BA$45,46,FALSE)</f>
        <v>0</v>
      </c>
      <c r="CQ18" s="330"/>
      <c r="CR18" s="330"/>
      <c r="CS18" s="330">
        <f>VLOOKUP($B18,[1]教育・保育職員数兼_公SYT21421●!$B$5:$BA$45,48,FALSE)</f>
        <v>0</v>
      </c>
      <c r="CT18" s="330"/>
      <c r="CU18" s="330"/>
      <c r="CV18" s="330">
        <f>VLOOKUP($B18,[1]教育・保育職員数兼_公SYT21421●!$B$5:$BA$45,49,FALSE)</f>
        <v>0</v>
      </c>
      <c r="CW18" s="330"/>
      <c r="CX18" s="330"/>
      <c r="CY18" s="330">
        <f>VLOOKUP($B18,[1]教育・保育職員数兼_公SYT21421●!$B$5:$BA$45,51,FALSE)</f>
        <v>0</v>
      </c>
      <c r="CZ18" s="330"/>
      <c r="DA18" s="330"/>
      <c r="DB18" s="330">
        <f>VLOOKUP($B18,[1]教育・保育職員数兼_公SYT21421●!$B$5:$BA$45,52,FALSE)</f>
        <v>4</v>
      </c>
      <c r="DC18" s="330"/>
      <c r="DD18" s="330"/>
      <c r="DE18" s="330">
        <f>VLOOKUP($B18,[1]その他職員数_公SYT21430●!$B$5:$Q$45,2,FALSE)</f>
        <v>3</v>
      </c>
      <c r="DF18" s="330"/>
      <c r="DG18" s="330"/>
      <c r="DH18" s="330">
        <f>VLOOKUP($B18,[1]その他職員数_公SYT21430●!$B$5:$Q$45,3,FALSE)</f>
        <v>0</v>
      </c>
      <c r="DI18" s="330"/>
      <c r="DJ18" s="330"/>
      <c r="DK18" s="330">
        <f>VLOOKUP($B18,[1]その他職員数_公SYT21430●!$B$5:$Q$45,4,FALSE)</f>
        <v>3</v>
      </c>
      <c r="DL18" s="330"/>
      <c r="DM18" s="330"/>
      <c r="DN18" s="330">
        <f>VLOOKUP($B18,[1]その他職員数_公SYT21430●!$B$5:$Q$45,5,FALSE)</f>
        <v>0</v>
      </c>
      <c r="DO18" s="330"/>
      <c r="DP18" s="330"/>
      <c r="DQ18" s="330">
        <f>VLOOKUP($B18,[1]その他職員数_公SYT21430●!$B$5:$Q$45,6,FALSE)</f>
        <v>0</v>
      </c>
      <c r="DR18" s="330"/>
      <c r="DS18" s="330"/>
      <c r="DT18" s="330">
        <f>VLOOKUP($B18,[1]その他職員数_公SYT21430●!$B$5:$Q$45,7,FALSE)</f>
        <v>0</v>
      </c>
      <c r="DU18" s="330"/>
      <c r="DV18" s="330"/>
      <c r="DW18" s="330">
        <f>VLOOKUP($B18,[1]その他職員数_公SYT21430●!$B$5:$Q$45,8,FALSE)</f>
        <v>0</v>
      </c>
      <c r="DX18" s="330"/>
      <c r="DY18" s="330"/>
      <c r="DZ18" s="330">
        <f>VLOOKUP($B18,[1]その他職員数_公SYT21430●!$B$5:$Q$45,9,FALSE)</f>
        <v>0</v>
      </c>
      <c r="EA18" s="330"/>
      <c r="EB18" s="330"/>
      <c r="EC18" s="330">
        <f>VLOOKUP($B18,[1]その他職員数_公SYT21430●!$B$5:$Q$45,10,FALSE)</f>
        <v>0</v>
      </c>
      <c r="ED18" s="330"/>
      <c r="EE18" s="330"/>
      <c r="EF18" s="330">
        <f>VLOOKUP($B18,[1]その他職員数_公SYT21430●!$B$5:$Q$45,11,FALSE)</f>
        <v>2</v>
      </c>
      <c r="EG18" s="330"/>
      <c r="EH18" s="330"/>
      <c r="EI18" s="330">
        <f>VLOOKUP($B18,[1]その他職員数_公SYT21430●!$B$5:$Q$45,12,FALSE)</f>
        <v>0</v>
      </c>
      <c r="EJ18" s="330"/>
      <c r="EK18" s="330"/>
      <c r="EL18" s="330">
        <f>VLOOKUP($B18,[1]その他職員数_公SYT21430●!$B$5:$Q$45,13,FALSE)</f>
        <v>2</v>
      </c>
      <c r="EM18" s="330"/>
      <c r="EN18" s="330"/>
      <c r="EO18" s="330">
        <f>VLOOKUP($B18,[1]その他職員数_公SYT21430●!$B$5:$Q$45,14,FALSE)</f>
        <v>1</v>
      </c>
      <c r="EP18" s="330"/>
      <c r="EQ18" s="330"/>
      <c r="ER18" s="330">
        <f>VLOOKUP($B18,[1]その他職員数_公SYT21430●!$B$5:$Q$45,15,FALSE)</f>
        <v>0</v>
      </c>
      <c r="ES18" s="330"/>
      <c r="ET18" s="330"/>
      <c r="EU18" s="330">
        <f>VLOOKUP($B18,[1]その他職員数_公SYT21430●!$B$5:$Q$45,16,FALSE)</f>
        <v>1</v>
      </c>
      <c r="EV18" s="330"/>
      <c r="EW18" s="330"/>
      <c r="EX18" s="330">
        <f>VLOOKUP($B18,[1]産休代替等教職員数SYT21427●!$B$6:$V$46,14,FALSE)</f>
        <v>0</v>
      </c>
      <c r="EY18" s="330"/>
      <c r="EZ18" s="330"/>
      <c r="FA18" s="32"/>
      <c r="FB18" s="23" t="str">
        <f t="shared" si="0"/>
        <v>石垣市</v>
      </c>
      <c r="FC18" s="22"/>
    </row>
    <row r="19" spans="1:159" s="15" customFormat="1" ht="16.5" customHeight="1">
      <c r="A19" s="22"/>
      <c r="B19" s="23" t="s">
        <v>18</v>
      </c>
      <c r="C19" s="24"/>
      <c r="D19" s="332">
        <f>IF(SUM(G19:L19)=VLOOKUP($B19,[1]教育・保育職員数兼_公SYT21421●!$B$5:$BA$45,2,FALSE),VLOOKUP($B19,[1]教育・保育職員数兼_公SYT21421●!$B$5:$BA$45,2,FALSE))</f>
        <v>6</v>
      </c>
      <c r="E19" s="330"/>
      <c r="F19" s="330"/>
      <c r="G19" s="330">
        <f>IF(SUM(M19,S19,Y19,AE19,AK19,AQ19,AW19,BC19,BI19,BO19,BU19,CA19,CG19)=VLOOKUP($B19,[1]教育・保育職員数兼_公SYT21421●!$B$5:$BA$45,3,FALSE),VLOOKUP($B19,[1]教育・保育職員数兼_公SYT21421●!$B$5:$BA$45,3,FALSE))</f>
        <v>0</v>
      </c>
      <c r="H19" s="330"/>
      <c r="I19" s="330"/>
      <c r="J19" s="330">
        <f>IF(SUM(P19,V19,AB19,AH19,AN19,AT19,AZ19,BF19,BL19,BR19,BX19,CD19,CJ19)=VLOOKUP($B19,[1]教育・保育職員数兼_公SYT21421●!$B$5:$BA$45,4,FALSE),VLOOKUP($B19,[1]教育・保育職員数兼_公SYT21421●!$B$5:$BA$45,4,FALSE))</f>
        <v>6</v>
      </c>
      <c r="K19" s="330"/>
      <c r="L19" s="330"/>
      <c r="M19" s="330">
        <f>VLOOKUP($B19,[1]教育・保育職員数兼_公SYT21421●!$B$5:$BA$45,6,FALSE)</f>
        <v>0</v>
      </c>
      <c r="N19" s="330"/>
      <c r="O19" s="330"/>
      <c r="P19" s="330">
        <f>VLOOKUP($B19,[1]教育・保育職員数兼_公SYT21421●!$B$5:$BA$45,7,FALSE)</f>
        <v>0</v>
      </c>
      <c r="Q19" s="330"/>
      <c r="R19" s="330"/>
      <c r="S19" s="330">
        <f>VLOOKUP($B19,[1]教育・保育職員数兼_公SYT21421●!$B$5:$BA$45,9,FALSE)</f>
        <v>0</v>
      </c>
      <c r="T19" s="330"/>
      <c r="U19" s="330"/>
      <c r="V19" s="330">
        <f>VLOOKUP($B19,[1]教育・保育職員数兼_公SYT21421●!$B$5:$BA$45,10,FALSE)</f>
        <v>0</v>
      </c>
      <c r="W19" s="330"/>
      <c r="X19" s="330"/>
      <c r="Y19" s="330">
        <f>VLOOKUP($B19,[1]教育・保育職員数兼_公SYT21421●!$B$5:$BA$45,12,FALSE)</f>
        <v>0</v>
      </c>
      <c r="Z19" s="330"/>
      <c r="AA19" s="330"/>
      <c r="AB19" s="330">
        <f>VLOOKUP($B19,[1]教育・保育職員数兼_公SYT21421●!$B$5:$BA$45,13,FALSE)</f>
        <v>0</v>
      </c>
      <c r="AC19" s="330"/>
      <c r="AD19" s="330"/>
      <c r="AE19" s="330">
        <f>VLOOKUP($B19,[1]教育・保育職員数兼_公SYT21421●!$B$5:$BA$45,15,FALSE)</f>
        <v>0</v>
      </c>
      <c r="AF19" s="330"/>
      <c r="AG19" s="330"/>
      <c r="AH19" s="330">
        <f>VLOOKUP($B19,[1]教育・保育職員数兼_公SYT21421●!$B$5:$BA$45,16,FALSE)</f>
        <v>0</v>
      </c>
      <c r="AI19" s="330"/>
      <c r="AJ19" s="330"/>
      <c r="AK19" s="330">
        <f>VLOOKUP($B19,[1]教育・保育職員数兼_公SYT21421●!$B$5:$BA$45,18,FALSE)</f>
        <v>0</v>
      </c>
      <c r="AL19" s="330"/>
      <c r="AM19" s="330"/>
      <c r="AN19" s="330">
        <f>VLOOKUP($B19,[1]教育・保育職員数兼_公SYT21421●!$B$5:$BA$45,19,FALSE)</f>
        <v>0</v>
      </c>
      <c r="AO19" s="330"/>
      <c r="AP19" s="330"/>
      <c r="AQ19" s="330">
        <f>VLOOKUP($B19,[1]教育・保育職員数兼_公SYT21421●!$B$5:$BA$45,21,FALSE)</f>
        <v>0</v>
      </c>
      <c r="AR19" s="330"/>
      <c r="AS19" s="330"/>
      <c r="AT19" s="330">
        <f>VLOOKUP($B19,[1]教育・保育職員数兼_公SYT21421●!$B$5:$BA$45,22,FALSE)</f>
        <v>6</v>
      </c>
      <c r="AU19" s="330"/>
      <c r="AV19" s="330"/>
      <c r="AW19" s="330">
        <f>VLOOKUP($B19,[1]教育・保育職員数兼_公SYT21421●!$B$5:$BA$45,24,FALSE)</f>
        <v>0</v>
      </c>
      <c r="AX19" s="330"/>
      <c r="AY19" s="330"/>
      <c r="AZ19" s="330">
        <f>VLOOKUP($B19,[1]教育・保育職員数兼_公SYT21421●!$B$5:$BA$45,25,FALSE)</f>
        <v>0</v>
      </c>
      <c r="BA19" s="330"/>
      <c r="BB19" s="330"/>
      <c r="BC19" s="330">
        <f>VLOOKUP($B19,[1]教育・保育職員数兼_公SYT21421●!$B$5:$BA$45,27,FALSE)</f>
        <v>0</v>
      </c>
      <c r="BD19" s="330"/>
      <c r="BE19" s="330"/>
      <c r="BF19" s="330">
        <f>VLOOKUP($B19,[1]教育・保育職員数兼_公SYT21421●!$B$5:$BA$45,28,FALSE)</f>
        <v>0</v>
      </c>
      <c r="BG19" s="330"/>
      <c r="BH19" s="330"/>
      <c r="BI19" s="330">
        <f>VLOOKUP($B19,[1]教育・保育職員数兼_公SYT21421●!$B$5:$BA$45,30,FALSE)</f>
        <v>0</v>
      </c>
      <c r="BJ19" s="330"/>
      <c r="BK19" s="330"/>
      <c r="BL19" s="330">
        <f>VLOOKUP($B19,[1]教育・保育職員数兼_公SYT21421●!$B$5:$BA$45,31,FALSE)</f>
        <v>0</v>
      </c>
      <c r="BM19" s="330"/>
      <c r="BN19" s="330"/>
      <c r="BO19" s="330">
        <f>VLOOKUP($B19,[1]教育・保育職員数兼_公SYT21421●!$B$5:$BA$45,33,FALSE)</f>
        <v>0</v>
      </c>
      <c r="BP19" s="330"/>
      <c r="BQ19" s="330"/>
      <c r="BR19" s="330">
        <f>VLOOKUP($B19,[1]教育・保育職員数兼_公SYT21421●!$B$5:$BA$45,34,FALSE)</f>
        <v>0</v>
      </c>
      <c r="BS19" s="330"/>
      <c r="BT19" s="330"/>
      <c r="BU19" s="330">
        <f>VLOOKUP($B19,[1]教育・保育職員数兼_公SYT21421●!$B$5:$BA$45,36,FALSE)</f>
        <v>0</v>
      </c>
      <c r="BV19" s="330"/>
      <c r="BW19" s="330"/>
      <c r="BX19" s="330">
        <f>VLOOKUP($B19,[1]教育・保育職員数兼_公SYT21421●!$B$5:$BA$45,37,FALSE)</f>
        <v>0</v>
      </c>
      <c r="BY19" s="330"/>
      <c r="BZ19" s="330"/>
      <c r="CA19" s="330">
        <f>VLOOKUP($B19,[1]教育・保育職員数兼_公SYT21421●!$B$5:$BA$45,39,FALSE)</f>
        <v>0</v>
      </c>
      <c r="CB19" s="330"/>
      <c r="CC19" s="330"/>
      <c r="CD19" s="330">
        <f>VLOOKUP($B19,[1]教育・保育職員数兼_公SYT21421●!$B$5:$BA$45,40,FALSE)</f>
        <v>0</v>
      </c>
      <c r="CE19" s="330"/>
      <c r="CF19" s="330"/>
      <c r="CG19" s="330">
        <f>VLOOKUP($B19,[1]教育・保育職員数兼_公SYT21421●!$B$5:$BA$45,42,FALSE)</f>
        <v>0</v>
      </c>
      <c r="CH19" s="330"/>
      <c r="CI19" s="330"/>
      <c r="CJ19" s="330">
        <f>VLOOKUP($B19,[1]教育・保育職員数兼_公SYT21421●!$B$5:$BA$43,6,FALSE)</f>
        <v>0</v>
      </c>
      <c r="CK19" s="330"/>
      <c r="CL19" s="330"/>
      <c r="CM19" s="330">
        <f>VLOOKUP($B19,[1]教育・保育職員数兼_公SYT21421●!$B$5:$BA$45,45,FALSE)</f>
        <v>0</v>
      </c>
      <c r="CN19" s="330"/>
      <c r="CO19" s="330"/>
      <c r="CP19" s="330">
        <f>VLOOKUP($B19,[1]教育・保育職員数兼_公SYT21421●!$B$5:$BA$45,46,FALSE)</f>
        <v>0</v>
      </c>
      <c r="CQ19" s="330"/>
      <c r="CR19" s="330"/>
      <c r="CS19" s="330">
        <f>VLOOKUP($B19,[1]教育・保育職員数兼_公SYT21421●!$B$5:$BA$45,48,FALSE)</f>
        <v>0</v>
      </c>
      <c r="CT19" s="330"/>
      <c r="CU19" s="330"/>
      <c r="CV19" s="330">
        <f>VLOOKUP($B19,[1]教育・保育職員数兼_公SYT21421●!$B$5:$BA$45,49,FALSE)</f>
        <v>0</v>
      </c>
      <c r="CW19" s="330"/>
      <c r="CX19" s="330"/>
      <c r="CY19" s="330">
        <f>VLOOKUP($B19,[1]教育・保育職員数兼_公SYT21421●!$B$5:$BA$45,51,FALSE)</f>
        <v>0</v>
      </c>
      <c r="CZ19" s="330"/>
      <c r="DA19" s="330"/>
      <c r="DB19" s="330">
        <f>VLOOKUP($B19,[1]教育・保育職員数兼_公SYT21421●!$B$5:$BA$45,52,FALSE)</f>
        <v>0</v>
      </c>
      <c r="DC19" s="330"/>
      <c r="DD19" s="330"/>
      <c r="DE19" s="330">
        <f>VLOOKUP($B19,[1]その他職員数_公SYT21430●!$B$5:$Q$45,2,FALSE)</f>
        <v>0</v>
      </c>
      <c r="DF19" s="330"/>
      <c r="DG19" s="330"/>
      <c r="DH19" s="330">
        <f>VLOOKUP($B19,[1]その他職員数_公SYT21430●!$B$5:$Q$45,3,FALSE)</f>
        <v>0</v>
      </c>
      <c r="DI19" s="330"/>
      <c r="DJ19" s="330"/>
      <c r="DK19" s="330">
        <f>VLOOKUP($B19,[1]その他職員数_公SYT21430●!$B$5:$Q$45,4,FALSE)</f>
        <v>0</v>
      </c>
      <c r="DL19" s="330"/>
      <c r="DM19" s="330"/>
      <c r="DN19" s="330">
        <f>VLOOKUP($B19,[1]その他職員数_公SYT21430●!$B$5:$Q$45,5,FALSE)</f>
        <v>0</v>
      </c>
      <c r="DO19" s="330"/>
      <c r="DP19" s="330"/>
      <c r="DQ19" s="330">
        <f>VLOOKUP($B19,[1]その他職員数_公SYT21430●!$B$5:$Q$45,6,FALSE)</f>
        <v>0</v>
      </c>
      <c r="DR19" s="330"/>
      <c r="DS19" s="330"/>
      <c r="DT19" s="330">
        <f>VLOOKUP($B19,[1]その他職員数_公SYT21430●!$B$5:$Q$45,7,FALSE)</f>
        <v>0</v>
      </c>
      <c r="DU19" s="330"/>
      <c r="DV19" s="330"/>
      <c r="DW19" s="330">
        <f>VLOOKUP($B19,[1]その他職員数_公SYT21430●!$B$5:$Q$45,8,FALSE)</f>
        <v>0</v>
      </c>
      <c r="DX19" s="330"/>
      <c r="DY19" s="330"/>
      <c r="DZ19" s="330">
        <f>VLOOKUP($B19,[1]その他職員数_公SYT21430●!$B$5:$Q$45,9,FALSE)</f>
        <v>0</v>
      </c>
      <c r="EA19" s="330"/>
      <c r="EB19" s="330"/>
      <c r="EC19" s="330">
        <f>VLOOKUP($B19,[1]その他職員数_公SYT21430●!$B$5:$Q$45,10,FALSE)</f>
        <v>0</v>
      </c>
      <c r="ED19" s="330"/>
      <c r="EE19" s="330"/>
      <c r="EF19" s="330">
        <f>VLOOKUP($B19,[1]その他職員数_公SYT21430●!$B$5:$Q$45,11,FALSE)</f>
        <v>0</v>
      </c>
      <c r="EG19" s="330"/>
      <c r="EH19" s="330"/>
      <c r="EI19" s="330">
        <f>VLOOKUP($B19,[1]その他職員数_公SYT21430●!$B$5:$Q$45,12,FALSE)</f>
        <v>0</v>
      </c>
      <c r="EJ19" s="330"/>
      <c r="EK19" s="330"/>
      <c r="EL19" s="330">
        <f>VLOOKUP($B19,[1]その他職員数_公SYT21430●!$B$5:$Q$45,13,FALSE)</f>
        <v>0</v>
      </c>
      <c r="EM19" s="330"/>
      <c r="EN19" s="330"/>
      <c r="EO19" s="330">
        <f>VLOOKUP($B19,[1]その他職員数_公SYT21430●!$B$5:$Q$45,14,FALSE)</f>
        <v>0</v>
      </c>
      <c r="EP19" s="330"/>
      <c r="EQ19" s="330"/>
      <c r="ER19" s="330">
        <f>VLOOKUP($B19,[1]その他職員数_公SYT21430●!$B$5:$Q$45,15,FALSE)</f>
        <v>0</v>
      </c>
      <c r="ES19" s="330"/>
      <c r="ET19" s="330"/>
      <c r="EU19" s="330">
        <f>VLOOKUP($B19,[1]その他職員数_公SYT21430●!$B$5:$Q$45,16,FALSE)</f>
        <v>0</v>
      </c>
      <c r="EV19" s="330"/>
      <c r="EW19" s="330"/>
      <c r="EX19" s="330">
        <f>VLOOKUP($B19,[1]産休代替等教職員数SYT21427●!$B$6:$V$46,14,FALSE)</f>
        <v>0</v>
      </c>
      <c r="EY19" s="330"/>
      <c r="EZ19" s="330"/>
      <c r="FA19" s="32"/>
      <c r="FB19" s="23" t="str">
        <f t="shared" si="0"/>
        <v>浦添市</v>
      </c>
      <c r="FC19" s="22"/>
    </row>
    <row r="20" spans="1:159" s="15" customFormat="1" ht="16.5" customHeight="1">
      <c r="A20" s="22"/>
      <c r="B20" s="23" t="s">
        <v>15</v>
      </c>
      <c r="C20" s="24"/>
      <c r="D20" s="332">
        <f>IF(SUM(G20:L20)=VLOOKUP($B20,[1]教育・保育職員数兼_公SYT21421●!$B$5:$BA$45,2,FALSE),VLOOKUP($B20,[1]教育・保育職員数兼_公SYT21421●!$B$5:$BA$45,2,FALSE))</f>
        <v>17</v>
      </c>
      <c r="E20" s="330"/>
      <c r="F20" s="330"/>
      <c r="G20" s="330">
        <f>IF(SUM(M20,S20,Y20,AE20,AK20,AQ20,AW20,BC20,BI20,BO20,BU20,CA20,CG20)=VLOOKUP($B20,[1]教育・保育職員数兼_公SYT21421●!$B$5:$BA$45,3,FALSE),VLOOKUP($B20,[1]教育・保育職員数兼_公SYT21421●!$B$5:$BA$45,3,FALSE))</f>
        <v>0</v>
      </c>
      <c r="H20" s="330"/>
      <c r="I20" s="330"/>
      <c r="J20" s="330">
        <f>IF(SUM(P20,V20,AB20,AH20,AN20,AT20,AZ20,BF20,BL20,BR20,BX20,CD20,CJ20)=VLOOKUP($B20,[1]教育・保育職員数兼_公SYT21421●!$B$5:$BA$45,4,FALSE),VLOOKUP($B20,[1]教育・保育職員数兼_公SYT21421●!$B$5:$BA$45,4,FALSE))</f>
        <v>17</v>
      </c>
      <c r="K20" s="330"/>
      <c r="L20" s="330"/>
      <c r="M20" s="330">
        <f>VLOOKUP($B20,[1]教育・保育職員数兼_公SYT21421●!$B$5:$BA$45,6,FALSE)</f>
        <v>0</v>
      </c>
      <c r="N20" s="330"/>
      <c r="O20" s="330"/>
      <c r="P20" s="330">
        <f>VLOOKUP($B20,[1]教育・保育職員数兼_公SYT21421●!$B$5:$BA$45,7,FALSE)</f>
        <v>0</v>
      </c>
      <c r="Q20" s="330"/>
      <c r="R20" s="330"/>
      <c r="S20" s="330">
        <f>VLOOKUP($B20,[1]教育・保育職員数兼_公SYT21421●!$B$5:$BA$45,9,FALSE)</f>
        <v>0</v>
      </c>
      <c r="T20" s="330"/>
      <c r="U20" s="330"/>
      <c r="V20" s="330">
        <f>VLOOKUP($B20,[1]教育・保育職員数兼_公SYT21421●!$B$5:$BA$45,10,FALSE)</f>
        <v>0</v>
      </c>
      <c r="W20" s="330"/>
      <c r="X20" s="330"/>
      <c r="Y20" s="330">
        <f>VLOOKUP($B20,[1]教育・保育職員数兼_公SYT21421●!$B$5:$BA$45,12,FALSE)</f>
        <v>0</v>
      </c>
      <c r="Z20" s="330"/>
      <c r="AA20" s="330"/>
      <c r="AB20" s="330">
        <f>VLOOKUP($B20,[1]教育・保育職員数兼_公SYT21421●!$B$5:$BA$45,13,FALSE)</f>
        <v>0</v>
      </c>
      <c r="AC20" s="330"/>
      <c r="AD20" s="330"/>
      <c r="AE20" s="330">
        <f>VLOOKUP($B20,[1]教育・保育職員数兼_公SYT21421●!$B$5:$BA$45,15,FALSE)</f>
        <v>0</v>
      </c>
      <c r="AF20" s="330"/>
      <c r="AG20" s="330"/>
      <c r="AH20" s="330">
        <f>VLOOKUP($B20,[1]教育・保育職員数兼_公SYT21421●!$B$5:$BA$45,16,FALSE)</f>
        <v>0</v>
      </c>
      <c r="AI20" s="330"/>
      <c r="AJ20" s="330"/>
      <c r="AK20" s="330">
        <f>VLOOKUP($B20,[1]教育・保育職員数兼_公SYT21421●!$B$5:$BA$45,18,FALSE)</f>
        <v>0</v>
      </c>
      <c r="AL20" s="330"/>
      <c r="AM20" s="330"/>
      <c r="AN20" s="330">
        <f>VLOOKUP($B20,[1]教育・保育職員数兼_公SYT21421●!$B$5:$BA$45,19,FALSE)</f>
        <v>0</v>
      </c>
      <c r="AO20" s="330"/>
      <c r="AP20" s="330"/>
      <c r="AQ20" s="330">
        <f>VLOOKUP($B20,[1]教育・保育職員数兼_公SYT21421●!$B$5:$BA$45,21,FALSE)</f>
        <v>0</v>
      </c>
      <c r="AR20" s="330"/>
      <c r="AS20" s="330"/>
      <c r="AT20" s="330">
        <f>VLOOKUP($B20,[1]教育・保育職員数兼_公SYT21421●!$B$5:$BA$45,22,FALSE)</f>
        <v>17</v>
      </c>
      <c r="AU20" s="330"/>
      <c r="AV20" s="330"/>
      <c r="AW20" s="330">
        <f>VLOOKUP($B20,[1]教育・保育職員数兼_公SYT21421●!$B$5:$BA$45,24,FALSE)</f>
        <v>0</v>
      </c>
      <c r="AX20" s="330"/>
      <c r="AY20" s="330"/>
      <c r="AZ20" s="330">
        <f>VLOOKUP($B20,[1]教育・保育職員数兼_公SYT21421●!$B$5:$BA$45,25,FALSE)</f>
        <v>0</v>
      </c>
      <c r="BA20" s="330"/>
      <c r="BB20" s="330"/>
      <c r="BC20" s="330">
        <f>VLOOKUP($B20,[1]教育・保育職員数兼_公SYT21421●!$B$5:$BA$45,27,FALSE)</f>
        <v>0</v>
      </c>
      <c r="BD20" s="330"/>
      <c r="BE20" s="330"/>
      <c r="BF20" s="330">
        <f>VLOOKUP($B20,[1]教育・保育職員数兼_公SYT21421●!$B$5:$BA$45,28,FALSE)</f>
        <v>0</v>
      </c>
      <c r="BG20" s="330"/>
      <c r="BH20" s="330"/>
      <c r="BI20" s="330">
        <f>VLOOKUP($B20,[1]教育・保育職員数兼_公SYT21421●!$B$5:$BA$45,30,FALSE)</f>
        <v>0</v>
      </c>
      <c r="BJ20" s="330"/>
      <c r="BK20" s="330"/>
      <c r="BL20" s="330">
        <f>VLOOKUP($B20,[1]教育・保育職員数兼_公SYT21421●!$B$5:$BA$45,31,FALSE)</f>
        <v>0</v>
      </c>
      <c r="BM20" s="330"/>
      <c r="BN20" s="330"/>
      <c r="BO20" s="330">
        <f>VLOOKUP($B20,[1]教育・保育職員数兼_公SYT21421●!$B$5:$BA$45,33,FALSE)</f>
        <v>0</v>
      </c>
      <c r="BP20" s="330"/>
      <c r="BQ20" s="330"/>
      <c r="BR20" s="330">
        <f>VLOOKUP($B20,[1]教育・保育職員数兼_公SYT21421●!$B$5:$BA$45,34,FALSE)</f>
        <v>0</v>
      </c>
      <c r="BS20" s="330"/>
      <c r="BT20" s="330"/>
      <c r="BU20" s="330">
        <f>VLOOKUP($B20,[1]教育・保育職員数兼_公SYT21421●!$B$5:$BA$45,36,FALSE)</f>
        <v>0</v>
      </c>
      <c r="BV20" s="330"/>
      <c r="BW20" s="330"/>
      <c r="BX20" s="330">
        <f>VLOOKUP($B20,[1]教育・保育職員数兼_公SYT21421●!$B$5:$BA$45,37,FALSE)</f>
        <v>0</v>
      </c>
      <c r="BY20" s="330"/>
      <c r="BZ20" s="330"/>
      <c r="CA20" s="330">
        <f>VLOOKUP($B20,[1]教育・保育職員数兼_公SYT21421●!$B$5:$BA$45,39,FALSE)</f>
        <v>0</v>
      </c>
      <c r="CB20" s="330"/>
      <c r="CC20" s="330"/>
      <c r="CD20" s="330">
        <f>VLOOKUP($B20,[1]教育・保育職員数兼_公SYT21421●!$B$5:$BA$45,40,FALSE)</f>
        <v>0</v>
      </c>
      <c r="CE20" s="330"/>
      <c r="CF20" s="330"/>
      <c r="CG20" s="330">
        <f>VLOOKUP($B20,[1]教育・保育職員数兼_公SYT21421●!$B$5:$BA$45,42,FALSE)</f>
        <v>0</v>
      </c>
      <c r="CH20" s="330"/>
      <c r="CI20" s="330"/>
      <c r="CJ20" s="330">
        <f>VLOOKUP($B20,[1]教育・保育職員数兼_公SYT21421●!$B$5:$BA$43,6,FALSE)</f>
        <v>0</v>
      </c>
      <c r="CK20" s="330"/>
      <c r="CL20" s="330"/>
      <c r="CM20" s="330">
        <f>VLOOKUP($B20,[1]教育・保育職員数兼_公SYT21421●!$B$5:$BA$45,45,FALSE)</f>
        <v>0</v>
      </c>
      <c r="CN20" s="330"/>
      <c r="CO20" s="330"/>
      <c r="CP20" s="330">
        <f>VLOOKUP($B20,[1]教育・保育職員数兼_公SYT21421●!$B$5:$BA$45,46,FALSE)</f>
        <v>0</v>
      </c>
      <c r="CQ20" s="330"/>
      <c r="CR20" s="330"/>
      <c r="CS20" s="330">
        <f>VLOOKUP($B20,[1]教育・保育職員数兼_公SYT21421●!$B$5:$BA$45,48,FALSE)</f>
        <v>0</v>
      </c>
      <c r="CT20" s="330"/>
      <c r="CU20" s="330"/>
      <c r="CV20" s="330">
        <f>VLOOKUP($B20,[1]教育・保育職員数兼_公SYT21421●!$B$5:$BA$45,49,FALSE)</f>
        <v>0</v>
      </c>
      <c r="CW20" s="330"/>
      <c r="CX20" s="330"/>
      <c r="CY20" s="330">
        <f>VLOOKUP($B20,[1]教育・保育職員数兼_公SYT21421●!$B$5:$BA$45,51,FALSE)</f>
        <v>0</v>
      </c>
      <c r="CZ20" s="330"/>
      <c r="DA20" s="330"/>
      <c r="DB20" s="330">
        <f>VLOOKUP($B20,[1]教育・保育職員数兼_公SYT21421●!$B$5:$BA$45,52,FALSE)</f>
        <v>0</v>
      </c>
      <c r="DC20" s="330"/>
      <c r="DD20" s="330"/>
      <c r="DE20" s="330">
        <f>VLOOKUP($B20,[1]その他職員数_公SYT21430●!$B$5:$Q$45,2,FALSE)</f>
        <v>0</v>
      </c>
      <c r="DF20" s="330"/>
      <c r="DG20" s="330"/>
      <c r="DH20" s="330">
        <f>VLOOKUP($B20,[1]その他職員数_公SYT21430●!$B$5:$Q$45,3,FALSE)</f>
        <v>0</v>
      </c>
      <c r="DI20" s="330"/>
      <c r="DJ20" s="330"/>
      <c r="DK20" s="330">
        <f>VLOOKUP($B20,[1]その他職員数_公SYT21430●!$B$5:$Q$45,4,FALSE)</f>
        <v>0</v>
      </c>
      <c r="DL20" s="330"/>
      <c r="DM20" s="330"/>
      <c r="DN20" s="330">
        <f>VLOOKUP($B20,[1]その他職員数_公SYT21430●!$B$5:$Q$45,5,FALSE)</f>
        <v>0</v>
      </c>
      <c r="DO20" s="330"/>
      <c r="DP20" s="330"/>
      <c r="DQ20" s="330">
        <f>VLOOKUP($B20,[1]その他職員数_公SYT21430●!$B$5:$Q$45,6,FALSE)</f>
        <v>0</v>
      </c>
      <c r="DR20" s="330"/>
      <c r="DS20" s="330"/>
      <c r="DT20" s="330">
        <f>VLOOKUP($B20,[1]その他職員数_公SYT21430●!$B$5:$Q$45,7,FALSE)</f>
        <v>0</v>
      </c>
      <c r="DU20" s="330"/>
      <c r="DV20" s="330"/>
      <c r="DW20" s="330">
        <f>VLOOKUP($B20,[1]その他職員数_公SYT21430●!$B$5:$Q$45,8,FALSE)</f>
        <v>0</v>
      </c>
      <c r="DX20" s="330"/>
      <c r="DY20" s="330"/>
      <c r="DZ20" s="330">
        <f>VLOOKUP($B20,[1]その他職員数_公SYT21430●!$B$5:$Q$45,9,FALSE)</f>
        <v>0</v>
      </c>
      <c r="EA20" s="330"/>
      <c r="EB20" s="330"/>
      <c r="EC20" s="330">
        <f>VLOOKUP($B20,[1]その他職員数_公SYT21430●!$B$5:$Q$45,10,FALSE)</f>
        <v>0</v>
      </c>
      <c r="ED20" s="330"/>
      <c r="EE20" s="330"/>
      <c r="EF20" s="330">
        <f>VLOOKUP($B20,[1]その他職員数_公SYT21430●!$B$5:$Q$45,11,FALSE)</f>
        <v>0</v>
      </c>
      <c r="EG20" s="330"/>
      <c r="EH20" s="330"/>
      <c r="EI20" s="330">
        <f>VLOOKUP($B20,[1]その他職員数_公SYT21430●!$B$5:$Q$45,12,FALSE)</f>
        <v>0</v>
      </c>
      <c r="EJ20" s="330"/>
      <c r="EK20" s="330"/>
      <c r="EL20" s="330">
        <f>VLOOKUP($B20,[1]その他職員数_公SYT21430●!$B$5:$Q$45,13,FALSE)</f>
        <v>0</v>
      </c>
      <c r="EM20" s="330"/>
      <c r="EN20" s="330"/>
      <c r="EO20" s="330">
        <f>VLOOKUP($B20,[1]その他職員数_公SYT21430●!$B$5:$Q$45,14,FALSE)</f>
        <v>0</v>
      </c>
      <c r="EP20" s="330"/>
      <c r="EQ20" s="330"/>
      <c r="ER20" s="330">
        <f>VLOOKUP($B20,[1]その他職員数_公SYT21430●!$B$5:$Q$45,15,FALSE)</f>
        <v>0</v>
      </c>
      <c r="ES20" s="330"/>
      <c r="ET20" s="330"/>
      <c r="EU20" s="330">
        <f>VLOOKUP($B20,[1]その他職員数_公SYT21430●!$B$5:$Q$45,16,FALSE)</f>
        <v>0</v>
      </c>
      <c r="EV20" s="330"/>
      <c r="EW20" s="330"/>
      <c r="EX20" s="330">
        <f>VLOOKUP($B20,[1]産休代替等教職員数SYT21427●!$B$6:$V$46,14,FALSE)</f>
        <v>0</v>
      </c>
      <c r="EY20" s="330"/>
      <c r="EZ20" s="330"/>
      <c r="FA20" s="32"/>
      <c r="FB20" s="23" t="str">
        <f t="shared" si="0"/>
        <v>糸満市</v>
      </c>
      <c r="FC20" s="22"/>
    </row>
    <row r="21" spans="1:159" s="15" customFormat="1" ht="16.5" customHeight="1">
      <c r="A21" s="22"/>
      <c r="B21" s="23" t="s">
        <v>19</v>
      </c>
      <c r="C21" s="24"/>
      <c r="D21" s="332">
        <f>IF(SUM(G21:L21)=VLOOKUP($B21,[1]教育・保育職員数兼_公SYT21421●!$B$5:$BA$45,2,FALSE),VLOOKUP($B21,[1]教育・保育職員数兼_公SYT21421●!$B$5:$BA$45,2,FALSE))</f>
        <v>1</v>
      </c>
      <c r="E21" s="330"/>
      <c r="F21" s="330"/>
      <c r="G21" s="330">
        <f>IF(SUM(M21,S21,Y21,AE21,AK21,AQ21,AW21,BC21,BI21,BO21,BU21,CA21,CG21)=VLOOKUP($B21,[1]教育・保育職員数兼_公SYT21421●!$B$5:$BA$45,3,FALSE),VLOOKUP($B21,[1]教育・保育職員数兼_公SYT21421●!$B$5:$BA$45,3,FALSE))</f>
        <v>0</v>
      </c>
      <c r="H21" s="330"/>
      <c r="I21" s="330"/>
      <c r="J21" s="330">
        <f>IF(SUM(P21,V21,AB21,AH21,AN21,AT21,AZ21,BF21,BL21,BR21,BX21,CD21,CJ21)=VLOOKUP($B21,[1]教育・保育職員数兼_公SYT21421●!$B$5:$BA$45,4,FALSE),VLOOKUP($B21,[1]教育・保育職員数兼_公SYT21421●!$B$5:$BA$45,4,FALSE))</f>
        <v>1</v>
      </c>
      <c r="K21" s="330"/>
      <c r="L21" s="330"/>
      <c r="M21" s="330">
        <f>VLOOKUP($B21,[1]教育・保育職員数兼_公SYT21421●!$B$5:$BA$45,6,FALSE)</f>
        <v>0</v>
      </c>
      <c r="N21" s="330"/>
      <c r="O21" s="330"/>
      <c r="P21" s="330">
        <f>VLOOKUP($B21,[1]教育・保育職員数兼_公SYT21421●!$B$5:$BA$45,7,FALSE)</f>
        <v>0</v>
      </c>
      <c r="Q21" s="330"/>
      <c r="R21" s="330"/>
      <c r="S21" s="330">
        <f>VLOOKUP($B21,[1]教育・保育職員数兼_公SYT21421●!$B$5:$BA$45,9,FALSE)</f>
        <v>0</v>
      </c>
      <c r="T21" s="330"/>
      <c r="U21" s="330"/>
      <c r="V21" s="330">
        <f>VLOOKUP($B21,[1]教育・保育職員数兼_公SYT21421●!$B$5:$BA$45,10,FALSE)</f>
        <v>0</v>
      </c>
      <c r="W21" s="330"/>
      <c r="X21" s="330"/>
      <c r="Y21" s="330">
        <f>VLOOKUP($B21,[1]教育・保育職員数兼_公SYT21421●!$B$5:$BA$45,12,FALSE)</f>
        <v>0</v>
      </c>
      <c r="Z21" s="330"/>
      <c r="AA21" s="330"/>
      <c r="AB21" s="330">
        <f>VLOOKUP($B21,[1]教育・保育職員数兼_公SYT21421●!$B$5:$BA$45,13,FALSE)</f>
        <v>0</v>
      </c>
      <c r="AC21" s="330"/>
      <c r="AD21" s="330"/>
      <c r="AE21" s="330">
        <f>VLOOKUP($B21,[1]教育・保育職員数兼_公SYT21421●!$B$5:$BA$45,15,FALSE)</f>
        <v>0</v>
      </c>
      <c r="AF21" s="330"/>
      <c r="AG21" s="330"/>
      <c r="AH21" s="330">
        <f>VLOOKUP($B21,[1]教育・保育職員数兼_公SYT21421●!$B$5:$BA$45,16,FALSE)</f>
        <v>0</v>
      </c>
      <c r="AI21" s="330"/>
      <c r="AJ21" s="330"/>
      <c r="AK21" s="330">
        <f>VLOOKUP($B21,[1]教育・保育職員数兼_公SYT21421●!$B$5:$BA$45,18,FALSE)</f>
        <v>0</v>
      </c>
      <c r="AL21" s="330"/>
      <c r="AM21" s="330"/>
      <c r="AN21" s="330">
        <f>VLOOKUP($B21,[1]教育・保育職員数兼_公SYT21421●!$B$5:$BA$45,19,FALSE)</f>
        <v>0</v>
      </c>
      <c r="AO21" s="330"/>
      <c r="AP21" s="330"/>
      <c r="AQ21" s="330">
        <f>VLOOKUP($B21,[1]教育・保育職員数兼_公SYT21421●!$B$5:$BA$45,21,FALSE)</f>
        <v>0</v>
      </c>
      <c r="AR21" s="330"/>
      <c r="AS21" s="330"/>
      <c r="AT21" s="330">
        <f>VLOOKUP($B21,[1]教育・保育職員数兼_公SYT21421●!$B$5:$BA$45,22,FALSE)</f>
        <v>1</v>
      </c>
      <c r="AU21" s="330"/>
      <c r="AV21" s="330"/>
      <c r="AW21" s="330">
        <f>VLOOKUP($B21,[1]教育・保育職員数兼_公SYT21421●!$B$5:$BA$45,24,FALSE)</f>
        <v>0</v>
      </c>
      <c r="AX21" s="330"/>
      <c r="AY21" s="330"/>
      <c r="AZ21" s="330">
        <f>VLOOKUP($B21,[1]教育・保育職員数兼_公SYT21421●!$B$5:$BA$45,25,FALSE)</f>
        <v>0</v>
      </c>
      <c r="BA21" s="330"/>
      <c r="BB21" s="330"/>
      <c r="BC21" s="330">
        <f>VLOOKUP($B21,[1]教育・保育職員数兼_公SYT21421●!$B$5:$BA$45,27,FALSE)</f>
        <v>0</v>
      </c>
      <c r="BD21" s="330"/>
      <c r="BE21" s="330"/>
      <c r="BF21" s="330">
        <f>VLOOKUP($B21,[1]教育・保育職員数兼_公SYT21421●!$B$5:$BA$45,28,FALSE)</f>
        <v>0</v>
      </c>
      <c r="BG21" s="330"/>
      <c r="BH21" s="330"/>
      <c r="BI21" s="330">
        <f>VLOOKUP($B21,[1]教育・保育職員数兼_公SYT21421●!$B$5:$BA$45,30,FALSE)</f>
        <v>0</v>
      </c>
      <c r="BJ21" s="330"/>
      <c r="BK21" s="330"/>
      <c r="BL21" s="331">
        <f>VLOOKUP($B21,[1]教育・保育職員数兼_公SYT21421●!$B$5:$BA$45,31,FALSE)</f>
        <v>0</v>
      </c>
      <c r="BM21" s="331"/>
      <c r="BN21" s="331"/>
      <c r="BO21" s="330">
        <f>VLOOKUP($B21,[1]教育・保育職員数兼_公SYT21421●!$B$5:$BA$45,33,FALSE)</f>
        <v>0</v>
      </c>
      <c r="BP21" s="330"/>
      <c r="BQ21" s="330"/>
      <c r="BR21" s="330">
        <f>VLOOKUP($B21,[1]教育・保育職員数兼_公SYT21421●!$B$5:$BA$45,34,FALSE)</f>
        <v>0</v>
      </c>
      <c r="BS21" s="330"/>
      <c r="BT21" s="330"/>
      <c r="BU21" s="330">
        <f>VLOOKUP($B21,[1]教育・保育職員数兼_公SYT21421●!$B$5:$BA$45,36,FALSE)</f>
        <v>0</v>
      </c>
      <c r="BV21" s="330"/>
      <c r="BW21" s="330"/>
      <c r="BX21" s="330">
        <f>VLOOKUP($B21,[1]教育・保育職員数兼_公SYT21421●!$B$5:$BA$45,37,FALSE)</f>
        <v>0</v>
      </c>
      <c r="BY21" s="330"/>
      <c r="BZ21" s="330"/>
      <c r="CA21" s="330">
        <f>VLOOKUP($B21,[1]教育・保育職員数兼_公SYT21421●!$B$5:$BA$45,39,FALSE)</f>
        <v>0</v>
      </c>
      <c r="CB21" s="330"/>
      <c r="CC21" s="330"/>
      <c r="CD21" s="330">
        <f>VLOOKUP($B21,[1]教育・保育職員数兼_公SYT21421●!$B$5:$BA$45,40,FALSE)</f>
        <v>0</v>
      </c>
      <c r="CE21" s="330"/>
      <c r="CF21" s="330"/>
      <c r="CG21" s="330">
        <f>VLOOKUP($B21,[1]教育・保育職員数兼_公SYT21421●!$B$5:$BA$45,42,FALSE)</f>
        <v>0</v>
      </c>
      <c r="CH21" s="330"/>
      <c r="CI21" s="330"/>
      <c r="CJ21" s="330">
        <f>VLOOKUP($B21,[1]教育・保育職員数兼_公SYT21421●!$B$5:$BA$43,6,FALSE)</f>
        <v>0</v>
      </c>
      <c r="CK21" s="330"/>
      <c r="CL21" s="330"/>
      <c r="CM21" s="330">
        <f>VLOOKUP($B21,[1]教育・保育職員数兼_公SYT21421●!$B$5:$BA$45,45,FALSE)</f>
        <v>0</v>
      </c>
      <c r="CN21" s="330"/>
      <c r="CO21" s="330"/>
      <c r="CP21" s="330">
        <f>VLOOKUP($B21,[1]教育・保育職員数兼_公SYT21421●!$B$5:$BA$45,46,FALSE)</f>
        <v>0</v>
      </c>
      <c r="CQ21" s="330"/>
      <c r="CR21" s="330"/>
      <c r="CS21" s="330">
        <f>VLOOKUP($B21,[1]教育・保育職員数兼_公SYT21421●!$B$5:$BA$45,48,FALSE)</f>
        <v>0</v>
      </c>
      <c r="CT21" s="330"/>
      <c r="CU21" s="330"/>
      <c r="CV21" s="330">
        <f>VLOOKUP($B21,[1]教育・保育職員数兼_公SYT21421●!$B$5:$BA$45,49,FALSE)</f>
        <v>0</v>
      </c>
      <c r="CW21" s="330"/>
      <c r="CX21" s="330"/>
      <c r="CY21" s="330">
        <f>VLOOKUP($B21,[1]教育・保育職員数兼_公SYT21421●!$B$5:$BA$45,51,FALSE)</f>
        <v>0</v>
      </c>
      <c r="CZ21" s="330"/>
      <c r="DA21" s="330"/>
      <c r="DB21" s="330">
        <f>VLOOKUP($B21,[1]教育・保育職員数兼_公SYT21421●!$B$5:$BA$45,52,FALSE)</f>
        <v>11</v>
      </c>
      <c r="DC21" s="330"/>
      <c r="DD21" s="330"/>
      <c r="DE21" s="330">
        <f>VLOOKUP($B21,[1]その他職員数_公SYT21430●!$B$5:$Q$45,2,FALSE)</f>
        <v>0</v>
      </c>
      <c r="DF21" s="330"/>
      <c r="DG21" s="330"/>
      <c r="DH21" s="330">
        <f>VLOOKUP($B21,[1]その他職員数_公SYT21430●!$B$5:$Q$45,3,FALSE)</f>
        <v>0</v>
      </c>
      <c r="DI21" s="330"/>
      <c r="DJ21" s="330"/>
      <c r="DK21" s="330">
        <f>VLOOKUP($B21,[1]その他職員数_公SYT21430●!$B$5:$Q$45,4,FALSE)</f>
        <v>0</v>
      </c>
      <c r="DL21" s="330"/>
      <c r="DM21" s="330"/>
      <c r="DN21" s="330">
        <f>VLOOKUP($B21,[1]その他職員数_公SYT21430●!$B$5:$Q$45,5,FALSE)</f>
        <v>0</v>
      </c>
      <c r="DO21" s="330"/>
      <c r="DP21" s="330"/>
      <c r="DQ21" s="330">
        <f>VLOOKUP($B21,[1]その他職員数_公SYT21430●!$B$5:$Q$45,6,FALSE)</f>
        <v>0</v>
      </c>
      <c r="DR21" s="330"/>
      <c r="DS21" s="330"/>
      <c r="DT21" s="330">
        <f>VLOOKUP($B21,[1]その他職員数_公SYT21430●!$B$5:$Q$45,7,FALSE)</f>
        <v>0</v>
      </c>
      <c r="DU21" s="330"/>
      <c r="DV21" s="330"/>
      <c r="DW21" s="330">
        <f>VLOOKUP($B21,[1]その他職員数_公SYT21430●!$B$5:$Q$45,8,FALSE)</f>
        <v>0</v>
      </c>
      <c r="DX21" s="330"/>
      <c r="DY21" s="330"/>
      <c r="DZ21" s="330">
        <f>VLOOKUP($B21,[1]その他職員数_公SYT21430●!$B$5:$Q$45,9,FALSE)</f>
        <v>0</v>
      </c>
      <c r="EA21" s="330"/>
      <c r="EB21" s="330"/>
      <c r="EC21" s="330">
        <f>VLOOKUP($B21,[1]その他職員数_公SYT21430●!$B$5:$Q$45,10,FALSE)</f>
        <v>0</v>
      </c>
      <c r="ED21" s="330"/>
      <c r="EE21" s="330"/>
      <c r="EF21" s="330">
        <f>VLOOKUP($B21,[1]その他職員数_公SYT21430●!$B$5:$Q$45,11,FALSE)</f>
        <v>0</v>
      </c>
      <c r="EG21" s="330"/>
      <c r="EH21" s="330"/>
      <c r="EI21" s="330">
        <f>VLOOKUP($B21,[1]その他職員数_公SYT21430●!$B$5:$Q$45,12,FALSE)</f>
        <v>0</v>
      </c>
      <c r="EJ21" s="330"/>
      <c r="EK21" s="330"/>
      <c r="EL21" s="330">
        <f>VLOOKUP($B21,[1]その他職員数_公SYT21430●!$B$5:$Q$45,13,FALSE)</f>
        <v>0</v>
      </c>
      <c r="EM21" s="330"/>
      <c r="EN21" s="330"/>
      <c r="EO21" s="330">
        <f>VLOOKUP($B21,[1]その他職員数_公SYT21430●!$B$5:$Q$45,14,FALSE)</f>
        <v>0</v>
      </c>
      <c r="EP21" s="330"/>
      <c r="EQ21" s="330"/>
      <c r="ER21" s="330">
        <f>VLOOKUP($B21,[1]その他職員数_公SYT21430●!$B$5:$Q$45,15,FALSE)</f>
        <v>0</v>
      </c>
      <c r="ES21" s="330"/>
      <c r="ET21" s="330"/>
      <c r="EU21" s="330">
        <f>VLOOKUP($B21,[1]その他職員数_公SYT21430●!$B$5:$Q$45,16,FALSE)</f>
        <v>0</v>
      </c>
      <c r="EV21" s="330"/>
      <c r="EW21" s="330"/>
      <c r="EX21" s="330">
        <f>VLOOKUP($B21,[1]産休代替等教職員数SYT21427●!$B$6:$V$46,14,FALSE)</f>
        <v>0</v>
      </c>
      <c r="EY21" s="330"/>
      <c r="EZ21" s="330"/>
      <c r="FA21" s="32"/>
      <c r="FB21" s="23" t="str">
        <f t="shared" si="0"/>
        <v>豊見城市</v>
      </c>
      <c r="FC21" s="22"/>
    </row>
    <row r="22" spans="1:159" s="15" customFormat="1" ht="16.5" customHeight="1">
      <c r="A22" s="22"/>
      <c r="B22" s="23" t="s">
        <v>26</v>
      </c>
      <c r="C22" s="24"/>
      <c r="D22" s="332">
        <f>IF(SUM(G22:L22)=VLOOKUP($B22,[1]教育・保育職員数兼_公SYT21421●!$B$5:$BA$45,2,FALSE),VLOOKUP($B22,[1]教育・保育職員数兼_公SYT21421●!$B$5:$BA$45,2,FALSE))</f>
        <v>15</v>
      </c>
      <c r="E22" s="330"/>
      <c r="F22" s="330"/>
      <c r="G22" s="330">
        <f>IF(SUM(M22,S22,Y22,AE22,AK22,AQ22,AW22,BC22,BI22,BO22,BU22,CA22,CG22)=VLOOKUP($B22,[1]教育・保育職員数兼_公SYT21421●!$B$5:$BA$45,3,FALSE),VLOOKUP($B22,[1]教育・保育職員数兼_公SYT21421●!$B$5:$BA$45,3,FALSE))</f>
        <v>0</v>
      </c>
      <c r="H22" s="330"/>
      <c r="I22" s="330"/>
      <c r="J22" s="330">
        <f>IF(SUM(P22,V22,AB22,AH22,AN22,AT22,AZ22,BF22,BL22,BR22,BX22,CD22,CJ22)=VLOOKUP($B22,[1]教育・保育職員数兼_公SYT21421●!$B$5:$BA$45,4,FALSE),VLOOKUP($B22,[1]教育・保育職員数兼_公SYT21421●!$B$5:$BA$45,4,FALSE))</f>
        <v>15</v>
      </c>
      <c r="K22" s="330"/>
      <c r="L22" s="330"/>
      <c r="M22" s="330">
        <f>VLOOKUP($B22,[1]教育・保育職員数兼_公SYT21421●!$B$5:$BA$45,6,FALSE)</f>
        <v>0</v>
      </c>
      <c r="N22" s="330"/>
      <c r="O22" s="330"/>
      <c r="P22" s="330">
        <f>VLOOKUP($B22,[1]教育・保育職員数兼_公SYT21421●!$B$5:$BA$45,7,FALSE)</f>
        <v>0</v>
      </c>
      <c r="Q22" s="330"/>
      <c r="R22" s="330"/>
      <c r="S22" s="330">
        <f>VLOOKUP($B22,[1]教育・保育職員数兼_公SYT21421●!$B$5:$BA$45,9,FALSE)</f>
        <v>0</v>
      </c>
      <c r="T22" s="330"/>
      <c r="U22" s="330"/>
      <c r="V22" s="330">
        <f>VLOOKUP($B22,[1]教育・保育職員数兼_公SYT21421●!$B$5:$BA$45,10,FALSE)</f>
        <v>0</v>
      </c>
      <c r="W22" s="330"/>
      <c r="X22" s="330"/>
      <c r="Y22" s="330">
        <f>VLOOKUP($B22,[1]教育・保育職員数兼_公SYT21421●!$B$5:$BA$45,12,FALSE)</f>
        <v>0</v>
      </c>
      <c r="Z22" s="330"/>
      <c r="AA22" s="330"/>
      <c r="AB22" s="330">
        <f>VLOOKUP($B22,[1]教育・保育職員数兼_公SYT21421●!$B$5:$BA$45,13,FALSE)</f>
        <v>0</v>
      </c>
      <c r="AC22" s="330"/>
      <c r="AD22" s="330"/>
      <c r="AE22" s="330">
        <f>VLOOKUP($B22,[1]教育・保育職員数兼_公SYT21421●!$B$5:$BA$45,15,FALSE)</f>
        <v>0</v>
      </c>
      <c r="AF22" s="330"/>
      <c r="AG22" s="330"/>
      <c r="AH22" s="330">
        <f>VLOOKUP($B22,[1]教育・保育職員数兼_公SYT21421●!$B$5:$BA$45,16,FALSE)</f>
        <v>0</v>
      </c>
      <c r="AI22" s="330"/>
      <c r="AJ22" s="330"/>
      <c r="AK22" s="330">
        <f>VLOOKUP($B22,[1]教育・保育職員数兼_公SYT21421●!$B$5:$BA$45,18,FALSE)</f>
        <v>0</v>
      </c>
      <c r="AL22" s="330"/>
      <c r="AM22" s="330"/>
      <c r="AN22" s="330">
        <f>VLOOKUP($B22,[1]教育・保育職員数兼_公SYT21421●!$B$5:$BA$45,19,FALSE)</f>
        <v>0</v>
      </c>
      <c r="AO22" s="330"/>
      <c r="AP22" s="330"/>
      <c r="AQ22" s="330">
        <f>VLOOKUP($B22,[1]教育・保育職員数兼_公SYT21421●!$B$5:$BA$45,21,FALSE)</f>
        <v>0</v>
      </c>
      <c r="AR22" s="330"/>
      <c r="AS22" s="330"/>
      <c r="AT22" s="330">
        <f>VLOOKUP($B22,[1]教育・保育職員数兼_公SYT21421●!$B$5:$BA$45,22,FALSE)</f>
        <v>15</v>
      </c>
      <c r="AU22" s="330"/>
      <c r="AV22" s="330"/>
      <c r="AW22" s="330">
        <f>VLOOKUP($B22,[1]教育・保育職員数兼_公SYT21421●!$B$5:$BA$45,24,FALSE)</f>
        <v>0</v>
      </c>
      <c r="AX22" s="330"/>
      <c r="AY22" s="330"/>
      <c r="AZ22" s="330">
        <f>VLOOKUP($B22,[1]教育・保育職員数兼_公SYT21421●!$B$5:$BA$45,25,FALSE)</f>
        <v>0</v>
      </c>
      <c r="BA22" s="330"/>
      <c r="BB22" s="330"/>
      <c r="BC22" s="330">
        <f>VLOOKUP($B22,[1]教育・保育職員数兼_公SYT21421●!$B$5:$BA$45,27,FALSE)</f>
        <v>0</v>
      </c>
      <c r="BD22" s="330"/>
      <c r="BE22" s="330"/>
      <c r="BF22" s="330">
        <f>VLOOKUP($B22,[1]教育・保育職員数兼_公SYT21421●!$B$5:$BA$45,28,FALSE)</f>
        <v>0</v>
      </c>
      <c r="BG22" s="330"/>
      <c r="BH22" s="330"/>
      <c r="BI22" s="330">
        <f>VLOOKUP($B22,[1]教育・保育職員数兼_公SYT21421●!$B$5:$BA$45,30,FALSE)</f>
        <v>0</v>
      </c>
      <c r="BJ22" s="330"/>
      <c r="BK22" s="330"/>
      <c r="BL22" s="331">
        <f>VLOOKUP($B22,[1]教育・保育職員数兼_公SYT21421●!$B$5:$BA$45,31,FALSE)</f>
        <v>0</v>
      </c>
      <c r="BM22" s="331"/>
      <c r="BN22" s="331"/>
      <c r="BO22" s="330">
        <f>VLOOKUP($B22,[1]教育・保育職員数兼_公SYT21421●!$B$5:$BA$45,33,FALSE)</f>
        <v>0</v>
      </c>
      <c r="BP22" s="330"/>
      <c r="BQ22" s="330"/>
      <c r="BR22" s="330">
        <f>VLOOKUP($B22,[1]教育・保育職員数兼_公SYT21421●!$B$5:$BA$45,34,FALSE)</f>
        <v>0</v>
      </c>
      <c r="BS22" s="330"/>
      <c r="BT22" s="330"/>
      <c r="BU22" s="330">
        <f>VLOOKUP($B22,[1]教育・保育職員数兼_公SYT21421●!$B$5:$BA$45,36,FALSE)</f>
        <v>0</v>
      </c>
      <c r="BV22" s="330"/>
      <c r="BW22" s="330"/>
      <c r="BX22" s="330">
        <f>VLOOKUP($B22,[1]教育・保育職員数兼_公SYT21421●!$B$5:$BA$45,37,FALSE)</f>
        <v>0</v>
      </c>
      <c r="BY22" s="330"/>
      <c r="BZ22" s="330"/>
      <c r="CA22" s="330">
        <f>VLOOKUP($B22,[1]教育・保育職員数兼_公SYT21421●!$B$5:$BA$45,39,FALSE)</f>
        <v>0</v>
      </c>
      <c r="CB22" s="330"/>
      <c r="CC22" s="330"/>
      <c r="CD22" s="330">
        <f>VLOOKUP($B22,[1]教育・保育職員数兼_公SYT21421●!$B$5:$BA$45,40,FALSE)</f>
        <v>0</v>
      </c>
      <c r="CE22" s="330"/>
      <c r="CF22" s="330"/>
      <c r="CG22" s="330">
        <f>VLOOKUP($B22,[1]教育・保育職員数兼_公SYT21421●!$B$5:$BA$45,42,FALSE)</f>
        <v>0</v>
      </c>
      <c r="CH22" s="330"/>
      <c r="CI22" s="330"/>
      <c r="CJ22" s="330">
        <f>VLOOKUP($B22,[1]教育・保育職員数兼_公SYT21421●!$B$5:$BA$43,6,FALSE)</f>
        <v>0</v>
      </c>
      <c r="CK22" s="330"/>
      <c r="CL22" s="330"/>
      <c r="CM22" s="330">
        <f>VLOOKUP($B22,[1]教育・保育職員数兼_公SYT21421●!$B$5:$BA$45,45,FALSE)</f>
        <v>0</v>
      </c>
      <c r="CN22" s="330"/>
      <c r="CO22" s="330"/>
      <c r="CP22" s="330">
        <f>VLOOKUP($B22,[1]教育・保育職員数兼_公SYT21421●!$B$5:$BA$45,46,FALSE)</f>
        <v>0</v>
      </c>
      <c r="CQ22" s="330"/>
      <c r="CR22" s="330"/>
      <c r="CS22" s="330">
        <f>VLOOKUP($B22,[1]教育・保育職員数兼_公SYT21421●!$B$5:$BA$45,48,FALSE)</f>
        <v>0</v>
      </c>
      <c r="CT22" s="330"/>
      <c r="CU22" s="330"/>
      <c r="CV22" s="330">
        <f>VLOOKUP($B22,[1]教育・保育職員数兼_公SYT21421●!$B$5:$BA$45,49,FALSE)</f>
        <v>0</v>
      </c>
      <c r="CW22" s="330"/>
      <c r="CX22" s="330"/>
      <c r="CY22" s="330">
        <f>VLOOKUP($B22,[1]教育・保育職員数兼_公SYT21421●!$B$5:$BA$45,51,FALSE)</f>
        <v>0</v>
      </c>
      <c r="CZ22" s="330"/>
      <c r="DA22" s="330"/>
      <c r="DB22" s="330">
        <f>VLOOKUP($B22,[1]教育・保育職員数兼_公SYT21421●!$B$5:$BA$45,52,FALSE)</f>
        <v>2</v>
      </c>
      <c r="DC22" s="330"/>
      <c r="DD22" s="330"/>
      <c r="DE22" s="330">
        <f>VLOOKUP($B22,[1]その他職員数_公SYT21430●!$B$5:$Q$45,2,FALSE)</f>
        <v>7</v>
      </c>
      <c r="DF22" s="330"/>
      <c r="DG22" s="330"/>
      <c r="DH22" s="330">
        <f>VLOOKUP($B22,[1]その他職員数_公SYT21430●!$B$5:$Q$45,3,FALSE)</f>
        <v>0</v>
      </c>
      <c r="DI22" s="330"/>
      <c r="DJ22" s="330"/>
      <c r="DK22" s="330">
        <f>VLOOKUP($B22,[1]その他職員数_公SYT21430●!$B$5:$Q$45,4,FALSE)</f>
        <v>7</v>
      </c>
      <c r="DL22" s="330"/>
      <c r="DM22" s="330"/>
      <c r="DN22" s="330">
        <f>VLOOKUP($B22,[1]その他職員数_公SYT21430●!$B$5:$Q$45,5,FALSE)</f>
        <v>0</v>
      </c>
      <c r="DO22" s="330"/>
      <c r="DP22" s="330"/>
      <c r="DQ22" s="330">
        <f>VLOOKUP($B22,[1]その他職員数_公SYT21430●!$B$5:$Q$45,6,FALSE)</f>
        <v>0</v>
      </c>
      <c r="DR22" s="330"/>
      <c r="DS22" s="330"/>
      <c r="DT22" s="330">
        <f>VLOOKUP($B22,[1]その他職員数_公SYT21430●!$B$5:$Q$45,7,FALSE)</f>
        <v>0</v>
      </c>
      <c r="DU22" s="330"/>
      <c r="DV22" s="330"/>
      <c r="DW22" s="330">
        <f>VLOOKUP($B22,[1]その他職員数_公SYT21430●!$B$5:$Q$45,8,FALSE)</f>
        <v>3</v>
      </c>
      <c r="DX22" s="330"/>
      <c r="DY22" s="330"/>
      <c r="DZ22" s="330">
        <f>VLOOKUP($B22,[1]その他職員数_公SYT21430●!$B$5:$Q$45,9,FALSE)</f>
        <v>0</v>
      </c>
      <c r="EA22" s="330"/>
      <c r="EB22" s="330"/>
      <c r="EC22" s="330">
        <f>VLOOKUP($B22,[1]その他職員数_公SYT21430●!$B$5:$Q$45,10,FALSE)</f>
        <v>3</v>
      </c>
      <c r="ED22" s="330"/>
      <c r="EE22" s="330"/>
      <c r="EF22" s="330">
        <f>VLOOKUP($B22,[1]その他職員数_公SYT21430●!$B$5:$Q$45,11,FALSE)</f>
        <v>0</v>
      </c>
      <c r="EG22" s="330"/>
      <c r="EH22" s="330"/>
      <c r="EI22" s="330">
        <f>VLOOKUP($B22,[1]その他職員数_公SYT21430●!$B$5:$Q$45,12,FALSE)</f>
        <v>0</v>
      </c>
      <c r="EJ22" s="330"/>
      <c r="EK22" s="330"/>
      <c r="EL22" s="330">
        <f>VLOOKUP($B22,[1]その他職員数_公SYT21430●!$B$5:$Q$45,13,FALSE)</f>
        <v>0</v>
      </c>
      <c r="EM22" s="330"/>
      <c r="EN22" s="330"/>
      <c r="EO22" s="330">
        <f>VLOOKUP($B22,[1]その他職員数_公SYT21430●!$B$5:$Q$45,14,FALSE)</f>
        <v>4</v>
      </c>
      <c r="EP22" s="330"/>
      <c r="EQ22" s="330"/>
      <c r="ER22" s="330">
        <f>VLOOKUP($B22,[1]その他職員数_公SYT21430●!$B$5:$Q$45,15,FALSE)</f>
        <v>0</v>
      </c>
      <c r="ES22" s="330"/>
      <c r="ET22" s="330"/>
      <c r="EU22" s="330">
        <f>VLOOKUP($B22,[1]その他職員数_公SYT21430●!$B$5:$Q$45,16,FALSE)</f>
        <v>4</v>
      </c>
      <c r="EV22" s="330"/>
      <c r="EW22" s="330"/>
      <c r="EX22" s="330">
        <f>VLOOKUP($B22,[1]産休代替等教職員数SYT21427●!$B$6:$V$46,14,FALSE)</f>
        <v>0</v>
      </c>
      <c r="EY22" s="330"/>
      <c r="EZ22" s="330"/>
      <c r="FA22" s="32"/>
      <c r="FB22" s="23" t="str">
        <f t="shared" si="0"/>
        <v>うるま市</v>
      </c>
      <c r="FC22" s="22"/>
    </row>
    <row r="23" spans="1:159" s="15" customFormat="1" ht="16.5" customHeight="1">
      <c r="A23" s="22"/>
      <c r="B23" s="23" t="s">
        <v>20</v>
      </c>
      <c r="C23" s="24"/>
      <c r="D23" s="332">
        <f>IF(SUM(G23:L23)=VLOOKUP($B23,[1]教育・保育職員数兼_公SYT21421●!$B$5:$BA$45,2,FALSE),VLOOKUP($B23,[1]教育・保育職員数兼_公SYT21421●!$B$5:$BA$45,2,FALSE))</f>
        <v>0</v>
      </c>
      <c r="E23" s="330"/>
      <c r="F23" s="330"/>
      <c r="G23" s="330">
        <f>IF(SUM(M23,S23,Y23,AE23,AK23,AQ23,AW23,BC23,BI23,BO23,BU23,CA23,CG23)=VLOOKUP($B23,[1]教育・保育職員数兼_公SYT21421●!$B$5:$BA$45,3,FALSE),VLOOKUP($B23,[1]教育・保育職員数兼_公SYT21421●!$B$5:$BA$45,3,FALSE))</f>
        <v>0</v>
      </c>
      <c r="H23" s="330"/>
      <c r="I23" s="330"/>
      <c r="J23" s="330">
        <f>IF(SUM(P23,V23,AB23,AH23,AN23,AT23,AZ23,BF23,BL23,BR23,BX23,CD23,CJ23)=VLOOKUP($B23,[1]教育・保育職員数兼_公SYT21421●!$B$5:$BA$45,4,FALSE),VLOOKUP($B23,[1]教育・保育職員数兼_公SYT21421●!$B$5:$BA$45,4,FALSE))</f>
        <v>0</v>
      </c>
      <c r="K23" s="330"/>
      <c r="L23" s="330"/>
      <c r="M23" s="330">
        <f>VLOOKUP($B23,[1]教育・保育職員数兼_公SYT21421●!$B$5:$BA$45,6,FALSE)</f>
        <v>0</v>
      </c>
      <c r="N23" s="330"/>
      <c r="O23" s="330"/>
      <c r="P23" s="330">
        <f>VLOOKUP($B23,[1]教育・保育職員数兼_公SYT21421●!$B$5:$BA$45,7,FALSE)</f>
        <v>0</v>
      </c>
      <c r="Q23" s="330"/>
      <c r="R23" s="330"/>
      <c r="S23" s="330">
        <f>VLOOKUP($B23,[1]教育・保育職員数兼_公SYT21421●!$B$5:$BA$45,9,FALSE)</f>
        <v>0</v>
      </c>
      <c r="T23" s="330"/>
      <c r="U23" s="330"/>
      <c r="V23" s="330">
        <f>VLOOKUP($B23,[1]教育・保育職員数兼_公SYT21421●!$B$5:$BA$45,10,FALSE)</f>
        <v>0</v>
      </c>
      <c r="W23" s="330"/>
      <c r="X23" s="330"/>
      <c r="Y23" s="330">
        <f>VLOOKUP($B23,[1]教育・保育職員数兼_公SYT21421●!$B$5:$BA$45,12,FALSE)</f>
        <v>0</v>
      </c>
      <c r="Z23" s="330"/>
      <c r="AA23" s="330"/>
      <c r="AB23" s="330">
        <f>VLOOKUP($B23,[1]教育・保育職員数兼_公SYT21421●!$B$5:$BA$45,13,FALSE)</f>
        <v>0</v>
      </c>
      <c r="AC23" s="330"/>
      <c r="AD23" s="330"/>
      <c r="AE23" s="330">
        <f>VLOOKUP($B23,[1]教育・保育職員数兼_公SYT21421●!$B$5:$BA$45,15,FALSE)</f>
        <v>0</v>
      </c>
      <c r="AF23" s="330"/>
      <c r="AG23" s="330"/>
      <c r="AH23" s="330">
        <f>VLOOKUP($B23,[1]教育・保育職員数兼_公SYT21421●!$B$5:$BA$45,16,FALSE)</f>
        <v>0</v>
      </c>
      <c r="AI23" s="330"/>
      <c r="AJ23" s="330"/>
      <c r="AK23" s="330">
        <f>VLOOKUP($B23,[1]教育・保育職員数兼_公SYT21421●!$B$5:$BA$45,18,FALSE)</f>
        <v>0</v>
      </c>
      <c r="AL23" s="330"/>
      <c r="AM23" s="330"/>
      <c r="AN23" s="330">
        <f>VLOOKUP($B23,[1]教育・保育職員数兼_公SYT21421●!$B$5:$BA$45,19,FALSE)</f>
        <v>0</v>
      </c>
      <c r="AO23" s="330"/>
      <c r="AP23" s="330"/>
      <c r="AQ23" s="330">
        <f>VLOOKUP($B23,[1]教育・保育職員数兼_公SYT21421●!$B$5:$BA$45,21,FALSE)</f>
        <v>0</v>
      </c>
      <c r="AR23" s="330"/>
      <c r="AS23" s="330"/>
      <c r="AT23" s="330">
        <f>VLOOKUP($B23,[1]教育・保育職員数兼_公SYT21421●!$B$5:$BA$45,22,FALSE)</f>
        <v>0</v>
      </c>
      <c r="AU23" s="330"/>
      <c r="AV23" s="330"/>
      <c r="AW23" s="330">
        <f>VLOOKUP($B23,[1]教育・保育職員数兼_公SYT21421●!$B$5:$BA$45,24,FALSE)</f>
        <v>0</v>
      </c>
      <c r="AX23" s="330"/>
      <c r="AY23" s="330"/>
      <c r="AZ23" s="330">
        <f>VLOOKUP($B23,[1]教育・保育職員数兼_公SYT21421●!$B$5:$BA$45,25,FALSE)</f>
        <v>0</v>
      </c>
      <c r="BA23" s="330"/>
      <c r="BB23" s="330"/>
      <c r="BC23" s="330">
        <f>VLOOKUP($B23,[1]教育・保育職員数兼_公SYT21421●!$B$5:$BA$45,27,FALSE)</f>
        <v>0</v>
      </c>
      <c r="BD23" s="330"/>
      <c r="BE23" s="330"/>
      <c r="BF23" s="330">
        <f>VLOOKUP($B23,[1]教育・保育職員数兼_公SYT21421●!$B$5:$BA$45,28,FALSE)</f>
        <v>0</v>
      </c>
      <c r="BG23" s="330"/>
      <c r="BH23" s="330"/>
      <c r="BI23" s="330">
        <f>VLOOKUP($B23,[1]教育・保育職員数兼_公SYT21421●!$B$5:$BA$45,30,FALSE)</f>
        <v>0</v>
      </c>
      <c r="BJ23" s="330"/>
      <c r="BK23" s="330"/>
      <c r="BL23" s="331">
        <f>VLOOKUP($B23,[1]教育・保育職員数兼_公SYT21421●!$B$5:$BA$45,31,FALSE)</f>
        <v>0</v>
      </c>
      <c r="BM23" s="331"/>
      <c r="BN23" s="331"/>
      <c r="BO23" s="330">
        <f>VLOOKUP($B23,[1]教育・保育職員数兼_公SYT21421●!$B$5:$BA$45,33,FALSE)</f>
        <v>0</v>
      </c>
      <c r="BP23" s="330"/>
      <c r="BQ23" s="330"/>
      <c r="BR23" s="330">
        <f>VLOOKUP($B23,[1]教育・保育職員数兼_公SYT21421●!$B$5:$BA$45,34,FALSE)</f>
        <v>0</v>
      </c>
      <c r="BS23" s="330"/>
      <c r="BT23" s="330"/>
      <c r="BU23" s="330">
        <f>VLOOKUP($B23,[1]教育・保育職員数兼_公SYT21421●!$B$5:$BA$45,36,FALSE)</f>
        <v>0</v>
      </c>
      <c r="BV23" s="330"/>
      <c r="BW23" s="330"/>
      <c r="BX23" s="330">
        <f>VLOOKUP($B23,[1]教育・保育職員数兼_公SYT21421●!$B$5:$BA$45,37,FALSE)</f>
        <v>0</v>
      </c>
      <c r="BY23" s="330"/>
      <c r="BZ23" s="330"/>
      <c r="CA23" s="330">
        <f>VLOOKUP($B23,[1]教育・保育職員数兼_公SYT21421●!$B$5:$BA$45,39,FALSE)</f>
        <v>0</v>
      </c>
      <c r="CB23" s="330"/>
      <c r="CC23" s="330"/>
      <c r="CD23" s="330">
        <f>VLOOKUP($B23,[1]教育・保育職員数兼_公SYT21421●!$B$5:$BA$45,40,FALSE)</f>
        <v>0</v>
      </c>
      <c r="CE23" s="330"/>
      <c r="CF23" s="330"/>
      <c r="CG23" s="330">
        <f>VLOOKUP($B23,[1]教育・保育職員数兼_公SYT21421●!$B$5:$BA$45,42,FALSE)</f>
        <v>0</v>
      </c>
      <c r="CH23" s="330"/>
      <c r="CI23" s="330"/>
      <c r="CJ23" s="330">
        <f>VLOOKUP($B23,[1]教育・保育職員数兼_公SYT21421●!$B$5:$BA$43,6,FALSE)</f>
        <v>0</v>
      </c>
      <c r="CK23" s="330"/>
      <c r="CL23" s="330"/>
      <c r="CM23" s="330">
        <f>VLOOKUP($B23,[1]教育・保育職員数兼_公SYT21421●!$B$5:$BA$45,45,FALSE)</f>
        <v>0</v>
      </c>
      <c r="CN23" s="330"/>
      <c r="CO23" s="330"/>
      <c r="CP23" s="330">
        <f>VLOOKUP($B23,[1]教育・保育職員数兼_公SYT21421●!$B$5:$BA$45,46,FALSE)</f>
        <v>0</v>
      </c>
      <c r="CQ23" s="330"/>
      <c r="CR23" s="330"/>
      <c r="CS23" s="330">
        <f>VLOOKUP($B23,[1]教育・保育職員数兼_公SYT21421●!$B$5:$BA$45,48,FALSE)</f>
        <v>0</v>
      </c>
      <c r="CT23" s="330"/>
      <c r="CU23" s="330"/>
      <c r="CV23" s="330">
        <f>VLOOKUP($B23,[1]教育・保育職員数兼_公SYT21421●!$B$5:$BA$45,49,FALSE)</f>
        <v>0</v>
      </c>
      <c r="CW23" s="330"/>
      <c r="CX23" s="330"/>
      <c r="CY23" s="330">
        <f>VLOOKUP($B23,[1]教育・保育職員数兼_公SYT21421●!$B$5:$BA$45,51,FALSE)</f>
        <v>0</v>
      </c>
      <c r="CZ23" s="330"/>
      <c r="DA23" s="330"/>
      <c r="DB23" s="330">
        <f>VLOOKUP($B23,[1]教育・保育職員数兼_公SYT21421●!$B$5:$BA$45,52,FALSE)</f>
        <v>0</v>
      </c>
      <c r="DC23" s="330"/>
      <c r="DD23" s="330"/>
      <c r="DE23" s="330">
        <f>VLOOKUP($B23,[1]その他職員数_公SYT21430●!$B$5:$Q$45,2,FALSE)</f>
        <v>15</v>
      </c>
      <c r="DF23" s="330"/>
      <c r="DG23" s="330"/>
      <c r="DH23" s="330">
        <f>VLOOKUP($B23,[1]その他職員数_公SYT21430●!$B$5:$Q$45,3,FALSE)</f>
        <v>1</v>
      </c>
      <c r="DI23" s="330"/>
      <c r="DJ23" s="330"/>
      <c r="DK23" s="330">
        <f>VLOOKUP($B23,[1]その他職員数_公SYT21430●!$B$5:$Q$45,4,FALSE)</f>
        <v>14</v>
      </c>
      <c r="DL23" s="330"/>
      <c r="DM23" s="330"/>
      <c r="DN23" s="330">
        <f>VLOOKUP($B23,[1]その他職員数_公SYT21430●!$B$5:$Q$45,5,FALSE)</f>
        <v>0</v>
      </c>
      <c r="DO23" s="330"/>
      <c r="DP23" s="330"/>
      <c r="DQ23" s="330">
        <f>VLOOKUP($B23,[1]その他職員数_公SYT21430●!$B$5:$Q$45,6,FALSE)</f>
        <v>0</v>
      </c>
      <c r="DR23" s="330"/>
      <c r="DS23" s="330"/>
      <c r="DT23" s="330">
        <f>VLOOKUP($B23,[1]その他職員数_公SYT21430●!$B$5:$Q$45,7,FALSE)</f>
        <v>0</v>
      </c>
      <c r="DU23" s="330"/>
      <c r="DV23" s="330"/>
      <c r="DW23" s="330">
        <f>VLOOKUP($B23,[1]その他職員数_公SYT21430●!$B$5:$Q$45,8,FALSE)</f>
        <v>0</v>
      </c>
      <c r="DX23" s="330"/>
      <c r="DY23" s="330"/>
      <c r="DZ23" s="330">
        <f>VLOOKUP($B23,[1]その他職員数_公SYT21430●!$B$5:$Q$45,9,FALSE)</f>
        <v>0</v>
      </c>
      <c r="EA23" s="330"/>
      <c r="EB23" s="330"/>
      <c r="EC23" s="330">
        <f>VLOOKUP($B23,[1]その他職員数_公SYT21430●!$B$5:$Q$45,10,FALSE)</f>
        <v>0</v>
      </c>
      <c r="ED23" s="330"/>
      <c r="EE23" s="330"/>
      <c r="EF23" s="330">
        <f>VLOOKUP($B23,[1]その他職員数_公SYT21430●!$B$5:$Q$45,11,FALSE)</f>
        <v>13</v>
      </c>
      <c r="EG23" s="330"/>
      <c r="EH23" s="330"/>
      <c r="EI23" s="330">
        <f>VLOOKUP($B23,[1]その他職員数_公SYT21430●!$B$5:$Q$45,12,FALSE)</f>
        <v>0</v>
      </c>
      <c r="EJ23" s="330"/>
      <c r="EK23" s="330"/>
      <c r="EL23" s="330">
        <f>VLOOKUP($B23,[1]その他職員数_公SYT21430●!$B$5:$Q$45,13,FALSE)</f>
        <v>13</v>
      </c>
      <c r="EM23" s="330"/>
      <c r="EN23" s="330"/>
      <c r="EO23" s="330">
        <f>VLOOKUP($B23,[1]その他職員数_公SYT21430●!$B$5:$Q$45,14,FALSE)</f>
        <v>2</v>
      </c>
      <c r="EP23" s="330"/>
      <c r="EQ23" s="330"/>
      <c r="ER23" s="330">
        <f>VLOOKUP($B23,[1]その他職員数_公SYT21430●!$B$5:$Q$45,15,FALSE)</f>
        <v>1</v>
      </c>
      <c r="ES23" s="330"/>
      <c r="ET23" s="330"/>
      <c r="EU23" s="330">
        <f>VLOOKUP($B23,[1]その他職員数_公SYT21430●!$B$5:$Q$45,16,FALSE)</f>
        <v>1</v>
      </c>
      <c r="EV23" s="330"/>
      <c r="EW23" s="330"/>
      <c r="EX23" s="330">
        <f>VLOOKUP($B23,[1]産休代替等教職員数SYT21427●!$B$6:$V$46,14,FALSE)</f>
        <v>0</v>
      </c>
      <c r="EY23" s="330"/>
      <c r="EZ23" s="330"/>
      <c r="FA23" s="32"/>
      <c r="FB23" s="23" t="str">
        <f t="shared" si="0"/>
        <v>宮古島市</v>
      </c>
      <c r="FC23" s="22"/>
    </row>
    <row r="24" spans="1:159" s="15" customFormat="1" ht="16.5" customHeight="1">
      <c r="A24" s="22"/>
      <c r="B24" s="23" t="s">
        <v>55</v>
      </c>
      <c r="C24" s="24"/>
      <c r="D24" s="332">
        <f>IF(SUM(G24:L24)=VLOOKUP($B24,[1]教育・保育職員数兼_公SYT21421●!$B$5:$BA$45,2,FALSE),VLOOKUP($B24,[1]教育・保育職員数兼_公SYT21421●!$B$5:$BA$45,2,FALSE))</f>
        <v>0</v>
      </c>
      <c r="E24" s="330"/>
      <c r="F24" s="330"/>
      <c r="G24" s="330">
        <f>IF(SUM(M24,S24,Y24,AE24,AK24,AQ24,AW24,BC24,BI24,BO24,BU24,CA24,CG24)=VLOOKUP($B24,[1]教育・保育職員数兼_公SYT21421●!$B$5:$BA$45,3,FALSE),VLOOKUP($B24,[1]教育・保育職員数兼_公SYT21421●!$B$5:$BA$45,3,FALSE))</f>
        <v>0</v>
      </c>
      <c r="H24" s="330"/>
      <c r="I24" s="330"/>
      <c r="J24" s="330">
        <f>IF(SUM(P24,V24,AB24,AH24,AN24,AT24,AZ24,BF24,BL24,BR24,BX24,CD24,CJ24)=VLOOKUP($B24,[1]教育・保育職員数兼_公SYT21421●!$B$5:$BA$45,4,FALSE),VLOOKUP($B24,[1]教育・保育職員数兼_公SYT21421●!$B$5:$BA$45,4,FALSE))</f>
        <v>0</v>
      </c>
      <c r="K24" s="330"/>
      <c r="L24" s="330"/>
      <c r="M24" s="330">
        <f>VLOOKUP($B24,[1]教育・保育職員数兼_公SYT21421●!$B$5:$BA$45,6,FALSE)</f>
        <v>0</v>
      </c>
      <c r="N24" s="330"/>
      <c r="O24" s="330"/>
      <c r="P24" s="330">
        <f>VLOOKUP($B24,[1]教育・保育職員数兼_公SYT21421●!$B$5:$BA$45,7,FALSE)</f>
        <v>0</v>
      </c>
      <c r="Q24" s="330"/>
      <c r="R24" s="330"/>
      <c r="S24" s="330">
        <f>VLOOKUP($B24,[1]教育・保育職員数兼_公SYT21421●!$B$5:$BA$45,9,FALSE)</f>
        <v>0</v>
      </c>
      <c r="T24" s="330"/>
      <c r="U24" s="330"/>
      <c r="V24" s="330">
        <f>VLOOKUP($B24,[1]教育・保育職員数兼_公SYT21421●!$B$5:$BA$45,10,FALSE)</f>
        <v>0</v>
      </c>
      <c r="W24" s="330"/>
      <c r="X24" s="330"/>
      <c r="Y24" s="330">
        <f>VLOOKUP($B24,[1]教育・保育職員数兼_公SYT21421●!$B$5:$BA$45,12,FALSE)</f>
        <v>0</v>
      </c>
      <c r="Z24" s="330"/>
      <c r="AA24" s="330"/>
      <c r="AB24" s="330">
        <f>VLOOKUP($B24,[1]教育・保育職員数兼_公SYT21421●!$B$5:$BA$45,13,FALSE)</f>
        <v>0</v>
      </c>
      <c r="AC24" s="330"/>
      <c r="AD24" s="330"/>
      <c r="AE24" s="330">
        <f>VLOOKUP($B24,[1]教育・保育職員数兼_公SYT21421●!$B$5:$BA$45,15,FALSE)</f>
        <v>0</v>
      </c>
      <c r="AF24" s="330"/>
      <c r="AG24" s="330"/>
      <c r="AH24" s="330">
        <f>VLOOKUP($B24,[1]教育・保育職員数兼_公SYT21421●!$B$5:$BA$45,16,FALSE)</f>
        <v>0</v>
      </c>
      <c r="AI24" s="330"/>
      <c r="AJ24" s="330"/>
      <c r="AK24" s="330">
        <f>VLOOKUP($B24,[1]教育・保育職員数兼_公SYT21421●!$B$5:$BA$45,18,FALSE)</f>
        <v>0</v>
      </c>
      <c r="AL24" s="330"/>
      <c r="AM24" s="330"/>
      <c r="AN24" s="330">
        <f>VLOOKUP($B24,[1]教育・保育職員数兼_公SYT21421●!$B$5:$BA$45,19,FALSE)</f>
        <v>0</v>
      </c>
      <c r="AO24" s="330"/>
      <c r="AP24" s="330"/>
      <c r="AQ24" s="330">
        <f>VLOOKUP($B24,[1]教育・保育職員数兼_公SYT21421●!$B$5:$BA$45,21,FALSE)</f>
        <v>0</v>
      </c>
      <c r="AR24" s="330"/>
      <c r="AS24" s="330"/>
      <c r="AT24" s="330">
        <f>VLOOKUP($B24,[1]教育・保育職員数兼_公SYT21421●!$B$5:$BA$45,22,FALSE)</f>
        <v>0</v>
      </c>
      <c r="AU24" s="330"/>
      <c r="AV24" s="330"/>
      <c r="AW24" s="330">
        <f>VLOOKUP($B24,[1]教育・保育職員数兼_公SYT21421●!$B$5:$BA$45,24,FALSE)</f>
        <v>0</v>
      </c>
      <c r="AX24" s="330"/>
      <c r="AY24" s="330"/>
      <c r="AZ24" s="330">
        <f>VLOOKUP($B24,[1]教育・保育職員数兼_公SYT21421●!$B$5:$BA$45,25,FALSE)</f>
        <v>0</v>
      </c>
      <c r="BA24" s="330"/>
      <c r="BB24" s="330"/>
      <c r="BC24" s="330">
        <f>VLOOKUP($B24,[1]教育・保育職員数兼_公SYT21421●!$B$5:$BA$45,27,FALSE)</f>
        <v>0</v>
      </c>
      <c r="BD24" s="330"/>
      <c r="BE24" s="330"/>
      <c r="BF24" s="330">
        <f>VLOOKUP($B24,[1]教育・保育職員数兼_公SYT21421●!$B$5:$BA$45,28,FALSE)</f>
        <v>0</v>
      </c>
      <c r="BG24" s="330"/>
      <c r="BH24" s="330"/>
      <c r="BI24" s="330">
        <f>VLOOKUP($B24,[1]教育・保育職員数兼_公SYT21421●!$B$5:$BA$45,30,FALSE)</f>
        <v>0</v>
      </c>
      <c r="BJ24" s="330"/>
      <c r="BK24" s="330"/>
      <c r="BL24" s="331">
        <f>VLOOKUP($B24,[1]教育・保育職員数兼_公SYT21421●!$B$5:$BA$45,31,FALSE)</f>
        <v>0</v>
      </c>
      <c r="BM24" s="331"/>
      <c r="BN24" s="331"/>
      <c r="BO24" s="330">
        <f>VLOOKUP($B24,[1]教育・保育職員数兼_公SYT21421●!$B$5:$BA$45,33,FALSE)</f>
        <v>0</v>
      </c>
      <c r="BP24" s="330"/>
      <c r="BQ24" s="330"/>
      <c r="BR24" s="330">
        <f>VLOOKUP($B24,[1]教育・保育職員数兼_公SYT21421●!$B$5:$BA$45,34,FALSE)</f>
        <v>0</v>
      </c>
      <c r="BS24" s="330"/>
      <c r="BT24" s="330"/>
      <c r="BU24" s="330">
        <f>VLOOKUP($B24,[1]教育・保育職員数兼_公SYT21421●!$B$5:$BA$45,36,FALSE)</f>
        <v>0</v>
      </c>
      <c r="BV24" s="330"/>
      <c r="BW24" s="330"/>
      <c r="BX24" s="330">
        <f>VLOOKUP($B24,[1]教育・保育職員数兼_公SYT21421●!$B$5:$BA$45,37,FALSE)</f>
        <v>0</v>
      </c>
      <c r="BY24" s="330"/>
      <c r="BZ24" s="330"/>
      <c r="CA24" s="330">
        <f>VLOOKUP($B24,[1]教育・保育職員数兼_公SYT21421●!$B$5:$BA$45,39,FALSE)</f>
        <v>0</v>
      </c>
      <c r="CB24" s="330"/>
      <c r="CC24" s="330"/>
      <c r="CD24" s="330">
        <f>VLOOKUP($B24,[1]教育・保育職員数兼_公SYT21421●!$B$5:$BA$45,40,FALSE)</f>
        <v>0</v>
      </c>
      <c r="CE24" s="330"/>
      <c r="CF24" s="330"/>
      <c r="CG24" s="330">
        <f>VLOOKUP($B24,[1]教育・保育職員数兼_公SYT21421●!$B$5:$BA$45,42,FALSE)</f>
        <v>0</v>
      </c>
      <c r="CH24" s="330"/>
      <c r="CI24" s="330"/>
      <c r="CJ24" s="330">
        <f>VLOOKUP($B24,[1]教育・保育職員数兼_公SYT21421●!$B$5:$BA$43,6,FALSE)</f>
        <v>0</v>
      </c>
      <c r="CK24" s="330"/>
      <c r="CL24" s="330"/>
      <c r="CM24" s="330">
        <f>VLOOKUP($B24,[1]教育・保育職員数兼_公SYT21421●!$B$5:$BA$45,45,FALSE)</f>
        <v>0</v>
      </c>
      <c r="CN24" s="330"/>
      <c r="CO24" s="330"/>
      <c r="CP24" s="330">
        <f>VLOOKUP($B24,[1]教育・保育職員数兼_公SYT21421●!$B$5:$BA$45,46,FALSE)</f>
        <v>0</v>
      </c>
      <c r="CQ24" s="330"/>
      <c r="CR24" s="330"/>
      <c r="CS24" s="330">
        <f>VLOOKUP($B24,[1]教育・保育職員数兼_公SYT21421●!$B$5:$BA$45,48,FALSE)</f>
        <v>0</v>
      </c>
      <c r="CT24" s="330"/>
      <c r="CU24" s="330"/>
      <c r="CV24" s="330">
        <f>VLOOKUP($B24,[1]教育・保育職員数兼_公SYT21421●!$B$5:$BA$45,49,FALSE)</f>
        <v>0</v>
      </c>
      <c r="CW24" s="330"/>
      <c r="CX24" s="330"/>
      <c r="CY24" s="330">
        <f>VLOOKUP($B24,[1]教育・保育職員数兼_公SYT21421●!$B$5:$BA$45,51,FALSE)</f>
        <v>0</v>
      </c>
      <c r="CZ24" s="330"/>
      <c r="DA24" s="330"/>
      <c r="DB24" s="330">
        <f>VLOOKUP($B24,[1]教育・保育職員数兼_公SYT21421●!$B$5:$BA$45,52,FALSE)</f>
        <v>0</v>
      </c>
      <c r="DC24" s="330"/>
      <c r="DD24" s="330"/>
      <c r="DE24" s="330">
        <f>VLOOKUP($B24,[1]その他職員数_公SYT21430●!$B$5:$Q$45,2,FALSE)</f>
        <v>3</v>
      </c>
      <c r="DF24" s="330"/>
      <c r="DG24" s="330"/>
      <c r="DH24" s="330">
        <f>VLOOKUP($B24,[1]その他職員数_公SYT21430●!$B$5:$Q$45,3,FALSE)</f>
        <v>1</v>
      </c>
      <c r="DI24" s="330"/>
      <c r="DJ24" s="330"/>
      <c r="DK24" s="330">
        <f>VLOOKUP($B24,[1]その他職員数_公SYT21430●!$B$5:$Q$45,4,FALSE)</f>
        <v>2</v>
      </c>
      <c r="DL24" s="330"/>
      <c r="DM24" s="330"/>
      <c r="DN24" s="330">
        <f>VLOOKUP($B24,[1]その他職員数_公SYT21430●!$B$5:$Q$45,5,FALSE)</f>
        <v>1</v>
      </c>
      <c r="DO24" s="330"/>
      <c r="DP24" s="330"/>
      <c r="DQ24" s="330">
        <f>VLOOKUP($B24,[1]その他職員数_公SYT21430●!$B$5:$Q$45,6,FALSE)</f>
        <v>1</v>
      </c>
      <c r="DR24" s="330"/>
      <c r="DS24" s="330"/>
      <c r="DT24" s="330">
        <f>VLOOKUP($B24,[1]その他職員数_公SYT21430●!$B$5:$Q$45,7,FALSE)</f>
        <v>0</v>
      </c>
      <c r="DU24" s="330"/>
      <c r="DV24" s="330"/>
      <c r="DW24" s="330">
        <f>VLOOKUP($B24,[1]その他職員数_公SYT21430●!$B$5:$Q$45,8,FALSE)</f>
        <v>2</v>
      </c>
      <c r="DX24" s="330"/>
      <c r="DY24" s="330"/>
      <c r="DZ24" s="330">
        <f>VLOOKUP($B24,[1]その他職員数_公SYT21430●!$B$5:$Q$45,9,FALSE)</f>
        <v>0</v>
      </c>
      <c r="EA24" s="330"/>
      <c r="EB24" s="330"/>
      <c r="EC24" s="330">
        <f>VLOOKUP($B24,[1]その他職員数_公SYT21430●!$B$5:$Q$45,10,FALSE)</f>
        <v>2</v>
      </c>
      <c r="ED24" s="330"/>
      <c r="EE24" s="330"/>
      <c r="EF24" s="330">
        <f>VLOOKUP($B24,[1]その他職員数_公SYT21430●!$B$5:$Q$45,11,FALSE)</f>
        <v>0</v>
      </c>
      <c r="EG24" s="330"/>
      <c r="EH24" s="330"/>
      <c r="EI24" s="330">
        <f>VLOOKUP($B24,[1]その他職員数_公SYT21430●!$B$5:$Q$45,12,FALSE)</f>
        <v>0</v>
      </c>
      <c r="EJ24" s="330"/>
      <c r="EK24" s="330"/>
      <c r="EL24" s="330">
        <f>VLOOKUP($B24,[1]その他職員数_公SYT21430●!$B$5:$Q$45,13,FALSE)</f>
        <v>0</v>
      </c>
      <c r="EM24" s="330"/>
      <c r="EN24" s="330"/>
      <c r="EO24" s="330">
        <f>VLOOKUP($B24,[1]その他職員数_公SYT21430●!$B$5:$Q$45,14,FALSE)</f>
        <v>0</v>
      </c>
      <c r="EP24" s="330"/>
      <c r="EQ24" s="330"/>
      <c r="ER24" s="330">
        <f>VLOOKUP($B24,[1]その他職員数_公SYT21430●!$B$5:$Q$45,15,FALSE)</f>
        <v>0</v>
      </c>
      <c r="ES24" s="330"/>
      <c r="ET24" s="330"/>
      <c r="EU24" s="330">
        <f>VLOOKUP($B24,[1]その他職員数_公SYT21430●!$B$5:$Q$45,16,FALSE)</f>
        <v>0</v>
      </c>
      <c r="EV24" s="330"/>
      <c r="EW24" s="330"/>
      <c r="EX24" s="330">
        <f>VLOOKUP($B24,[1]産休代替等教職員数SYT21427●!$B$6:$V$46,14,FALSE)</f>
        <v>0</v>
      </c>
      <c r="EY24" s="330"/>
      <c r="EZ24" s="330"/>
      <c r="FA24" s="32"/>
      <c r="FB24" s="23" t="str">
        <f t="shared" si="0"/>
        <v>南城市</v>
      </c>
      <c r="FC24" s="22"/>
    </row>
    <row r="25" spans="1:159" s="15" customFormat="1" ht="16.5" customHeight="1">
      <c r="A25" s="22"/>
      <c r="B25" s="23" t="s">
        <v>22</v>
      </c>
      <c r="C25" s="24"/>
      <c r="D25" s="332">
        <f>IF(SUM(G25:L25)=VLOOKUP($B25,[1]教育・保育職員数兼_公SYT21421●!$B$5:$BA$45,2,FALSE),VLOOKUP($B25,[1]教育・保育職員数兼_公SYT21421●!$B$5:$BA$45,2,FALSE))</f>
        <v>0</v>
      </c>
      <c r="E25" s="330"/>
      <c r="F25" s="330"/>
      <c r="G25" s="330">
        <f>IF(SUM(M25,S25,Y25,AE25,AK25,AQ25,AW25,BC25,BI25,BO25,BU25,CA25,CG25)=VLOOKUP($B25,[1]教育・保育職員数兼_公SYT21421●!$B$5:$BA$45,3,FALSE),VLOOKUP($B25,[1]教育・保育職員数兼_公SYT21421●!$B$5:$BA$45,3,FALSE))</f>
        <v>0</v>
      </c>
      <c r="H25" s="330"/>
      <c r="I25" s="330"/>
      <c r="J25" s="330">
        <f>IF(SUM(P25,V25,AB25,AH25,AN25,AT25,AZ25,BF25,BL25,BR25,BX25,CD25,CJ25)=VLOOKUP($B25,[1]教育・保育職員数兼_公SYT21421●!$B$5:$BA$45,4,FALSE),VLOOKUP($B25,[1]教育・保育職員数兼_公SYT21421●!$B$5:$BA$45,4,FALSE))</f>
        <v>0</v>
      </c>
      <c r="K25" s="330"/>
      <c r="L25" s="330"/>
      <c r="M25" s="330">
        <f>VLOOKUP($B25,[1]教育・保育職員数兼_公SYT21421●!$B$5:$BA$45,6,FALSE)</f>
        <v>0</v>
      </c>
      <c r="N25" s="330"/>
      <c r="O25" s="330"/>
      <c r="P25" s="330">
        <f>VLOOKUP($B25,[1]教育・保育職員数兼_公SYT21421●!$B$5:$BA$45,7,FALSE)</f>
        <v>0</v>
      </c>
      <c r="Q25" s="330"/>
      <c r="R25" s="330"/>
      <c r="S25" s="330">
        <f>VLOOKUP($B25,[1]教育・保育職員数兼_公SYT21421●!$B$5:$BA$45,9,FALSE)</f>
        <v>0</v>
      </c>
      <c r="T25" s="330"/>
      <c r="U25" s="330"/>
      <c r="V25" s="330">
        <f>VLOOKUP($B25,[1]教育・保育職員数兼_公SYT21421●!$B$5:$BA$45,10,FALSE)</f>
        <v>0</v>
      </c>
      <c r="W25" s="330"/>
      <c r="X25" s="330"/>
      <c r="Y25" s="330">
        <f>VLOOKUP($B25,[1]教育・保育職員数兼_公SYT21421●!$B$5:$BA$45,12,FALSE)</f>
        <v>0</v>
      </c>
      <c r="Z25" s="330"/>
      <c r="AA25" s="330"/>
      <c r="AB25" s="330">
        <f>VLOOKUP($B25,[1]教育・保育職員数兼_公SYT21421●!$B$5:$BA$45,13,FALSE)</f>
        <v>0</v>
      </c>
      <c r="AC25" s="330"/>
      <c r="AD25" s="330"/>
      <c r="AE25" s="330">
        <f>VLOOKUP($B25,[1]教育・保育職員数兼_公SYT21421●!$B$5:$BA$45,15,FALSE)</f>
        <v>0</v>
      </c>
      <c r="AF25" s="330"/>
      <c r="AG25" s="330"/>
      <c r="AH25" s="330">
        <f>VLOOKUP($B25,[1]教育・保育職員数兼_公SYT21421●!$B$5:$BA$45,16,FALSE)</f>
        <v>0</v>
      </c>
      <c r="AI25" s="330"/>
      <c r="AJ25" s="330"/>
      <c r="AK25" s="330">
        <f>VLOOKUP($B25,[1]教育・保育職員数兼_公SYT21421●!$B$5:$BA$45,18,FALSE)</f>
        <v>0</v>
      </c>
      <c r="AL25" s="330"/>
      <c r="AM25" s="330"/>
      <c r="AN25" s="330">
        <f>VLOOKUP($B25,[1]教育・保育職員数兼_公SYT21421●!$B$5:$BA$45,19,FALSE)</f>
        <v>0</v>
      </c>
      <c r="AO25" s="330"/>
      <c r="AP25" s="330"/>
      <c r="AQ25" s="330">
        <f>VLOOKUP($B25,[1]教育・保育職員数兼_公SYT21421●!$B$5:$BA$45,21,FALSE)</f>
        <v>0</v>
      </c>
      <c r="AR25" s="330"/>
      <c r="AS25" s="330"/>
      <c r="AT25" s="330">
        <f>VLOOKUP($B25,[1]教育・保育職員数兼_公SYT21421●!$B$5:$BA$45,22,FALSE)</f>
        <v>0</v>
      </c>
      <c r="AU25" s="330"/>
      <c r="AV25" s="330"/>
      <c r="AW25" s="330">
        <f>VLOOKUP($B25,[1]教育・保育職員数兼_公SYT21421●!$B$5:$BA$45,24,FALSE)</f>
        <v>0</v>
      </c>
      <c r="AX25" s="330"/>
      <c r="AY25" s="330"/>
      <c r="AZ25" s="330">
        <f>VLOOKUP($B25,[1]教育・保育職員数兼_公SYT21421●!$B$5:$BA$45,25,FALSE)</f>
        <v>0</v>
      </c>
      <c r="BA25" s="330"/>
      <c r="BB25" s="330"/>
      <c r="BC25" s="330">
        <f>VLOOKUP($B25,[1]教育・保育職員数兼_公SYT21421●!$B$5:$BA$45,27,FALSE)</f>
        <v>0</v>
      </c>
      <c r="BD25" s="330"/>
      <c r="BE25" s="330"/>
      <c r="BF25" s="330">
        <f>VLOOKUP($B25,[1]教育・保育職員数兼_公SYT21421●!$B$5:$BA$45,28,FALSE)</f>
        <v>0</v>
      </c>
      <c r="BG25" s="330"/>
      <c r="BH25" s="330"/>
      <c r="BI25" s="330">
        <f>VLOOKUP($B25,[1]教育・保育職員数兼_公SYT21421●!$B$5:$BA$45,30,FALSE)</f>
        <v>0</v>
      </c>
      <c r="BJ25" s="330"/>
      <c r="BK25" s="330"/>
      <c r="BL25" s="331">
        <f>VLOOKUP($B25,[1]教育・保育職員数兼_公SYT21421●!$B$5:$BA$45,31,FALSE)</f>
        <v>0</v>
      </c>
      <c r="BM25" s="331"/>
      <c r="BN25" s="331"/>
      <c r="BO25" s="330">
        <f>VLOOKUP($B25,[1]教育・保育職員数兼_公SYT21421●!$B$5:$BA$45,33,FALSE)</f>
        <v>0</v>
      </c>
      <c r="BP25" s="330"/>
      <c r="BQ25" s="330"/>
      <c r="BR25" s="330">
        <f>VLOOKUP($B25,[1]教育・保育職員数兼_公SYT21421●!$B$5:$BA$45,34,FALSE)</f>
        <v>0</v>
      </c>
      <c r="BS25" s="330"/>
      <c r="BT25" s="330"/>
      <c r="BU25" s="330">
        <f>VLOOKUP($B25,[1]教育・保育職員数兼_公SYT21421●!$B$5:$BA$45,36,FALSE)</f>
        <v>0</v>
      </c>
      <c r="BV25" s="330"/>
      <c r="BW25" s="330"/>
      <c r="BX25" s="330">
        <f>VLOOKUP($B25,[1]教育・保育職員数兼_公SYT21421●!$B$5:$BA$45,37,FALSE)</f>
        <v>0</v>
      </c>
      <c r="BY25" s="330"/>
      <c r="BZ25" s="330"/>
      <c r="CA25" s="330">
        <f>VLOOKUP($B25,[1]教育・保育職員数兼_公SYT21421●!$B$5:$BA$45,39,FALSE)</f>
        <v>0</v>
      </c>
      <c r="CB25" s="330"/>
      <c r="CC25" s="330"/>
      <c r="CD25" s="330">
        <f>VLOOKUP($B25,[1]教育・保育職員数兼_公SYT21421●!$B$5:$BA$45,40,FALSE)</f>
        <v>0</v>
      </c>
      <c r="CE25" s="330"/>
      <c r="CF25" s="330"/>
      <c r="CG25" s="330">
        <f>VLOOKUP($B25,[1]教育・保育職員数兼_公SYT21421●!$B$5:$BA$45,42,FALSE)</f>
        <v>0</v>
      </c>
      <c r="CH25" s="330"/>
      <c r="CI25" s="330"/>
      <c r="CJ25" s="330">
        <f>VLOOKUP($B25,[1]教育・保育職員数兼_公SYT21421●!$B$5:$BA$43,6,FALSE)</f>
        <v>0</v>
      </c>
      <c r="CK25" s="330"/>
      <c r="CL25" s="330"/>
      <c r="CM25" s="330">
        <f>VLOOKUP($B25,[1]教育・保育職員数兼_公SYT21421●!$B$5:$BA$45,45,FALSE)</f>
        <v>0</v>
      </c>
      <c r="CN25" s="330"/>
      <c r="CO25" s="330"/>
      <c r="CP25" s="330">
        <f>VLOOKUP($B25,[1]教育・保育職員数兼_公SYT21421●!$B$5:$BA$45,46,FALSE)</f>
        <v>0</v>
      </c>
      <c r="CQ25" s="330"/>
      <c r="CR25" s="330"/>
      <c r="CS25" s="330">
        <f>VLOOKUP($B25,[1]教育・保育職員数兼_公SYT21421●!$B$5:$BA$45,48,FALSE)</f>
        <v>0</v>
      </c>
      <c r="CT25" s="330"/>
      <c r="CU25" s="330"/>
      <c r="CV25" s="330">
        <f>VLOOKUP($B25,[1]教育・保育職員数兼_公SYT21421●!$B$5:$BA$45,49,FALSE)</f>
        <v>0</v>
      </c>
      <c r="CW25" s="330"/>
      <c r="CX25" s="330"/>
      <c r="CY25" s="330">
        <f>VLOOKUP($B25,[1]教育・保育職員数兼_公SYT21421●!$B$5:$BA$45,51,FALSE)</f>
        <v>0</v>
      </c>
      <c r="CZ25" s="330"/>
      <c r="DA25" s="330"/>
      <c r="DB25" s="330">
        <f>VLOOKUP($B25,[1]教育・保育職員数兼_公SYT21421●!$B$5:$BA$45,52,FALSE)</f>
        <v>0</v>
      </c>
      <c r="DC25" s="330"/>
      <c r="DD25" s="330"/>
      <c r="DE25" s="330">
        <f>VLOOKUP($B25,[1]その他職員数_公SYT21430●!$B$5:$Q$45,2,FALSE)</f>
        <v>12</v>
      </c>
      <c r="DF25" s="330"/>
      <c r="DG25" s="330"/>
      <c r="DH25" s="330">
        <f>VLOOKUP($B25,[1]その他職員数_公SYT21430●!$B$5:$Q$45,3,FALSE)</f>
        <v>0</v>
      </c>
      <c r="DI25" s="330"/>
      <c r="DJ25" s="330"/>
      <c r="DK25" s="330">
        <f>VLOOKUP($B25,[1]その他職員数_公SYT21430●!$B$5:$Q$45,4,FALSE)</f>
        <v>12</v>
      </c>
      <c r="DL25" s="330"/>
      <c r="DM25" s="330"/>
      <c r="DN25" s="330">
        <f>VLOOKUP($B25,[1]その他職員数_公SYT21430●!$B$5:$Q$45,5,FALSE)</f>
        <v>1</v>
      </c>
      <c r="DO25" s="330"/>
      <c r="DP25" s="330"/>
      <c r="DQ25" s="330">
        <f>VLOOKUP($B25,[1]その他職員数_公SYT21430●!$B$5:$Q$45,6,FALSE)</f>
        <v>0</v>
      </c>
      <c r="DR25" s="330"/>
      <c r="DS25" s="330"/>
      <c r="DT25" s="330">
        <f>VLOOKUP($B25,[1]その他職員数_公SYT21430●!$B$5:$Q$45,7,FALSE)</f>
        <v>1</v>
      </c>
      <c r="DU25" s="330"/>
      <c r="DV25" s="330"/>
      <c r="DW25" s="330">
        <f>VLOOKUP($B25,[1]その他職員数_公SYT21430●!$B$5:$Q$45,8,FALSE)</f>
        <v>1</v>
      </c>
      <c r="DX25" s="330"/>
      <c r="DY25" s="330"/>
      <c r="DZ25" s="330">
        <f>VLOOKUP($B25,[1]その他職員数_公SYT21430●!$B$5:$Q$45,9,FALSE)</f>
        <v>0</v>
      </c>
      <c r="EA25" s="330"/>
      <c r="EB25" s="330"/>
      <c r="EC25" s="330">
        <f>VLOOKUP($B25,[1]その他職員数_公SYT21430●!$B$5:$Q$45,10,FALSE)</f>
        <v>1</v>
      </c>
      <c r="ED25" s="330"/>
      <c r="EE25" s="330"/>
      <c r="EF25" s="330">
        <f>VLOOKUP($B25,[1]その他職員数_公SYT21430●!$B$5:$Q$45,11,FALSE)</f>
        <v>6</v>
      </c>
      <c r="EG25" s="330"/>
      <c r="EH25" s="330"/>
      <c r="EI25" s="330">
        <f>VLOOKUP($B25,[1]その他職員数_公SYT21430●!$B$5:$Q$45,12,FALSE)</f>
        <v>0</v>
      </c>
      <c r="EJ25" s="330"/>
      <c r="EK25" s="330"/>
      <c r="EL25" s="330">
        <f>VLOOKUP($B25,[1]その他職員数_公SYT21430●!$B$5:$Q$45,13,FALSE)</f>
        <v>6</v>
      </c>
      <c r="EM25" s="330"/>
      <c r="EN25" s="330"/>
      <c r="EO25" s="330">
        <f>VLOOKUP($B25,[1]その他職員数_公SYT21430●!$B$5:$Q$45,14,FALSE)</f>
        <v>4</v>
      </c>
      <c r="EP25" s="330"/>
      <c r="EQ25" s="330"/>
      <c r="ER25" s="330">
        <f>VLOOKUP($B25,[1]その他職員数_公SYT21430●!$B$5:$Q$45,15,FALSE)</f>
        <v>0</v>
      </c>
      <c r="ES25" s="330"/>
      <c r="ET25" s="330"/>
      <c r="EU25" s="330">
        <f>VLOOKUP($B25,[1]その他職員数_公SYT21430●!$B$5:$Q$45,16,FALSE)</f>
        <v>4</v>
      </c>
      <c r="EV25" s="330"/>
      <c r="EW25" s="330"/>
      <c r="EX25" s="330">
        <f>VLOOKUP($B25,[1]産休代替等教職員数SYT21427●!$B$6:$V$46,14,FALSE)</f>
        <v>0</v>
      </c>
      <c r="EY25" s="330"/>
      <c r="EZ25" s="330"/>
      <c r="FA25" s="32"/>
      <c r="FB25" s="23" t="str">
        <f t="shared" si="0"/>
        <v>国頭村</v>
      </c>
      <c r="FC25" s="22"/>
    </row>
    <row r="26" spans="1:159" s="15" customFormat="1" ht="16.5" customHeight="1">
      <c r="A26" s="22"/>
      <c r="B26" s="23" t="s">
        <v>24</v>
      </c>
      <c r="C26" s="24"/>
      <c r="D26" s="332">
        <f>IF(SUM(G26:L26)=VLOOKUP($B26,[1]教育・保育職員数兼_公SYT21421●!$B$5:$BA$45,2,FALSE),VLOOKUP($B26,[1]教育・保育職員数兼_公SYT21421●!$B$5:$BA$45,2,FALSE))</f>
        <v>5</v>
      </c>
      <c r="E26" s="330"/>
      <c r="F26" s="330"/>
      <c r="G26" s="330">
        <f>IF(SUM(M26,S26,Y26,AE26,AK26,AQ26,AW26,BC26,BI26,BO26,BU26,CA26,CG26)=VLOOKUP($B26,[1]教育・保育職員数兼_公SYT21421●!$B$5:$BA$45,3,FALSE),VLOOKUP($B26,[1]教育・保育職員数兼_公SYT21421●!$B$5:$BA$45,3,FALSE))</f>
        <v>0</v>
      </c>
      <c r="H26" s="330"/>
      <c r="I26" s="330"/>
      <c r="J26" s="330">
        <f>IF(SUM(P26,V26,AB26,AH26,AN26,AT26,AZ26,BF26,BL26,BR26,BX26,CD26,CJ26)=VLOOKUP($B26,[1]教育・保育職員数兼_公SYT21421●!$B$5:$BA$45,4,FALSE),VLOOKUP($B26,[1]教育・保育職員数兼_公SYT21421●!$B$5:$BA$45,4,FALSE))</f>
        <v>5</v>
      </c>
      <c r="K26" s="330"/>
      <c r="L26" s="330"/>
      <c r="M26" s="330">
        <f>VLOOKUP($B26,[1]教育・保育職員数兼_公SYT21421●!$B$5:$BA$45,6,FALSE)</f>
        <v>0</v>
      </c>
      <c r="N26" s="330"/>
      <c r="O26" s="330"/>
      <c r="P26" s="330">
        <f>VLOOKUP($B26,[1]教育・保育職員数兼_公SYT21421●!$B$5:$BA$45,7,FALSE)</f>
        <v>0</v>
      </c>
      <c r="Q26" s="330"/>
      <c r="R26" s="330"/>
      <c r="S26" s="330">
        <f>VLOOKUP($B26,[1]教育・保育職員数兼_公SYT21421●!$B$5:$BA$45,9,FALSE)</f>
        <v>0</v>
      </c>
      <c r="T26" s="330"/>
      <c r="U26" s="330"/>
      <c r="V26" s="330">
        <f>VLOOKUP($B26,[1]教育・保育職員数兼_公SYT21421●!$B$5:$BA$45,10,FALSE)</f>
        <v>0</v>
      </c>
      <c r="W26" s="330"/>
      <c r="X26" s="330"/>
      <c r="Y26" s="330">
        <f>VLOOKUP($B26,[1]教育・保育職員数兼_公SYT21421●!$B$5:$BA$45,12,FALSE)</f>
        <v>0</v>
      </c>
      <c r="Z26" s="330"/>
      <c r="AA26" s="330"/>
      <c r="AB26" s="330">
        <f>VLOOKUP($B26,[1]教育・保育職員数兼_公SYT21421●!$B$5:$BA$45,13,FALSE)</f>
        <v>0</v>
      </c>
      <c r="AC26" s="330"/>
      <c r="AD26" s="330"/>
      <c r="AE26" s="330">
        <f>VLOOKUP($B26,[1]教育・保育職員数兼_公SYT21421●!$B$5:$BA$45,15,FALSE)</f>
        <v>0</v>
      </c>
      <c r="AF26" s="330"/>
      <c r="AG26" s="330"/>
      <c r="AH26" s="330">
        <f>VLOOKUP($B26,[1]教育・保育職員数兼_公SYT21421●!$B$5:$BA$45,16,FALSE)</f>
        <v>0</v>
      </c>
      <c r="AI26" s="330"/>
      <c r="AJ26" s="330"/>
      <c r="AK26" s="330">
        <f>VLOOKUP($B26,[1]教育・保育職員数兼_公SYT21421●!$B$5:$BA$45,18,FALSE)</f>
        <v>0</v>
      </c>
      <c r="AL26" s="330"/>
      <c r="AM26" s="330"/>
      <c r="AN26" s="330">
        <f>VLOOKUP($B26,[1]教育・保育職員数兼_公SYT21421●!$B$5:$BA$45,19,FALSE)</f>
        <v>0</v>
      </c>
      <c r="AO26" s="330"/>
      <c r="AP26" s="330"/>
      <c r="AQ26" s="330">
        <f>VLOOKUP($B26,[1]教育・保育職員数兼_公SYT21421●!$B$5:$BA$45,21,FALSE)</f>
        <v>0</v>
      </c>
      <c r="AR26" s="330"/>
      <c r="AS26" s="330"/>
      <c r="AT26" s="330">
        <f>VLOOKUP($B26,[1]教育・保育職員数兼_公SYT21421●!$B$5:$BA$45,22,FALSE)</f>
        <v>5</v>
      </c>
      <c r="AU26" s="330"/>
      <c r="AV26" s="330"/>
      <c r="AW26" s="330">
        <f>VLOOKUP($B26,[1]教育・保育職員数兼_公SYT21421●!$B$5:$BA$45,24,FALSE)</f>
        <v>0</v>
      </c>
      <c r="AX26" s="330"/>
      <c r="AY26" s="330"/>
      <c r="AZ26" s="330">
        <f>VLOOKUP($B26,[1]教育・保育職員数兼_公SYT21421●!$B$5:$BA$45,25,FALSE)</f>
        <v>0</v>
      </c>
      <c r="BA26" s="330"/>
      <c r="BB26" s="330"/>
      <c r="BC26" s="330">
        <f>VLOOKUP($B26,[1]教育・保育職員数兼_公SYT21421●!$B$5:$BA$45,27,FALSE)</f>
        <v>0</v>
      </c>
      <c r="BD26" s="330"/>
      <c r="BE26" s="330"/>
      <c r="BF26" s="330">
        <f>VLOOKUP($B26,[1]教育・保育職員数兼_公SYT21421●!$B$5:$BA$45,28,FALSE)</f>
        <v>0</v>
      </c>
      <c r="BG26" s="330"/>
      <c r="BH26" s="330"/>
      <c r="BI26" s="330">
        <f>VLOOKUP($B26,[1]教育・保育職員数兼_公SYT21421●!$B$5:$BA$45,30,FALSE)</f>
        <v>0</v>
      </c>
      <c r="BJ26" s="330"/>
      <c r="BK26" s="330"/>
      <c r="BL26" s="331">
        <f>VLOOKUP($B26,[1]教育・保育職員数兼_公SYT21421●!$B$5:$BA$45,31,FALSE)</f>
        <v>0</v>
      </c>
      <c r="BM26" s="331"/>
      <c r="BN26" s="331"/>
      <c r="BO26" s="330">
        <f>VLOOKUP($B26,[1]教育・保育職員数兼_公SYT21421●!$B$5:$BA$45,33,FALSE)</f>
        <v>0</v>
      </c>
      <c r="BP26" s="330"/>
      <c r="BQ26" s="330"/>
      <c r="BR26" s="330">
        <f>VLOOKUP($B26,[1]教育・保育職員数兼_公SYT21421●!$B$5:$BA$45,34,FALSE)</f>
        <v>0</v>
      </c>
      <c r="BS26" s="330"/>
      <c r="BT26" s="330"/>
      <c r="BU26" s="330">
        <f>VLOOKUP($B26,[1]教育・保育職員数兼_公SYT21421●!$B$5:$BA$45,36,FALSE)</f>
        <v>0</v>
      </c>
      <c r="BV26" s="330"/>
      <c r="BW26" s="330"/>
      <c r="BX26" s="330">
        <f>VLOOKUP($B26,[1]教育・保育職員数兼_公SYT21421●!$B$5:$BA$45,37,FALSE)</f>
        <v>0</v>
      </c>
      <c r="BY26" s="330"/>
      <c r="BZ26" s="330"/>
      <c r="CA26" s="330">
        <f>VLOOKUP($B26,[1]教育・保育職員数兼_公SYT21421●!$B$5:$BA$45,39,FALSE)</f>
        <v>0</v>
      </c>
      <c r="CB26" s="330"/>
      <c r="CC26" s="330"/>
      <c r="CD26" s="330">
        <f>VLOOKUP($B26,[1]教育・保育職員数兼_公SYT21421●!$B$5:$BA$45,40,FALSE)</f>
        <v>0</v>
      </c>
      <c r="CE26" s="330"/>
      <c r="CF26" s="330"/>
      <c r="CG26" s="330">
        <f>VLOOKUP($B26,[1]教育・保育職員数兼_公SYT21421●!$B$5:$BA$45,42,FALSE)</f>
        <v>0</v>
      </c>
      <c r="CH26" s="330"/>
      <c r="CI26" s="330"/>
      <c r="CJ26" s="330">
        <f>VLOOKUP($B26,[1]教育・保育職員数兼_公SYT21421●!$B$5:$BA$43,6,FALSE)</f>
        <v>0</v>
      </c>
      <c r="CK26" s="330"/>
      <c r="CL26" s="330"/>
      <c r="CM26" s="330">
        <f>VLOOKUP($B26,[1]教育・保育職員数兼_公SYT21421●!$B$5:$BA$45,45,FALSE)</f>
        <v>0</v>
      </c>
      <c r="CN26" s="330"/>
      <c r="CO26" s="330"/>
      <c r="CP26" s="330">
        <f>VLOOKUP($B26,[1]教育・保育職員数兼_公SYT21421●!$B$5:$BA$45,46,FALSE)</f>
        <v>0</v>
      </c>
      <c r="CQ26" s="330"/>
      <c r="CR26" s="330"/>
      <c r="CS26" s="330">
        <f>VLOOKUP($B26,[1]教育・保育職員数兼_公SYT21421●!$B$5:$BA$45,48,FALSE)</f>
        <v>0</v>
      </c>
      <c r="CT26" s="330"/>
      <c r="CU26" s="330"/>
      <c r="CV26" s="330">
        <f>VLOOKUP($B26,[1]教育・保育職員数兼_公SYT21421●!$B$5:$BA$45,49,FALSE)</f>
        <v>0</v>
      </c>
      <c r="CW26" s="330"/>
      <c r="CX26" s="330"/>
      <c r="CY26" s="330">
        <f>VLOOKUP($B26,[1]教育・保育職員数兼_公SYT21421●!$B$5:$BA$45,51,FALSE)</f>
        <v>0</v>
      </c>
      <c r="CZ26" s="330"/>
      <c r="DA26" s="330"/>
      <c r="DB26" s="330">
        <f>VLOOKUP($B26,[1]教育・保育職員数兼_公SYT21421●!$B$5:$BA$45,52,FALSE)</f>
        <v>4</v>
      </c>
      <c r="DC26" s="330"/>
      <c r="DD26" s="330"/>
      <c r="DE26" s="330">
        <f>VLOOKUP($B26,[1]その他職員数_公SYT21430●!$B$5:$Q$45,2,FALSE)</f>
        <v>4</v>
      </c>
      <c r="DF26" s="330"/>
      <c r="DG26" s="330"/>
      <c r="DH26" s="330">
        <f>VLOOKUP($B26,[1]その他職員数_公SYT21430●!$B$5:$Q$45,3,FALSE)</f>
        <v>0</v>
      </c>
      <c r="DI26" s="330"/>
      <c r="DJ26" s="330"/>
      <c r="DK26" s="330">
        <f>VLOOKUP($B26,[1]その他職員数_公SYT21430●!$B$5:$Q$45,4,FALSE)</f>
        <v>4</v>
      </c>
      <c r="DL26" s="330"/>
      <c r="DM26" s="330"/>
      <c r="DN26" s="330">
        <f>VLOOKUP($B26,[1]その他職員数_公SYT21430●!$B$5:$Q$45,5,FALSE)</f>
        <v>0</v>
      </c>
      <c r="DO26" s="330"/>
      <c r="DP26" s="330"/>
      <c r="DQ26" s="330">
        <f>VLOOKUP($B26,[1]その他職員数_公SYT21430●!$B$5:$Q$45,6,FALSE)</f>
        <v>0</v>
      </c>
      <c r="DR26" s="330"/>
      <c r="DS26" s="330"/>
      <c r="DT26" s="330">
        <f>VLOOKUP($B26,[1]その他職員数_公SYT21430●!$B$5:$Q$45,7,FALSE)</f>
        <v>0</v>
      </c>
      <c r="DU26" s="330"/>
      <c r="DV26" s="330"/>
      <c r="DW26" s="330">
        <f>VLOOKUP($B26,[1]その他職員数_公SYT21430●!$B$5:$Q$45,8,FALSE)</f>
        <v>0</v>
      </c>
      <c r="DX26" s="330"/>
      <c r="DY26" s="330"/>
      <c r="DZ26" s="330">
        <f>VLOOKUP($B26,[1]その他職員数_公SYT21430●!$B$5:$Q$45,9,FALSE)</f>
        <v>0</v>
      </c>
      <c r="EA26" s="330"/>
      <c r="EB26" s="330"/>
      <c r="EC26" s="330">
        <f>VLOOKUP($B26,[1]その他職員数_公SYT21430●!$B$5:$Q$45,10,FALSE)</f>
        <v>0</v>
      </c>
      <c r="ED26" s="330"/>
      <c r="EE26" s="330"/>
      <c r="EF26" s="330">
        <f>VLOOKUP($B26,[1]その他職員数_公SYT21430●!$B$5:$Q$45,11,FALSE)</f>
        <v>3</v>
      </c>
      <c r="EG26" s="330"/>
      <c r="EH26" s="330"/>
      <c r="EI26" s="330">
        <f>VLOOKUP($B26,[1]その他職員数_公SYT21430●!$B$5:$Q$45,12,FALSE)</f>
        <v>0</v>
      </c>
      <c r="EJ26" s="330"/>
      <c r="EK26" s="330"/>
      <c r="EL26" s="330">
        <f>VLOOKUP($B26,[1]その他職員数_公SYT21430●!$B$5:$Q$45,13,FALSE)</f>
        <v>3</v>
      </c>
      <c r="EM26" s="330"/>
      <c r="EN26" s="330"/>
      <c r="EO26" s="330">
        <f>VLOOKUP($B26,[1]その他職員数_公SYT21430●!$B$5:$Q$45,14,FALSE)</f>
        <v>1</v>
      </c>
      <c r="EP26" s="330"/>
      <c r="EQ26" s="330"/>
      <c r="ER26" s="330">
        <f>VLOOKUP($B26,[1]その他職員数_公SYT21430●!$B$5:$Q$45,15,FALSE)</f>
        <v>0</v>
      </c>
      <c r="ES26" s="330"/>
      <c r="ET26" s="330"/>
      <c r="EU26" s="330">
        <f>VLOOKUP($B26,[1]その他職員数_公SYT21430●!$B$5:$Q$45,16,FALSE)</f>
        <v>1</v>
      </c>
      <c r="EV26" s="330"/>
      <c r="EW26" s="330"/>
      <c r="EX26" s="330">
        <f>VLOOKUP($B26,[1]産休代替等教職員数SYT21427●!$B$6:$V$46,14,FALSE)</f>
        <v>0</v>
      </c>
      <c r="EY26" s="330"/>
      <c r="EZ26" s="330"/>
      <c r="FA26" s="32"/>
      <c r="FB26" s="23" t="str">
        <f t="shared" si="0"/>
        <v>大宜味村</v>
      </c>
      <c r="FC26" s="22"/>
    </row>
    <row r="27" spans="1:159" s="15" customFormat="1" ht="16.5" customHeight="1">
      <c r="A27" s="22"/>
      <c r="B27" s="23" t="s">
        <v>25</v>
      </c>
      <c r="C27" s="24"/>
      <c r="D27" s="332">
        <f>IF(SUM(G27:L27)=VLOOKUP($B27,[1]教育・保育職員数兼_公SYT21421●!$B$5:$BA$45,2,FALSE),VLOOKUP($B27,[1]教育・保育職員数兼_公SYT21421●!$B$5:$BA$45,2,FALSE))</f>
        <v>4</v>
      </c>
      <c r="E27" s="330"/>
      <c r="F27" s="330"/>
      <c r="G27" s="330">
        <f>IF(SUM(M27,S27,Y27,AE27,AK27,AQ27,AW27,BC27,BI27,BO27,BU27,CA27,CG27)=VLOOKUP($B27,[1]教育・保育職員数兼_公SYT21421●!$B$5:$BA$45,3,FALSE),VLOOKUP($B27,[1]教育・保育職員数兼_公SYT21421●!$B$5:$BA$45,3,FALSE))</f>
        <v>0</v>
      </c>
      <c r="H27" s="330"/>
      <c r="I27" s="330"/>
      <c r="J27" s="330">
        <f>IF(SUM(P27,V27,AB27,AH27,AN27,AT27,AZ27,BF27,BL27,BR27,BX27,CD27,CJ27)=VLOOKUP($B27,[1]教育・保育職員数兼_公SYT21421●!$B$5:$BA$45,4,FALSE),VLOOKUP($B27,[1]教育・保育職員数兼_公SYT21421●!$B$5:$BA$45,4,FALSE))</f>
        <v>4</v>
      </c>
      <c r="K27" s="330"/>
      <c r="L27" s="330"/>
      <c r="M27" s="330">
        <f>VLOOKUP($B27,[1]教育・保育職員数兼_公SYT21421●!$B$5:$BA$45,6,FALSE)</f>
        <v>0</v>
      </c>
      <c r="N27" s="330"/>
      <c r="O27" s="330"/>
      <c r="P27" s="330">
        <f>VLOOKUP($B27,[1]教育・保育職員数兼_公SYT21421●!$B$5:$BA$45,7,FALSE)</f>
        <v>0</v>
      </c>
      <c r="Q27" s="330"/>
      <c r="R27" s="330"/>
      <c r="S27" s="330">
        <f>VLOOKUP($B27,[1]教育・保育職員数兼_公SYT21421●!$B$5:$BA$45,9,FALSE)</f>
        <v>0</v>
      </c>
      <c r="T27" s="330"/>
      <c r="U27" s="330"/>
      <c r="V27" s="330">
        <f>VLOOKUP($B27,[1]教育・保育職員数兼_公SYT21421●!$B$5:$BA$45,10,FALSE)</f>
        <v>0</v>
      </c>
      <c r="W27" s="330"/>
      <c r="X27" s="330"/>
      <c r="Y27" s="330">
        <f>VLOOKUP($B27,[1]教育・保育職員数兼_公SYT21421●!$B$5:$BA$45,12,FALSE)</f>
        <v>0</v>
      </c>
      <c r="Z27" s="330"/>
      <c r="AA27" s="330"/>
      <c r="AB27" s="330">
        <f>VLOOKUP($B27,[1]教育・保育職員数兼_公SYT21421●!$B$5:$BA$45,13,FALSE)</f>
        <v>0</v>
      </c>
      <c r="AC27" s="330"/>
      <c r="AD27" s="330"/>
      <c r="AE27" s="330">
        <f>VLOOKUP($B27,[1]教育・保育職員数兼_公SYT21421●!$B$5:$BA$45,15,FALSE)</f>
        <v>0</v>
      </c>
      <c r="AF27" s="330"/>
      <c r="AG27" s="330"/>
      <c r="AH27" s="330">
        <f>VLOOKUP($B27,[1]教育・保育職員数兼_公SYT21421●!$B$5:$BA$45,16,FALSE)</f>
        <v>0</v>
      </c>
      <c r="AI27" s="330"/>
      <c r="AJ27" s="330"/>
      <c r="AK27" s="330">
        <f>VLOOKUP($B27,[1]教育・保育職員数兼_公SYT21421●!$B$5:$BA$45,18,FALSE)</f>
        <v>0</v>
      </c>
      <c r="AL27" s="330"/>
      <c r="AM27" s="330"/>
      <c r="AN27" s="330">
        <f>VLOOKUP($B27,[1]教育・保育職員数兼_公SYT21421●!$B$5:$BA$45,19,FALSE)</f>
        <v>0</v>
      </c>
      <c r="AO27" s="330"/>
      <c r="AP27" s="330"/>
      <c r="AQ27" s="330">
        <f>VLOOKUP($B27,[1]教育・保育職員数兼_公SYT21421●!$B$5:$BA$45,21,FALSE)</f>
        <v>0</v>
      </c>
      <c r="AR27" s="330"/>
      <c r="AS27" s="330"/>
      <c r="AT27" s="330">
        <f>VLOOKUP($B27,[1]教育・保育職員数兼_公SYT21421●!$B$5:$BA$45,22,FALSE)</f>
        <v>4</v>
      </c>
      <c r="AU27" s="330"/>
      <c r="AV27" s="330"/>
      <c r="AW27" s="330">
        <f>VLOOKUP($B27,[1]教育・保育職員数兼_公SYT21421●!$B$5:$BA$45,24,FALSE)</f>
        <v>0</v>
      </c>
      <c r="AX27" s="330"/>
      <c r="AY27" s="330"/>
      <c r="AZ27" s="330">
        <f>VLOOKUP($B27,[1]教育・保育職員数兼_公SYT21421●!$B$5:$BA$45,25,FALSE)</f>
        <v>0</v>
      </c>
      <c r="BA27" s="330"/>
      <c r="BB27" s="330"/>
      <c r="BC27" s="330">
        <f>VLOOKUP($B27,[1]教育・保育職員数兼_公SYT21421●!$B$5:$BA$45,27,FALSE)</f>
        <v>0</v>
      </c>
      <c r="BD27" s="330"/>
      <c r="BE27" s="330"/>
      <c r="BF27" s="330">
        <f>VLOOKUP($B27,[1]教育・保育職員数兼_公SYT21421●!$B$5:$BA$45,28,FALSE)</f>
        <v>0</v>
      </c>
      <c r="BG27" s="330"/>
      <c r="BH27" s="330"/>
      <c r="BI27" s="330">
        <f>VLOOKUP($B27,[1]教育・保育職員数兼_公SYT21421●!$B$5:$BA$45,30,FALSE)</f>
        <v>0</v>
      </c>
      <c r="BJ27" s="330"/>
      <c r="BK27" s="330"/>
      <c r="BL27" s="331">
        <f>VLOOKUP($B27,[1]教育・保育職員数兼_公SYT21421●!$B$5:$BA$45,31,FALSE)</f>
        <v>0</v>
      </c>
      <c r="BM27" s="331"/>
      <c r="BN27" s="331"/>
      <c r="BO27" s="330">
        <f>VLOOKUP($B27,[1]教育・保育職員数兼_公SYT21421●!$B$5:$BA$45,33,FALSE)</f>
        <v>0</v>
      </c>
      <c r="BP27" s="330"/>
      <c r="BQ27" s="330"/>
      <c r="BR27" s="330">
        <f>VLOOKUP($B27,[1]教育・保育職員数兼_公SYT21421●!$B$5:$BA$45,34,FALSE)</f>
        <v>0</v>
      </c>
      <c r="BS27" s="330"/>
      <c r="BT27" s="330"/>
      <c r="BU27" s="330">
        <f>VLOOKUP($B27,[1]教育・保育職員数兼_公SYT21421●!$B$5:$BA$45,36,FALSE)</f>
        <v>0</v>
      </c>
      <c r="BV27" s="330"/>
      <c r="BW27" s="330"/>
      <c r="BX27" s="330">
        <f>VLOOKUP($B27,[1]教育・保育職員数兼_公SYT21421●!$B$5:$BA$45,37,FALSE)</f>
        <v>0</v>
      </c>
      <c r="BY27" s="330"/>
      <c r="BZ27" s="330"/>
      <c r="CA27" s="330">
        <f>VLOOKUP($B27,[1]教育・保育職員数兼_公SYT21421●!$B$5:$BA$45,39,FALSE)</f>
        <v>0</v>
      </c>
      <c r="CB27" s="330"/>
      <c r="CC27" s="330"/>
      <c r="CD27" s="330">
        <f>VLOOKUP($B27,[1]教育・保育職員数兼_公SYT21421●!$B$5:$BA$45,40,FALSE)</f>
        <v>0</v>
      </c>
      <c r="CE27" s="330"/>
      <c r="CF27" s="330"/>
      <c r="CG27" s="330">
        <f>VLOOKUP($B27,[1]教育・保育職員数兼_公SYT21421●!$B$5:$BA$45,42,FALSE)</f>
        <v>0</v>
      </c>
      <c r="CH27" s="330"/>
      <c r="CI27" s="330"/>
      <c r="CJ27" s="330">
        <f>VLOOKUP($B27,[1]教育・保育職員数兼_公SYT21421●!$B$5:$BA$43,6,FALSE)</f>
        <v>0</v>
      </c>
      <c r="CK27" s="330"/>
      <c r="CL27" s="330"/>
      <c r="CM27" s="330">
        <f>VLOOKUP($B27,[1]教育・保育職員数兼_公SYT21421●!$B$5:$BA$45,45,FALSE)</f>
        <v>0</v>
      </c>
      <c r="CN27" s="330"/>
      <c r="CO27" s="330"/>
      <c r="CP27" s="330">
        <f>VLOOKUP($B27,[1]教育・保育職員数兼_公SYT21421●!$B$5:$BA$45,46,FALSE)</f>
        <v>0</v>
      </c>
      <c r="CQ27" s="330"/>
      <c r="CR27" s="330"/>
      <c r="CS27" s="330">
        <f>VLOOKUP($B27,[1]教育・保育職員数兼_公SYT21421●!$B$5:$BA$45,48,FALSE)</f>
        <v>0</v>
      </c>
      <c r="CT27" s="330"/>
      <c r="CU27" s="330"/>
      <c r="CV27" s="330">
        <f>VLOOKUP($B27,[1]教育・保育職員数兼_公SYT21421●!$B$5:$BA$45,49,FALSE)</f>
        <v>0</v>
      </c>
      <c r="CW27" s="330"/>
      <c r="CX27" s="330"/>
      <c r="CY27" s="330">
        <f>VLOOKUP($B27,[1]教育・保育職員数兼_公SYT21421●!$B$5:$BA$45,51,FALSE)</f>
        <v>0</v>
      </c>
      <c r="CZ27" s="330"/>
      <c r="DA27" s="330"/>
      <c r="DB27" s="330">
        <f>VLOOKUP($B27,[1]教育・保育職員数兼_公SYT21421●!$B$5:$BA$45,52,FALSE)</f>
        <v>17</v>
      </c>
      <c r="DC27" s="330"/>
      <c r="DD27" s="330"/>
      <c r="DE27" s="330">
        <f>VLOOKUP($B27,[1]その他職員数_公SYT21430●!$B$5:$Q$45,2,FALSE)</f>
        <v>2</v>
      </c>
      <c r="DF27" s="330"/>
      <c r="DG27" s="330"/>
      <c r="DH27" s="330">
        <f>VLOOKUP($B27,[1]その他職員数_公SYT21430●!$B$5:$Q$45,3,FALSE)</f>
        <v>0</v>
      </c>
      <c r="DI27" s="330"/>
      <c r="DJ27" s="330"/>
      <c r="DK27" s="330">
        <f>VLOOKUP($B27,[1]その他職員数_公SYT21430●!$B$5:$Q$45,4,FALSE)</f>
        <v>2</v>
      </c>
      <c r="DL27" s="330"/>
      <c r="DM27" s="330"/>
      <c r="DN27" s="330">
        <f>VLOOKUP($B27,[1]その他職員数_公SYT21430●!$B$5:$Q$45,5,FALSE)</f>
        <v>1</v>
      </c>
      <c r="DO27" s="330"/>
      <c r="DP27" s="330"/>
      <c r="DQ27" s="330">
        <f>VLOOKUP($B27,[1]その他職員数_公SYT21430●!$B$5:$Q$45,6,FALSE)</f>
        <v>0</v>
      </c>
      <c r="DR27" s="330"/>
      <c r="DS27" s="330"/>
      <c r="DT27" s="330">
        <f>VLOOKUP($B27,[1]その他職員数_公SYT21430●!$B$5:$Q$45,7,FALSE)</f>
        <v>1</v>
      </c>
      <c r="DU27" s="330"/>
      <c r="DV27" s="330"/>
      <c r="DW27" s="330">
        <f>VLOOKUP($B27,[1]その他職員数_公SYT21430●!$B$5:$Q$45,8,FALSE)</f>
        <v>0</v>
      </c>
      <c r="DX27" s="330"/>
      <c r="DY27" s="330"/>
      <c r="DZ27" s="330">
        <f>VLOOKUP($B27,[1]その他職員数_公SYT21430●!$B$5:$Q$45,9,FALSE)</f>
        <v>0</v>
      </c>
      <c r="EA27" s="330"/>
      <c r="EB27" s="330"/>
      <c r="EC27" s="330">
        <f>VLOOKUP($B27,[1]その他職員数_公SYT21430●!$B$5:$Q$45,10,FALSE)</f>
        <v>0</v>
      </c>
      <c r="ED27" s="330"/>
      <c r="EE27" s="330"/>
      <c r="EF27" s="330">
        <f>VLOOKUP($B27,[1]その他職員数_公SYT21430●!$B$5:$Q$45,11,FALSE)</f>
        <v>1</v>
      </c>
      <c r="EG27" s="330"/>
      <c r="EH27" s="330"/>
      <c r="EI27" s="330">
        <f>VLOOKUP($B27,[1]その他職員数_公SYT21430●!$B$5:$Q$45,12,FALSE)</f>
        <v>0</v>
      </c>
      <c r="EJ27" s="330"/>
      <c r="EK27" s="330"/>
      <c r="EL27" s="330">
        <f>VLOOKUP($B27,[1]その他職員数_公SYT21430●!$B$5:$Q$45,13,FALSE)</f>
        <v>1</v>
      </c>
      <c r="EM27" s="330"/>
      <c r="EN27" s="330"/>
      <c r="EO27" s="330">
        <f>VLOOKUP($B27,[1]その他職員数_公SYT21430●!$B$5:$Q$45,14,FALSE)</f>
        <v>0</v>
      </c>
      <c r="EP27" s="330"/>
      <c r="EQ27" s="330"/>
      <c r="ER27" s="330">
        <f>VLOOKUP($B27,[1]その他職員数_公SYT21430●!$B$5:$Q$45,15,FALSE)</f>
        <v>0</v>
      </c>
      <c r="ES27" s="330"/>
      <c r="ET27" s="330"/>
      <c r="EU27" s="330">
        <f>VLOOKUP($B27,[1]その他職員数_公SYT21430●!$B$5:$Q$45,16,FALSE)</f>
        <v>0</v>
      </c>
      <c r="EV27" s="330"/>
      <c r="EW27" s="330"/>
      <c r="EX27" s="330">
        <f>VLOOKUP($B27,[1]産休代替等教職員数SYT21427●!$B$6:$V$46,14,FALSE)</f>
        <v>0</v>
      </c>
      <c r="EY27" s="330"/>
      <c r="EZ27" s="330"/>
      <c r="FA27" s="32"/>
      <c r="FB27" s="23" t="str">
        <f t="shared" si="0"/>
        <v>今帰仁村</v>
      </c>
      <c r="FC27" s="22"/>
    </row>
    <row r="28" spans="1:159" s="15" customFormat="1" ht="16.5" customHeight="1">
      <c r="A28" s="22"/>
      <c r="B28" s="23" t="s">
        <v>17</v>
      </c>
      <c r="C28" s="24"/>
      <c r="D28" s="332">
        <f>IF(SUM(G28:L28)=VLOOKUP($B28,[1]教育・保育職員数兼_公SYT21421●!$B$5:$BA$45,2,FALSE),VLOOKUP($B28,[1]教育・保育職員数兼_公SYT21421●!$B$5:$BA$45,2,FALSE))</f>
        <v>0</v>
      </c>
      <c r="E28" s="330"/>
      <c r="F28" s="330"/>
      <c r="G28" s="330">
        <f>IF(SUM(M28,S28,Y28,AE28,AK28,AQ28,AW28,BC28,BI28,BO28,BU28,CA28,CG28)=VLOOKUP($B28,[1]教育・保育職員数兼_公SYT21421●!$B$5:$BA$45,3,FALSE),VLOOKUP($B28,[1]教育・保育職員数兼_公SYT21421●!$B$5:$BA$45,3,FALSE))</f>
        <v>0</v>
      </c>
      <c r="H28" s="330"/>
      <c r="I28" s="330"/>
      <c r="J28" s="330">
        <f>IF(SUM(P28,V28,AB28,AH28,AN28,AT28,AZ28,BF28,BL28,BR28,BX28,CD28,CJ28)=VLOOKUP($B28,[1]教育・保育職員数兼_公SYT21421●!$B$5:$BA$45,4,FALSE),VLOOKUP($B28,[1]教育・保育職員数兼_公SYT21421●!$B$5:$BA$45,4,FALSE))</f>
        <v>0</v>
      </c>
      <c r="K28" s="330"/>
      <c r="L28" s="330"/>
      <c r="M28" s="330">
        <f>VLOOKUP($B28,[1]教育・保育職員数兼_公SYT21421●!$B$5:$BA$45,6,FALSE)</f>
        <v>0</v>
      </c>
      <c r="N28" s="330"/>
      <c r="O28" s="330"/>
      <c r="P28" s="330">
        <f>VLOOKUP($B28,[1]教育・保育職員数兼_公SYT21421●!$B$5:$BA$45,7,FALSE)</f>
        <v>0</v>
      </c>
      <c r="Q28" s="330"/>
      <c r="R28" s="330"/>
      <c r="S28" s="330">
        <f>VLOOKUP($B28,[1]教育・保育職員数兼_公SYT21421●!$B$5:$BA$45,9,FALSE)</f>
        <v>0</v>
      </c>
      <c r="T28" s="330"/>
      <c r="U28" s="330"/>
      <c r="V28" s="330">
        <f>VLOOKUP($B28,[1]教育・保育職員数兼_公SYT21421●!$B$5:$BA$45,10,FALSE)</f>
        <v>0</v>
      </c>
      <c r="W28" s="330"/>
      <c r="X28" s="330"/>
      <c r="Y28" s="330">
        <f>VLOOKUP($B28,[1]教育・保育職員数兼_公SYT21421●!$B$5:$BA$45,12,FALSE)</f>
        <v>0</v>
      </c>
      <c r="Z28" s="330"/>
      <c r="AA28" s="330"/>
      <c r="AB28" s="330">
        <f>VLOOKUP($B28,[1]教育・保育職員数兼_公SYT21421●!$B$5:$BA$45,13,FALSE)</f>
        <v>0</v>
      </c>
      <c r="AC28" s="330"/>
      <c r="AD28" s="330"/>
      <c r="AE28" s="330">
        <f>VLOOKUP($B28,[1]教育・保育職員数兼_公SYT21421●!$B$5:$BA$45,15,FALSE)</f>
        <v>0</v>
      </c>
      <c r="AF28" s="330"/>
      <c r="AG28" s="330"/>
      <c r="AH28" s="330">
        <f>VLOOKUP($B28,[1]教育・保育職員数兼_公SYT21421●!$B$5:$BA$45,16,FALSE)</f>
        <v>0</v>
      </c>
      <c r="AI28" s="330"/>
      <c r="AJ28" s="330"/>
      <c r="AK28" s="330">
        <f>VLOOKUP($B28,[1]教育・保育職員数兼_公SYT21421●!$B$5:$BA$45,18,FALSE)</f>
        <v>0</v>
      </c>
      <c r="AL28" s="330"/>
      <c r="AM28" s="330"/>
      <c r="AN28" s="330">
        <f>VLOOKUP($B28,[1]教育・保育職員数兼_公SYT21421●!$B$5:$BA$45,19,FALSE)</f>
        <v>0</v>
      </c>
      <c r="AO28" s="330"/>
      <c r="AP28" s="330"/>
      <c r="AQ28" s="330">
        <f>VLOOKUP($B28,[1]教育・保育職員数兼_公SYT21421●!$B$5:$BA$45,21,FALSE)</f>
        <v>0</v>
      </c>
      <c r="AR28" s="330"/>
      <c r="AS28" s="330"/>
      <c r="AT28" s="330">
        <f>VLOOKUP($B28,[1]教育・保育職員数兼_公SYT21421●!$B$5:$BA$45,22,FALSE)</f>
        <v>0</v>
      </c>
      <c r="AU28" s="330"/>
      <c r="AV28" s="330"/>
      <c r="AW28" s="330">
        <f>VLOOKUP($B28,[1]教育・保育職員数兼_公SYT21421●!$B$5:$BA$45,24,FALSE)</f>
        <v>0</v>
      </c>
      <c r="AX28" s="330"/>
      <c r="AY28" s="330"/>
      <c r="AZ28" s="330">
        <f>VLOOKUP($B28,[1]教育・保育職員数兼_公SYT21421●!$B$5:$BA$45,25,FALSE)</f>
        <v>0</v>
      </c>
      <c r="BA28" s="330"/>
      <c r="BB28" s="330"/>
      <c r="BC28" s="330">
        <f>VLOOKUP($B28,[1]教育・保育職員数兼_公SYT21421●!$B$5:$BA$45,27,FALSE)</f>
        <v>0</v>
      </c>
      <c r="BD28" s="330"/>
      <c r="BE28" s="330"/>
      <c r="BF28" s="330">
        <f>VLOOKUP($B28,[1]教育・保育職員数兼_公SYT21421●!$B$5:$BA$45,28,FALSE)</f>
        <v>0</v>
      </c>
      <c r="BG28" s="330"/>
      <c r="BH28" s="330"/>
      <c r="BI28" s="330">
        <f>VLOOKUP($B28,[1]教育・保育職員数兼_公SYT21421●!$B$5:$BA$45,30,FALSE)</f>
        <v>0</v>
      </c>
      <c r="BJ28" s="330"/>
      <c r="BK28" s="330"/>
      <c r="BL28" s="331">
        <f>VLOOKUP($B28,[1]教育・保育職員数兼_公SYT21421●!$B$5:$BA$45,31,FALSE)</f>
        <v>0</v>
      </c>
      <c r="BM28" s="331"/>
      <c r="BN28" s="331"/>
      <c r="BO28" s="330">
        <f>VLOOKUP($B28,[1]教育・保育職員数兼_公SYT21421●!$B$5:$BA$45,33,FALSE)</f>
        <v>0</v>
      </c>
      <c r="BP28" s="330"/>
      <c r="BQ28" s="330"/>
      <c r="BR28" s="330">
        <f>VLOOKUP($B28,[1]教育・保育職員数兼_公SYT21421●!$B$5:$BA$45,34,FALSE)</f>
        <v>0</v>
      </c>
      <c r="BS28" s="330"/>
      <c r="BT28" s="330"/>
      <c r="BU28" s="330">
        <f>VLOOKUP($B28,[1]教育・保育職員数兼_公SYT21421●!$B$5:$BA$45,36,FALSE)</f>
        <v>0</v>
      </c>
      <c r="BV28" s="330"/>
      <c r="BW28" s="330"/>
      <c r="BX28" s="330">
        <f>VLOOKUP($B28,[1]教育・保育職員数兼_公SYT21421●!$B$5:$BA$45,37,FALSE)</f>
        <v>0</v>
      </c>
      <c r="BY28" s="330"/>
      <c r="BZ28" s="330"/>
      <c r="CA28" s="330">
        <f>VLOOKUP($B28,[1]教育・保育職員数兼_公SYT21421●!$B$5:$BA$45,39,FALSE)</f>
        <v>0</v>
      </c>
      <c r="CB28" s="330"/>
      <c r="CC28" s="330"/>
      <c r="CD28" s="330">
        <f>VLOOKUP($B28,[1]教育・保育職員数兼_公SYT21421●!$B$5:$BA$45,40,FALSE)</f>
        <v>0</v>
      </c>
      <c r="CE28" s="330"/>
      <c r="CF28" s="330"/>
      <c r="CG28" s="330">
        <f>VLOOKUP($B28,[1]教育・保育職員数兼_公SYT21421●!$B$5:$BA$45,42,FALSE)</f>
        <v>0</v>
      </c>
      <c r="CH28" s="330"/>
      <c r="CI28" s="330"/>
      <c r="CJ28" s="330">
        <f>VLOOKUP($B28,[1]教育・保育職員数兼_公SYT21421●!$B$5:$BA$43,6,FALSE)</f>
        <v>0</v>
      </c>
      <c r="CK28" s="330"/>
      <c r="CL28" s="330"/>
      <c r="CM28" s="330">
        <f>VLOOKUP($B28,[1]教育・保育職員数兼_公SYT21421●!$B$5:$BA$45,45,FALSE)</f>
        <v>0</v>
      </c>
      <c r="CN28" s="330"/>
      <c r="CO28" s="330"/>
      <c r="CP28" s="330">
        <f>VLOOKUP($B28,[1]教育・保育職員数兼_公SYT21421●!$B$5:$BA$45,46,FALSE)</f>
        <v>0</v>
      </c>
      <c r="CQ28" s="330"/>
      <c r="CR28" s="330"/>
      <c r="CS28" s="330">
        <f>VLOOKUP($B28,[1]教育・保育職員数兼_公SYT21421●!$B$5:$BA$45,48,FALSE)</f>
        <v>0</v>
      </c>
      <c r="CT28" s="330"/>
      <c r="CU28" s="330"/>
      <c r="CV28" s="330">
        <f>VLOOKUP($B28,[1]教育・保育職員数兼_公SYT21421●!$B$5:$BA$45,49,FALSE)</f>
        <v>0</v>
      </c>
      <c r="CW28" s="330"/>
      <c r="CX28" s="330"/>
      <c r="CY28" s="330">
        <f>VLOOKUP($B28,[1]教育・保育職員数兼_公SYT21421●!$B$5:$BA$45,51,FALSE)</f>
        <v>0</v>
      </c>
      <c r="CZ28" s="330"/>
      <c r="DA28" s="330"/>
      <c r="DB28" s="330">
        <f>VLOOKUP($B28,[1]教育・保育職員数兼_公SYT21421●!$B$5:$BA$45,52,FALSE)</f>
        <v>0</v>
      </c>
      <c r="DC28" s="330"/>
      <c r="DD28" s="330"/>
      <c r="DE28" s="330">
        <f>VLOOKUP($B28,[1]その他職員数_公SYT21430●!$B$5:$Q$45,2,FALSE)</f>
        <v>2</v>
      </c>
      <c r="DF28" s="330"/>
      <c r="DG28" s="330"/>
      <c r="DH28" s="330">
        <f>VLOOKUP($B28,[1]その他職員数_公SYT21430●!$B$5:$Q$45,3,FALSE)</f>
        <v>2</v>
      </c>
      <c r="DI28" s="330"/>
      <c r="DJ28" s="330"/>
      <c r="DK28" s="330">
        <f>VLOOKUP($B28,[1]その他職員数_公SYT21430●!$B$5:$Q$45,4,FALSE)</f>
        <v>0</v>
      </c>
      <c r="DL28" s="330"/>
      <c r="DM28" s="330"/>
      <c r="DN28" s="330">
        <f>VLOOKUP($B28,[1]その他職員数_公SYT21430●!$B$5:$Q$45,5,FALSE)</f>
        <v>0</v>
      </c>
      <c r="DO28" s="330"/>
      <c r="DP28" s="330"/>
      <c r="DQ28" s="330">
        <f>VLOOKUP($B28,[1]その他職員数_公SYT21430●!$B$5:$Q$45,6,FALSE)</f>
        <v>0</v>
      </c>
      <c r="DR28" s="330"/>
      <c r="DS28" s="330"/>
      <c r="DT28" s="330">
        <f>VLOOKUP($B28,[1]その他職員数_公SYT21430●!$B$5:$Q$45,7,FALSE)</f>
        <v>0</v>
      </c>
      <c r="DU28" s="330"/>
      <c r="DV28" s="330"/>
      <c r="DW28" s="330">
        <f>VLOOKUP($B28,[1]その他職員数_公SYT21430●!$B$5:$Q$45,8,FALSE)</f>
        <v>0</v>
      </c>
      <c r="DX28" s="330"/>
      <c r="DY28" s="330"/>
      <c r="DZ28" s="330">
        <f>VLOOKUP($B28,[1]その他職員数_公SYT21430●!$B$5:$Q$45,9,FALSE)</f>
        <v>0</v>
      </c>
      <c r="EA28" s="330"/>
      <c r="EB28" s="330"/>
      <c r="EC28" s="330">
        <f>VLOOKUP($B28,[1]その他職員数_公SYT21430●!$B$5:$Q$45,10,FALSE)</f>
        <v>0</v>
      </c>
      <c r="ED28" s="330"/>
      <c r="EE28" s="330"/>
      <c r="EF28" s="330">
        <f>VLOOKUP($B28,[1]その他職員数_公SYT21430●!$B$5:$Q$45,11,FALSE)</f>
        <v>2</v>
      </c>
      <c r="EG28" s="330"/>
      <c r="EH28" s="330"/>
      <c r="EI28" s="330">
        <f>VLOOKUP($B28,[1]その他職員数_公SYT21430●!$B$5:$Q$45,12,FALSE)</f>
        <v>2</v>
      </c>
      <c r="EJ28" s="330"/>
      <c r="EK28" s="330"/>
      <c r="EL28" s="330">
        <f>VLOOKUP($B28,[1]その他職員数_公SYT21430●!$B$5:$Q$45,13,FALSE)</f>
        <v>0</v>
      </c>
      <c r="EM28" s="330"/>
      <c r="EN28" s="330"/>
      <c r="EO28" s="330">
        <f>VLOOKUP($B28,[1]その他職員数_公SYT21430●!$B$5:$Q$45,14,FALSE)</f>
        <v>0</v>
      </c>
      <c r="EP28" s="330"/>
      <c r="EQ28" s="330"/>
      <c r="ER28" s="330">
        <f>VLOOKUP($B28,[1]その他職員数_公SYT21430●!$B$5:$Q$45,15,FALSE)</f>
        <v>0</v>
      </c>
      <c r="ES28" s="330"/>
      <c r="ET28" s="330"/>
      <c r="EU28" s="330">
        <f>VLOOKUP($B28,[1]その他職員数_公SYT21430●!$B$5:$Q$45,16,FALSE)</f>
        <v>0</v>
      </c>
      <c r="EV28" s="330"/>
      <c r="EW28" s="330"/>
      <c r="EX28" s="330">
        <f>VLOOKUP($B28,[1]産休代替等教職員数SYT21427●!$B$6:$V$46,14,FALSE)</f>
        <v>0</v>
      </c>
      <c r="EY28" s="330"/>
      <c r="EZ28" s="330"/>
      <c r="FA28" s="32"/>
      <c r="FB28" s="23" t="str">
        <f t="shared" si="0"/>
        <v>金武町</v>
      </c>
      <c r="FC28" s="22"/>
    </row>
    <row r="29" spans="1:159" s="15" customFormat="1" ht="16.5" customHeight="1">
      <c r="A29" s="22"/>
      <c r="B29" s="23" t="s">
        <v>54</v>
      </c>
      <c r="C29" s="24"/>
      <c r="D29" s="332">
        <f>IF(SUM(G29:L29)=VLOOKUP($B29,[1]教育・保育職員数兼_公SYT21421●!$B$5:$BA$45,2,FALSE),VLOOKUP($B29,[1]教育・保育職員数兼_公SYT21421●!$B$5:$BA$45,2,FALSE))</f>
        <v>2</v>
      </c>
      <c r="E29" s="330"/>
      <c r="F29" s="330"/>
      <c r="G29" s="330">
        <f>IF(SUM(M29,S29,Y29,AE29,AK29,AQ29,AW29,BC29,BI29,BO29,BU29,CA29,CG29)=VLOOKUP($B29,[1]教育・保育職員数兼_公SYT21421●!$B$5:$BA$45,3,FALSE),VLOOKUP($B29,[1]教育・保育職員数兼_公SYT21421●!$B$5:$BA$45,3,FALSE))</f>
        <v>0</v>
      </c>
      <c r="H29" s="330"/>
      <c r="I29" s="330"/>
      <c r="J29" s="330">
        <f>IF(SUM(P29,V29,AB29,AH29,AN29,AT29,AZ29,BF29,BL29,BR29,BX29,CD29,CJ29)=VLOOKUP($B29,[1]教育・保育職員数兼_公SYT21421●!$B$5:$BA$45,4,FALSE),VLOOKUP($B29,[1]教育・保育職員数兼_公SYT21421●!$B$5:$BA$45,4,FALSE))</f>
        <v>2</v>
      </c>
      <c r="K29" s="330"/>
      <c r="L29" s="330"/>
      <c r="M29" s="330">
        <f>VLOOKUP($B29,[1]教育・保育職員数兼_公SYT21421●!$B$5:$BA$45,6,FALSE)</f>
        <v>0</v>
      </c>
      <c r="N29" s="330"/>
      <c r="O29" s="330"/>
      <c r="P29" s="330">
        <f>VLOOKUP($B29,[1]教育・保育職員数兼_公SYT21421●!$B$5:$BA$45,7,FALSE)</f>
        <v>0</v>
      </c>
      <c r="Q29" s="330"/>
      <c r="R29" s="330"/>
      <c r="S29" s="330">
        <f>VLOOKUP($B29,[1]教育・保育職員数兼_公SYT21421●!$B$5:$BA$45,9,FALSE)</f>
        <v>0</v>
      </c>
      <c r="T29" s="330"/>
      <c r="U29" s="330"/>
      <c r="V29" s="330">
        <f>VLOOKUP($B29,[1]教育・保育職員数兼_公SYT21421●!$B$5:$BA$45,10,FALSE)</f>
        <v>0</v>
      </c>
      <c r="W29" s="330"/>
      <c r="X29" s="330"/>
      <c r="Y29" s="330">
        <f>VLOOKUP($B29,[1]教育・保育職員数兼_公SYT21421●!$B$5:$BA$45,12,FALSE)</f>
        <v>0</v>
      </c>
      <c r="Z29" s="330"/>
      <c r="AA29" s="330"/>
      <c r="AB29" s="330">
        <f>VLOOKUP($B29,[1]教育・保育職員数兼_公SYT21421●!$B$5:$BA$45,13,FALSE)</f>
        <v>0</v>
      </c>
      <c r="AC29" s="330"/>
      <c r="AD29" s="330"/>
      <c r="AE29" s="330">
        <f>VLOOKUP($B29,[1]教育・保育職員数兼_公SYT21421●!$B$5:$BA$45,15,FALSE)</f>
        <v>0</v>
      </c>
      <c r="AF29" s="330"/>
      <c r="AG29" s="330"/>
      <c r="AH29" s="330">
        <f>VLOOKUP($B29,[1]教育・保育職員数兼_公SYT21421●!$B$5:$BA$45,16,FALSE)</f>
        <v>0</v>
      </c>
      <c r="AI29" s="330"/>
      <c r="AJ29" s="330"/>
      <c r="AK29" s="330">
        <f>VLOOKUP($B29,[1]教育・保育職員数兼_公SYT21421●!$B$5:$BA$45,18,FALSE)</f>
        <v>0</v>
      </c>
      <c r="AL29" s="330"/>
      <c r="AM29" s="330"/>
      <c r="AN29" s="330">
        <f>VLOOKUP($B29,[1]教育・保育職員数兼_公SYT21421●!$B$5:$BA$45,19,FALSE)</f>
        <v>0</v>
      </c>
      <c r="AO29" s="330"/>
      <c r="AP29" s="330"/>
      <c r="AQ29" s="330">
        <f>VLOOKUP($B29,[1]教育・保育職員数兼_公SYT21421●!$B$5:$BA$45,21,FALSE)</f>
        <v>0</v>
      </c>
      <c r="AR29" s="330"/>
      <c r="AS29" s="330"/>
      <c r="AT29" s="330">
        <f>VLOOKUP($B29,[1]教育・保育職員数兼_公SYT21421●!$B$5:$BA$45,22,FALSE)</f>
        <v>2</v>
      </c>
      <c r="AU29" s="330"/>
      <c r="AV29" s="330"/>
      <c r="AW29" s="330">
        <f>VLOOKUP($B29,[1]教育・保育職員数兼_公SYT21421●!$B$5:$BA$45,24,FALSE)</f>
        <v>0</v>
      </c>
      <c r="AX29" s="330"/>
      <c r="AY29" s="330"/>
      <c r="AZ29" s="330">
        <f>VLOOKUP($B29,[1]教育・保育職員数兼_公SYT21421●!$B$5:$BA$45,25,FALSE)</f>
        <v>0</v>
      </c>
      <c r="BA29" s="330"/>
      <c r="BB29" s="330"/>
      <c r="BC29" s="330">
        <f>VLOOKUP($B29,[1]教育・保育職員数兼_公SYT21421●!$B$5:$BA$45,27,FALSE)</f>
        <v>0</v>
      </c>
      <c r="BD29" s="330"/>
      <c r="BE29" s="330"/>
      <c r="BF29" s="330">
        <f>VLOOKUP($B29,[1]教育・保育職員数兼_公SYT21421●!$B$5:$BA$45,28,FALSE)</f>
        <v>0</v>
      </c>
      <c r="BG29" s="330"/>
      <c r="BH29" s="330"/>
      <c r="BI29" s="330">
        <f>VLOOKUP($B29,[1]教育・保育職員数兼_公SYT21421●!$B$5:$BA$45,30,FALSE)</f>
        <v>0</v>
      </c>
      <c r="BJ29" s="330"/>
      <c r="BK29" s="330"/>
      <c r="BL29" s="331">
        <f>VLOOKUP($B29,[1]教育・保育職員数兼_公SYT21421●!$B$5:$BA$45,31,FALSE)</f>
        <v>0</v>
      </c>
      <c r="BM29" s="331"/>
      <c r="BN29" s="331"/>
      <c r="BO29" s="330">
        <f>VLOOKUP($B29,[1]教育・保育職員数兼_公SYT21421●!$B$5:$BA$45,33,FALSE)</f>
        <v>0</v>
      </c>
      <c r="BP29" s="330"/>
      <c r="BQ29" s="330"/>
      <c r="BR29" s="330">
        <f>VLOOKUP($B29,[1]教育・保育職員数兼_公SYT21421●!$B$5:$BA$45,34,FALSE)</f>
        <v>0</v>
      </c>
      <c r="BS29" s="330"/>
      <c r="BT29" s="330"/>
      <c r="BU29" s="330">
        <f>VLOOKUP($B29,[1]教育・保育職員数兼_公SYT21421●!$B$5:$BA$45,36,FALSE)</f>
        <v>0</v>
      </c>
      <c r="BV29" s="330"/>
      <c r="BW29" s="330"/>
      <c r="BX29" s="330">
        <f>VLOOKUP($B29,[1]教育・保育職員数兼_公SYT21421●!$B$5:$BA$45,37,FALSE)</f>
        <v>0</v>
      </c>
      <c r="BY29" s="330"/>
      <c r="BZ29" s="330"/>
      <c r="CA29" s="330">
        <f>VLOOKUP($B29,[1]教育・保育職員数兼_公SYT21421●!$B$5:$BA$45,39,FALSE)</f>
        <v>0</v>
      </c>
      <c r="CB29" s="330"/>
      <c r="CC29" s="330"/>
      <c r="CD29" s="330">
        <f>VLOOKUP($B29,[1]教育・保育職員数兼_公SYT21421●!$B$5:$BA$45,40,FALSE)</f>
        <v>0</v>
      </c>
      <c r="CE29" s="330"/>
      <c r="CF29" s="330"/>
      <c r="CG29" s="330">
        <f>VLOOKUP($B29,[1]教育・保育職員数兼_公SYT21421●!$B$5:$BA$45,42,FALSE)</f>
        <v>0</v>
      </c>
      <c r="CH29" s="330"/>
      <c r="CI29" s="330"/>
      <c r="CJ29" s="330">
        <f>VLOOKUP($B29,[1]教育・保育職員数兼_公SYT21421●!$B$5:$BA$43,6,FALSE)</f>
        <v>0</v>
      </c>
      <c r="CK29" s="330"/>
      <c r="CL29" s="330"/>
      <c r="CM29" s="330">
        <f>VLOOKUP($B29,[1]教育・保育職員数兼_公SYT21421●!$B$5:$BA$45,45,FALSE)</f>
        <v>0</v>
      </c>
      <c r="CN29" s="330"/>
      <c r="CO29" s="330"/>
      <c r="CP29" s="330">
        <f>VLOOKUP($B29,[1]教育・保育職員数兼_公SYT21421●!$B$5:$BA$45,46,FALSE)</f>
        <v>0</v>
      </c>
      <c r="CQ29" s="330"/>
      <c r="CR29" s="330"/>
      <c r="CS29" s="330">
        <f>VLOOKUP($B29,[1]教育・保育職員数兼_公SYT21421●!$B$5:$BA$45,48,FALSE)</f>
        <v>0</v>
      </c>
      <c r="CT29" s="330"/>
      <c r="CU29" s="330"/>
      <c r="CV29" s="330">
        <f>VLOOKUP($B29,[1]教育・保育職員数兼_公SYT21421●!$B$5:$BA$45,49,FALSE)</f>
        <v>2</v>
      </c>
      <c r="CW29" s="330"/>
      <c r="CX29" s="330"/>
      <c r="CY29" s="330">
        <f>VLOOKUP($B29,[1]教育・保育職員数兼_公SYT21421●!$B$5:$BA$45,51,FALSE)</f>
        <v>0</v>
      </c>
      <c r="CZ29" s="330"/>
      <c r="DA29" s="330"/>
      <c r="DB29" s="330">
        <f>VLOOKUP($B29,[1]教育・保育職員数兼_公SYT21421●!$B$5:$BA$45,52,FALSE)</f>
        <v>1</v>
      </c>
      <c r="DC29" s="330"/>
      <c r="DD29" s="330"/>
      <c r="DE29" s="330">
        <f>VLOOKUP($B29,[1]その他職員数_公SYT21430●!$B$5:$Q$45,2,FALSE)</f>
        <v>0</v>
      </c>
      <c r="DF29" s="330"/>
      <c r="DG29" s="330"/>
      <c r="DH29" s="330">
        <f>VLOOKUP($B29,[1]その他職員数_公SYT21430●!$B$5:$Q$45,3,FALSE)</f>
        <v>0</v>
      </c>
      <c r="DI29" s="330"/>
      <c r="DJ29" s="330"/>
      <c r="DK29" s="330">
        <f>VLOOKUP($B29,[1]その他職員数_公SYT21430●!$B$5:$Q$45,4,FALSE)</f>
        <v>0</v>
      </c>
      <c r="DL29" s="330"/>
      <c r="DM29" s="330"/>
      <c r="DN29" s="330">
        <f>VLOOKUP($B29,[1]その他職員数_公SYT21430●!$B$5:$Q$45,5,FALSE)</f>
        <v>0</v>
      </c>
      <c r="DO29" s="330"/>
      <c r="DP29" s="330"/>
      <c r="DQ29" s="330">
        <f>VLOOKUP($B29,[1]その他職員数_公SYT21430●!$B$5:$Q$45,6,FALSE)</f>
        <v>0</v>
      </c>
      <c r="DR29" s="330"/>
      <c r="DS29" s="330"/>
      <c r="DT29" s="330">
        <f>VLOOKUP($B29,[1]その他職員数_公SYT21430●!$B$5:$Q$45,7,FALSE)</f>
        <v>0</v>
      </c>
      <c r="DU29" s="330"/>
      <c r="DV29" s="330"/>
      <c r="DW29" s="330">
        <f>VLOOKUP($B29,[1]その他職員数_公SYT21430●!$B$5:$Q$45,8,FALSE)</f>
        <v>0</v>
      </c>
      <c r="DX29" s="330"/>
      <c r="DY29" s="330"/>
      <c r="DZ29" s="330">
        <f>VLOOKUP($B29,[1]その他職員数_公SYT21430●!$B$5:$Q$45,9,FALSE)</f>
        <v>0</v>
      </c>
      <c r="EA29" s="330"/>
      <c r="EB29" s="330"/>
      <c r="EC29" s="330">
        <f>VLOOKUP($B29,[1]その他職員数_公SYT21430●!$B$5:$Q$45,10,FALSE)</f>
        <v>0</v>
      </c>
      <c r="ED29" s="330"/>
      <c r="EE29" s="330"/>
      <c r="EF29" s="330">
        <f>VLOOKUP($B29,[1]その他職員数_公SYT21430●!$B$5:$Q$45,11,FALSE)</f>
        <v>0</v>
      </c>
      <c r="EG29" s="330"/>
      <c r="EH29" s="330"/>
      <c r="EI29" s="330">
        <f>VLOOKUP($B29,[1]その他職員数_公SYT21430●!$B$5:$Q$45,12,FALSE)</f>
        <v>0</v>
      </c>
      <c r="EJ29" s="330"/>
      <c r="EK29" s="330"/>
      <c r="EL29" s="330">
        <f>VLOOKUP($B29,[1]その他職員数_公SYT21430●!$B$5:$Q$45,13,FALSE)</f>
        <v>0</v>
      </c>
      <c r="EM29" s="330"/>
      <c r="EN29" s="330"/>
      <c r="EO29" s="330">
        <f>VLOOKUP($B29,[1]その他職員数_公SYT21430●!$B$5:$Q$45,14,FALSE)</f>
        <v>0</v>
      </c>
      <c r="EP29" s="330"/>
      <c r="EQ29" s="330"/>
      <c r="ER29" s="330">
        <f>VLOOKUP($B29,[1]その他職員数_公SYT21430●!$B$5:$Q$45,15,FALSE)</f>
        <v>0</v>
      </c>
      <c r="ES29" s="330"/>
      <c r="ET29" s="330"/>
      <c r="EU29" s="330">
        <f>VLOOKUP($B29,[1]その他職員数_公SYT21430●!$B$5:$Q$45,16,FALSE)</f>
        <v>0</v>
      </c>
      <c r="EV29" s="330"/>
      <c r="EW29" s="330"/>
      <c r="EX29" s="330">
        <f>VLOOKUP($B29,[1]産休代替等教職員数SYT21427●!$B$6:$V$46,14,FALSE)</f>
        <v>0</v>
      </c>
      <c r="EY29" s="330"/>
      <c r="EZ29" s="330"/>
      <c r="FA29" s="32"/>
      <c r="FB29" s="23" t="str">
        <f t="shared" si="0"/>
        <v>八重瀬町</v>
      </c>
      <c r="FC29" s="22"/>
    </row>
    <row r="30" spans="1:159" s="15" customFormat="1" ht="7.5" customHeight="1">
      <c r="A30" s="134"/>
      <c r="B30" s="135"/>
      <c r="C30" s="136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8"/>
      <c r="FB30" s="135"/>
      <c r="FC30" s="135"/>
    </row>
    <row r="31" spans="1:159" ht="37.5" customHeight="1">
      <c r="A31" s="139"/>
      <c r="B31" s="1"/>
      <c r="C31" s="1"/>
    </row>
    <row r="32" spans="1:159" ht="22.5" customHeight="1">
      <c r="A32" s="14" t="s">
        <v>140</v>
      </c>
    </row>
    <row r="33" spans="1:155" ht="22.5" customHeight="1">
      <c r="A33" s="14" t="s">
        <v>118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 t="s">
        <v>119</v>
      </c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55" ht="15" customHeight="1">
      <c r="A34" s="6"/>
      <c r="B34" s="6"/>
      <c r="C34" s="6"/>
    </row>
    <row r="35" spans="1:155" ht="18.75" customHeight="1">
      <c r="A35" s="225" t="s">
        <v>1</v>
      </c>
      <c r="B35" s="165"/>
      <c r="C35" s="223"/>
      <c r="D35" s="291" t="s">
        <v>120</v>
      </c>
      <c r="E35" s="292"/>
      <c r="F35" s="293"/>
      <c r="G35" s="300" t="s">
        <v>121</v>
      </c>
      <c r="H35" s="301"/>
      <c r="I35" s="302"/>
      <c r="J35" s="223" t="s">
        <v>122</v>
      </c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24"/>
      <c r="AL35" s="224"/>
      <c r="AM35" s="224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4"/>
      <c r="BT35" s="224"/>
      <c r="BU35" s="224"/>
      <c r="BV35" s="224"/>
      <c r="BW35" s="224"/>
      <c r="BX35" s="224"/>
      <c r="BY35" s="224"/>
      <c r="BZ35" s="224"/>
      <c r="CA35" s="224"/>
      <c r="CB35" s="224"/>
      <c r="CC35" s="224"/>
      <c r="CD35" s="224"/>
      <c r="CE35" s="224"/>
      <c r="CF35" s="224"/>
      <c r="CG35" s="224"/>
      <c r="CH35" s="224"/>
      <c r="CI35" s="224"/>
      <c r="CJ35" s="224"/>
      <c r="CK35" s="224"/>
      <c r="CL35" s="224"/>
      <c r="CM35" s="224"/>
      <c r="CN35" s="224"/>
      <c r="CO35" s="224"/>
      <c r="CP35" s="224"/>
      <c r="CQ35" s="224"/>
      <c r="CR35" s="224"/>
      <c r="CS35" s="224"/>
      <c r="CT35" s="224"/>
      <c r="CU35" s="224"/>
      <c r="CV35" s="224"/>
      <c r="CW35" s="224"/>
      <c r="CX35" s="224"/>
      <c r="CY35" s="224"/>
      <c r="CZ35" s="224"/>
      <c r="DA35" s="224"/>
      <c r="DB35" s="224"/>
      <c r="DC35" s="224"/>
      <c r="DD35" s="224"/>
      <c r="DE35" s="224"/>
      <c r="DF35" s="224"/>
      <c r="DG35" s="224"/>
      <c r="DH35" s="224"/>
      <c r="DI35" s="224"/>
      <c r="DJ35" s="224"/>
      <c r="DK35" s="224"/>
      <c r="DL35" s="224"/>
      <c r="DM35" s="224"/>
      <c r="DN35" s="224"/>
      <c r="DO35" s="224"/>
      <c r="DP35" s="224"/>
      <c r="DQ35" s="224"/>
      <c r="DR35" s="224"/>
      <c r="DS35" s="224"/>
      <c r="DT35" s="224"/>
      <c r="DU35" s="224"/>
      <c r="DV35" s="224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4"/>
      <c r="EH35" s="225"/>
      <c r="EI35" s="309" t="s">
        <v>123</v>
      </c>
      <c r="EJ35" s="310"/>
      <c r="EK35" s="310"/>
      <c r="EL35" s="311"/>
      <c r="EM35" s="318" t="s">
        <v>124</v>
      </c>
      <c r="EN35" s="319"/>
      <c r="EO35" s="319"/>
      <c r="EP35" s="320"/>
      <c r="EQ35" s="232" t="s">
        <v>1</v>
      </c>
      <c r="ER35" s="233"/>
      <c r="ES35" s="233"/>
      <c r="ET35" s="233"/>
      <c r="EU35" s="233"/>
      <c r="EV35" s="233"/>
      <c r="EW35" s="233"/>
      <c r="EX35" s="233"/>
      <c r="EY35" s="233"/>
    </row>
    <row r="36" spans="1:155">
      <c r="A36" s="225"/>
      <c r="B36" s="165"/>
      <c r="C36" s="223"/>
      <c r="D36" s="294"/>
      <c r="E36" s="295"/>
      <c r="F36" s="296"/>
      <c r="G36" s="303"/>
      <c r="H36" s="304"/>
      <c r="I36" s="305"/>
      <c r="J36" s="232" t="s">
        <v>3</v>
      </c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49"/>
      <c r="V36" s="232" t="s">
        <v>62</v>
      </c>
      <c r="W36" s="233"/>
      <c r="X36" s="233"/>
      <c r="Y36" s="233"/>
      <c r="Z36" s="233"/>
      <c r="AA36" s="233"/>
      <c r="AB36" s="233"/>
      <c r="AC36" s="233"/>
      <c r="AD36" s="249"/>
      <c r="AE36" s="232" t="s">
        <v>63</v>
      </c>
      <c r="AF36" s="233"/>
      <c r="AG36" s="233"/>
      <c r="AH36" s="233"/>
      <c r="AI36" s="233"/>
      <c r="AJ36" s="233"/>
      <c r="AK36" s="233"/>
      <c r="AL36" s="233"/>
      <c r="AM36" s="249"/>
      <c r="AN36" s="232" t="s">
        <v>64</v>
      </c>
      <c r="AO36" s="233"/>
      <c r="AP36" s="233"/>
      <c r="AQ36" s="233"/>
      <c r="AR36" s="233"/>
      <c r="AS36" s="233"/>
      <c r="AT36" s="233"/>
      <c r="AU36" s="233"/>
      <c r="AV36" s="249"/>
      <c r="AW36" s="223" t="s">
        <v>65</v>
      </c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  <c r="BU36" s="224"/>
      <c r="BV36" s="224"/>
      <c r="BW36" s="225"/>
      <c r="BX36" s="223" t="s">
        <v>66</v>
      </c>
      <c r="BY36" s="224"/>
      <c r="BZ36" s="224"/>
      <c r="CA36" s="224"/>
      <c r="CB36" s="224"/>
      <c r="CC36" s="224"/>
      <c r="CD36" s="224"/>
      <c r="CE36" s="224"/>
      <c r="CF36" s="224"/>
      <c r="CG36" s="224"/>
      <c r="CH36" s="224"/>
      <c r="CI36" s="224"/>
      <c r="CJ36" s="224"/>
      <c r="CK36" s="224"/>
      <c r="CL36" s="224"/>
      <c r="CM36" s="224"/>
      <c r="CN36" s="224"/>
      <c r="CO36" s="224"/>
      <c r="CP36" s="224"/>
      <c r="CQ36" s="224"/>
      <c r="CR36" s="224"/>
      <c r="CS36" s="224"/>
      <c r="CT36" s="224"/>
      <c r="CU36" s="224"/>
      <c r="CV36" s="224"/>
      <c r="CW36" s="224"/>
      <c r="CX36" s="225"/>
      <c r="CY36" s="223" t="s">
        <v>67</v>
      </c>
      <c r="CZ36" s="224"/>
      <c r="DA36" s="224"/>
      <c r="DB36" s="224"/>
      <c r="DC36" s="224"/>
      <c r="DD36" s="224"/>
      <c r="DE36" s="224"/>
      <c r="DF36" s="224"/>
      <c r="DG36" s="224"/>
      <c r="DH36" s="224"/>
      <c r="DI36" s="224"/>
      <c r="DJ36" s="224"/>
      <c r="DK36" s="224"/>
      <c r="DL36" s="224"/>
      <c r="DM36" s="224"/>
      <c r="DN36" s="224"/>
      <c r="DO36" s="224"/>
      <c r="DP36" s="224"/>
      <c r="DQ36" s="224"/>
      <c r="DR36" s="224"/>
      <c r="DS36" s="224"/>
      <c r="DT36" s="224"/>
      <c r="DU36" s="224"/>
      <c r="DV36" s="224"/>
      <c r="DW36" s="224"/>
      <c r="DX36" s="224"/>
      <c r="DY36" s="224"/>
      <c r="DZ36" s="224"/>
      <c r="EA36" s="224"/>
      <c r="EB36" s="224"/>
      <c r="EC36" s="224"/>
      <c r="ED36" s="224"/>
      <c r="EE36" s="224"/>
      <c r="EF36" s="224"/>
      <c r="EG36" s="224"/>
      <c r="EH36" s="225"/>
      <c r="EI36" s="312"/>
      <c r="EJ36" s="313"/>
      <c r="EK36" s="313"/>
      <c r="EL36" s="314"/>
      <c r="EM36" s="321"/>
      <c r="EN36" s="322"/>
      <c r="EO36" s="322"/>
      <c r="EP36" s="323"/>
      <c r="EQ36" s="234"/>
      <c r="ER36" s="235"/>
      <c r="ES36" s="235"/>
      <c r="ET36" s="235"/>
      <c r="EU36" s="235"/>
      <c r="EV36" s="235"/>
      <c r="EW36" s="235"/>
      <c r="EX36" s="235"/>
      <c r="EY36" s="235"/>
    </row>
    <row r="37" spans="1:155" ht="26.25" customHeight="1">
      <c r="A37" s="225"/>
      <c r="B37" s="165"/>
      <c r="C37" s="223"/>
      <c r="D37" s="294"/>
      <c r="E37" s="295"/>
      <c r="F37" s="296"/>
      <c r="G37" s="303"/>
      <c r="H37" s="304"/>
      <c r="I37" s="305"/>
      <c r="J37" s="236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9"/>
      <c r="V37" s="236"/>
      <c r="W37" s="237"/>
      <c r="X37" s="237"/>
      <c r="Y37" s="237"/>
      <c r="Z37" s="237"/>
      <c r="AA37" s="237"/>
      <c r="AB37" s="237"/>
      <c r="AC37" s="237"/>
      <c r="AD37" s="239"/>
      <c r="AE37" s="236"/>
      <c r="AF37" s="237"/>
      <c r="AG37" s="237"/>
      <c r="AH37" s="237"/>
      <c r="AI37" s="237"/>
      <c r="AJ37" s="237"/>
      <c r="AK37" s="237"/>
      <c r="AL37" s="237"/>
      <c r="AM37" s="239"/>
      <c r="AN37" s="236"/>
      <c r="AO37" s="237"/>
      <c r="AP37" s="237"/>
      <c r="AQ37" s="237"/>
      <c r="AR37" s="237"/>
      <c r="AS37" s="237"/>
      <c r="AT37" s="237"/>
      <c r="AU37" s="237"/>
      <c r="AV37" s="239"/>
      <c r="AW37" s="327" t="s">
        <v>68</v>
      </c>
      <c r="AX37" s="328"/>
      <c r="AY37" s="328"/>
      <c r="AZ37" s="328"/>
      <c r="BA37" s="328"/>
      <c r="BB37" s="328"/>
      <c r="BC37" s="328"/>
      <c r="BD37" s="328"/>
      <c r="BE37" s="329"/>
      <c r="BF37" s="327" t="s">
        <v>69</v>
      </c>
      <c r="BG37" s="328"/>
      <c r="BH37" s="328"/>
      <c r="BI37" s="328"/>
      <c r="BJ37" s="328"/>
      <c r="BK37" s="328"/>
      <c r="BL37" s="328"/>
      <c r="BM37" s="328"/>
      <c r="BN37" s="329"/>
      <c r="BO37" s="327" t="s">
        <v>70</v>
      </c>
      <c r="BP37" s="328"/>
      <c r="BQ37" s="328"/>
      <c r="BR37" s="328"/>
      <c r="BS37" s="328"/>
      <c r="BT37" s="328"/>
      <c r="BU37" s="328"/>
      <c r="BV37" s="328"/>
      <c r="BW37" s="329"/>
      <c r="BX37" s="327" t="s">
        <v>68</v>
      </c>
      <c r="BY37" s="328"/>
      <c r="BZ37" s="328"/>
      <c r="CA37" s="328"/>
      <c r="CB37" s="328"/>
      <c r="CC37" s="328"/>
      <c r="CD37" s="328"/>
      <c r="CE37" s="328"/>
      <c r="CF37" s="329"/>
      <c r="CG37" s="327" t="s">
        <v>71</v>
      </c>
      <c r="CH37" s="328"/>
      <c r="CI37" s="328"/>
      <c r="CJ37" s="328"/>
      <c r="CK37" s="328"/>
      <c r="CL37" s="328"/>
      <c r="CM37" s="328"/>
      <c r="CN37" s="328"/>
      <c r="CO37" s="329"/>
      <c r="CP37" s="223" t="s">
        <v>125</v>
      </c>
      <c r="CQ37" s="224"/>
      <c r="CR37" s="224"/>
      <c r="CS37" s="224"/>
      <c r="CT37" s="224"/>
      <c r="CU37" s="224"/>
      <c r="CV37" s="224"/>
      <c r="CW37" s="224"/>
      <c r="CX37" s="225"/>
      <c r="CY37" s="327" t="s">
        <v>68</v>
      </c>
      <c r="CZ37" s="328"/>
      <c r="DA37" s="328"/>
      <c r="DB37" s="328"/>
      <c r="DC37" s="328"/>
      <c r="DD37" s="328"/>
      <c r="DE37" s="328"/>
      <c r="DF37" s="328"/>
      <c r="DG37" s="329"/>
      <c r="DH37" s="327" t="s">
        <v>71</v>
      </c>
      <c r="DI37" s="328"/>
      <c r="DJ37" s="328"/>
      <c r="DK37" s="328"/>
      <c r="DL37" s="328"/>
      <c r="DM37" s="328"/>
      <c r="DN37" s="328"/>
      <c r="DO37" s="328"/>
      <c r="DP37" s="329"/>
      <c r="DQ37" s="327" t="s">
        <v>72</v>
      </c>
      <c r="DR37" s="328"/>
      <c r="DS37" s="328"/>
      <c r="DT37" s="328"/>
      <c r="DU37" s="328"/>
      <c r="DV37" s="328"/>
      <c r="DW37" s="328"/>
      <c r="DX37" s="328"/>
      <c r="DY37" s="329"/>
      <c r="DZ37" s="327" t="s">
        <v>73</v>
      </c>
      <c r="EA37" s="328"/>
      <c r="EB37" s="328"/>
      <c r="EC37" s="328"/>
      <c r="ED37" s="328"/>
      <c r="EE37" s="328"/>
      <c r="EF37" s="328"/>
      <c r="EG37" s="328"/>
      <c r="EH37" s="329"/>
      <c r="EI37" s="312"/>
      <c r="EJ37" s="313"/>
      <c r="EK37" s="313"/>
      <c r="EL37" s="314"/>
      <c r="EM37" s="321"/>
      <c r="EN37" s="322"/>
      <c r="EO37" s="322"/>
      <c r="EP37" s="323"/>
      <c r="EQ37" s="234"/>
      <c r="ER37" s="235"/>
      <c r="ES37" s="235"/>
      <c r="ET37" s="235"/>
      <c r="EU37" s="235"/>
      <c r="EV37" s="235"/>
      <c r="EW37" s="235"/>
      <c r="EX37" s="235"/>
      <c r="EY37" s="235"/>
    </row>
    <row r="38" spans="1:155" ht="9.75" customHeight="1">
      <c r="A38" s="225"/>
      <c r="B38" s="165"/>
      <c r="C38" s="223"/>
      <c r="D38" s="294"/>
      <c r="E38" s="295"/>
      <c r="F38" s="296"/>
      <c r="G38" s="303"/>
      <c r="H38" s="304"/>
      <c r="I38" s="305"/>
      <c r="J38" s="232" t="s">
        <v>3</v>
      </c>
      <c r="K38" s="233"/>
      <c r="L38" s="233"/>
      <c r="M38" s="249"/>
      <c r="N38" s="232" t="s">
        <v>74</v>
      </c>
      <c r="O38" s="233"/>
      <c r="P38" s="233"/>
      <c r="Q38" s="249"/>
      <c r="R38" s="232" t="s">
        <v>75</v>
      </c>
      <c r="S38" s="233"/>
      <c r="T38" s="233"/>
      <c r="U38" s="249"/>
      <c r="V38" s="232" t="s">
        <v>3</v>
      </c>
      <c r="W38" s="233"/>
      <c r="X38" s="249"/>
      <c r="Y38" s="232" t="s">
        <v>74</v>
      </c>
      <c r="Z38" s="233"/>
      <c r="AA38" s="249"/>
      <c r="AB38" s="232" t="s">
        <v>75</v>
      </c>
      <c r="AC38" s="233"/>
      <c r="AD38" s="249"/>
      <c r="AE38" s="232" t="s">
        <v>3</v>
      </c>
      <c r="AF38" s="233"/>
      <c r="AG38" s="249"/>
      <c r="AH38" s="232" t="s">
        <v>74</v>
      </c>
      <c r="AI38" s="233"/>
      <c r="AJ38" s="249"/>
      <c r="AK38" s="232" t="s">
        <v>75</v>
      </c>
      <c r="AL38" s="233"/>
      <c r="AM38" s="249"/>
      <c r="AN38" s="232" t="s">
        <v>3</v>
      </c>
      <c r="AO38" s="233"/>
      <c r="AP38" s="249"/>
      <c r="AQ38" s="232" t="s">
        <v>74</v>
      </c>
      <c r="AR38" s="233"/>
      <c r="AS38" s="249"/>
      <c r="AT38" s="232" t="s">
        <v>75</v>
      </c>
      <c r="AU38" s="233"/>
      <c r="AV38" s="249"/>
      <c r="AW38" s="232" t="s">
        <v>3</v>
      </c>
      <c r="AX38" s="233"/>
      <c r="AY38" s="249"/>
      <c r="AZ38" s="232" t="s">
        <v>74</v>
      </c>
      <c r="BA38" s="233"/>
      <c r="BB38" s="249"/>
      <c r="BC38" s="232" t="s">
        <v>75</v>
      </c>
      <c r="BD38" s="233"/>
      <c r="BE38" s="249"/>
      <c r="BF38" s="232" t="s">
        <v>3</v>
      </c>
      <c r="BG38" s="233"/>
      <c r="BH38" s="249"/>
      <c r="BI38" s="232" t="s">
        <v>74</v>
      </c>
      <c r="BJ38" s="233"/>
      <c r="BK38" s="249"/>
      <c r="BL38" s="232" t="s">
        <v>75</v>
      </c>
      <c r="BM38" s="233"/>
      <c r="BN38" s="249"/>
      <c r="BO38" s="232" t="s">
        <v>3</v>
      </c>
      <c r="BP38" s="233"/>
      <c r="BQ38" s="249"/>
      <c r="BR38" s="232" t="s">
        <v>74</v>
      </c>
      <c r="BS38" s="233"/>
      <c r="BT38" s="249"/>
      <c r="BU38" s="232" t="s">
        <v>75</v>
      </c>
      <c r="BV38" s="233"/>
      <c r="BW38" s="249"/>
      <c r="BX38" s="232" t="s">
        <v>3</v>
      </c>
      <c r="BY38" s="233"/>
      <c r="BZ38" s="249"/>
      <c r="CA38" s="232" t="s">
        <v>74</v>
      </c>
      <c r="CB38" s="233"/>
      <c r="CC38" s="249"/>
      <c r="CD38" s="232" t="s">
        <v>75</v>
      </c>
      <c r="CE38" s="233"/>
      <c r="CF38" s="249"/>
      <c r="CG38" s="232" t="s">
        <v>3</v>
      </c>
      <c r="CH38" s="233"/>
      <c r="CI38" s="249"/>
      <c r="CJ38" s="232" t="s">
        <v>74</v>
      </c>
      <c r="CK38" s="233"/>
      <c r="CL38" s="249"/>
      <c r="CM38" s="232" t="s">
        <v>75</v>
      </c>
      <c r="CN38" s="233"/>
      <c r="CO38" s="249"/>
      <c r="CP38" s="232" t="s">
        <v>3</v>
      </c>
      <c r="CQ38" s="233"/>
      <c r="CR38" s="249"/>
      <c r="CS38" s="232" t="s">
        <v>74</v>
      </c>
      <c r="CT38" s="233"/>
      <c r="CU38" s="249"/>
      <c r="CV38" s="232" t="s">
        <v>75</v>
      </c>
      <c r="CW38" s="233"/>
      <c r="CX38" s="249"/>
      <c r="CY38" s="232" t="s">
        <v>3</v>
      </c>
      <c r="CZ38" s="233"/>
      <c r="DA38" s="249"/>
      <c r="DB38" s="232" t="s">
        <v>74</v>
      </c>
      <c r="DC38" s="233"/>
      <c r="DD38" s="249"/>
      <c r="DE38" s="232" t="s">
        <v>75</v>
      </c>
      <c r="DF38" s="233"/>
      <c r="DG38" s="249"/>
      <c r="DH38" s="232" t="s">
        <v>3</v>
      </c>
      <c r="DI38" s="233"/>
      <c r="DJ38" s="249"/>
      <c r="DK38" s="232" t="s">
        <v>74</v>
      </c>
      <c r="DL38" s="233"/>
      <c r="DM38" s="249"/>
      <c r="DN38" s="232" t="s">
        <v>75</v>
      </c>
      <c r="DO38" s="233"/>
      <c r="DP38" s="249"/>
      <c r="DQ38" s="232" t="s">
        <v>3</v>
      </c>
      <c r="DR38" s="233"/>
      <c r="DS38" s="249"/>
      <c r="DT38" s="232" t="s">
        <v>74</v>
      </c>
      <c r="DU38" s="233"/>
      <c r="DV38" s="249"/>
      <c r="DW38" s="232" t="s">
        <v>75</v>
      </c>
      <c r="DX38" s="233"/>
      <c r="DY38" s="249"/>
      <c r="DZ38" s="232" t="s">
        <v>3</v>
      </c>
      <c r="EA38" s="233"/>
      <c r="EB38" s="249"/>
      <c r="EC38" s="232" t="s">
        <v>74</v>
      </c>
      <c r="ED38" s="233"/>
      <c r="EE38" s="249"/>
      <c r="EF38" s="232" t="s">
        <v>75</v>
      </c>
      <c r="EG38" s="233"/>
      <c r="EH38" s="249"/>
      <c r="EI38" s="312"/>
      <c r="EJ38" s="313"/>
      <c r="EK38" s="313"/>
      <c r="EL38" s="314"/>
      <c r="EM38" s="321"/>
      <c r="EN38" s="322"/>
      <c r="EO38" s="322"/>
      <c r="EP38" s="323"/>
      <c r="EQ38" s="234"/>
      <c r="ER38" s="235"/>
      <c r="ES38" s="235"/>
      <c r="ET38" s="235"/>
      <c r="EU38" s="235"/>
      <c r="EV38" s="235"/>
      <c r="EW38" s="235"/>
      <c r="EX38" s="235"/>
      <c r="EY38" s="235"/>
    </row>
    <row r="39" spans="1:155" ht="9.75" customHeight="1">
      <c r="A39" s="225"/>
      <c r="B39" s="165"/>
      <c r="C39" s="223"/>
      <c r="D39" s="297"/>
      <c r="E39" s="298"/>
      <c r="F39" s="299"/>
      <c r="G39" s="306"/>
      <c r="H39" s="307"/>
      <c r="I39" s="308"/>
      <c r="J39" s="236"/>
      <c r="K39" s="237"/>
      <c r="L39" s="237"/>
      <c r="M39" s="239"/>
      <c r="N39" s="236"/>
      <c r="O39" s="237"/>
      <c r="P39" s="237"/>
      <c r="Q39" s="239"/>
      <c r="R39" s="236"/>
      <c r="S39" s="237"/>
      <c r="T39" s="237"/>
      <c r="U39" s="239"/>
      <c r="V39" s="236"/>
      <c r="W39" s="237"/>
      <c r="X39" s="239"/>
      <c r="Y39" s="236"/>
      <c r="Z39" s="237"/>
      <c r="AA39" s="239"/>
      <c r="AB39" s="236"/>
      <c r="AC39" s="237"/>
      <c r="AD39" s="239"/>
      <c r="AE39" s="236"/>
      <c r="AF39" s="237"/>
      <c r="AG39" s="239"/>
      <c r="AH39" s="236"/>
      <c r="AI39" s="237"/>
      <c r="AJ39" s="239"/>
      <c r="AK39" s="236"/>
      <c r="AL39" s="237"/>
      <c r="AM39" s="239"/>
      <c r="AN39" s="236"/>
      <c r="AO39" s="237"/>
      <c r="AP39" s="239"/>
      <c r="AQ39" s="236"/>
      <c r="AR39" s="237"/>
      <c r="AS39" s="239"/>
      <c r="AT39" s="236"/>
      <c r="AU39" s="237"/>
      <c r="AV39" s="239"/>
      <c r="AW39" s="236"/>
      <c r="AX39" s="237"/>
      <c r="AY39" s="239"/>
      <c r="AZ39" s="236"/>
      <c r="BA39" s="237"/>
      <c r="BB39" s="239"/>
      <c r="BC39" s="236"/>
      <c r="BD39" s="237"/>
      <c r="BE39" s="239"/>
      <c r="BF39" s="236"/>
      <c r="BG39" s="237"/>
      <c r="BH39" s="239"/>
      <c r="BI39" s="236"/>
      <c r="BJ39" s="237"/>
      <c r="BK39" s="239"/>
      <c r="BL39" s="236"/>
      <c r="BM39" s="237"/>
      <c r="BN39" s="239"/>
      <c r="BO39" s="236"/>
      <c r="BP39" s="237"/>
      <c r="BQ39" s="239"/>
      <c r="BR39" s="236"/>
      <c r="BS39" s="237"/>
      <c r="BT39" s="239"/>
      <c r="BU39" s="236"/>
      <c r="BV39" s="237"/>
      <c r="BW39" s="239"/>
      <c r="BX39" s="236"/>
      <c r="BY39" s="237"/>
      <c r="BZ39" s="239"/>
      <c r="CA39" s="236"/>
      <c r="CB39" s="237"/>
      <c r="CC39" s="239"/>
      <c r="CD39" s="236"/>
      <c r="CE39" s="237"/>
      <c r="CF39" s="239"/>
      <c r="CG39" s="236"/>
      <c r="CH39" s="237"/>
      <c r="CI39" s="239"/>
      <c r="CJ39" s="236"/>
      <c r="CK39" s="237"/>
      <c r="CL39" s="239"/>
      <c r="CM39" s="236"/>
      <c r="CN39" s="237"/>
      <c r="CO39" s="239"/>
      <c r="CP39" s="236"/>
      <c r="CQ39" s="237"/>
      <c r="CR39" s="239"/>
      <c r="CS39" s="236"/>
      <c r="CT39" s="237"/>
      <c r="CU39" s="239"/>
      <c r="CV39" s="236"/>
      <c r="CW39" s="237"/>
      <c r="CX39" s="239"/>
      <c r="CY39" s="236"/>
      <c r="CZ39" s="237"/>
      <c r="DA39" s="239"/>
      <c r="DB39" s="236"/>
      <c r="DC39" s="237"/>
      <c r="DD39" s="239"/>
      <c r="DE39" s="236"/>
      <c r="DF39" s="237"/>
      <c r="DG39" s="239"/>
      <c r="DH39" s="236"/>
      <c r="DI39" s="237"/>
      <c r="DJ39" s="239"/>
      <c r="DK39" s="236"/>
      <c r="DL39" s="237"/>
      <c r="DM39" s="239"/>
      <c r="DN39" s="236"/>
      <c r="DO39" s="237"/>
      <c r="DP39" s="239"/>
      <c r="DQ39" s="236"/>
      <c r="DR39" s="237"/>
      <c r="DS39" s="239"/>
      <c r="DT39" s="236"/>
      <c r="DU39" s="237"/>
      <c r="DV39" s="239"/>
      <c r="DW39" s="236"/>
      <c r="DX39" s="237"/>
      <c r="DY39" s="239"/>
      <c r="DZ39" s="236"/>
      <c r="EA39" s="237"/>
      <c r="EB39" s="239"/>
      <c r="EC39" s="236"/>
      <c r="ED39" s="237"/>
      <c r="EE39" s="239"/>
      <c r="EF39" s="236"/>
      <c r="EG39" s="237"/>
      <c r="EH39" s="239"/>
      <c r="EI39" s="315"/>
      <c r="EJ39" s="316"/>
      <c r="EK39" s="316"/>
      <c r="EL39" s="317"/>
      <c r="EM39" s="324"/>
      <c r="EN39" s="325"/>
      <c r="EO39" s="325"/>
      <c r="EP39" s="326"/>
      <c r="EQ39" s="236"/>
      <c r="ER39" s="237"/>
      <c r="ES39" s="237"/>
      <c r="ET39" s="237"/>
      <c r="EU39" s="237"/>
      <c r="EV39" s="237"/>
      <c r="EW39" s="237"/>
      <c r="EX39" s="237"/>
      <c r="EY39" s="237"/>
    </row>
    <row r="40" spans="1:155" s="15" customFormat="1" ht="22.5" customHeight="1">
      <c r="A40" s="117"/>
      <c r="B40" s="80" t="s">
        <v>136</v>
      </c>
      <c r="C40" s="118"/>
      <c r="D40" s="290">
        <v>111</v>
      </c>
      <c r="E40" s="287"/>
      <c r="F40" s="287"/>
      <c r="G40" s="287">
        <v>429</v>
      </c>
      <c r="H40" s="287"/>
      <c r="I40" s="287"/>
      <c r="J40" s="287">
        <v>12010</v>
      </c>
      <c r="K40" s="287"/>
      <c r="L40" s="287"/>
      <c r="M40" s="287"/>
      <c r="N40" s="287">
        <v>6146</v>
      </c>
      <c r="O40" s="287"/>
      <c r="P40" s="287"/>
      <c r="Q40" s="287"/>
      <c r="R40" s="287">
        <v>5864</v>
      </c>
      <c r="S40" s="287"/>
      <c r="T40" s="287"/>
      <c r="U40" s="287"/>
      <c r="V40" s="287">
        <v>481</v>
      </c>
      <c r="W40" s="287"/>
      <c r="X40" s="287"/>
      <c r="Y40" s="287">
        <v>247</v>
      </c>
      <c r="Z40" s="287"/>
      <c r="AA40" s="287"/>
      <c r="AB40" s="287">
        <v>234</v>
      </c>
      <c r="AC40" s="287"/>
      <c r="AD40" s="287"/>
      <c r="AE40" s="287">
        <v>1005</v>
      </c>
      <c r="AF40" s="287"/>
      <c r="AG40" s="287"/>
      <c r="AH40" s="287">
        <v>504</v>
      </c>
      <c r="AI40" s="287"/>
      <c r="AJ40" s="287"/>
      <c r="AK40" s="287">
        <v>501</v>
      </c>
      <c r="AL40" s="287"/>
      <c r="AM40" s="287"/>
      <c r="AN40" s="287">
        <v>1184</v>
      </c>
      <c r="AO40" s="287"/>
      <c r="AP40" s="287"/>
      <c r="AQ40" s="287">
        <v>613</v>
      </c>
      <c r="AR40" s="287"/>
      <c r="AS40" s="287"/>
      <c r="AT40" s="287">
        <v>571</v>
      </c>
      <c r="AU40" s="287"/>
      <c r="AV40" s="287"/>
      <c r="AW40" s="287">
        <v>1003</v>
      </c>
      <c r="AX40" s="287"/>
      <c r="AY40" s="287"/>
      <c r="AZ40" s="287">
        <v>504</v>
      </c>
      <c r="BA40" s="287"/>
      <c r="BB40" s="287"/>
      <c r="BC40" s="287">
        <v>499</v>
      </c>
      <c r="BD40" s="287"/>
      <c r="BE40" s="287"/>
      <c r="BF40" s="287">
        <v>1306</v>
      </c>
      <c r="BG40" s="287"/>
      <c r="BH40" s="287"/>
      <c r="BI40" s="287">
        <v>650</v>
      </c>
      <c r="BJ40" s="287"/>
      <c r="BK40" s="287"/>
      <c r="BL40" s="287">
        <v>656</v>
      </c>
      <c r="BM40" s="287"/>
      <c r="BN40" s="287"/>
      <c r="BO40" s="287">
        <v>295</v>
      </c>
      <c r="BP40" s="287"/>
      <c r="BQ40" s="287"/>
      <c r="BR40" s="287">
        <v>141</v>
      </c>
      <c r="BS40" s="287"/>
      <c r="BT40" s="287"/>
      <c r="BU40" s="287">
        <v>154</v>
      </c>
      <c r="BV40" s="287"/>
      <c r="BW40" s="287"/>
      <c r="BX40" s="287">
        <v>876</v>
      </c>
      <c r="BY40" s="287"/>
      <c r="BZ40" s="287"/>
      <c r="CA40" s="287">
        <v>468</v>
      </c>
      <c r="CB40" s="287"/>
      <c r="CC40" s="287"/>
      <c r="CD40" s="287">
        <v>408</v>
      </c>
      <c r="CE40" s="287"/>
      <c r="CF40" s="287"/>
      <c r="CG40" s="287">
        <v>1205</v>
      </c>
      <c r="CH40" s="287"/>
      <c r="CI40" s="287"/>
      <c r="CJ40" s="287">
        <v>643</v>
      </c>
      <c r="CK40" s="287"/>
      <c r="CL40" s="287"/>
      <c r="CM40" s="287">
        <v>562</v>
      </c>
      <c r="CN40" s="287"/>
      <c r="CO40" s="287"/>
      <c r="CP40" s="287">
        <v>808</v>
      </c>
      <c r="CQ40" s="287"/>
      <c r="CR40" s="287"/>
      <c r="CS40" s="287">
        <v>409</v>
      </c>
      <c r="CT40" s="287"/>
      <c r="CU40" s="287"/>
      <c r="CV40" s="287">
        <v>399</v>
      </c>
      <c r="CW40" s="287"/>
      <c r="CX40" s="287"/>
      <c r="CY40" s="287">
        <v>785</v>
      </c>
      <c r="CZ40" s="287"/>
      <c r="DA40" s="287"/>
      <c r="DB40" s="287">
        <v>407</v>
      </c>
      <c r="DC40" s="287"/>
      <c r="DD40" s="287"/>
      <c r="DE40" s="287">
        <v>378</v>
      </c>
      <c r="DF40" s="287"/>
      <c r="DG40" s="287"/>
      <c r="DH40" s="287">
        <v>863</v>
      </c>
      <c r="DI40" s="287"/>
      <c r="DJ40" s="287"/>
      <c r="DK40" s="287">
        <v>459</v>
      </c>
      <c r="DL40" s="287"/>
      <c r="DM40" s="287"/>
      <c r="DN40" s="287">
        <v>404</v>
      </c>
      <c r="DO40" s="287"/>
      <c r="DP40" s="287"/>
      <c r="DQ40" s="287">
        <v>855</v>
      </c>
      <c r="DR40" s="287"/>
      <c r="DS40" s="287"/>
      <c r="DT40" s="287">
        <v>418</v>
      </c>
      <c r="DU40" s="287"/>
      <c r="DV40" s="287"/>
      <c r="DW40" s="287">
        <v>437</v>
      </c>
      <c r="DX40" s="287"/>
      <c r="DY40" s="287"/>
      <c r="DZ40" s="287">
        <v>1344</v>
      </c>
      <c r="EA40" s="287"/>
      <c r="EB40" s="287"/>
      <c r="EC40" s="287">
        <v>683</v>
      </c>
      <c r="ED40" s="287"/>
      <c r="EE40" s="287"/>
      <c r="EF40" s="287">
        <v>661</v>
      </c>
      <c r="EG40" s="287"/>
      <c r="EH40" s="287"/>
      <c r="EI40" s="287">
        <v>1859</v>
      </c>
      <c r="EJ40" s="287"/>
      <c r="EK40" s="287"/>
      <c r="EL40" s="287"/>
      <c r="EM40" s="287">
        <v>423</v>
      </c>
      <c r="EN40" s="287"/>
      <c r="EO40" s="287"/>
      <c r="EP40" s="288"/>
      <c r="EQ40" s="104"/>
      <c r="ER40" s="260" t="str">
        <f>B40</f>
        <v>令和５年度</v>
      </c>
      <c r="ES40" s="260"/>
      <c r="ET40" s="260"/>
      <c r="EU40" s="260"/>
      <c r="EV40" s="260"/>
      <c r="EW40" s="260"/>
      <c r="EX40" s="260"/>
    </row>
    <row r="41" spans="1:155" s="16" customFormat="1" ht="15" customHeight="1">
      <c r="A41" s="87"/>
      <c r="B41" s="82" t="s">
        <v>134</v>
      </c>
      <c r="C41" s="120"/>
      <c r="D41" s="289">
        <f>IF(SUM(D44:F59)=[1]学校数SYT21401●!T6,[1]学校数SYT21401●!T6)</f>
        <v>115</v>
      </c>
      <c r="E41" s="285"/>
      <c r="F41" s="285"/>
      <c r="G41" s="285">
        <f>IF(SUM(G44:I59)=[1]学級数SYT21405●!H4,[1]学級数SYT21405●!H4)</f>
        <v>433</v>
      </c>
      <c r="H41" s="285"/>
      <c r="I41" s="285"/>
      <c r="J41" s="285">
        <f>IF(SUM(V41,AE41,AN41,AW41,BF41,BO41,BX41,CG41,CP41,CY41,DH41,DQ41,DZ41)=[1]在園者数_私SYT21413●!C5,[1]在園者数_私SYT21413●!C5)</f>
        <v>11892</v>
      </c>
      <c r="K41" s="285"/>
      <c r="L41" s="285"/>
      <c r="M41" s="285"/>
      <c r="N41" s="285">
        <f>IF(SUM(Y41,AH41,AQ41,AZ41,BI41,BR41,CA41,CJ41,CS41,DB41,DK41,DT41,EC41)=[1]在園者数_私SYT21413●!D5,[1]在園者数_私SYT21413●!D5)</f>
        <v>6071</v>
      </c>
      <c r="O41" s="285"/>
      <c r="P41" s="285"/>
      <c r="Q41" s="285"/>
      <c r="R41" s="285">
        <f>IF(SUM(AB41,AK41,AT41,BC41,BL41,BU41,CD41,CM41,,CV41,DE41,DN41,DW41,EF41)=[1]在園者数_私SYT21413●!E5,[1]在園者数_私SYT21413●!E5)</f>
        <v>5821</v>
      </c>
      <c r="S41" s="285"/>
      <c r="T41" s="285"/>
      <c r="U41" s="285"/>
      <c r="V41" s="285">
        <f>IF(SUM(V44:X59)=[1]在園者数_私SYT21413●!F5,[1]在園者数_私SYT21413●!F5)</f>
        <v>472</v>
      </c>
      <c r="W41" s="285"/>
      <c r="X41" s="285"/>
      <c r="Y41" s="285">
        <f>IF(SUM(Y44:AA59)=[1]在園者数_私SYT21413●!G5,[1]在園者数_私SYT21413●!G5)</f>
        <v>240</v>
      </c>
      <c r="Z41" s="285"/>
      <c r="AA41" s="285"/>
      <c r="AB41" s="285">
        <f>IF(SUM(AB44:AD59)=[1]在園者数_私SYT21413●!H5,[1]在園者数_私SYT21413●!H5)</f>
        <v>232</v>
      </c>
      <c r="AC41" s="285"/>
      <c r="AD41" s="285"/>
      <c r="AE41" s="285">
        <f>IF(SUM(AE44:AG59)=[1]在園者数_私SYT21413●!I5,[1]在園者数_私SYT21413●!I5)</f>
        <v>1000</v>
      </c>
      <c r="AF41" s="285"/>
      <c r="AG41" s="285"/>
      <c r="AH41" s="285">
        <f>IF(SUM(AH44:AJ59)=[1]在園者数_私SYT21413●!J5,[1]在園者数_私SYT21413●!J5)</f>
        <v>507</v>
      </c>
      <c r="AI41" s="285"/>
      <c r="AJ41" s="285"/>
      <c r="AK41" s="285">
        <f>IF(SUM(AK44:AM59)=[1]在園者数_私SYT21413●!K5,[1]在園者数_私SYT21413●!K5)</f>
        <v>493</v>
      </c>
      <c r="AL41" s="285"/>
      <c r="AM41" s="285"/>
      <c r="AN41" s="285">
        <f>IF(SUM(AN44:AP59)=[1]在園者数_私SYT21413●!L5,[1]在園者数_私SYT21413●!L5)</f>
        <v>1188</v>
      </c>
      <c r="AO41" s="285"/>
      <c r="AP41" s="285"/>
      <c r="AQ41" s="285">
        <f>IF(SUM(AQ44:AS59)=[1]在園者数_私SYT21413●!M5,[1]在園者数_私SYT21413●!M5)</f>
        <v>594</v>
      </c>
      <c r="AR41" s="285"/>
      <c r="AS41" s="285"/>
      <c r="AT41" s="285">
        <f>IF(SUM(AT44:AV59)=[1]在園者数_私SYT21413●!N5,[1]在園者数_私SYT21413●!N5)</f>
        <v>594</v>
      </c>
      <c r="AU41" s="285"/>
      <c r="AV41" s="285"/>
      <c r="AW41" s="285">
        <f>IF(SUM(AW44:AY59)=[1]在園者数_私SYT21413●!R5,[1]在園者数_私SYT21413●!R5)</f>
        <v>1008</v>
      </c>
      <c r="AX41" s="285"/>
      <c r="AY41" s="285"/>
      <c r="AZ41" s="285">
        <f>IF(SUM(AZ44:BB59)=[1]在園者数_私SYT21413●!S5,[1]在園者数_私SYT21413●!S5)</f>
        <v>505</v>
      </c>
      <c r="BA41" s="285"/>
      <c r="BB41" s="285"/>
      <c r="BC41" s="285">
        <f>IF(SUM(BC44:BE59)=[1]在園者数_私SYT21413●!T5,[1]在園者数_私SYT21413●!T5)</f>
        <v>503</v>
      </c>
      <c r="BD41" s="285"/>
      <c r="BE41" s="285"/>
      <c r="BF41" s="285">
        <f>IF(SUM(BF44:BH59)=[1]在園者数_私SYT21413●!U5,[1]在園者数_私SYT21413●!U5)</f>
        <v>1369</v>
      </c>
      <c r="BG41" s="285"/>
      <c r="BH41" s="285"/>
      <c r="BI41" s="285">
        <f>IF(SUM(BI44:BK59)=[1]在園者数_私SYT21413●!V5,[1]在園者数_私SYT21413●!V5)</f>
        <v>700</v>
      </c>
      <c r="BJ41" s="285"/>
      <c r="BK41" s="285"/>
      <c r="BL41" s="285">
        <f>IF(SUM(BL44:BN59)=[1]在園者数_私SYT21413●!W5,[1]在園者数_私SYT21413●!W5)</f>
        <v>669</v>
      </c>
      <c r="BM41" s="285"/>
      <c r="BN41" s="285"/>
      <c r="BO41" s="285">
        <f>IF(SUM(BO44:BQ59)=[1]在園者数_私SYT21413●!AD5,[1]在園者数_私SYT21413●!AD5)</f>
        <v>282</v>
      </c>
      <c r="BP41" s="285"/>
      <c r="BQ41" s="285"/>
      <c r="BR41" s="285">
        <f>IF(SUM(BR44:BT59)=[1]在園者数_私SYT21413●!AE5,[1]在園者数_私SYT21413●!AE5)</f>
        <v>150</v>
      </c>
      <c r="BS41" s="285"/>
      <c r="BT41" s="285"/>
      <c r="BU41" s="285">
        <f>IF(SUM(BU44:BW59)=[1]在園者数_私SYT21413●!AF5,[1]在園者数_私SYT21413●!AF5)</f>
        <v>132</v>
      </c>
      <c r="BV41" s="285"/>
      <c r="BW41" s="285"/>
      <c r="BX41" s="285">
        <f>IF(SUM(BX44:BZ59)=[1]在園者数_私SYT21413●!AJ5,[1]在園者数_私SYT21413●!AJ5)</f>
        <v>896</v>
      </c>
      <c r="BY41" s="285"/>
      <c r="BZ41" s="285"/>
      <c r="CA41" s="285">
        <f>IF(SUM(CA44:CC59)=[1]在園者数_私SYT21413●!AK5,[1]在園者数_私SYT21413●!AK5)</f>
        <v>458</v>
      </c>
      <c r="CB41" s="285"/>
      <c r="CC41" s="285"/>
      <c r="CD41" s="285">
        <f>IF(SUM(CD44:CF59)=[1]在園者数_私SYT21413●!AL5,[1]在園者数_私SYT21413●!AL5)</f>
        <v>438</v>
      </c>
      <c r="CE41" s="285"/>
      <c r="CF41" s="285"/>
      <c r="CG41" s="285">
        <f>IF(SUM(CG44:CI59)=[1]在園者数_私SYT21413●!AM5,[1]在園者数_私SYT21413●!AM5)</f>
        <v>1319</v>
      </c>
      <c r="CH41" s="285"/>
      <c r="CI41" s="285"/>
      <c r="CJ41" s="285">
        <f>IF(SUM(CJ44:CL59)=[1]在園者数_私SYT21413●!AN5,[1]在園者数_私SYT21413●!AN5)</f>
        <v>653</v>
      </c>
      <c r="CK41" s="285"/>
      <c r="CL41" s="285"/>
      <c r="CM41" s="285">
        <f>IF(SUM(CM44:CO59)=[1]在園者数_私SYT21413●!AO5,[1]在園者数_私SYT21413●!AO5)</f>
        <v>666</v>
      </c>
      <c r="CN41" s="285"/>
      <c r="CO41" s="285"/>
      <c r="CP41" s="285">
        <f>IF(SUM(CP44:CR59)=[1]在園者数_私SYT21413●!AP5,[1]在園者数_私SYT21413●!AP5)</f>
        <v>636</v>
      </c>
      <c r="CQ41" s="285"/>
      <c r="CR41" s="285"/>
      <c r="CS41" s="285">
        <f>IF(SUM(CS44:CU59)=[1]在園者数_私SYT21413●!AQ5,[1]在園者数_私SYT21413●!AQ5)</f>
        <v>340</v>
      </c>
      <c r="CT41" s="285"/>
      <c r="CU41" s="285"/>
      <c r="CV41" s="285">
        <f>IF(SUM(CV44:CX59)=[1]在園者数_私SYT21413●!AR5,[1]在園者数_私SYT21413●!AR5)</f>
        <v>296</v>
      </c>
      <c r="CW41" s="285"/>
      <c r="CX41" s="285"/>
      <c r="CY41" s="285">
        <f>IF(SUM(CY44:DA59)=[1]在園者数_私SYT21413●!AV5,[1]在園者数_私SYT21413●!AV5)</f>
        <v>774</v>
      </c>
      <c r="CZ41" s="285"/>
      <c r="DA41" s="285"/>
      <c r="DB41" s="285">
        <f>IF(SUM(DB44:DD59)=[1]在園者数_私SYT21413●!AW5,[1]在園者数_私SYT21413●!AW5)</f>
        <v>401</v>
      </c>
      <c r="DC41" s="285"/>
      <c r="DD41" s="285"/>
      <c r="DE41" s="285">
        <f>IF(SUM(DE44:DG59)=[1]在園者数_私SYT21413●!AX5,[1]在園者数_私SYT21413●!AX5)</f>
        <v>373</v>
      </c>
      <c r="DF41" s="285"/>
      <c r="DG41" s="285"/>
      <c r="DH41" s="285">
        <f>IF(SUM(DH44:DJ59)=[1]在園者数_私SYT21413●!AY5,[1]在園者数_私SYT21413●!AY5)</f>
        <v>994</v>
      </c>
      <c r="DI41" s="285"/>
      <c r="DJ41" s="285"/>
      <c r="DK41" s="285">
        <f>IF(SUM(DK44:DM59)=[1]在園者数_私SYT21413●!AZ5,[1]在園者数_私SYT21413●!AZ5)</f>
        <v>528</v>
      </c>
      <c r="DL41" s="285"/>
      <c r="DM41" s="285"/>
      <c r="DN41" s="285">
        <f>IF(SUM(DN44:DP59)=[1]在園者数_私SYT21413●!BA5,[1]在園者数_私SYT21413●!BA5)</f>
        <v>466</v>
      </c>
      <c r="DO41" s="285"/>
      <c r="DP41" s="285"/>
      <c r="DQ41" s="285">
        <f>IF(SUM(DQ44:DS59)=[1]在園者数_私SYT21413●!BB5,[1]在園者数_私SYT21413●!BB5)</f>
        <v>819</v>
      </c>
      <c r="DR41" s="285"/>
      <c r="DS41" s="285"/>
      <c r="DT41" s="285">
        <f>IF(SUM(DT44:DV59)=[1]在園者数_私SYT21413●!BC5,[1]在園者数_私SYT21413●!BC5)</f>
        <v>420</v>
      </c>
      <c r="DU41" s="285"/>
      <c r="DV41" s="285"/>
      <c r="DW41" s="285">
        <f>IF(SUM(DW44:DY59)=[1]在園者数_私SYT21413●!BD5,[1]在園者数_私SYT21413●!BD5)</f>
        <v>399</v>
      </c>
      <c r="DX41" s="285"/>
      <c r="DY41" s="285"/>
      <c r="DZ41" s="285">
        <f>IF(SUM(DZ44:EB59)=[1]在園者数_私SYT21413●!BE5,[1]在園者数_私SYT21413●!BE5)</f>
        <v>1135</v>
      </c>
      <c r="EA41" s="285"/>
      <c r="EB41" s="285"/>
      <c r="EC41" s="285">
        <f>IF(SUM(EC44:EE59)=[1]在園者数_私SYT21413●!BF5,[1]在園者数_私SYT21413●!BF5)</f>
        <v>575</v>
      </c>
      <c r="ED41" s="285"/>
      <c r="EE41" s="285"/>
      <c r="EF41" s="285">
        <f>IF(SUM(EF44:EH59)=[1]在園者数_私SYT21413●!BG5,[1]在園者数_私SYT21413●!BG5)</f>
        <v>560</v>
      </c>
      <c r="EG41" s="285"/>
      <c r="EH41" s="285"/>
      <c r="EI41" s="285">
        <f>IF(SUM(EI44:EL59)=[1]教育・保育職員数本_私SYT21418●!C4,[1]教育・保育職員数本_私SYT21418●!C4)</f>
        <v>1908</v>
      </c>
      <c r="EJ41" s="285"/>
      <c r="EK41" s="285"/>
      <c r="EL41" s="285"/>
      <c r="EM41" s="285">
        <f>IF(SUM(EM44:EP59)=[1]その他職員数_私SYT21431●!C4,[1]その他職員数_私SYT21431●!C4)</f>
        <v>435</v>
      </c>
      <c r="EN41" s="285"/>
      <c r="EO41" s="285"/>
      <c r="EP41" s="286"/>
      <c r="EQ41" s="123"/>
      <c r="ER41" s="267" t="str">
        <f>B41</f>
        <v>令和６年度</v>
      </c>
      <c r="ES41" s="267"/>
      <c r="ET41" s="267"/>
      <c r="EU41" s="267"/>
      <c r="EV41" s="267"/>
      <c r="EW41" s="267"/>
      <c r="EX41" s="267"/>
    </row>
    <row r="42" spans="1:155" s="16" customFormat="1" ht="7.5" customHeight="1">
      <c r="A42" s="88"/>
      <c r="B42" s="88"/>
      <c r="C42" s="88"/>
      <c r="D42" s="141"/>
      <c r="E42" s="142"/>
      <c r="F42" s="143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142"/>
      <c r="BG42" s="142"/>
      <c r="BH42" s="142"/>
      <c r="BI42" s="142"/>
      <c r="BJ42" s="142"/>
      <c r="BK42" s="142"/>
      <c r="BL42" s="142"/>
      <c r="BM42" s="142"/>
      <c r="BN42" s="142"/>
      <c r="BO42" s="142"/>
      <c r="BP42" s="142"/>
      <c r="BQ42" s="142"/>
      <c r="BR42" s="142"/>
      <c r="BS42" s="142"/>
      <c r="BT42" s="142"/>
      <c r="BU42" s="142"/>
      <c r="BV42" s="142"/>
      <c r="BW42" s="142"/>
      <c r="BX42" s="142"/>
      <c r="BY42" s="142"/>
      <c r="BZ42" s="142"/>
      <c r="CA42" s="142"/>
      <c r="CB42" s="142"/>
      <c r="CC42" s="142"/>
      <c r="CD42" s="142"/>
      <c r="CE42" s="142"/>
      <c r="CF42" s="142"/>
      <c r="CG42" s="142"/>
      <c r="CH42" s="142"/>
      <c r="CI42" s="142"/>
      <c r="CJ42" s="142"/>
      <c r="CK42" s="142"/>
      <c r="CL42" s="142"/>
      <c r="CM42" s="142"/>
      <c r="CN42" s="142"/>
      <c r="CO42" s="142"/>
      <c r="CP42" s="142"/>
      <c r="CQ42" s="142"/>
      <c r="CR42" s="142"/>
      <c r="CS42" s="142"/>
      <c r="CT42" s="142"/>
      <c r="CU42" s="142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96"/>
      <c r="ER42" s="88"/>
      <c r="ES42" s="88"/>
      <c r="ET42" s="88"/>
      <c r="EU42" s="88"/>
      <c r="EV42" s="88"/>
      <c r="EW42" s="88"/>
      <c r="EX42" s="144"/>
      <c r="EY42" s="144"/>
    </row>
    <row r="43" spans="1:155" s="15" customFormat="1" ht="7.5" customHeight="1">
      <c r="A43" s="81"/>
      <c r="B43" s="81"/>
      <c r="C43" s="81"/>
      <c r="D43" s="133"/>
      <c r="E43" s="129"/>
      <c r="F43" s="145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0"/>
      <c r="CT43" s="140"/>
      <c r="CU43" s="140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0"/>
      <c r="DL43" s="140"/>
      <c r="DM43" s="140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04"/>
      <c r="ER43" s="81"/>
      <c r="ES43" s="81"/>
      <c r="ET43" s="81"/>
      <c r="EU43" s="81"/>
      <c r="EV43" s="81"/>
      <c r="EW43" s="81"/>
    </row>
    <row r="44" spans="1:155" s="15" customFormat="1" ht="16.5" customHeight="1">
      <c r="B44" s="147" t="s">
        <v>38</v>
      </c>
      <c r="C44" s="148"/>
      <c r="D44" s="283">
        <f>VLOOKUP($B44,[1]学校数SYT21401●!$B$7:$AN$47,19,FALSE)</f>
        <v>25</v>
      </c>
      <c r="E44" s="280"/>
      <c r="F44" s="280"/>
      <c r="G44" s="280">
        <f>VLOOKUP($B44,[1]学級数SYT21405●!$B$5:$O$45,7,FALSE)</f>
        <v>87</v>
      </c>
      <c r="H44" s="280"/>
      <c r="I44" s="280"/>
      <c r="J44" s="280">
        <f>IF(SUM(V44,AE44,AN44,AW44,BF44,BO44,BX44,CG44,CP44,CY44,DH44,DQ44,DZ44)=VLOOKUP($B44,[1]在園者数_私SYT21413●!$B$6:$BJ$46,2,FALSE),VLOOKUP($B44,[1]在園者数_私SYT21413●!$B$6:$BJ$46,2,FALSE))</f>
        <v>2142</v>
      </c>
      <c r="K44" s="280"/>
      <c r="L44" s="280"/>
      <c r="M44" s="280"/>
      <c r="N44" s="280">
        <f>IF(SUM(Y44,AH44,AQ44,AZ44,BI44,BR44,CA44,CJ44,CS44,DB44,DK44,DT44,EC44)=VLOOKUP($B44,[1]在園者数_私SYT21413●!$B$6:$BJ$46,3,FALSE),VLOOKUP($B44,[1]在園者数_私SYT21413●!$B$6:$BJ$46,3,FALSE))</f>
        <v>1141</v>
      </c>
      <c r="O44" s="280"/>
      <c r="P44" s="280"/>
      <c r="Q44" s="280"/>
      <c r="R44" s="280">
        <f>IF(SUM(AB44,AK44,AT44,BC44,BL44,BU44,CD44,CM44,CV44,DE44,DN44,DW44,EF44)=VLOOKUP($B44,[1]在園者数_私SYT21413●!$B$6:$BJ$46,4,FALSE),VLOOKUP($B44,[1]在園者数_私SYT21413●!$B$6:$BJ$46,4,FALSE))</f>
        <v>1001</v>
      </c>
      <c r="S44" s="280"/>
      <c r="T44" s="280"/>
      <c r="U44" s="280"/>
      <c r="V44" s="280">
        <f>IF(SUM(Y44:AD44)=VLOOKUP($B44,[1]在園者数_私SYT21413●!$B$6:$BJ$46,5,FALSE),VLOOKUP($B44,[1]在園者数_私SYT21413●!$B$6:$BJ$46,5,FALSE))</f>
        <v>44</v>
      </c>
      <c r="W44" s="280"/>
      <c r="X44" s="280"/>
      <c r="Y44" s="280">
        <f>VLOOKUP($B44,[1]在園者数_私SYT21413●!$B$6:$BJ$46,6,FALSE)</f>
        <v>23</v>
      </c>
      <c r="Z44" s="280"/>
      <c r="AA44" s="280"/>
      <c r="AB44" s="280">
        <f>VLOOKUP($B44,[1]在園者数_私SYT21413●!$B$6:$BJ$46,7,FALSE)</f>
        <v>21</v>
      </c>
      <c r="AC44" s="280"/>
      <c r="AD44" s="280"/>
      <c r="AE44" s="280">
        <f>IF(SUM(AH44:AM44)=VLOOKUP($B44,[1]在園者数_私SYT21413●!$B$6:$BJ$46,8,FALSE),VLOOKUP($B44,[1]在園者数_私SYT21413●!$B$6:$BJ$46,8,FALSE))</f>
        <v>113</v>
      </c>
      <c r="AF44" s="280"/>
      <c r="AG44" s="280"/>
      <c r="AH44" s="280">
        <f>VLOOKUP($B44,[1]在園者数_私SYT21413●!$B$6:$BJ$46,9,FALSE)</f>
        <v>63</v>
      </c>
      <c r="AI44" s="280"/>
      <c r="AJ44" s="280"/>
      <c r="AK44" s="280">
        <f>VLOOKUP($B44,[1]在園者数_私SYT21413●!$B$6:$BJ$46,10,FALSE)</f>
        <v>50</v>
      </c>
      <c r="AL44" s="280"/>
      <c r="AM44" s="280"/>
      <c r="AN44" s="280">
        <f>IF(SUM(AQ44:AV44)=VLOOKUP($B44,[1]在園者数_私SYT21413●!$B$6:$BJ$46,11,FALSE),VLOOKUP($B44,[1]在園者数_私SYT21413●!$B$6:$BJ$46,11,FALSE))</f>
        <v>125</v>
      </c>
      <c r="AO44" s="280"/>
      <c r="AP44" s="280"/>
      <c r="AQ44" s="280">
        <f>VLOOKUP($B44,[1]在園者数_私SYT21413●!$B$6:$BJ$46,12,FALSE)</f>
        <v>66</v>
      </c>
      <c r="AR44" s="280"/>
      <c r="AS44" s="280"/>
      <c r="AT44" s="280">
        <f>VLOOKUP($B44,[1]在園者数_私SYT21413●!$B$6:$BJ$46,13,FALSE)</f>
        <v>59</v>
      </c>
      <c r="AU44" s="280"/>
      <c r="AV44" s="280"/>
      <c r="AW44" s="280">
        <f>IF(SUM(AZ44:BE44)=VLOOKUP($B44,[1]在園者数_私SYT21413●!$B$6:$BJ$46,17,FALSE),VLOOKUP($B44,[1]在園者数_私SYT21413●!$B$6:$BJ$46,17,FALSE))</f>
        <v>97</v>
      </c>
      <c r="AX44" s="280"/>
      <c r="AY44" s="280"/>
      <c r="AZ44" s="280">
        <f>VLOOKUP($B44,[1]在園者数_私SYT21413●!$B$6:$BJ$46,18,FALSE)</f>
        <v>46</v>
      </c>
      <c r="BA44" s="280"/>
      <c r="BB44" s="280"/>
      <c r="BC44" s="280">
        <f>VLOOKUP($B44,[1]在園者数_私SYT21413●!$B$6:$BJ$46,19,FALSE)</f>
        <v>51</v>
      </c>
      <c r="BD44" s="280"/>
      <c r="BE44" s="280"/>
      <c r="BF44" s="280">
        <f>IF(SUM(BI44:BN44)=VLOOKUP($B44,[1]在園者数_私SYT21413●!$B$6:$BJ$46,20,FALSE),VLOOKUP($B44,[1]在園者数_私SYT21413●!$B$6:$BJ$46,20,FALSE))</f>
        <v>246</v>
      </c>
      <c r="BG44" s="280"/>
      <c r="BH44" s="280"/>
      <c r="BI44" s="280">
        <f>VLOOKUP($B44,[1]在園者数_私SYT21413●!$B$6:$BJ$46,21,FALSE)</f>
        <v>128</v>
      </c>
      <c r="BJ44" s="280"/>
      <c r="BK44" s="280"/>
      <c r="BL44" s="280">
        <f>VLOOKUP($B44,[1]在園者数_私SYT21413●!$B$6:$BJ$46,22,FALSE)</f>
        <v>118</v>
      </c>
      <c r="BM44" s="280"/>
      <c r="BN44" s="280"/>
      <c r="BO44" s="280">
        <f>IF(SUM(BR44:BW44)=VLOOKUP($B44,[1]在園者数_私SYT21413●!$B$6:$BJ$46,29,FALSE),VLOOKUP($B44,[1]在園者数_私SYT21413●!$B$6:$BJ$46,29,FALSE))</f>
        <v>15</v>
      </c>
      <c r="BP44" s="280"/>
      <c r="BQ44" s="280"/>
      <c r="BR44" s="280">
        <f>VLOOKUP($B44,[1]在園者数_私SYT21413●!$B$6:$BJ$46,30,FALSE)</f>
        <v>12</v>
      </c>
      <c r="BS44" s="280"/>
      <c r="BT44" s="280"/>
      <c r="BU44" s="280">
        <f>VLOOKUP($B44,[1]在園者数_私SYT21413●!$B$6:$BJ$46,31,FALSE)</f>
        <v>3</v>
      </c>
      <c r="BV44" s="280"/>
      <c r="BW44" s="280"/>
      <c r="BX44" s="280">
        <f>IF(SUM(CA44:CF44)=VLOOKUP($B44,[1]在園者数_私SYT21413●!$B$6:$BJ$46,35,FALSE),VLOOKUP($B44,[1]在園者数_私SYT21413●!$B$6:$BJ$46,35,FALSE))</f>
        <v>117</v>
      </c>
      <c r="BY44" s="280"/>
      <c r="BZ44" s="280"/>
      <c r="CA44" s="280">
        <f>VLOOKUP($B44,[1]在園者数_私SYT21413●!$B$6:$BJ$46,36,FALSE)</f>
        <v>63</v>
      </c>
      <c r="CB44" s="280"/>
      <c r="CC44" s="280"/>
      <c r="CD44" s="280">
        <f>VLOOKUP($B44,[1]在園者数_私SYT21413●!$B$6:$BJ$46,37,FALSE)</f>
        <v>54</v>
      </c>
      <c r="CE44" s="280"/>
      <c r="CF44" s="280"/>
      <c r="CG44" s="280">
        <f>IF(SUM(CJ44:CO44)=VLOOKUP($B44,[1]在園者数_私SYT21413●!$B$6:$BJ$46,38,FALSE),VLOOKUP($B44,[1]在園者数_私SYT21413●!$B$6:$BJ$46,38,FALSE))</f>
        <v>206</v>
      </c>
      <c r="CH44" s="280"/>
      <c r="CI44" s="280"/>
      <c r="CJ44" s="280">
        <f>VLOOKUP($B44,[1]在園者数_私SYT21413●!$B$6:$BJ$46,39,FALSE)</f>
        <v>116</v>
      </c>
      <c r="CK44" s="280"/>
      <c r="CL44" s="280"/>
      <c r="CM44" s="280">
        <f>VLOOKUP($B44,[1]在園者数_私SYT21413●!$B$6:$BJ$46,40,FALSE)</f>
        <v>90</v>
      </c>
      <c r="CN44" s="280"/>
      <c r="CO44" s="280"/>
      <c r="CP44" s="280">
        <f>IF(SUM(CS44:CX44)=VLOOKUP($B44,[1]在園者数_私SYT21413●!$B$6:$BJ$46,41,FALSE),VLOOKUP($B44,[1]在園者数_私SYT21413●!$B$6:$BJ$46,41,FALSE))</f>
        <v>231</v>
      </c>
      <c r="CQ44" s="280"/>
      <c r="CR44" s="280"/>
      <c r="CS44" s="280">
        <f>VLOOKUP($B44,[1]在園者数_私SYT21413●!$B$6:$BJ$46,42,FALSE)</f>
        <v>120</v>
      </c>
      <c r="CT44" s="280"/>
      <c r="CU44" s="280"/>
      <c r="CV44" s="280">
        <f>VLOOKUP($B44,[1]在園者数_私SYT21413●!$B$6:$BJ$46,43,FALSE)</f>
        <v>111</v>
      </c>
      <c r="CW44" s="280"/>
      <c r="CX44" s="280"/>
      <c r="CY44" s="280">
        <f>IF(SUM(DB44:DG44)=VLOOKUP($B44,[1]在園者数_私SYT21413●!$B$6:$BJ$46,47,FALSE),VLOOKUP($B44,[1]在園者数_私SYT21413●!$B$6:$BJ$46,47,FALSE))</f>
        <v>118</v>
      </c>
      <c r="CZ44" s="280"/>
      <c r="DA44" s="280"/>
      <c r="DB44" s="280">
        <f>VLOOKUP($B44,[1]在園者数_私SYT21413●!$B$6:$BJ$46,48,FALSE)</f>
        <v>62</v>
      </c>
      <c r="DC44" s="280"/>
      <c r="DD44" s="280"/>
      <c r="DE44" s="280">
        <f>VLOOKUP($B44,[1]在園者数_私SYT21413●!$B$6:$BJ$46,49,FALSE)</f>
        <v>56</v>
      </c>
      <c r="DF44" s="280"/>
      <c r="DG44" s="280"/>
      <c r="DH44" s="280">
        <f>IF(SUM(DK44:DP44)=VLOOKUP($B44,[1]在園者数_私SYT21413●!$B$6:$BJ$46,50,FALSE),VLOOKUP($B44,[1]在園者数_私SYT21413●!$B$6:$BJ$46,50,FALSE))</f>
        <v>158</v>
      </c>
      <c r="DI44" s="280"/>
      <c r="DJ44" s="280"/>
      <c r="DK44" s="280">
        <f>VLOOKUP($B44,[1]在園者数_私SYT21413●!$B$6:$BJ$46,51,FALSE)</f>
        <v>85</v>
      </c>
      <c r="DL44" s="280"/>
      <c r="DM44" s="280"/>
      <c r="DN44" s="280">
        <f>VLOOKUP($B44,[1]在園者数_私SYT21413●!$B$6:$BJ$46,52,FALSE)</f>
        <v>73</v>
      </c>
      <c r="DO44" s="280"/>
      <c r="DP44" s="280"/>
      <c r="DQ44" s="280">
        <f>IF(SUM(DT44:DY44)=VLOOKUP($B44,[1]在園者数_私SYT21413●!$B$6:$BJ$46,53,FALSE),VLOOKUP($B44,[1]在園者数_私SYT21413●!$B$6:$BJ$46,53,FALSE))</f>
        <v>289</v>
      </c>
      <c r="DR44" s="280"/>
      <c r="DS44" s="280"/>
      <c r="DT44" s="280">
        <f>VLOOKUP($B44,[1]在園者数_私SYT21413●!$B$6:$BJ$46,54,FALSE)</f>
        <v>163</v>
      </c>
      <c r="DU44" s="280"/>
      <c r="DV44" s="280"/>
      <c r="DW44" s="280">
        <f>VLOOKUP($B44,[1]在園者数_私SYT21413●!$B$6:$BJ$46,55,FALSE)</f>
        <v>126</v>
      </c>
      <c r="DX44" s="280"/>
      <c r="DY44" s="280"/>
      <c r="DZ44" s="280">
        <f>IF(SUM(EC44:EH44)=VLOOKUP($B44,[1]在園者数_私SYT21413●!$B$6:$BJ$46,56,FALSE),VLOOKUP($B44,[1]在園者数_私SYT21413●!$B$6:$BJ$46,56,FALSE))</f>
        <v>383</v>
      </c>
      <c r="EA44" s="280"/>
      <c r="EB44" s="280"/>
      <c r="EC44" s="280">
        <f>VLOOKUP($B44,[1]在園者数_私SYT21413●!$B$6:$BJ$46,57,FALSE)</f>
        <v>194</v>
      </c>
      <c r="ED44" s="280"/>
      <c r="EE44" s="280"/>
      <c r="EF44" s="280">
        <f>VLOOKUP($B44,[1]在園者数_私SYT21413●!$B$6:$BJ$46,58,FALSE)</f>
        <v>189</v>
      </c>
      <c r="EG44" s="280"/>
      <c r="EH44" s="280"/>
      <c r="EI44" s="280">
        <f>VLOOKUP($B44,[1]教育・保育職員数本_私SYT21418●!$B$5:$BA$45,2,FALSE)</f>
        <v>346</v>
      </c>
      <c r="EJ44" s="280"/>
      <c r="EK44" s="280"/>
      <c r="EL44" s="280"/>
      <c r="EM44" s="280">
        <f>VLOOKUP($B44,[1]その他職員数_私SYT21431●!$B$5:$Q$45,2,FALSE)</f>
        <v>87</v>
      </c>
      <c r="EN44" s="280"/>
      <c r="EO44" s="280"/>
      <c r="EP44" s="281"/>
      <c r="EQ44" s="149"/>
      <c r="ER44" s="282" t="str">
        <f t="shared" ref="ER44:ER59" si="1">B44</f>
        <v>那覇市</v>
      </c>
      <c r="ES44" s="282"/>
      <c r="ET44" s="282"/>
      <c r="EU44" s="282"/>
      <c r="EV44" s="282"/>
      <c r="EW44" s="282"/>
      <c r="EX44" s="282"/>
    </row>
    <row r="45" spans="1:155" s="15" customFormat="1" ht="16.5" customHeight="1">
      <c r="B45" s="147" t="s">
        <v>126</v>
      </c>
      <c r="C45" s="148"/>
      <c r="D45" s="283">
        <f>VLOOKUP($B45,[1]学校数SYT21401●!$B$7:$AN$47,19,FALSE)</f>
        <v>1</v>
      </c>
      <c r="E45" s="280"/>
      <c r="F45" s="280"/>
      <c r="G45" s="280">
        <f>VLOOKUP($B45,[1]学級数SYT21405●!$B$5:$O$45,7,FALSE)</f>
        <v>4</v>
      </c>
      <c r="H45" s="280"/>
      <c r="I45" s="280"/>
      <c r="J45" s="280">
        <f>IF(SUM(V45,AE45,AN45,AW45,BF45,BO45,BX45,CG45,CP45,CY45,DH45,DQ45,DZ45)=VLOOKUP($B45,[1]在園者数_私SYT21413●!$B$6:$BJ$46,2,FALSE),VLOOKUP($B45,[1]在園者数_私SYT21413●!$B$6:$BJ$46,2,FALSE))</f>
        <v>144</v>
      </c>
      <c r="K45" s="280"/>
      <c r="L45" s="280"/>
      <c r="M45" s="280"/>
      <c r="N45" s="280">
        <f>IF(SUM(Y45,AH45,AQ45,AZ45,BI45,BR45,CA45,CJ45,CS45,DB45,DK45,DT45,EC45)=VLOOKUP($B45,[1]在園者数_私SYT21413●!$B$6:$BJ$46,3,FALSE),VLOOKUP($B45,[1]在園者数_私SYT21413●!$B$6:$BJ$46,3,FALSE))</f>
        <v>89</v>
      </c>
      <c r="O45" s="280"/>
      <c r="P45" s="280"/>
      <c r="Q45" s="280"/>
      <c r="R45" s="280">
        <f>IF(SUM(AB45,AK45,AT45,BC45,BL45,BU45,CD45,CM45,CV45,DE45,DN45,DW45,EF45)=VLOOKUP($B45,[1]在園者数_私SYT21413●!$B$6:$BJ$46,4,FALSE),VLOOKUP($B45,[1]在園者数_私SYT21413●!$B$6:$BJ$46,4,FALSE))</f>
        <v>55</v>
      </c>
      <c r="S45" s="280"/>
      <c r="T45" s="280"/>
      <c r="U45" s="280"/>
      <c r="V45" s="280">
        <f>IF(SUM(Y45:AD45)=VLOOKUP($B45,[1]在園者数_私SYT21413●!$B$6:$BJ$46,5,FALSE),VLOOKUP($B45,[1]在園者数_私SYT21413●!$B$6:$BJ$46,5,FALSE))</f>
        <v>15</v>
      </c>
      <c r="W45" s="280"/>
      <c r="X45" s="280"/>
      <c r="Y45" s="280">
        <f>VLOOKUP($B45,[1]在園者数_私SYT21413●!$B$6:$BJ$46,6,FALSE)</f>
        <v>5</v>
      </c>
      <c r="Z45" s="280"/>
      <c r="AA45" s="280"/>
      <c r="AB45" s="280">
        <f>VLOOKUP($B45,[1]在園者数_私SYT21413●!$B$6:$BJ$46,7,FALSE)</f>
        <v>10</v>
      </c>
      <c r="AC45" s="280"/>
      <c r="AD45" s="280"/>
      <c r="AE45" s="280">
        <f>IF(SUM(AH45:AM45)=VLOOKUP($B45,[1]在園者数_私SYT21413●!$B$6:$BJ$46,8,FALSE),VLOOKUP($B45,[1]在園者数_私SYT21413●!$B$6:$BJ$46,8,FALSE))</f>
        <v>16</v>
      </c>
      <c r="AF45" s="280"/>
      <c r="AG45" s="280"/>
      <c r="AH45" s="280">
        <f>VLOOKUP($B45,[1]在園者数_私SYT21413●!$B$6:$BJ$46,9,FALSE)</f>
        <v>13</v>
      </c>
      <c r="AI45" s="280"/>
      <c r="AJ45" s="280"/>
      <c r="AK45" s="280">
        <f>VLOOKUP($B45,[1]在園者数_私SYT21413●!$B$6:$BJ$46,10,FALSE)</f>
        <v>3</v>
      </c>
      <c r="AL45" s="280"/>
      <c r="AM45" s="280"/>
      <c r="AN45" s="280">
        <f>IF(SUM(AQ45:AV45)=VLOOKUP($B45,[1]在園者数_私SYT21413●!$B$6:$BJ$46,11,FALSE),VLOOKUP($B45,[1]在園者数_私SYT21413●!$B$6:$BJ$46,11,FALSE))</f>
        <v>21</v>
      </c>
      <c r="AO45" s="280"/>
      <c r="AP45" s="280"/>
      <c r="AQ45" s="280">
        <f>VLOOKUP($B45,[1]在園者数_私SYT21413●!$B$6:$BJ$46,12,FALSE)</f>
        <v>8</v>
      </c>
      <c r="AR45" s="280"/>
      <c r="AS45" s="280"/>
      <c r="AT45" s="280">
        <f>VLOOKUP($B45,[1]在園者数_私SYT21413●!$B$6:$BJ$46,13,FALSE)</f>
        <v>13</v>
      </c>
      <c r="AU45" s="280"/>
      <c r="AV45" s="280"/>
      <c r="AW45" s="280">
        <f>IF(SUM(AZ45:BE45)=VLOOKUP($B45,[1]在園者数_私SYT21413●!$B$6:$BJ$46,17,FALSE),VLOOKUP($B45,[1]在園者数_私SYT21413●!$B$6:$BJ$46,17,FALSE))</f>
        <v>20</v>
      </c>
      <c r="AX45" s="280"/>
      <c r="AY45" s="280"/>
      <c r="AZ45" s="280">
        <f>VLOOKUP($B45,[1]在園者数_私SYT21413●!$B$6:$BJ$46,18,FALSE)</f>
        <v>14</v>
      </c>
      <c r="BA45" s="280"/>
      <c r="BB45" s="280"/>
      <c r="BC45" s="280">
        <f>VLOOKUP($B45,[1]在園者数_私SYT21413●!$B$6:$BJ$46,19,FALSE)</f>
        <v>6</v>
      </c>
      <c r="BD45" s="280"/>
      <c r="BE45" s="280"/>
      <c r="BF45" s="280">
        <f>IF(SUM(BI45:BN45)=VLOOKUP($B45,[1]在園者数_私SYT21413●!$B$6:$BJ$46,20,FALSE),VLOOKUP($B45,[1]在園者数_私SYT21413●!$B$6:$BJ$46,20,FALSE))</f>
        <v>14</v>
      </c>
      <c r="BG45" s="280"/>
      <c r="BH45" s="280"/>
      <c r="BI45" s="280">
        <f>VLOOKUP($B45,[1]在園者数_私SYT21413●!$B$6:$BJ$46,21,FALSE)</f>
        <v>10</v>
      </c>
      <c r="BJ45" s="280"/>
      <c r="BK45" s="280"/>
      <c r="BL45" s="280">
        <f>VLOOKUP($B45,[1]在園者数_私SYT21413●!$B$6:$BJ$46,22,FALSE)</f>
        <v>4</v>
      </c>
      <c r="BM45" s="280"/>
      <c r="BN45" s="280"/>
      <c r="BO45" s="280">
        <f>IF(SUM(BR45:BW45)=VLOOKUP($B45,[1]在園者数_私SYT21413●!$B$6:$BJ$46,29,FALSE),VLOOKUP($B45,[1]在園者数_私SYT21413●!$B$6:$BJ$46,29,FALSE))</f>
        <v>4</v>
      </c>
      <c r="BP45" s="280"/>
      <c r="BQ45" s="280"/>
      <c r="BR45" s="280">
        <f>VLOOKUP($B45,[1]在園者数_私SYT21413●!$B$6:$BJ$46,30,FALSE)</f>
        <v>2</v>
      </c>
      <c r="BS45" s="280"/>
      <c r="BT45" s="280"/>
      <c r="BU45" s="280">
        <f>VLOOKUP($B45,[1]在園者数_私SYT21413●!$B$6:$BJ$46,31,FALSE)</f>
        <v>2</v>
      </c>
      <c r="BV45" s="280"/>
      <c r="BW45" s="280"/>
      <c r="BX45" s="280">
        <f>IF(SUM(CA45:CF45)=VLOOKUP($B45,[1]在園者数_私SYT21413●!$B$6:$BJ$46,35,FALSE),VLOOKUP($B45,[1]在園者数_私SYT21413●!$B$6:$BJ$46,35,FALSE))</f>
        <v>21</v>
      </c>
      <c r="BY45" s="280"/>
      <c r="BZ45" s="280"/>
      <c r="CA45" s="280">
        <f>VLOOKUP($B45,[1]在園者数_私SYT21413●!$B$6:$BJ$46,36,FALSE)</f>
        <v>18</v>
      </c>
      <c r="CB45" s="280"/>
      <c r="CC45" s="280"/>
      <c r="CD45" s="280">
        <f>VLOOKUP($B45,[1]在園者数_私SYT21413●!$B$6:$BJ$46,37,FALSE)</f>
        <v>3</v>
      </c>
      <c r="CE45" s="280"/>
      <c r="CF45" s="280"/>
      <c r="CG45" s="280">
        <f>IF(SUM(CJ45:CO45)=VLOOKUP($B45,[1]在園者数_私SYT21413●!$B$6:$BJ$46,38,FALSE),VLOOKUP($B45,[1]在園者数_私SYT21413●!$B$6:$BJ$46,38,FALSE))</f>
        <v>8</v>
      </c>
      <c r="CH45" s="280"/>
      <c r="CI45" s="280"/>
      <c r="CJ45" s="280">
        <f>VLOOKUP($B45,[1]在園者数_私SYT21413●!$B$6:$BJ$46,39,FALSE)</f>
        <v>5</v>
      </c>
      <c r="CK45" s="280"/>
      <c r="CL45" s="280"/>
      <c r="CM45" s="280">
        <f>VLOOKUP($B45,[1]在園者数_私SYT21413●!$B$6:$BJ$46,40,FALSE)</f>
        <v>3</v>
      </c>
      <c r="CN45" s="280"/>
      <c r="CO45" s="280"/>
      <c r="CP45" s="280">
        <f>IF(SUM(CS45:CX45)=VLOOKUP($B45,[1]在園者数_私SYT21413●!$B$6:$BJ$46,41,FALSE),VLOOKUP($B45,[1]在園者数_私SYT21413●!$B$6:$BJ$46,41,FALSE))</f>
        <v>1</v>
      </c>
      <c r="CQ45" s="280"/>
      <c r="CR45" s="280"/>
      <c r="CS45" s="280">
        <f>VLOOKUP($B45,[1]在園者数_私SYT21413●!$B$6:$BJ$46,42,FALSE)</f>
        <v>0</v>
      </c>
      <c r="CT45" s="280"/>
      <c r="CU45" s="280"/>
      <c r="CV45" s="280">
        <f>VLOOKUP($B45,[1]在園者数_私SYT21413●!$B$6:$BJ$46,43,FALSE)</f>
        <v>1</v>
      </c>
      <c r="CW45" s="280"/>
      <c r="CX45" s="280"/>
      <c r="CY45" s="280">
        <f>IF(SUM(DB45:DG45)=VLOOKUP($B45,[1]在園者数_私SYT21413●!$B$6:$BJ$46,47,FALSE),VLOOKUP($B45,[1]在園者数_私SYT21413●!$B$6:$BJ$46,47,FALSE))</f>
        <v>15</v>
      </c>
      <c r="CZ45" s="280"/>
      <c r="DA45" s="280"/>
      <c r="DB45" s="280">
        <f>VLOOKUP($B45,[1]在園者数_私SYT21413●!$B$6:$BJ$46,48,FALSE)</f>
        <v>9</v>
      </c>
      <c r="DC45" s="280"/>
      <c r="DD45" s="280"/>
      <c r="DE45" s="280">
        <f>VLOOKUP($B45,[1]在園者数_私SYT21413●!$B$6:$BJ$46,49,FALSE)</f>
        <v>6</v>
      </c>
      <c r="DF45" s="280"/>
      <c r="DG45" s="280"/>
      <c r="DH45" s="280">
        <f>IF(SUM(DK45:DP45)=VLOOKUP($B45,[1]在園者数_私SYT21413●!$B$6:$BJ$46,50,FALSE),VLOOKUP($B45,[1]在園者数_私SYT21413●!$B$6:$BJ$46,50,FALSE))</f>
        <v>7</v>
      </c>
      <c r="DI45" s="280"/>
      <c r="DJ45" s="280"/>
      <c r="DK45" s="280">
        <f>VLOOKUP($B45,[1]在園者数_私SYT21413●!$B$6:$BJ$46,51,FALSE)</f>
        <v>4</v>
      </c>
      <c r="DL45" s="280"/>
      <c r="DM45" s="280"/>
      <c r="DN45" s="280">
        <f>VLOOKUP($B45,[1]在園者数_私SYT21413●!$B$6:$BJ$46,52,FALSE)</f>
        <v>3</v>
      </c>
      <c r="DO45" s="280"/>
      <c r="DP45" s="280"/>
      <c r="DQ45" s="280">
        <f>IF(SUM(DT45:DY45)=VLOOKUP($B45,[1]在園者数_私SYT21413●!$B$6:$BJ$46,53,FALSE),VLOOKUP($B45,[1]在園者数_私SYT21413●!$B$6:$BJ$46,53,FALSE))</f>
        <v>2</v>
      </c>
      <c r="DR45" s="280"/>
      <c r="DS45" s="280"/>
      <c r="DT45" s="280">
        <f>VLOOKUP($B45,[1]在園者数_私SYT21413●!$B$6:$BJ$46,54,FALSE)</f>
        <v>1</v>
      </c>
      <c r="DU45" s="280"/>
      <c r="DV45" s="280"/>
      <c r="DW45" s="280">
        <f>VLOOKUP($B45,[1]在園者数_私SYT21413●!$B$6:$BJ$46,55,FALSE)</f>
        <v>1</v>
      </c>
      <c r="DX45" s="280"/>
      <c r="DY45" s="280"/>
      <c r="DZ45" s="280">
        <f>IF(SUM(EC45:EH45)=VLOOKUP($B45,[1]在園者数_私SYT21413●!$B$6:$BJ$46,56,FALSE),VLOOKUP($B45,[1]在園者数_私SYT21413●!$B$6:$BJ$46,56,FALSE))</f>
        <v>0</v>
      </c>
      <c r="EA45" s="280"/>
      <c r="EB45" s="280"/>
      <c r="EC45" s="280">
        <f>VLOOKUP($B45,[1]在園者数_私SYT21413●!$B$6:$BJ$46,57,FALSE)</f>
        <v>0</v>
      </c>
      <c r="ED45" s="280"/>
      <c r="EE45" s="280"/>
      <c r="EF45" s="280">
        <f>VLOOKUP($B45,[1]在園者数_私SYT21413●!$B$6:$BJ$46,58,FALSE)</f>
        <v>0</v>
      </c>
      <c r="EG45" s="280"/>
      <c r="EH45" s="280"/>
      <c r="EI45" s="280">
        <f>VLOOKUP($B45,[1]教育・保育職員数本_私SYT21418●!$B$5:$BA$45,2,FALSE)</f>
        <v>28</v>
      </c>
      <c r="EJ45" s="280"/>
      <c r="EK45" s="280"/>
      <c r="EL45" s="280"/>
      <c r="EM45" s="280">
        <f>VLOOKUP($B45,[1]その他職員数_私SYT21431●!$B$5:$Q$45,2,FALSE)</f>
        <v>10</v>
      </c>
      <c r="EN45" s="280"/>
      <c r="EO45" s="280"/>
      <c r="EP45" s="281"/>
      <c r="EQ45" s="149"/>
      <c r="ER45" s="282" t="str">
        <f t="shared" si="1"/>
        <v>宜野湾市</v>
      </c>
      <c r="ES45" s="282"/>
      <c r="ET45" s="282"/>
      <c r="EU45" s="282"/>
      <c r="EV45" s="282"/>
      <c r="EW45" s="282"/>
      <c r="EX45" s="282"/>
    </row>
    <row r="46" spans="1:155" s="15" customFormat="1" ht="16.5" customHeight="1">
      <c r="B46" s="147" t="s">
        <v>39</v>
      </c>
      <c r="C46" s="148"/>
      <c r="D46" s="283">
        <f>VLOOKUP($B46,[1]学校数SYT21401●!$B$7:$AN$47,19,FALSE)</f>
        <v>4</v>
      </c>
      <c r="E46" s="280"/>
      <c r="F46" s="280"/>
      <c r="G46" s="280">
        <f>VLOOKUP($B46,[1]学級数SYT21405●!$B$5:$O$45,7,FALSE)</f>
        <v>13</v>
      </c>
      <c r="H46" s="280"/>
      <c r="I46" s="280"/>
      <c r="J46" s="280">
        <f>IF(SUM(V46,AE46,AN46,AW46,BF46,BO46,BX46,CG46,CP46,CY46,DH46,DQ46,DZ46)=VLOOKUP($B46,[1]在園者数_私SYT21413●!$B$6:$BJ$46,2,FALSE),VLOOKUP($B46,[1]在園者数_私SYT21413●!$B$6:$BJ$46,2,FALSE))</f>
        <v>342</v>
      </c>
      <c r="K46" s="280"/>
      <c r="L46" s="280"/>
      <c r="M46" s="280"/>
      <c r="N46" s="280">
        <f>IF(SUM(Y46,AH46,AQ46,AZ46,BI46,BR46,CA46,CJ46,CS46,DB46,DK46,DT46,EC46)=VLOOKUP($B46,[1]在園者数_私SYT21413●!$B$6:$BJ$46,3,FALSE),VLOOKUP($B46,[1]在園者数_私SYT21413●!$B$6:$BJ$46,3,FALSE))</f>
        <v>166</v>
      </c>
      <c r="O46" s="280"/>
      <c r="P46" s="280"/>
      <c r="Q46" s="280"/>
      <c r="R46" s="280">
        <f>IF(SUM(AB46,AK46,AT46,BC46,BL46,BU46,CD46,CM46,CV46,DE46,DN46,DW46,EF46)=VLOOKUP($B46,[1]在園者数_私SYT21413●!$B$6:$BJ$46,4,FALSE),VLOOKUP($B46,[1]在園者数_私SYT21413●!$B$6:$BJ$46,4,FALSE))</f>
        <v>176</v>
      </c>
      <c r="S46" s="280"/>
      <c r="T46" s="280"/>
      <c r="U46" s="280"/>
      <c r="V46" s="280">
        <f>IF(SUM(Y46:AD46)=VLOOKUP($B46,[1]在園者数_私SYT21413●!$B$6:$BJ$46,5,FALSE),VLOOKUP($B46,[1]在園者数_私SYT21413●!$B$6:$BJ$46,5,FALSE))</f>
        <v>22</v>
      </c>
      <c r="W46" s="280"/>
      <c r="X46" s="280"/>
      <c r="Y46" s="280">
        <f>VLOOKUP($B46,[1]在園者数_私SYT21413●!$B$6:$BJ$46,6,FALSE)</f>
        <v>9</v>
      </c>
      <c r="Z46" s="280"/>
      <c r="AA46" s="280"/>
      <c r="AB46" s="280">
        <f>VLOOKUP($B46,[1]在園者数_私SYT21413●!$B$6:$BJ$46,7,FALSE)</f>
        <v>13</v>
      </c>
      <c r="AC46" s="280"/>
      <c r="AD46" s="280"/>
      <c r="AE46" s="280">
        <f>IF(SUM(AH46:AM46)=VLOOKUP($B46,[1]在園者数_私SYT21413●!$B$6:$BJ$46,8,FALSE),VLOOKUP($B46,[1]在園者数_私SYT21413●!$B$6:$BJ$46,8,FALSE))</f>
        <v>45</v>
      </c>
      <c r="AF46" s="280"/>
      <c r="AG46" s="280"/>
      <c r="AH46" s="280">
        <f>VLOOKUP($B46,[1]在園者数_私SYT21413●!$B$6:$BJ$46,9,FALSE)</f>
        <v>23</v>
      </c>
      <c r="AI46" s="280"/>
      <c r="AJ46" s="280"/>
      <c r="AK46" s="280">
        <f>VLOOKUP($B46,[1]在園者数_私SYT21413●!$B$6:$BJ$46,10,FALSE)</f>
        <v>22</v>
      </c>
      <c r="AL46" s="280"/>
      <c r="AM46" s="280"/>
      <c r="AN46" s="280">
        <f>IF(SUM(AQ46:AV46)=VLOOKUP($B46,[1]在園者数_私SYT21413●!$B$6:$BJ$46,11,FALSE),VLOOKUP($B46,[1]在園者数_私SYT21413●!$B$6:$BJ$46,11,FALSE))</f>
        <v>47</v>
      </c>
      <c r="AO46" s="280"/>
      <c r="AP46" s="280"/>
      <c r="AQ46" s="280">
        <f>VLOOKUP($B46,[1]在園者数_私SYT21413●!$B$6:$BJ$46,12,FALSE)</f>
        <v>22</v>
      </c>
      <c r="AR46" s="280"/>
      <c r="AS46" s="280"/>
      <c r="AT46" s="280">
        <f>VLOOKUP($B46,[1]在園者数_私SYT21413●!$B$6:$BJ$46,13,FALSE)</f>
        <v>25</v>
      </c>
      <c r="AU46" s="280"/>
      <c r="AV46" s="280"/>
      <c r="AW46" s="280">
        <f>IF(SUM(AZ46:BE46)=VLOOKUP($B46,[1]在園者数_私SYT21413●!$B$6:$BJ$46,17,FALSE),VLOOKUP($B46,[1]在園者数_私SYT21413●!$B$6:$BJ$46,17,FALSE))</f>
        <v>34</v>
      </c>
      <c r="AX46" s="280"/>
      <c r="AY46" s="280"/>
      <c r="AZ46" s="280">
        <f>VLOOKUP($B46,[1]在園者数_私SYT21413●!$B$6:$BJ$46,18,FALSE)</f>
        <v>18</v>
      </c>
      <c r="BA46" s="280"/>
      <c r="BB46" s="280"/>
      <c r="BC46" s="280">
        <f>VLOOKUP($B46,[1]在園者数_私SYT21413●!$B$6:$BJ$46,19,FALSE)</f>
        <v>16</v>
      </c>
      <c r="BD46" s="280"/>
      <c r="BE46" s="280"/>
      <c r="BF46" s="280">
        <f>IF(SUM(BI46:BN46)=VLOOKUP($B46,[1]在園者数_私SYT21413●!$B$6:$BJ$46,20,FALSE),VLOOKUP($B46,[1]在園者数_私SYT21413●!$B$6:$BJ$46,20,FALSE))</f>
        <v>32</v>
      </c>
      <c r="BG46" s="280"/>
      <c r="BH46" s="280"/>
      <c r="BI46" s="280">
        <f>VLOOKUP($B46,[1]在園者数_私SYT21413●!$B$6:$BJ$46,21,FALSE)</f>
        <v>15</v>
      </c>
      <c r="BJ46" s="280"/>
      <c r="BK46" s="280"/>
      <c r="BL46" s="280">
        <f>VLOOKUP($B46,[1]在園者数_私SYT21413●!$B$6:$BJ$46,22,FALSE)</f>
        <v>17</v>
      </c>
      <c r="BM46" s="280"/>
      <c r="BN46" s="280"/>
      <c r="BO46" s="280">
        <f>IF(SUM(BR46:BW46)=VLOOKUP($B46,[1]在園者数_私SYT21413●!$B$6:$BJ$46,29,FALSE),VLOOKUP($B46,[1]在園者数_私SYT21413●!$B$6:$BJ$46,29,FALSE))</f>
        <v>4</v>
      </c>
      <c r="BP46" s="280"/>
      <c r="BQ46" s="280"/>
      <c r="BR46" s="280">
        <f>VLOOKUP($B46,[1]在園者数_私SYT21413●!$B$6:$BJ$46,30,FALSE)</f>
        <v>3</v>
      </c>
      <c r="BS46" s="280"/>
      <c r="BT46" s="280"/>
      <c r="BU46" s="280">
        <f>VLOOKUP($B46,[1]在園者数_私SYT21413●!$B$6:$BJ$46,31,FALSE)</f>
        <v>1</v>
      </c>
      <c r="BV46" s="280"/>
      <c r="BW46" s="280"/>
      <c r="BX46" s="280">
        <f>IF(SUM(CA46:CF46)=VLOOKUP($B46,[1]在園者数_私SYT21413●!$B$6:$BJ$46,35,FALSE),VLOOKUP($B46,[1]在園者数_私SYT21413●!$B$6:$BJ$46,35,FALSE))</f>
        <v>41</v>
      </c>
      <c r="BY46" s="280"/>
      <c r="BZ46" s="280"/>
      <c r="CA46" s="280">
        <f>VLOOKUP($B46,[1]在園者数_私SYT21413●!$B$6:$BJ$46,36,FALSE)</f>
        <v>17</v>
      </c>
      <c r="CB46" s="280"/>
      <c r="CC46" s="280"/>
      <c r="CD46" s="280">
        <f>VLOOKUP($B46,[1]在園者数_私SYT21413●!$B$6:$BJ$46,37,FALSE)</f>
        <v>24</v>
      </c>
      <c r="CE46" s="280"/>
      <c r="CF46" s="280"/>
      <c r="CG46" s="280">
        <f>IF(SUM(CJ46:CO46)=VLOOKUP($B46,[1]在園者数_私SYT21413●!$B$6:$BJ$46,38,FALSE),VLOOKUP($B46,[1]在園者数_私SYT21413●!$B$6:$BJ$46,38,FALSE))</f>
        <v>28</v>
      </c>
      <c r="CH46" s="280"/>
      <c r="CI46" s="280"/>
      <c r="CJ46" s="280">
        <f>VLOOKUP($B46,[1]在園者数_私SYT21413●!$B$6:$BJ$46,39,FALSE)</f>
        <v>15</v>
      </c>
      <c r="CK46" s="280"/>
      <c r="CL46" s="280"/>
      <c r="CM46" s="280">
        <f>VLOOKUP($B46,[1]在園者数_私SYT21413●!$B$6:$BJ$46,40,FALSE)</f>
        <v>13</v>
      </c>
      <c r="CN46" s="280"/>
      <c r="CO46" s="280"/>
      <c r="CP46" s="280">
        <f>IF(SUM(CS46:CX46)=VLOOKUP($B46,[1]在園者数_私SYT21413●!$B$6:$BJ$46,41,FALSE),VLOOKUP($B46,[1]在園者数_私SYT21413●!$B$6:$BJ$46,41,FALSE))</f>
        <v>11</v>
      </c>
      <c r="CQ46" s="280"/>
      <c r="CR46" s="280"/>
      <c r="CS46" s="280">
        <f>VLOOKUP($B46,[1]在園者数_私SYT21413●!$B$6:$BJ$46,42,FALSE)</f>
        <v>3</v>
      </c>
      <c r="CT46" s="280"/>
      <c r="CU46" s="280"/>
      <c r="CV46" s="280">
        <f>VLOOKUP($B46,[1]在園者数_私SYT21413●!$B$6:$BJ$46,43,FALSE)</f>
        <v>8</v>
      </c>
      <c r="CW46" s="280"/>
      <c r="CX46" s="280"/>
      <c r="CY46" s="280">
        <f>IF(SUM(DB46:DG46)=VLOOKUP($B46,[1]在園者数_私SYT21413●!$B$6:$BJ$46,47,FALSE),VLOOKUP($B46,[1]在園者数_私SYT21413●!$B$6:$BJ$46,47,FALSE))</f>
        <v>23</v>
      </c>
      <c r="CZ46" s="280"/>
      <c r="DA46" s="280"/>
      <c r="DB46" s="280">
        <f>VLOOKUP($B46,[1]在園者数_私SYT21413●!$B$6:$BJ$46,48,FALSE)</f>
        <v>12</v>
      </c>
      <c r="DC46" s="280"/>
      <c r="DD46" s="280"/>
      <c r="DE46" s="280">
        <f>VLOOKUP($B46,[1]在園者数_私SYT21413●!$B$6:$BJ$46,49,FALSE)</f>
        <v>11</v>
      </c>
      <c r="DF46" s="280"/>
      <c r="DG46" s="280"/>
      <c r="DH46" s="280">
        <f>IF(SUM(DK46:DP46)=VLOOKUP($B46,[1]在園者数_私SYT21413●!$B$6:$BJ$46,50,FALSE),VLOOKUP($B46,[1]在園者数_私SYT21413●!$B$6:$BJ$46,50,FALSE))</f>
        <v>35</v>
      </c>
      <c r="DI46" s="280"/>
      <c r="DJ46" s="280"/>
      <c r="DK46" s="280">
        <f>VLOOKUP($B46,[1]在園者数_私SYT21413●!$B$6:$BJ$46,51,FALSE)</f>
        <v>19</v>
      </c>
      <c r="DL46" s="280"/>
      <c r="DM46" s="280"/>
      <c r="DN46" s="280">
        <f>VLOOKUP($B46,[1]在園者数_私SYT21413●!$B$6:$BJ$46,52,FALSE)</f>
        <v>16</v>
      </c>
      <c r="DO46" s="280"/>
      <c r="DP46" s="280"/>
      <c r="DQ46" s="280">
        <f>IF(SUM(DT46:DY46)=VLOOKUP($B46,[1]在園者数_私SYT21413●!$B$6:$BJ$46,53,FALSE),VLOOKUP($B46,[1]在園者数_私SYT21413●!$B$6:$BJ$46,53,FALSE))</f>
        <v>8</v>
      </c>
      <c r="DR46" s="280"/>
      <c r="DS46" s="280"/>
      <c r="DT46" s="280">
        <f>VLOOKUP($B46,[1]在園者数_私SYT21413●!$B$6:$BJ$46,54,FALSE)</f>
        <v>4</v>
      </c>
      <c r="DU46" s="280"/>
      <c r="DV46" s="280"/>
      <c r="DW46" s="280">
        <f>VLOOKUP($B46,[1]在園者数_私SYT21413●!$B$6:$BJ$46,55,FALSE)</f>
        <v>4</v>
      </c>
      <c r="DX46" s="280"/>
      <c r="DY46" s="280"/>
      <c r="DZ46" s="280">
        <f>IF(SUM(EC46:EH46)=VLOOKUP($B46,[1]在園者数_私SYT21413●!$B$6:$BJ$46,56,FALSE),VLOOKUP($B46,[1]在園者数_私SYT21413●!$B$6:$BJ$46,56,FALSE))</f>
        <v>12</v>
      </c>
      <c r="EA46" s="280"/>
      <c r="EB46" s="280"/>
      <c r="EC46" s="280">
        <f>VLOOKUP($B46,[1]在園者数_私SYT21413●!$B$6:$BJ$46,57,FALSE)</f>
        <v>6</v>
      </c>
      <c r="ED46" s="280"/>
      <c r="EE46" s="280"/>
      <c r="EF46" s="280">
        <f>VLOOKUP($B46,[1]在園者数_私SYT21413●!$B$6:$BJ$46,58,FALSE)</f>
        <v>6</v>
      </c>
      <c r="EG46" s="280"/>
      <c r="EH46" s="280"/>
      <c r="EI46" s="280">
        <f>VLOOKUP($B46,[1]教育・保育職員数本_私SYT21418●!$B$5:$BA$45,2,FALSE)</f>
        <v>70</v>
      </c>
      <c r="EJ46" s="280"/>
      <c r="EK46" s="280"/>
      <c r="EL46" s="280"/>
      <c r="EM46" s="280">
        <f>VLOOKUP($B46,[1]その他職員数_私SYT21431●!$B$5:$Q$45,2,FALSE)</f>
        <v>16</v>
      </c>
      <c r="EN46" s="280"/>
      <c r="EO46" s="280"/>
      <c r="EP46" s="281"/>
      <c r="EQ46" s="149"/>
      <c r="ER46" s="282" t="str">
        <f t="shared" si="1"/>
        <v>石垣市</v>
      </c>
      <c r="ES46" s="282"/>
      <c r="ET46" s="282"/>
      <c r="EU46" s="282"/>
      <c r="EV46" s="282"/>
      <c r="EW46" s="282"/>
      <c r="EX46" s="282"/>
    </row>
    <row r="47" spans="1:155" s="15" customFormat="1" ht="16.5" customHeight="1">
      <c r="B47" s="147" t="s">
        <v>40</v>
      </c>
      <c r="C47" s="148"/>
      <c r="D47" s="283">
        <f>VLOOKUP($B47,[1]学校数SYT21401●!$B$7:$AN$47,19,FALSE)</f>
        <v>10</v>
      </c>
      <c r="E47" s="280"/>
      <c r="F47" s="280"/>
      <c r="G47" s="280">
        <f>VLOOKUP($B47,[1]学級数SYT21405●!$B$5:$O$45,7,FALSE)</f>
        <v>45</v>
      </c>
      <c r="H47" s="280"/>
      <c r="I47" s="280"/>
      <c r="J47" s="280">
        <f>IF(SUM(V47,AE47,AN47,AW47,BF47,BO47,BX47,CG47,CP47,CY47,DH47,DQ47,DZ47)=VLOOKUP($B47,[1]在園者数_私SYT21413●!$B$6:$BJ$46,2,FALSE),VLOOKUP($B47,[1]在園者数_私SYT21413●!$B$6:$BJ$46,2,FALSE))</f>
        <v>1221</v>
      </c>
      <c r="K47" s="280"/>
      <c r="L47" s="280"/>
      <c r="M47" s="280"/>
      <c r="N47" s="280">
        <f>IF(SUM(Y47,AH47,AQ47,AZ47,BI47,BR47,CA47,CJ47,CS47,DB47,DK47,DT47,EC47)=VLOOKUP($B47,[1]在園者数_私SYT21413●!$B$6:$BJ$46,3,FALSE),VLOOKUP($B47,[1]在園者数_私SYT21413●!$B$6:$BJ$46,3,FALSE))</f>
        <v>640</v>
      </c>
      <c r="O47" s="280"/>
      <c r="P47" s="280"/>
      <c r="Q47" s="280"/>
      <c r="R47" s="280">
        <f>IF(SUM(AB47,AK47,AT47,BC47,BL47,BU47,CD47,CM47,CV47,DE47,DN47,DW47,EF47)=VLOOKUP($B47,[1]在園者数_私SYT21413●!$B$6:$BJ$46,4,FALSE),VLOOKUP($B47,[1]在園者数_私SYT21413●!$B$6:$BJ$46,4,FALSE))</f>
        <v>581</v>
      </c>
      <c r="S47" s="280"/>
      <c r="T47" s="280"/>
      <c r="U47" s="280"/>
      <c r="V47" s="280">
        <f>IF(SUM(Y47:AD47)=VLOOKUP($B47,[1]在園者数_私SYT21413●!$B$6:$BJ$46,5,FALSE),VLOOKUP($B47,[1]在園者数_私SYT21413●!$B$6:$BJ$46,5,FALSE))</f>
        <v>30</v>
      </c>
      <c r="W47" s="280"/>
      <c r="X47" s="280"/>
      <c r="Y47" s="280">
        <f>VLOOKUP($B47,[1]在園者数_私SYT21413●!$B$6:$BJ$46,6,FALSE)</f>
        <v>19</v>
      </c>
      <c r="Z47" s="280"/>
      <c r="AA47" s="280"/>
      <c r="AB47" s="280">
        <f>VLOOKUP($B47,[1]在園者数_私SYT21413●!$B$6:$BJ$46,7,FALSE)</f>
        <v>11</v>
      </c>
      <c r="AC47" s="280"/>
      <c r="AD47" s="280"/>
      <c r="AE47" s="280">
        <f>IF(SUM(AH47:AM47)=VLOOKUP($B47,[1]在園者数_私SYT21413●!$B$6:$BJ$46,8,FALSE),VLOOKUP($B47,[1]在園者数_私SYT21413●!$B$6:$BJ$46,8,FALSE))</f>
        <v>77</v>
      </c>
      <c r="AF47" s="280"/>
      <c r="AG47" s="280"/>
      <c r="AH47" s="280">
        <f>VLOOKUP($B47,[1]在園者数_私SYT21413●!$B$6:$BJ$46,9,FALSE)</f>
        <v>37</v>
      </c>
      <c r="AI47" s="280"/>
      <c r="AJ47" s="280"/>
      <c r="AK47" s="280">
        <f>VLOOKUP($B47,[1]在園者数_私SYT21413●!$B$6:$BJ$46,10,FALSE)</f>
        <v>40</v>
      </c>
      <c r="AL47" s="280"/>
      <c r="AM47" s="280"/>
      <c r="AN47" s="280">
        <f>IF(SUM(AQ47:AV47)=VLOOKUP($B47,[1]在園者数_私SYT21413●!$B$6:$BJ$46,11,FALSE),VLOOKUP($B47,[1]在園者数_私SYT21413●!$B$6:$BJ$46,11,FALSE))</f>
        <v>82</v>
      </c>
      <c r="AO47" s="280"/>
      <c r="AP47" s="280"/>
      <c r="AQ47" s="280">
        <f>VLOOKUP($B47,[1]在園者数_私SYT21413●!$B$6:$BJ$46,12,FALSE)</f>
        <v>43</v>
      </c>
      <c r="AR47" s="280"/>
      <c r="AS47" s="280"/>
      <c r="AT47" s="280">
        <f>VLOOKUP($B47,[1]在園者数_私SYT21413●!$B$6:$BJ$46,13,FALSE)</f>
        <v>39</v>
      </c>
      <c r="AU47" s="280"/>
      <c r="AV47" s="280"/>
      <c r="AW47" s="280">
        <f>IF(SUM(AZ47:BE47)=VLOOKUP($B47,[1]在園者数_私SYT21413●!$B$6:$BJ$46,17,FALSE),VLOOKUP($B47,[1]在園者数_私SYT21413●!$B$6:$BJ$46,17,FALSE))</f>
        <v>55</v>
      </c>
      <c r="AX47" s="280"/>
      <c r="AY47" s="280"/>
      <c r="AZ47" s="280">
        <f>VLOOKUP($B47,[1]在園者数_私SYT21413●!$B$6:$BJ$46,18,FALSE)</f>
        <v>29</v>
      </c>
      <c r="BA47" s="280"/>
      <c r="BB47" s="280"/>
      <c r="BC47" s="280">
        <f>VLOOKUP($B47,[1]在園者数_私SYT21413●!$B$6:$BJ$46,19,FALSE)</f>
        <v>26</v>
      </c>
      <c r="BD47" s="280"/>
      <c r="BE47" s="280"/>
      <c r="BF47" s="280">
        <f>IF(SUM(BI47:BN47)=VLOOKUP($B47,[1]在園者数_私SYT21413●!$B$6:$BJ$46,20,FALSE),VLOOKUP($B47,[1]在園者数_私SYT21413●!$B$6:$BJ$46,20,FALSE))</f>
        <v>209</v>
      </c>
      <c r="BG47" s="280"/>
      <c r="BH47" s="280"/>
      <c r="BI47" s="280">
        <f>VLOOKUP($B47,[1]在園者数_私SYT21413●!$B$6:$BJ$46,21,FALSE)</f>
        <v>119</v>
      </c>
      <c r="BJ47" s="280"/>
      <c r="BK47" s="280"/>
      <c r="BL47" s="280">
        <f>VLOOKUP($B47,[1]在園者数_私SYT21413●!$B$6:$BJ$46,22,FALSE)</f>
        <v>90</v>
      </c>
      <c r="BM47" s="280"/>
      <c r="BN47" s="280"/>
      <c r="BO47" s="280">
        <f>IF(SUM(BR47:BW47)=VLOOKUP($B47,[1]在園者数_私SYT21413●!$B$6:$BJ$46,29,FALSE),VLOOKUP($B47,[1]在園者数_私SYT21413●!$B$6:$BJ$46,29,FALSE))</f>
        <v>29</v>
      </c>
      <c r="BP47" s="280"/>
      <c r="BQ47" s="280"/>
      <c r="BR47" s="280">
        <f>VLOOKUP($B47,[1]在園者数_私SYT21413●!$B$6:$BJ$46,30,FALSE)</f>
        <v>12</v>
      </c>
      <c r="BS47" s="280"/>
      <c r="BT47" s="280"/>
      <c r="BU47" s="280">
        <f>VLOOKUP($B47,[1]在園者数_私SYT21413●!$B$6:$BJ$46,31,FALSE)</f>
        <v>17</v>
      </c>
      <c r="BV47" s="280"/>
      <c r="BW47" s="280"/>
      <c r="BX47" s="280">
        <f>IF(SUM(CA47:CF47)=VLOOKUP($B47,[1]在園者数_私SYT21413●!$B$6:$BJ$46,35,FALSE),VLOOKUP($B47,[1]在園者数_私SYT21413●!$B$6:$BJ$46,35,FALSE))</f>
        <v>74</v>
      </c>
      <c r="BY47" s="280"/>
      <c r="BZ47" s="280"/>
      <c r="CA47" s="280">
        <f>VLOOKUP($B47,[1]在園者数_私SYT21413●!$B$6:$BJ$46,36,FALSE)</f>
        <v>49</v>
      </c>
      <c r="CB47" s="280"/>
      <c r="CC47" s="280"/>
      <c r="CD47" s="280">
        <f>VLOOKUP($B47,[1]在園者数_私SYT21413●!$B$6:$BJ$46,37,FALSE)</f>
        <v>25</v>
      </c>
      <c r="CE47" s="280"/>
      <c r="CF47" s="280"/>
      <c r="CG47" s="280">
        <f>IF(SUM(CJ47:CO47)=VLOOKUP($B47,[1]在園者数_私SYT21413●!$B$6:$BJ$46,38,FALSE),VLOOKUP($B47,[1]在園者数_私SYT21413●!$B$6:$BJ$46,38,FALSE))</f>
        <v>217</v>
      </c>
      <c r="CH47" s="280"/>
      <c r="CI47" s="280"/>
      <c r="CJ47" s="280">
        <f>VLOOKUP($B47,[1]在園者数_私SYT21413●!$B$6:$BJ$46,39,FALSE)</f>
        <v>110</v>
      </c>
      <c r="CK47" s="280"/>
      <c r="CL47" s="280"/>
      <c r="CM47" s="280">
        <f>VLOOKUP($B47,[1]在園者数_私SYT21413●!$B$6:$BJ$46,40,FALSE)</f>
        <v>107</v>
      </c>
      <c r="CN47" s="280"/>
      <c r="CO47" s="280"/>
      <c r="CP47" s="280">
        <f>IF(SUM(CS47:CX47)=VLOOKUP($B47,[1]在園者数_私SYT21413●!$B$6:$BJ$46,41,FALSE),VLOOKUP($B47,[1]在園者数_私SYT21413●!$B$6:$BJ$46,41,FALSE))</f>
        <v>44</v>
      </c>
      <c r="CQ47" s="280"/>
      <c r="CR47" s="280"/>
      <c r="CS47" s="280">
        <f>VLOOKUP($B47,[1]在園者数_私SYT21413●!$B$6:$BJ$46,42,FALSE)</f>
        <v>23</v>
      </c>
      <c r="CT47" s="280"/>
      <c r="CU47" s="280"/>
      <c r="CV47" s="280">
        <f>VLOOKUP($B47,[1]在園者数_私SYT21413●!$B$6:$BJ$46,43,FALSE)</f>
        <v>21</v>
      </c>
      <c r="CW47" s="280"/>
      <c r="CX47" s="280"/>
      <c r="CY47" s="280">
        <f>IF(SUM(DB47:DG47)=VLOOKUP($B47,[1]在園者数_私SYT21413●!$B$6:$BJ$46,47,FALSE),VLOOKUP($B47,[1]在園者数_私SYT21413●!$B$6:$BJ$46,47,FALSE))</f>
        <v>64</v>
      </c>
      <c r="CZ47" s="280"/>
      <c r="DA47" s="280"/>
      <c r="DB47" s="280">
        <f>VLOOKUP($B47,[1]在園者数_私SYT21413●!$B$6:$BJ$46,48,FALSE)</f>
        <v>25</v>
      </c>
      <c r="DC47" s="280"/>
      <c r="DD47" s="280"/>
      <c r="DE47" s="280">
        <f>VLOOKUP($B47,[1]在園者数_私SYT21413●!$B$6:$BJ$46,49,FALSE)</f>
        <v>39</v>
      </c>
      <c r="DF47" s="280"/>
      <c r="DG47" s="280"/>
      <c r="DH47" s="280">
        <f>IF(SUM(DK47:DP47)=VLOOKUP($B47,[1]在園者数_私SYT21413●!$B$6:$BJ$46,50,FALSE),VLOOKUP($B47,[1]在園者数_私SYT21413●!$B$6:$BJ$46,50,FALSE))</f>
        <v>164</v>
      </c>
      <c r="DI47" s="280"/>
      <c r="DJ47" s="280"/>
      <c r="DK47" s="280">
        <f>VLOOKUP($B47,[1]在園者数_私SYT21413●!$B$6:$BJ$46,51,FALSE)</f>
        <v>84</v>
      </c>
      <c r="DL47" s="280"/>
      <c r="DM47" s="280"/>
      <c r="DN47" s="280">
        <f>VLOOKUP($B47,[1]在園者数_私SYT21413●!$B$6:$BJ$46,52,FALSE)</f>
        <v>80</v>
      </c>
      <c r="DO47" s="280"/>
      <c r="DP47" s="280"/>
      <c r="DQ47" s="280">
        <f>IF(SUM(DT47:DY47)=VLOOKUP($B47,[1]在園者数_私SYT21413●!$B$6:$BJ$46,53,FALSE),VLOOKUP($B47,[1]在園者数_私SYT21413●!$B$6:$BJ$46,53,FALSE))</f>
        <v>84</v>
      </c>
      <c r="DR47" s="280"/>
      <c r="DS47" s="280"/>
      <c r="DT47" s="280">
        <f>VLOOKUP($B47,[1]在園者数_私SYT21413●!$B$6:$BJ$46,54,FALSE)</f>
        <v>47</v>
      </c>
      <c r="DU47" s="280"/>
      <c r="DV47" s="280"/>
      <c r="DW47" s="280">
        <f>VLOOKUP($B47,[1]在園者数_私SYT21413●!$B$6:$BJ$46,55,FALSE)</f>
        <v>37</v>
      </c>
      <c r="DX47" s="280"/>
      <c r="DY47" s="280"/>
      <c r="DZ47" s="280">
        <f>IF(SUM(EC47:EH47)=VLOOKUP($B47,[1]在園者数_私SYT21413●!$B$6:$BJ$46,56,FALSE),VLOOKUP($B47,[1]在園者数_私SYT21413●!$B$6:$BJ$46,56,FALSE))</f>
        <v>92</v>
      </c>
      <c r="EA47" s="280"/>
      <c r="EB47" s="280"/>
      <c r="EC47" s="280">
        <f>VLOOKUP($B47,[1]在園者数_私SYT21413●!$B$6:$BJ$46,57,FALSE)</f>
        <v>43</v>
      </c>
      <c r="ED47" s="280"/>
      <c r="EE47" s="280"/>
      <c r="EF47" s="280">
        <f>VLOOKUP($B47,[1]在園者数_私SYT21413●!$B$6:$BJ$46,58,FALSE)</f>
        <v>49</v>
      </c>
      <c r="EG47" s="280"/>
      <c r="EH47" s="280"/>
      <c r="EI47" s="280">
        <f>VLOOKUP($B47,[1]教育・保育職員数本_私SYT21418●!$B$5:$BA$45,2,FALSE)</f>
        <v>194</v>
      </c>
      <c r="EJ47" s="280"/>
      <c r="EK47" s="280"/>
      <c r="EL47" s="280"/>
      <c r="EM47" s="280">
        <f>VLOOKUP($B47,[1]その他職員数_私SYT21431●!$B$5:$Q$45,2,FALSE)</f>
        <v>38</v>
      </c>
      <c r="EN47" s="280"/>
      <c r="EO47" s="280"/>
      <c r="EP47" s="281"/>
      <c r="EQ47" s="149"/>
      <c r="ER47" s="282" t="str">
        <f t="shared" si="1"/>
        <v>浦添市</v>
      </c>
      <c r="ES47" s="282"/>
      <c r="ET47" s="282"/>
      <c r="EU47" s="282"/>
      <c r="EV47" s="282"/>
      <c r="EW47" s="282"/>
      <c r="EX47" s="282"/>
    </row>
    <row r="48" spans="1:155" s="15" customFormat="1" ht="16.5" customHeight="1">
      <c r="B48" s="147" t="s">
        <v>127</v>
      </c>
      <c r="C48" s="148"/>
      <c r="D48" s="283">
        <f>VLOOKUP($B48,[1]学校数SYT21401●!$B$7:$AN$47,19,FALSE)</f>
        <v>6</v>
      </c>
      <c r="E48" s="280"/>
      <c r="F48" s="280"/>
      <c r="G48" s="280">
        <f>VLOOKUP($B48,[1]学級数SYT21405●!$B$5:$O$45,7,FALSE)</f>
        <v>18</v>
      </c>
      <c r="H48" s="280"/>
      <c r="I48" s="280"/>
      <c r="J48" s="280">
        <f>IF(SUM(V48,AE48,AN48,AW48,BF48,BO48,BX48,CG48,CP48,CY48,DH48,DQ48,DZ48)=VLOOKUP($B48,[1]在園者数_私SYT21413●!$B$6:$BJ$46,2,FALSE),VLOOKUP($B48,[1]在園者数_私SYT21413●!$B$6:$BJ$46,2,FALSE))</f>
        <v>544</v>
      </c>
      <c r="K48" s="280"/>
      <c r="L48" s="280"/>
      <c r="M48" s="280"/>
      <c r="N48" s="280">
        <f>IF(SUM(Y48,AH48,AQ48,AZ48,BI48,BR48,CA48,CJ48,CS48,DB48,DK48,DT48,EC48)=VLOOKUP($B48,[1]在園者数_私SYT21413●!$B$6:$BJ$46,3,FALSE),VLOOKUP($B48,[1]在園者数_私SYT21413●!$B$6:$BJ$46,3,FALSE))</f>
        <v>284</v>
      </c>
      <c r="O48" s="280"/>
      <c r="P48" s="280"/>
      <c r="Q48" s="280"/>
      <c r="R48" s="280">
        <f>IF(SUM(AB48,AK48,AT48,BC48,BL48,BU48,CD48,CM48,CV48,DE48,DN48,DW48,EF48)=VLOOKUP($B48,[1]在園者数_私SYT21413●!$B$6:$BJ$46,4,FALSE),VLOOKUP($B48,[1]在園者数_私SYT21413●!$B$6:$BJ$46,4,FALSE))</f>
        <v>260</v>
      </c>
      <c r="S48" s="280"/>
      <c r="T48" s="280"/>
      <c r="U48" s="280"/>
      <c r="V48" s="280">
        <f>IF(SUM(Y48:AD48)=VLOOKUP($B48,[1]在園者数_私SYT21413●!$B$6:$BJ$46,5,FALSE),VLOOKUP($B48,[1]在園者数_私SYT21413●!$B$6:$BJ$46,5,FALSE))</f>
        <v>43</v>
      </c>
      <c r="W48" s="280"/>
      <c r="X48" s="280"/>
      <c r="Y48" s="280">
        <f>VLOOKUP($B48,[1]在園者数_私SYT21413●!$B$6:$BJ$46,6,FALSE)</f>
        <v>20</v>
      </c>
      <c r="Z48" s="280"/>
      <c r="AA48" s="280"/>
      <c r="AB48" s="280">
        <f>VLOOKUP($B48,[1]在園者数_私SYT21413●!$B$6:$BJ$46,7,FALSE)</f>
        <v>23</v>
      </c>
      <c r="AC48" s="280"/>
      <c r="AD48" s="280"/>
      <c r="AE48" s="280">
        <f>IF(SUM(AH48:AM48)=VLOOKUP($B48,[1]在園者数_私SYT21413●!$B$6:$BJ$46,8,FALSE),VLOOKUP($B48,[1]在園者数_私SYT21413●!$B$6:$BJ$46,8,FALSE))</f>
        <v>67</v>
      </c>
      <c r="AF48" s="280"/>
      <c r="AG48" s="280"/>
      <c r="AH48" s="280">
        <f>VLOOKUP($B48,[1]在園者数_私SYT21413●!$B$6:$BJ$46,9,FALSE)</f>
        <v>40</v>
      </c>
      <c r="AI48" s="280"/>
      <c r="AJ48" s="280"/>
      <c r="AK48" s="280">
        <f>VLOOKUP($B48,[1]在園者数_私SYT21413●!$B$6:$BJ$46,10,FALSE)</f>
        <v>27</v>
      </c>
      <c r="AL48" s="280"/>
      <c r="AM48" s="280"/>
      <c r="AN48" s="280">
        <f>IF(SUM(AQ48:AV48)=VLOOKUP($B48,[1]在園者数_私SYT21413●!$B$6:$BJ$46,11,FALSE),VLOOKUP($B48,[1]在園者数_私SYT21413●!$B$6:$BJ$46,11,FALSE))</f>
        <v>81</v>
      </c>
      <c r="AO48" s="280"/>
      <c r="AP48" s="280"/>
      <c r="AQ48" s="280">
        <f>VLOOKUP($B48,[1]在園者数_私SYT21413●!$B$6:$BJ$46,12,FALSE)</f>
        <v>41</v>
      </c>
      <c r="AR48" s="280"/>
      <c r="AS48" s="280"/>
      <c r="AT48" s="280">
        <f>VLOOKUP($B48,[1]在園者数_私SYT21413●!$B$6:$BJ$46,13,FALSE)</f>
        <v>40</v>
      </c>
      <c r="AU48" s="280"/>
      <c r="AV48" s="280"/>
      <c r="AW48" s="280">
        <f>IF(SUM(AZ48:BE48)=VLOOKUP($B48,[1]在園者数_私SYT21413●!$B$6:$BJ$46,17,FALSE),VLOOKUP($B48,[1]在園者数_私SYT21413●!$B$6:$BJ$46,17,FALSE))</f>
        <v>76</v>
      </c>
      <c r="AX48" s="280"/>
      <c r="AY48" s="280"/>
      <c r="AZ48" s="280">
        <f>VLOOKUP($B48,[1]在園者数_私SYT21413●!$B$6:$BJ$46,18,FALSE)</f>
        <v>36</v>
      </c>
      <c r="BA48" s="280"/>
      <c r="BB48" s="280"/>
      <c r="BC48" s="280">
        <f>VLOOKUP($B48,[1]在園者数_私SYT21413●!$B$6:$BJ$46,19,FALSE)</f>
        <v>40</v>
      </c>
      <c r="BD48" s="280"/>
      <c r="BE48" s="280"/>
      <c r="BF48" s="280">
        <f>IF(SUM(BI48:BN48)=VLOOKUP($B48,[1]在園者数_私SYT21413●!$B$6:$BJ$46,20,FALSE),VLOOKUP($B48,[1]在園者数_私SYT21413●!$B$6:$BJ$46,20,FALSE))</f>
        <v>30</v>
      </c>
      <c r="BG48" s="280"/>
      <c r="BH48" s="280"/>
      <c r="BI48" s="280">
        <f>VLOOKUP($B48,[1]在園者数_私SYT21413●!$B$6:$BJ$46,21,FALSE)</f>
        <v>14</v>
      </c>
      <c r="BJ48" s="280"/>
      <c r="BK48" s="280"/>
      <c r="BL48" s="280">
        <f>VLOOKUP($B48,[1]在園者数_私SYT21413●!$B$6:$BJ$46,22,FALSE)</f>
        <v>16</v>
      </c>
      <c r="BM48" s="280"/>
      <c r="BN48" s="280"/>
      <c r="BO48" s="280">
        <f>IF(SUM(BR48:BW48)=VLOOKUP($B48,[1]在園者数_私SYT21413●!$B$6:$BJ$46,29,FALSE),VLOOKUP($B48,[1]在園者数_私SYT21413●!$B$6:$BJ$46,29,FALSE))</f>
        <v>8</v>
      </c>
      <c r="BP48" s="280"/>
      <c r="BQ48" s="280"/>
      <c r="BR48" s="280">
        <f>VLOOKUP($B48,[1]在園者数_私SYT21413●!$B$6:$BJ$46,30,FALSE)</f>
        <v>5</v>
      </c>
      <c r="BS48" s="280"/>
      <c r="BT48" s="280"/>
      <c r="BU48" s="280">
        <f>VLOOKUP($B48,[1]在園者数_私SYT21413●!$B$6:$BJ$46,31,FALSE)</f>
        <v>3</v>
      </c>
      <c r="BV48" s="280"/>
      <c r="BW48" s="280"/>
      <c r="BX48" s="280">
        <f>IF(SUM(CA48:CF48)=VLOOKUP($B48,[1]在園者数_私SYT21413●!$B$6:$BJ$46,35,FALSE),VLOOKUP($B48,[1]在園者数_私SYT21413●!$B$6:$BJ$46,35,FALSE))</f>
        <v>85</v>
      </c>
      <c r="BY48" s="280"/>
      <c r="BZ48" s="280"/>
      <c r="CA48" s="280">
        <f>VLOOKUP($B48,[1]在園者数_私SYT21413●!$B$6:$BJ$46,36,FALSE)</f>
        <v>42</v>
      </c>
      <c r="CB48" s="280"/>
      <c r="CC48" s="280"/>
      <c r="CD48" s="280">
        <f>VLOOKUP($B48,[1]在園者数_私SYT21413●!$B$6:$BJ$46,37,FALSE)</f>
        <v>43</v>
      </c>
      <c r="CE48" s="280"/>
      <c r="CF48" s="280"/>
      <c r="CG48" s="280">
        <f>IF(SUM(CJ48:CO48)=VLOOKUP($B48,[1]在園者数_私SYT21413●!$B$6:$BJ$46,38,FALSE),VLOOKUP($B48,[1]在園者数_私SYT21413●!$B$6:$BJ$46,38,FALSE))</f>
        <v>27</v>
      </c>
      <c r="CH48" s="280"/>
      <c r="CI48" s="280"/>
      <c r="CJ48" s="280">
        <f>VLOOKUP($B48,[1]在園者数_私SYT21413●!$B$6:$BJ$46,39,FALSE)</f>
        <v>13</v>
      </c>
      <c r="CK48" s="280"/>
      <c r="CL48" s="280"/>
      <c r="CM48" s="280">
        <f>VLOOKUP($B48,[1]在園者数_私SYT21413●!$B$6:$BJ$46,40,FALSE)</f>
        <v>14</v>
      </c>
      <c r="CN48" s="280"/>
      <c r="CO48" s="280"/>
      <c r="CP48" s="280">
        <f>IF(SUM(CS48:CX48)=VLOOKUP($B48,[1]在園者数_私SYT21413●!$B$6:$BJ$46,41,FALSE),VLOOKUP($B48,[1]在園者数_私SYT21413●!$B$6:$BJ$46,41,FALSE))</f>
        <v>7</v>
      </c>
      <c r="CQ48" s="280"/>
      <c r="CR48" s="280"/>
      <c r="CS48" s="280">
        <f>VLOOKUP($B48,[1]在園者数_私SYT21413●!$B$6:$BJ$46,42,FALSE)</f>
        <v>5</v>
      </c>
      <c r="CT48" s="280"/>
      <c r="CU48" s="280"/>
      <c r="CV48" s="280">
        <f>VLOOKUP($B48,[1]在園者数_私SYT21413●!$B$6:$BJ$46,43,FALSE)</f>
        <v>2</v>
      </c>
      <c r="CW48" s="280"/>
      <c r="CX48" s="280"/>
      <c r="CY48" s="280">
        <f>IF(SUM(DB48:DG48)=VLOOKUP($B48,[1]在園者数_私SYT21413●!$B$6:$BJ$46,47,FALSE),VLOOKUP($B48,[1]在園者数_私SYT21413●!$B$6:$BJ$46,47,FALSE))</f>
        <v>75</v>
      </c>
      <c r="CZ48" s="280"/>
      <c r="DA48" s="280"/>
      <c r="DB48" s="280">
        <f>VLOOKUP($B48,[1]在園者数_私SYT21413●!$B$6:$BJ$46,48,FALSE)</f>
        <v>45</v>
      </c>
      <c r="DC48" s="280"/>
      <c r="DD48" s="280"/>
      <c r="DE48" s="280">
        <f>VLOOKUP($B48,[1]在園者数_私SYT21413●!$B$6:$BJ$46,49,FALSE)</f>
        <v>30</v>
      </c>
      <c r="DF48" s="280"/>
      <c r="DG48" s="280"/>
      <c r="DH48" s="280">
        <f>IF(SUM(DK48:DP48)=VLOOKUP($B48,[1]在園者数_私SYT21413●!$B$6:$BJ$46,50,FALSE),VLOOKUP($B48,[1]在園者数_私SYT21413●!$B$6:$BJ$46,50,FALSE))</f>
        <v>24</v>
      </c>
      <c r="DI48" s="280"/>
      <c r="DJ48" s="280"/>
      <c r="DK48" s="280">
        <f>VLOOKUP($B48,[1]在園者数_私SYT21413●!$B$6:$BJ$46,51,FALSE)</f>
        <v>15</v>
      </c>
      <c r="DL48" s="280"/>
      <c r="DM48" s="280"/>
      <c r="DN48" s="280">
        <f>VLOOKUP($B48,[1]在園者数_私SYT21413●!$B$6:$BJ$46,52,FALSE)</f>
        <v>9</v>
      </c>
      <c r="DO48" s="280"/>
      <c r="DP48" s="280"/>
      <c r="DQ48" s="280">
        <f>IF(SUM(DT48:DY48)=VLOOKUP($B48,[1]在園者数_私SYT21413●!$B$6:$BJ$46,53,FALSE),VLOOKUP($B48,[1]在園者数_私SYT21413●!$B$6:$BJ$46,53,FALSE))</f>
        <v>16</v>
      </c>
      <c r="DR48" s="280"/>
      <c r="DS48" s="280"/>
      <c r="DT48" s="280">
        <f>VLOOKUP($B48,[1]在園者数_私SYT21413●!$B$6:$BJ$46,54,FALSE)</f>
        <v>6</v>
      </c>
      <c r="DU48" s="280"/>
      <c r="DV48" s="280"/>
      <c r="DW48" s="280">
        <f>VLOOKUP($B48,[1]在園者数_私SYT21413●!$B$6:$BJ$46,55,FALSE)</f>
        <v>10</v>
      </c>
      <c r="DX48" s="280"/>
      <c r="DY48" s="280"/>
      <c r="DZ48" s="280">
        <f>IF(SUM(EC48:EH48)=VLOOKUP($B48,[1]在園者数_私SYT21413●!$B$6:$BJ$46,56,FALSE),VLOOKUP($B48,[1]在園者数_私SYT21413●!$B$6:$BJ$46,56,FALSE))</f>
        <v>5</v>
      </c>
      <c r="EA48" s="280"/>
      <c r="EB48" s="280"/>
      <c r="EC48" s="280">
        <f>VLOOKUP($B48,[1]在園者数_私SYT21413●!$B$6:$BJ$46,57,FALSE)</f>
        <v>2</v>
      </c>
      <c r="ED48" s="280"/>
      <c r="EE48" s="280"/>
      <c r="EF48" s="280">
        <f>VLOOKUP($B48,[1]在園者数_私SYT21413●!$B$6:$BJ$46,58,FALSE)</f>
        <v>3</v>
      </c>
      <c r="EG48" s="280"/>
      <c r="EH48" s="280"/>
      <c r="EI48" s="280">
        <f>VLOOKUP($B48,[1]教育・保育職員数本_私SYT21418●!$B$5:$BA$45,2,FALSE)</f>
        <v>101</v>
      </c>
      <c r="EJ48" s="280"/>
      <c r="EK48" s="280"/>
      <c r="EL48" s="280"/>
      <c r="EM48" s="280">
        <f>VLOOKUP($B48,[1]その他職員数_私SYT21431●!$B$5:$Q$45,2,FALSE)</f>
        <v>33</v>
      </c>
      <c r="EN48" s="280"/>
      <c r="EO48" s="280"/>
      <c r="EP48" s="281"/>
      <c r="EQ48" s="149"/>
      <c r="ER48" s="282" t="str">
        <f t="shared" si="1"/>
        <v>名護市</v>
      </c>
      <c r="ES48" s="282"/>
      <c r="ET48" s="282"/>
      <c r="EU48" s="282"/>
      <c r="EV48" s="282"/>
      <c r="EW48" s="282"/>
      <c r="EX48" s="282"/>
    </row>
    <row r="49" spans="1:155" s="15" customFormat="1" ht="16.5" customHeight="1">
      <c r="B49" s="147" t="s">
        <v>41</v>
      </c>
      <c r="C49" s="148"/>
      <c r="D49" s="283">
        <f>VLOOKUP($B49,[1]学校数SYT21401●!$B$7:$AN$47,19,FALSE)</f>
        <v>12</v>
      </c>
      <c r="E49" s="280"/>
      <c r="F49" s="280"/>
      <c r="G49" s="280">
        <f>VLOOKUP($B49,[1]学級数SYT21405●!$B$5:$O$45,7,FALSE)</f>
        <v>45</v>
      </c>
      <c r="H49" s="280"/>
      <c r="I49" s="280"/>
      <c r="J49" s="280">
        <f>IF(SUM(V49,AE49,AN49,AW49,BF49,BO49,BX49,CG49,CP49,CY49,DH49,DQ49,DZ49)=VLOOKUP($B49,[1]在園者数_私SYT21413●!$B$6:$BJ$46,2,FALSE),VLOOKUP($B49,[1]在園者数_私SYT21413●!$B$6:$BJ$46,2,FALSE))</f>
        <v>1232</v>
      </c>
      <c r="K49" s="280"/>
      <c r="L49" s="280"/>
      <c r="M49" s="280"/>
      <c r="N49" s="280">
        <f>IF(SUM(Y49,AH49,AQ49,AZ49,BI49,BR49,CA49,CJ49,CS49,DB49,DK49,DT49,EC49)=VLOOKUP($B49,[1]在園者数_私SYT21413●!$B$6:$BJ$46,3,FALSE),VLOOKUP($B49,[1]在園者数_私SYT21413●!$B$6:$BJ$46,3,FALSE))</f>
        <v>625</v>
      </c>
      <c r="O49" s="280"/>
      <c r="P49" s="280"/>
      <c r="Q49" s="280"/>
      <c r="R49" s="280">
        <f>IF(SUM(AB49,AK49,AT49,BC49,BL49,BU49,CD49,CM49,CV49,DE49,DN49,DW49,EF49)=VLOOKUP($B49,[1]在園者数_私SYT21413●!$B$6:$BJ$46,4,FALSE),VLOOKUP($B49,[1]在園者数_私SYT21413●!$B$6:$BJ$46,4,FALSE))</f>
        <v>607</v>
      </c>
      <c r="S49" s="280"/>
      <c r="T49" s="280"/>
      <c r="U49" s="280"/>
      <c r="V49" s="280">
        <f>IF(SUM(Y49:AD49)=VLOOKUP($B49,[1]在園者数_私SYT21413●!$B$6:$BJ$46,5,FALSE),VLOOKUP($B49,[1]在園者数_私SYT21413●!$B$6:$BJ$46,5,FALSE))</f>
        <v>53</v>
      </c>
      <c r="W49" s="280"/>
      <c r="X49" s="280"/>
      <c r="Y49" s="280">
        <f>VLOOKUP($B49,[1]在園者数_私SYT21413●!$B$6:$BJ$46,6,FALSE)</f>
        <v>26</v>
      </c>
      <c r="Z49" s="280"/>
      <c r="AA49" s="280"/>
      <c r="AB49" s="280">
        <f>VLOOKUP($B49,[1]在園者数_私SYT21413●!$B$6:$BJ$46,7,FALSE)</f>
        <v>27</v>
      </c>
      <c r="AC49" s="280"/>
      <c r="AD49" s="280"/>
      <c r="AE49" s="280">
        <f>IF(SUM(AH49:AM49)=VLOOKUP($B49,[1]在園者数_私SYT21413●!$B$6:$BJ$46,8,FALSE),VLOOKUP($B49,[1]在園者数_私SYT21413●!$B$6:$BJ$46,8,FALSE))</f>
        <v>120</v>
      </c>
      <c r="AF49" s="280"/>
      <c r="AG49" s="280"/>
      <c r="AH49" s="280">
        <f>VLOOKUP($B49,[1]在園者数_私SYT21413●!$B$6:$BJ$46,9,FALSE)</f>
        <v>60</v>
      </c>
      <c r="AI49" s="280"/>
      <c r="AJ49" s="280"/>
      <c r="AK49" s="280">
        <f>VLOOKUP($B49,[1]在園者数_私SYT21413●!$B$6:$BJ$46,10,FALSE)</f>
        <v>60</v>
      </c>
      <c r="AL49" s="280"/>
      <c r="AM49" s="280"/>
      <c r="AN49" s="280">
        <f>IF(SUM(AQ49:AV49)=VLOOKUP($B49,[1]在園者数_私SYT21413●!$B$6:$BJ$46,11,FALSE),VLOOKUP($B49,[1]在園者数_私SYT21413●!$B$6:$BJ$46,11,FALSE))</f>
        <v>152</v>
      </c>
      <c r="AO49" s="280"/>
      <c r="AP49" s="280"/>
      <c r="AQ49" s="280">
        <f>VLOOKUP($B49,[1]在園者数_私SYT21413●!$B$6:$BJ$46,12,FALSE)</f>
        <v>78</v>
      </c>
      <c r="AR49" s="280"/>
      <c r="AS49" s="280"/>
      <c r="AT49" s="280">
        <f>VLOOKUP($B49,[1]在園者数_私SYT21413●!$B$6:$BJ$46,13,FALSE)</f>
        <v>74</v>
      </c>
      <c r="AU49" s="280"/>
      <c r="AV49" s="280"/>
      <c r="AW49" s="280">
        <f>IF(SUM(AZ49:BE49)=VLOOKUP($B49,[1]在園者数_私SYT21413●!$B$6:$BJ$46,17,FALSE),VLOOKUP($B49,[1]在園者数_私SYT21413●!$B$6:$BJ$46,17,FALSE))</f>
        <v>129</v>
      </c>
      <c r="AX49" s="280"/>
      <c r="AY49" s="280"/>
      <c r="AZ49" s="280">
        <f>VLOOKUP($B49,[1]在園者数_私SYT21413●!$B$6:$BJ$46,18,FALSE)</f>
        <v>65</v>
      </c>
      <c r="BA49" s="280"/>
      <c r="BB49" s="280"/>
      <c r="BC49" s="280">
        <f>VLOOKUP($B49,[1]在園者数_私SYT21413●!$B$6:$BJ$46,19,FALSE)</f>
        <v>64</v>
      </c>
      <c r="BD49" s="280"/>
      <c r="BE49" s="280"/>
      <c r="BF49" s="280">
        <f>IF(SUM(BI49:BN49)=VLOOKUP($B49,[1]在園者数_私SYT21413●!$B$6:$BJ$46,20,FALSE),VLOOKUP($B49,[1]在園者数_私SYT21413●!$B$6:$BJ$46,20,FALSE))</f>
        <v>135</v>
      </c>
      <c r="BG49" s="280"/>
      <c r="BH49" s="280"/>
      <c r="BI49" s="280">
        <f>VLOOKUP($B49,[1]在園者数_私SYT21413●!$B$6:$BJ$46,21,FALSE)</f>
        <v>69</v>
      </c>
      <c r="BJ49" s="280"/>
      <c r="BK49" s="280"/>
      <c r="BL49" s="280">
        <f>VLOOKUP($B49,[1]在園者数_私SYT21413●!$B$6:$BJ$46,22,FALSE)</f>
        <v>66</v>
      </c>
      <c r="BM49" s="280"/>
      <c r="BN49" s="280"/>
      <c r="BO49" s="280">
        <f>IF(SUM(BR49:BW49)=VLOOKUP($B49,[1]在園者数_私SYT21413●!$B$6:$BJ$46,29,FALSE),VLOOKUP($B49,[1]在園者数_私SYT21413●!$B$6:$BJ$46,29,FALSE))</f>
        <v>29</v>
      </c>
      <c r="BP49" s="280"/>
      <c r="BQ49" s="280"/>
      <c r="BR49" s="280">
        <f>VLOOKUP($B49,[1]在園者数_私SYT21413●!$B$6:$BJ$46,30,FALSE)</f>
        <v>20</v>
      </c>
      <c r="BS49" s="280"/>
      <c r="BT49" s="280"/>
      <c r="BU49" s="280">
        <f>VLOOKUP($B49,[1]在園者数_私SYT21413●!$B$6:$BJ$46,31,FALSE)</f>
        <v>9</v>
      </c>
      <c r="BV49" s="280"/>
      <c r="BW49" s="280"/>
      <c r="BX49" s="280">
        <f>IF(SUM(CA49:CF49)=VLOOKUP($B49,[1]在園者数_私SYT21413●!$B$6:$BJ$46,35,FALSE),VLOOKUP($B49,[1]在園者数_私SYT21413●!$B$6:$BJ$46,35,FALSE))</f>
        <v>105</v>
      </c>
      <c r="BY49" s="280"/>
      <c r="BZ49" s="280"/>
      <c r="CA49" s="280">
        <f>VLOOKUP($B49,[1]在園者数_私SYT21413●!$B$6:$BJ$46,36,FALSE)</f>
        <v>50</v>
      </c>
      <c r="CB49" s="280"/>
      <c r="CC49" s="280"/>
      <c r="CD49" s="280">
        <f>VLOOKUP($B49,[1]在園者数_私SYT21413●!$B$6:$BJ$46,37,FALSE)</f>
        <v>55</v>
      </c>
      <c r="CE49" s="280"/>
      <c r="CF49" s="280"/>
      <c r="CG49" s="280">
        <f>IF(SUM(CJ49:CO49)=VLOOKUP($B49,[1]在園者数_私SYT21413●!$B$6:$BJ$46,38,FALSE),VLOOKUP($B49,[1]在園者数_私SYT21413●!$B$6:$BJ$46,38,FALSE))</f>
        <v>136</v>
      </c>
      <c r="CH49" s="280"/>
      <c r="CI49" s="280"/>
      <c r="CJ49" s="280">
        <f>VLOOKUP($B49,[1]在園者数_私SYT21413●!$B$6:$BJ$46,39,FALSE)</f>
        <v>56</v>
      </c>
      <c r="CK49" s="280"/>
      <c r="CL49" s="280"/>
      <c r="CM49" s="280">
        <f>VLOOKUP($B49,[1]在園者数_私SYT21413●!$B$6:$BJ$46,40,FALSE)</f>
        <v>80</v>
      </c>
      <c r="CN49" s="280"/>
      <c r="CO49" s="280"/>
      <c r="CP49" s="280">
        <f>IF(SUM(CS49:CX49)=VLOOKUP($B49,[1]在園者数_私SYT21413●!$B$6:$BJ$46,41,FALSE),VLOOKUP($B49,[1]在園者数_私SYT21413●!$B$6:$BJ$46,41,FALSE))</f>
        <v>61</v>
      </c>
      <c r="CQ49" s="280"/>
      <c r="CR49" s="280"/>
      <c r="CS49" s="280">
        <f>VLOOKUP($B49,[1]在園者数_私SYT21413●!$B$6:$BJ$46,42,FALSE)</f>
        <v>30</v>
      </c>
      <c r="CT49" s="280"/>
      <c r="CU49" s="280"/>
      <c r="CV49" s="280">
        <f>VLOOKUP($B49,[1]在園者数_私SYT21413●!$B$6:$BJ$46,43,FALSE)</f>
        <v>31</v>
      </c>
      <c r="CW49" s="280"/>
      <c r="CX49" s="280"/>
      <c r="CY49" s="280">
        <f>IF(SUM(DB49:DG49)=VLOOKUP($B49,[1]在園者数_私SYT21413●!$B$6:$BJ$46,47,FALSE),VLOOKUP($B49,[1]在園者数_私SYT21413●!$B$6:$BJ$46,47,FALSE))</f>
        <v>107</v>
      </c>
      <c r="CZ49" s="280"/>
      <c r="DA49" s="280"/>
      <c r="DB49" s="280">
        <f>VLOOKUP($B49,[1]在園者数_私SYT21413●!$B$6:$BJ$46,48,FALSE)</f>
        <v>58</v>
      </c>
      <c r="DC49" s="280"/>
      <c r="DD49" s="280"/>
      <c r="DE49" s="280">
        <f>VLOOKUP($B49,[1]在園者数_私SYT21413●!$B$6:$BJ$46,49,FALSE)</f>
        <v>49</v>
      </c>
      <c r="DF49" s="280"/>
      <c r="DG49" s="280"/>
      <c r="DH49" s="280">
        <f>IF(SUM(DK49:DP49)=VLOOKUP($B49,[1]在園者数_私SYT21413●!$B$6:$BJ$46,50,FALSE),VLOOKUP($B49,[1]在園者数_私SYT21413●!$B$6:$BJ$46,50,FALSE))</f>
        <v>92</v>
      </c>
      <c r="DI49" s="280"/>
      <c r="DJ49" s="280"/>
      <c r="DK49" s="280">
        <f>VLOOKUP($B49,[1]在園者数_私SYT21413●!$B$6:$BJ$46,51,FALSE)</f>
        <v>54</v>
      </c>
      <c r="DL49" s="280"/>
      <c r="DM49" s="280"/>
      <c r="DN49" s="280">
        <f>VLOOKUP($B49,[1]在園者数_私SYT21413●!$B$6:$BJ$46,52,FALSE)</f>
        <v>38</v>
      </c>
      <c r="DO49" s="280"/>
      <c r="DP49" s="280"/>
      <c r="DQ49" s="280">
        <f>IF(SUM(DT49:DY49)=VLOOKUP($B49,[1]在園者数_私SYT21413●!$B$6:$BJ$46,53,FALSE),VLOOKUP($B49,[1]在園者数_私SYT21413●!$B$6:$BJ$46,53,FALSE))</f>
        <v>27</v>
      </c>
      <c r="DR49" s="280"/>
      <c r="DS49" s="280"/>
      <c r="DT49" s="280">
        <f>VLOOKUP($B49,[1]在園者数_私SYT21413●!$B$6:$BJ$46,54,FALSE)</f>
        <v>14</v>
      </c>
      <c r="DU49" s="280"/>
      <c r="DV49" s="280"/>
      <c r="DW49" s="280">
        <f>VLOOKUP($B49,[1]在園者数_私SYT21413●!$B$6:$BJ$46,55,FALSE)</f>
        <v>13</v>
      </c>
      <c r="DX49" s="280"/>
      <c r="DY49" s="280"/>
      <c r="DZ49" s="280">
        <f>IF(SUM(EC49:EH49)=VLOOKUP($B49,[1]在園者数_私SYT21413●!$B$6:$BJ$46,56,FALSE),VLOOKUP($B49,[1]在園者数_私SYT21413●!$B$6:$BJ$46,56,FALSE))</f>
        <v>86</v>
      </c>
      <c r="EA49" s="280"/>
      <c r="EB49" s="280"/>
      <c r="EC49" s="280">
        <f>VLOOKUP($B49,[1]在園者数_私SYT21413●!$B$6:$BJ$46,57,FALSE)</f>
        <v>45</v>
      </c>
      <c r="ED49" s="280"/>
      <c r="EE49" s="280"/>
      <c r="EF49" s="280">
        <f>VLOOKUP($B49,[1]在園者数_私SYT21413●!$B$6:$BJ$46,58,FALSE)</f>
        <v>41</v>
      </c>
      <c r="EG49" s="280"/>
      <c r="EH49" s="280"/>
      <c r="EI49" s="280">
        <f>VLOOKUP($B49,[1]教育・保育職員数本_私SYT21418●!$B$5:$BA$45,2,FALSE)</f>
        <v>159</v>
      </c>
      <c r="EJ49" s="280"/>
      <c r="EK49" s="280"/>
      <c r="EL49" s="280"/>
      <c r="EM49" s="280">
        <f>VLOOKUP($B49,[1]その他職員数_私SYT21431●!$B$5:$Q$45,2,FALSE)</f>
        <v>25</v>
      </c>
      <c r="EN49" s="280"/>
      <c r="EO49" s="280"/>
      <c r="EP49" s="281"/>
      <c r="EQ49" s="149"/>
      <c r="ER49" s="282" t="str">
        <f t="shared" si="1"/>
        <v>糸満市</v>
      </c>
      <c r="ES49" s="282"/>
      <c r="ET49" s="282"/>
      <c r="EU49" s="282"/>
      <c r="EV49" s="282"/>
      <c r="EW49" s="282"/>
      <c r="EX49" s="282"/>
    </row>
    <row r="50" spans="1:155" s="15" customFormat="1" ht="16.5" customHeight="1">
      <c r="B50" s="147" t="s">
        <v>128</v>
      </c>
      <c r="C50" s="148"/>
      <c r="D50" s="283">
        <f>VLOOKUP($B50,[1]学校数SYT21401●!$B$7:$AN$47,19,FALSE)</f>
        <v>3</v>
      </c>
      <c r="E50" s="280"/>
      <c r="F50" s="280"/>
      <c r="G50" s="280">
        <f>VLOOKUP($B50,[1]学級数SYT21405●!$B$5:$O$45,7,FALSE)</f>
        <v>9</v>
      </c>
      <c r="H50" s="280"/>
      <c r="I50" s="280"/>
      <c r="J50" s="280">
        <f>IF(SUM(V50,AE50,AN50,AW50,BF50,BO50,BX50,CG50,CP50,CY50,DH50,DQ50,DZ50)=VLOOKUP($B50,[1]在園者数_私SYT21413●!$B$6:$BJ$46,2,FALSE),VLOOKUP($B50,[1]在園者数_私SYT21413●!$B$6:$BJ$46,2,FALSE))</f>
        <v>297</v>
      </c>
      <c r="K50" s="280"/>
      <c r="L50" s="280"/>
      <c r="M50" s="280"/>
      <c r="N50" s="280">
        <f>IF(SUM(Y50,AH50,AQ50,AZ50,BI50,BR50,CA50,CJ50,CS50,DB50,DK50,DT50,EC50)=VLOOKUP($B50,[1]在園者数_私SYT21413●!$B$6:$BJ$46,3,FALSE),VLOOKUP($B50,[1]在園者数_私SYT21413●!$B$6:$BJ$46,3,FALSE))</f>
        <v>142</v>
      </c>
      <c r="O50" s="280"/>
      <c r="P50" s="280"/>
      <c r="Q50" s="280"/>
      <c r="R50" s="280">
        <f>IF(SUM(AB50,AK50,AT50,BC50,BL50,BU50,CD50,CM50,CV50,DE50,DN50,DW50,EF50)=VLOOKUP($B50,[1]在園者数_私SYT21413●!$B$6:$BJ$46,4,FALSE),VLOOKUP($B50,[1]在園者数_私SYT21413●!$B$6:$BJ$46,4,FALSE))</f>
        <v>155</v>
      </c>
      <c r="S50" s="280"/>
      <c r="T50" s="280"/>
      <c r="U50" s="280"/>
      <c r="V50" s="280">
        <f>IF(SUM(Y50:AD50)=VLOOKUP($B50,[1]在園者数_私SYT21413●!$B$6:$BJ$46,5,FALSE),VLOOKUP($B50,[1]在園者数_私SYT21413●!$B$6:$BJ$46,5,FALSE))</f>
        <v>21</v>
      </c>
      <c r="W50" s="280"/>
      <c r="X50" s="280"/>
      <c r="Y50" s="280">
        <f>VLOOKUP($B50,[1]在園者数_私SYT21413●!$B$6:$BJ$46,6,FALSE)</f>
        <v>12</v>
      </c>
      <c r="Z50" s="280"/>
      <c r="AA50" s="280"/>
      <c r="AB50" s="280">
        <f>VLOOKUP($B50,[1]在園者数_私SYT21413●!$B$6:$BJ$46,7,FALSE)</f>
        <v>9</v>
      </c>
      <c r="AC50" s="280"/>
      <c r="AD50" s="280"/>
      <c r="AE50" s="280">
        <f>IF(SUM(AH50:AM50)=VLOOKUP($B50,[1]在園者数_私SYT21413●!$B$6:$BJ$46,8,FALSE),VLOOKUP($B50,[1]在園者数_私SYT21413●!$B$6:$BJ$46,8,FALSE))</f>
        <v>42</v>
      </c>
      <c r="AF50" s="280"/>
      <c r="AG50" s="280"/>
      <c r="AH50" s="280">
        <f>VLOOKUP($B50,[1]在園者数_私SYT21413●!$B$6:$BJ$46,9,FALSE)</f>
        <v>23</v>
      </c>
      <c r="AI50" s="280"/>
      <c r="AJ50" s="280"/>
      <c r="AK50" s="280">
        <f>VLOOKUP($B50,[1]在園者数_私SYT21413●!$B$6:$BJ$46,10,FALSE)</f>
        <v>19</v>
      </c>
      <c r="AL50" s="280"/>
      <c r="AM50" s="280"/>
      <c r="AN50" s="280">
        <f>IF(SUM(AQ50:AV50)=VLOOKUP($B50,[1]在園者数_私SYT21413●!$B$6:$BJ$46,11,FALSE),VLOOKUP($B50,[1]在園者数_私SYT21413●!$B$6:$BJ$46,11,FALSE))</f>
        <v>42</v>
      </c>
      <c r="AO50" s="280"/>
      <c r="AP50" s="280"/>
      <c r="AQ50" s="280">
        <f>VLOOKUP($B50,[1]在園者数_私SYT21413●!$B$6:$BJ$46,12,FALSE)</f>
        <v>24</v>
      </c>
      <c r="AR50" s="280"/>
      <c r="AS50" s="280"/>
      <c r="AT50" s="280">
        <f>VLOOKUP($B50,[1]在園者数_私SYT21413●!$B$6:$BJ$46,13,FALSE)</f>
        <v>18</v>
      </c>
      <c r="AU50" s="280"/>
      <c r="AV50" s="280"/>
      <c r="AW50" s="280">
        <f>IF(SUM(AZ50:BE50)=VLOOKUP($B50,[1]在園者数_私SYT21413●!$B$6:$BJ$46,17,FALSE),VLOOKUP($B50,[1]在園者数_私SYT21413●!$B$6:$BJ$46,17,FALSE))</f>
        <v>28</v>
      </c>
      <c r="AX50" s="280"/>
      <c r="AY50" s="280"/>
      <c r="AZ50" s="280">
        <f>VLOOKUP($B50,[1]在園者数_私SYT21413●!$B$6:$BJ$46,18,FALSE)</f>
        <v>10</v>
      </c>
      <c r="BA50" s="280"/>
      <c r="BB50" s="280"/>
      <c r="BC50" s="280">
        <f>VLOOKUP($B50,[1]在園者数_私SYT21413●!$B$6:$BJ$46,19,FALSE)</f>
        <v>18</v>
      </c>
      <c r="BD50" s="280"/>
      <c r="BE50" s="280"/>
      <c r="BF50" s="280">
        <f>IF(SUM(BI50:BN50)=VLOOKUP($B50,[1]在園者数_私SYT21413●!$B$6:$BJ$46,20,FALSE),VLOOKUP($B50,[1]在園者数_私SYT21413●!$B$6:$BJ$46,20,FALSE))</f>
        <v>18</v>
      </c>
      <c r="BG50" s="280"/>
      <c r="BH50" s="280"/>
      <c r="BI50" s="280">
        <f>VLOOKUP($B50,[1]在園者数_私SYT21413●!$B$6:$BJ$46,21,FALSE)</f>
        <v>6</v>
      </c>
      <c r="BJ50" s="280"/>
      <c r="BK50" s="280"/>
      <c r="BL50" s="280">
        <f>VLOOKUP($B50,[1]在園者数_私SYT21413●!$B$6:$BJ$46,22,FALSE)</f>
        <v>12</v>
      </c>
      <c r="BM50" s="280"/>
      <c r="BN50" s="280"/>
      <c r="BO50" s="280">
        <f>IF(SUM(BR50:BW50)=VLOOKUP($B50,[1]在園者数_私SYT21413●!$B$6:$BJ$46,29,FALSE),VLOOKUP($B50,[1]在園者数_私SYT21413●!$B$6:$BJ$46,29,FALSE))</f>
        <v>22</v>
      </c>
      <c r="BP50" s="280"/>
      <c r="BQ50" s="280"/>
      <c r="BR50" s="280">
        <f>VLOOKUP($B50,[1]在園者数_私SYT21413●!$B$6:$BJ$46,30,FALSE)</f>
        <v>9</v>
      </c>
      <c r="BS50" s="280"/>
      <c r="BT50" s="280"/>
      <c r="BU50" s="280">
        <f>VLOOKUP($B50,[1]在園者数_私SYT21413●!$B$6:$BJ$46,31,FALSE)</f>
        <v>13</v>
      </c>
      <c r="BV50" s="280"/>
      <c r="BW50" s="280"/>
      <c r="BX50" s="280">
        <f>IF(SUM(CA50:CF50)=VLOOKUP($B50,[1]在園者数_私SYT21413●!$B$6:$BJ$46,35,FALSE),VLOOKUP($B50,[1]在園者数_私SYT21413●!$B$6:$BJ$46,35,FALSE))</f>
        <v>25</v>
      </c>
      <c r="BY50" s="280"/>
      <c r="BZ50" s="280"/>
      <c r="CA50" s="280">
        <f>VLOOKUP($B50,[1]在園者数_私SYT21413●!$B$6:$BJ$46,36,FALSE)</f>
        <v>10</v>
      </c>
      <c r="CB50" s="280"/>
      <c r="CC50" s="280"/>
      <c r="CD50" s="280">
        <f>VLOOKUP($B50,[1]在園者数_私SYT21413●!$B$6:$BJ$46,37,FALSE)</f>
        <v>15</v>
      </c>
      <c r="CE50" s="280"/>
      <c r="CF50" s="280"/>
      <c r="CG50" s="280">
        <f>IF(SUM(CJ50:CO50)=VLOOKUP($B50,[1]在園者数_私SYT21413●!$B$6:$BJ$46,38,FALSE),VLOOKUP($B50,[1]在園者数_私SYT21413●!$B$6:$BJ$46,38,FALSE))</f>
        <v>40</v>
      </c>
      <c r="CH50" s="280"/>
      <c r="CI50" s="280"/>
      <c r="CJ50" s="280">
        <f>VLOOKUP($B50,[1]在園者数_私SYT21413●!$B$6:$BJ$46,39,FALSE)</f>
        <v>16</v>
      </c>
      <c r="CK50" s="280"/>
      <c r="CL50" s="280"/>
      <c r="CM50" s="280">
        <f>VLOOKUP($B50,[1]在園者数_私SYT21413●!$B$6:$BJ$46,40,FALSE)</f>
        <v>24</v>
      </c>
      <c r="CN50" s="280"/>
      <c r="CO50" s="280"/>
      <c r="CP50" s="280">
        <f>IF(SUM(CS50:CX50)=VLOOKUP($B50,[1]在園者数_私SYT21413●!$B$6:$BJ$46,41,FALSE),VLOOKUP($B50,[1]在園者数_私SYT21413●!$B$6:$BJ$46,41,FALSE))</f>
        <v>4</v>
      </c>
      <c r="CQ50" s="280"/>
      <c r="CR50" s="280"/>
      <c r="CS50" s="280">
        <f>VLOOKUP($B50,[1]在園者数_私SYT21413●!$B$6:$BJ$46,42,FALSE)</f>
        <v>3</v>
      </c>
      <c r="CT50" s="280"/>
      <c r="CU50" s="280"/>
      <c r="CV50" s="280">
        <f>VLOOKUP($B50,[1]在園者数_私SYT21413●!$B$6:$BJ$46,43,FALSE)</f>
        <v>1</v>
      </c>
      <c r="CW50" s="280"/>
      <c r="CX50" s="280"/>
      <c r="CY50" s="280">
        <f>IF(SUM(DB50:DG50)=VLOOKUP($B50,[1]在園者数_私SYT21413●!$B$6:$BJ$46,47,FALSE),VLOOKUP($B50,[1]在園者数_私SYT21413●!$B$6:$BJ$46,47,FALSE))</f>
        <v>13</v>
      </c>
      <c r="CZ50" s="280"/>
      <c r="DA50" s="280"/>
      <c r="DB50" s="280">
        <f>VLOOKUP($B50,[1]在園者数_私SYT21413●!$B$6:$BJ$46,48,FALSE)</f>
        <v>7</v>
      </c>
      <c r="DC50" s="280"/>
      <c r="DD50" s="280"/>
      <c r="DE50" s="280">
        <f>VLOOKUP($B50,[1]在園者数_私SYT21413●!$B$6:$BJ$46,49,FALSE)</f>
        <v>6</v>
      </c>
      <c r="DF50" s="280"/>
      <c r="DG50" s="280"/>
      <c r="DH50" s="280">
        <f>IF(SUM(DK50:DP50)=VLOOKUP($B50,[1]在園者数_私SYT21413●!$B$6:$BJ$46,50,FALSE),VLOOKUP($B50,[1]在園者数_私SYT21413●!$B$6:$BJ$46,50,FALSE))</f>
        <v>5</v>
      </c>
      <c r="DI50" s="280"/>
      <c r="DJ50" s="280"/>
      <c r="DK50" s="280">
        <f>VLOOKUP($B50,[1]在園者数_私SYT21413●!$B$6:$BJ$46,51,FALSE)</f>
        <v>3</v>
      </c>
      <c r="DL50" s="280"/>
      <c r="DM50" s="280"/>
      <c r="DN50" s="280">
        <f>VLOOKUP($B50,[1]在園者数_私SYT21413●!$B$6:$BJ$46,52,FALSE)</f>
        <v>2</v>
      </c>
      <c r="DO50" s="280"/>
      <c r="DP50" s="280"/>
      <c r="DQ50" s="280">
        <f>IF(SUM(DT50:DY50)=VLOOKUP($B50,[1]在園者数_私SYT21413●!$B$6:$BJ$46,53,FALSE),VLOOKUP($B50,[1]在園者数_私SYT21413●!$B$6:$BJ$46,53,FALSE))</f>
        <v>32</v>
      </c>
      <c r="DR50" s="280"/>
      <c r="DS50" s="280"/>
      <c r="DT50" s="280">
        <f>VLOOKUP($B50,[1]在園者数_私SYT21413●!$B$6:$BJ$46,54,FALSE)</f>
        <v>17</v>
      </c>
      <c r="DU50" s="280"/>
      <c r="DV50" s="280"/>
      <c r="DW50" s="280">
        <f>VLOOKUP($B50,[1]在園者数_私SYT21413●!$B$6:$BJ$46,55,FALSE)</f>
        <v>15</v>
      </c>
      <c r="DX50" s="280"/>
      <c r="DY50" s="280"/>
      <c r="DZ50" s="280">
        <f>IF(SUM(EC50:EH50)=VLOOKUP($B50,[1]在園者数_私SYT21413●!$B$6:$BJ$46,56,FALSE),VLOOKUP($B50,[1]在園者数_私SYT21413●!$B$6:$BJ$46,56,FALSE))</f>
        <v>5</v>
      </c>
      <c r="EA50" s="280"/>
      <c r="EB50" s="280"/>
      <c r="EC50" s="280">
        <f>VLOOKUP($B50,[1]在園者数_私SYT21413●!$B$6:$BJ$46,57,FALSE)</f>
        <v>2</v>
      </c>
      <c r="ED50" s="280"/>
      <c r="EE50" s="280"/>
      <c r="EF50" s="280">
        <f>VLOOKUP($B50,[1]在園者数_私SYT21413●!$B$6:$BJ$46,58,FALSE)</f>
        <v>3</v>
      </c>
      <c r="EG50" s="280"/>
      <c r="EH50" s="280"/>
      <c r="EI50" s="280">
        <f>VLOOKUP($B50,[1]教育・保育職員数本_私SYT21418●!$B$5:$BA$45,2,FALSE)</f>
        <v>51</v>
      </c>
      <c r="EJ50" s="280"/>
      <c r="EK50" s="280"/>
      <c r="EL50" s="280"/>
      <c r="EM50" s="280">
        <f>VLOOKUP($B50,[1]その他職員数_私SYT21431●!$B$5:$Q$45,2,FALSE)</f>
        <v>14</v>
      </c>
      <c r="EN50" s="280"/>
      <c r="EO50" s="280"/>
      <c r="EP50" s="281"/>
      <c r="EQ50" s="149"/>
      <c r="ER50" s="282" t="str">
        <f t="shared" si="1"/>
        <v>沖縄市</v>
      </c>
      <c r="ES50" s="282"/>
      <c r="ET50" s="282"/>
      <c r="EU50" s="282"/>
      <c r="EV50" s="282"/>
      <c r="EW50" s="282"/>
      <c r="EX50" s="282"/>
    </row>
    <row r="51" spans="1:155" s="15" customFormat="1" ht="16.5" customHeight="1">
      <c r="B51" s="147" t="s">
        <v>42</v>
      </c>
      <c r="C51" s="148"/>
      <c r="D51" s="283">
        <f>VLOOKUP($B51,[1]学校数SYT21401●!$B$7:$AN$47,19,FALSE)</f>
        <v>10</v>
      </c>
      <c r="E51" s="280"/>
      <c r="F51" s="280"/>
      <c r="G51" s="280">
        <f>VLOOKUP($B51,[1]学級数SYT21405●!$B$5:$O$45,7,FALSE)</f>
        <v>40</v>
      </c>
      <c r="H51" s="280"/>
      <c r="I51" s="280"/>
      <c r="J51" s="280">
        <f>IF(SUM(V51,AE51,AN51,AW51,BF51,BO51,BX51,CG51,CP51,CY51,DH51,DQ51,DZ51)=VLOOKUP($B51,[1]在園者数_私SYT21413●!$B$6:$BJ$46,2,FALSE),VLOOKUP($B51,[1]在園者数_私SYT21413●!$B$6:$BJ$46,2,FALSE))</f>
        <v>1326</v>
      </c>
      <c r="K51" s="280"/>
      <c r="L51" s="280"/>
      <c r="M51" s="280"/>
      <c r="N51" s="280">
        <f>IF(SUM(Y51,AH51,AQ51,AZ51,BI51,BR51,CA51,CJ51,CS51,DB51,DK51,DT51,EC51)=VLOOKUP($B51,[1]在園者数_私SYT21413●!$B$6:$BJ$46,3,FALSE),VLOOKUP($B51,[1]在園者数_私SYT21413●!$B$6:$BJ$46,3,FALSE))</f>
        <v>691</v>
      </c>
      <c r="O51" s="280"/>
      <c r="P51" s="280"/>
      <c r="Q51" s="280"/>
      <c r="R51" s="280">
        <f>IF(SUM(AB51,AK51,AT51,BC51,BL51,BU51,CD51,CM51,CV51,DE51,DN51,DW51,EF51)=VLOOKUP($B51,[1]在園者数_私SYT21413●!$B$6:$BJ$46,4,FALSE),VLOOKUP($B51,[1]在園者数_私SYT21413●!$B$6:$BJ$46,4,FALSE))</f>
        <v>635</v>
      </c>
      <c r="S51" s="280"/>
      <c r="T51" s="280"/>
      <c r="U51" s="280"/>
      <c r="V51" s="280">
        <f>IF(SUM(Y51:AD51)=VLOOKUP($B51,[1]在園者数_私SYT21413●!$B$6:$BJ$46,5,FALSE),VLOOKUP($B51,[1]在園者数_私SYT21413●!$B$6:$BJ$46,5,FALSE))</f>
        <v>65</v>
      </c>
      <c r="W51" s="280"/>
      <c r="X51" s="280"/>
      <c r="Y51" s="280">
        <f>VLOOKUP($B51,[1]在園者数_私SYT21413●!$B$6:$BJ$46,6,FALSE)</f>
        <v>28</v>
      </c>
      <c r="Z51" s="280"/>
      <c r="AA51" s="280"/>
      <c r="AB51" s="280">
        <f>VLOOKUP($B51,[1]在園者数_私SYT21413●!$B$6:$BJ$46,7,FALSE)</f>
        <v>37</v>
      </c>
      <c r="AC51" s="280"/>
      <c r="AD51" s="280"/>
      <c r="AE51" s="280">
        <f>IF(SUM(AH51:AM51)=VLOOKUP($B51,[1]在園者数_私SYT21413●!$B$6:$BJ$46,8,FALSE),VLOOKUP($B51,[1]在園者数_私SYT21413●!$B$6:$BJ$46,8,FALSE))</f>
        <v>111</v>
      </c>
      <c r="AF51" s="280"/>
      <c r="AG51" s="280"/>
      <c r="AH51" s="280">
        <f>VLOOKUP($B51,[1]在園者数_私SYT21413●!$B$6:$BJ$46,9,FALSE)</f>
        <v>57</v>
      </c>
      <c r="AI51" s="280"/>
      <c r="AJ51" s="280"/>
      <c r="AK51" s="280">
        <f>VLOOKUP($B51,[1]在園者数_私SYT21413●!$B$6:$BJ$46,10,FALSE)</f>
        <v>54</v>
      </c>
      <c r="AL51" s="280"/>
      <c r="AM51" s="280"/>
      <c r="AN51" s="280">
        <f>IF(SUM(AQ51:AV51)=VLOOKUP($B51,[1]在園者数_私SYT21413●!$B$6:$BJ$46,11,FALSE),VLOOKUP($B51,[1]在園者数_私SYT21413●!$B$6:$BJ$46,11,FALSE))</f>
        <v>126</v>
      </c>
      <c r="AO51" s="280"/>
      <c r="AP51" s="280"/>
      <c r="AQ51" s="280">
        <f>VLOOKUP($B51,[1]在園者数_私SYT21413●!$B$6:$BJ$46,12,FALSE)</f>
        <v>68</v>
      </c>
      <c r="AR51" s="280"/>
      <c r="AS51" s="280"/>
      <c r="AT51" s="280">
        <f>VLOOKUP($B51,[1]在園者数_私SYT21413●!$B$6:$BJ$46,13,FALSE)</f>
        <v>58</v>
      </c>
      <c r="AU51" s="280"/>
      <c r="AV51" s="280"/>
      <c r="AW51" s="280">
        <f>IF(SUM(AZ51:BE51)=VLOOKUP($B51,[1]在園者数_私SYT21413●!$B$6:$BJ$46,17,FALSE),VLOOKUP($B51,[1]在園者数_私SYT21413●!$B$6:$BJ$46,17,FALSE))</f>
        <v>103</v>
      </c>
      <c r="AX51" s="280"/>
      <c r="AY51" s="280"/>
      <c r="AZ51" s="280">
        <f>VLOOKUP($B51,[1]在園者数_私SYT21413●!$B$6:$BJ$46,18,FALSE)</f>
        <v>59</v>
      </c>
      <c r="BA51" s="280"/>
      <c r="BB51" s="280"/>
      <c r="BC51" s="280">
        <f>VLOOKUP($B51,[1]在園者数_私SYT21413●!$B$6:$BJ$46,19,FALSE)</f>
        <v>44</v>
      </c>
      <c r="BD51" s="280"/>
      <c r="BE51" s="280"/>
      <c r="BF51" s="280">
        <f>IF(SUM(BI51:BN51)=VLOOKUP($B51,[1]在園者数_私SYT21413●!$B$6:$BJ$46,20,FALSE),VLOOKUP($B51,[1]在園者数_私SYT21413●!$B$6:$BJ$46,20,FALSE))</f>
        <v>179</v>
      </c>
      <c r="BG51" s="280"/>
      <c r="BH51" s="280"/>
      <c r="BI51" s="280">
        <f>VLOOKUP($B51,[1]在園者数_私SYT21413●!$B$6:$BJ$46,21,FALSE)</f>
        <v>87</v>
      </c>
      <c r="BJ51" s="280"/>
      <c r="BK51" s="280"/>
      <c r="BL51" s="280">
        <f>VLOOKUP($B51,[1]在園者数_私SYT21413●!$B$6:$BJ$46,22,FALSE)</f>
        <v>92</v>
      </c>
      <c r="BM51" s="280"/>
      <c r="BN51" s="280"/>
      <c r="BO51" s="280">
        <f>IF(SUM(BR51:BW51)=VLOOKUP($B51,[1]在園者数_私SYT21413●!$B$6:$BJ$46,29,FALSE),VLOOKUP($B51,[1]在園者数_私SYT21413●!$B$6:$BJ$46,29,FALSE))</f>
        <v>14</v>
      </c>
      <c r="BP51" s="280"/>
      <c r="BQ51" s="280"/>
      <c r="BR51" s="280">
        <f>VLOOKUP($B51,[1]在園者数_私SYT21413●!$B$6:$BJ$46,30,FALSE)</f>
        <v>10</v>
      </c>
      <c r="BS51" s="280"/>
      <c r="BT51" s="280"/>
      <c r="BU51" s="280">
        <f>VLOOKUP($B51,[1]在園者数_私SYT21413●!$B$6:$BJ$46,31,FALSE)</f>
        <v>4</v>
      </c>
      <c r="BV51" s="280"/>
      <c r="BW51" s="280"/>
      <c r="BX51" s="280">
        <f>IF(SUM(CA51:CF51)=VLOOKUP($B51,[1]在園者数_私SYT21413●!$B$6:$BJ$46,35,FALSE),VLOOKUP($B51,[1]在園者数_私SYT21413●!$B$6:$BJ$46,35,FALSE))</f>
        <v>91</v>
      </c>
      <c r="BY51" s="280"/>
      <c r="BZ51" s="280"/>
      <c r="CA51" s="280">
        <f>VLOOKUP($B51,[1]在園者数_私SYT21413●!$B$6:$BJ$46,36,FALSE)</f>
        <v>50</v>
      </c>
      <c r="CB51" s="280"/>
      <c r="CC51" s="280"/>
      <c r="CD51" s="280">
        <f>VLOOKUP($B51,[1]在園者数_私SYT21413●!$B$6:$BJ$46,37,FALSE)</f>
        <v>41</v>
      </c>
      <c r="CE51" s="280"/>
      <c r="CF51" s="280"/>
      <c r="CG51" s="280">
        <f>IF(SUM(CJ51:CO51)=VLOOKUP($B51,[1]在園者数_私SYT21413●!$B$6:$BJ$46,38,FALSE),VLOOKUP($B51,[1]在園者数_私SYT21413●!$B$6:$BJ$46,38,FALSE))</f>
        <v>178</v>
      </c>
      <c r="CH51" s="280"/>
      <c r="CI51" s="280"/>
      <c r="CJ51" s="280">
        <f>VLOOKUP($B51,[1]在園者数_私SYT21413●!$B$6:$BJ$46,39,FALSE)</f>
        <v>90</v>
      </c>
      <c r="CK51" s="280"/>
      <c r="CL51" s="280"/>
      <c r="CM51" s="280">
        <f>VLOOKUP($B51,[1]在園者数_私SYT21413●!$B$6:$BJ$46,40,FALSE)</f>
        <v>88</v>
      </c>
      <c r="CN51" s="280"/>
      <c r="CO51" s="280"/>
      <c r="CP51" s="280">
        <f>IF(SUM(CS51:CX51)=VLOOKUP($B51,[1]在園者数_私SYT21413●!$B$6:$BJ$46,41,FALSE),VLOOKUP($B51,[1]在園者数_私SYT21413●!$B$6:$BJ$46,41,FALSE))</f>
        <v>42</v>
      </c>
      <c r="CQ51" s="280"/>
      <c r="CR51" s="280"/>
      <c r="CS51" s="280">
        <f>VLOOKUP($B51,[1]在園者数_私SYT21413●!$B$6:$BJ$46,42,FALSE)</f>
        <v>32</v>
      </c>
      <c r="CT51" s="280"/>
      <c r="CU51" s="280"/>
      <c r="CV51" s="280">
        <f>VLOOKUP($B51,[1]在園者数_私SYT21413●!$B$6:$BJ$46,43,FALSE)</f>
        <v>10</v>
      </c>
      <c r="CW51" s="280"/>
      <c r="CX51" s="280"/>
      <c r="CY51" s="280">
        <f>IF(SUM(DB51:DG51)=VLOOKUP($B51,[1]在園者数_私SYT21413●!$B$6:$BJ$46,47,FALSE),VLOOKUP($B51,[1]在園者数_私SYT21413●!$B$6:$BJ$46,47,FALSE))</f>
        <v>47</v>
      </c>
      <c r="CZ51" s="280"/>
      <c r="DA51" s="280"/>
      <c r="DB51" s="280">
        <f>VLOOKUP($B51,[1]在園者数_私SYT21413●!$B$6:$BJ$46,48,FALSE)</f>
        <v>22</v>
      </c>
      <c r="DC51" s="280"/>
      <c r="DD51" s="280"/>
      <c r="DE51" s="280">
        <f>VLOOKUP($B51,[1]在園者数_私SYT21413●!$B$6:$BJ$46,49,FALSE)</f>
        <v>25</v>
      </c>
      <c r="DF51" s="280"/>
      <c r="DG51" s="280"/>
      <c r="DH51" s="280">
        <f>IF(SUM(DK51:DP51)=VLOOKUP($B51,[1]在園者数_私SYT21413●!$B$6:$BJ$46,50,FALSE),VLOOKUP($B51,[1]在園者数_私SYT21413●!$B$6:$BJ$46,50,FALSE))</f>
        <v>197</v>
      </c>
      <c r="DI51" s="280"/>
      <c r="DJ51" s="280"/>
      <c r="DK51" s="280">
        <f>VLOOKUP($B51,[1]在園者数_私SYT21413●!$B$6:$BJ$46,51,FALSE)</f>
        <v>103</v>
      </c>
      <c r="DL51" s="280"/>
      <c r="DM51" s="280"/>
      <c r="DN51" s="280">
        <f>VLOOKUP($B51,[1]在園者数_私SYT21413●!$B$6:$BJ$46,52,FALSE)</f>
        <v>94</v>
      </c>
      <c r="DO51" s="280"/>
      <c r="DP51" s="280"/>
      <c r="DQ51" s="280">
        <f>IF(SUM(DT51:DY51)=VLOOKUP($B51,[1]在園者数_私SYT21413●!$B$6:$BJ$46,53,FALSE),VLOOKUP($B51,[1]在園者数_私SYT21413●!$B$6:$BJ$46,53,FALSE))</f>
        <v>49</v>
      </c>
      <c r="DR51" s="280"/>
      <c r="DS51" s="280"/>
      <c r="DT51" s="280">
        <f>VLOOKUP($B51,[1]在園者数_私SYT21413●!$B$6:$BJ$46,54,FALSE)</f>
        <v>25</v>
      </c>
      <c r="DU51" s="280"/>
      <c r="DV51" s="280"/>
      <c r="DW51" s="280">
        <f>VLOOKUP($B51,[1]在園者数_私SYT21413●!$B$6:$BJ$46,55,FALSE)</f>
        <v>24</v>
      </c>
      <c r="DX51" s="280"/>
      <c r="DY51" s="280"/>
      <c r="DZ51" s="280">
        <f>IF(SUM(EC51:EH51)=VLOOKUP($B51,[1]在園者数_私SYT21413●!$B$6:$BJ$46,56,FALSE),VLOOKUP($B51,[1]在園者数_私SYT21413●!$B$6:$BJ$46,56,FALSE))</f>
        <v>124</v>
      </c>
      <c r="EA51" s="280"/>
      <c r="EB51" s="280"/>
      <c r="EC51" s="280">
        <f>VLOOKUP($B51,[1]在園者数_私SYT21413●!$B$6:$BJ$46,57,FALSE)</f>
        <v>60</v>
      </c>
      <c r="ED51" s="280"/>
      <c r="EE51" s="280"/>
      <c r="EF51" s="280">
        <f>VLOOKUP($B51,[1]在園者数_私SYT21413●!$B$6:$BJ$46,58,FALSE)</f>
        <v>64</v>
      </c>
      <c r="EG51" s="280"/>
      <c r="EH51" s="280"/>
      <c r="EI51" s="280">
        <f>VLOOKUP($B51,[1]教育・保育職員数本_私SYT21418●!$B$5:$BA$45,2,FALSE)</f>
        <v>239</v>
      </c>
      <c r="EJ51" s="280"/>
      <c r="EK51" s="280"/>
      <c r="EL51" s="280"/>
      <c r="EM51" s="280">
        <f>VLOOKUP($B51,[1]その他職員数_私SYT21431●!$B$5:$Q$45,2,FALSE)</f>
        <v>22</v>
      </c>
      <c r="EN51" s="280"/>
      <c r="EO51" s="280"/>
      <c r="EP51" s="281"/>
      <c r="EQ51" s="149"/>
      <c r="ER51" s="282" t="str">
        <f t="shared" si="1"/>
        <v>豊見城市</v>
      </c>
      <c r="ES51" s="282"/>
      <c r="ET51" s="282"/>
      <c r="EU51" s="282"/>
      <c r="EV51" s="282"/>
      <c r="EW51" s="282"/>
      <c r="EX51" s="282"/>
    </row>
    <row r="52" spans="1:155" s="15" customFormat="1" ht="16.5" customHeight="1">
      <c r="B52" s="147" t="s">
        <v>26</v>
      </c>
      <c r="C52" s="148"/>
      <c r="D52" s="283">
        <f>VLOOKUP($B52,[1]学校数SYT21401●!$B$7:$AN$47,19,FALSE)</f>
        <v>19</v>
      </c>
      <c r="E52" s="280"/>
      <c r="F52" s="280"/>
      <c r="G52" s="280">
        <f>VLOOKUP($B52,[1]学級数SYT21405●!$B$5:$O$45,7,FALSE)</f>
        <v>71</v>
      </c>
      <c r="H52" s="280"/>
      <c r="I52" s="280"/>
      <c r="J52" s="280">
        <f>IF(SUM(V52,AE52,AN52,AW52,BF52,BO52,BX52,CG52,CP52,CY52,DH52,DQ52,DZ52)=VLOOKUP($B52,[1]在園者数_私SYT21413●!$B$6:$BJ$46,2,FALSE),VLOOKUP($B52,[1]在園者数_私SYT21413●!$B$6:$BJ$46,2,FALSE))</f>
        <v>2167</v>
      </c>
      <c r="K52" s="280"/>
      <c r="L52" s="280"/>
      <c r="M52" s="280"/>
      <c r="N52" s="280">
        <f>IF(SUM(Y52,AH52,AQ52,AZ52,BI52,BR52,CA52,CJ52,CS52,DB52,DK52,DT52,EC52)=VLOOKUP($B52,[1]在園者数_私SYT21413●!$B$6:$BJ$46,3,FALSE),VLOOKUP($B52,[1]在園者数_私SYT21413●!$B$6:$BJ$46,3,FALSE))</f>
        <v>1093</v>
      </c>
      <c r="O52" s="280"/>
      <c r="P52" s="280"/>
      <c r="Q52" s="280"/>
      <c r="R52" s="280">
        <f>IF(SUM(AB52,AK52,AT52,BC52,BL52,BU52,CD52,CM52,CV52,DE52,DN52,DW52,EF52)=VLOOKUP($B52,[1]在園者数_私SYT21413●!$B$6:$BJ$46,4,FALSE),VLOOKUP($B52,[1]在園者数_私SYT21413●!$B$6:$BJ$46,4,FALSE))</f>
        <v>1074</v>
      </c>
      <c r="S52" s="280"/>
      <c r="T52" s="280"/>
      <c r="U52" s="280"/>
      <c r="V52" s="280">
        <f>IF(SUM(Y52:AD52)=VLOOKUP($B52,[1]在園者数_私SYT21413●!$B$6:$BJ$46,5,FALSE),VLOOKUP($B52,[1]在園者数_私SYT21413●!$B$6:$BJ$46,5,FALSE))</f>
        <v>98</v>
      </c>
      <c r="W52" s="280"/>
      <c r="X52" s="280"/>
      <c r="Y52" s="280">
        <f>VLOOKUP($B52,[1]在園者数_私SYT21413●!$B$6:$BJ$46,6,FALSE)</f>
        <v>51</v>
      </c>
      <c r="Z52" s="280"/>
      <c r="AA52" s="280"/>
      <c r="AB52" s="280">
        <f>VLOOKUP($B52,[1]在園者数_私SYT21413●!$B$6:$BJ$46,7,FALSE)</f>
        <v>47</v>
      </c>
      <c r="AC52" s="280"/>
      <c r="AD52" s="280"/>
      <c r="AE52" s="280">
        <f>IF(SUM(AH52:AM52)=VLOOKUP($B52,[1]在園者数_私SYT21413●!$B$6:$BJ$46,8,FALSE),VLOOKUP($B52,[1]在園者数_私SYT21413●!$B$6:$BJ$46,8,FALSE))</f>
        <v>215</v>
      </c>
      <c r="AF52" s="280"/>
      <c r="AG52" s="280"/>
      <c r="AH52" s="280">
        <f>VLOOKUP($B52,[1]在園者数_私SYT21413●!$B$6:$BJ$46,9,FALSE)</f>
        <v>100</v>
      </c>
      <c r="AI52" s="280"/>
      <c r="AJ52" s="280"/>
      <c r="AK52" s="280">
        <f>VLOOKUP($B52,[1]在園者数_私SYT21413●!$B$6:$BJ$46,10,FALSE)</f>
        <v>115</v>
      </c>
      <c r="AL52" s="280"/>
      <c r="AM52" s="280"/>
      <c r="AN52" s="280">
        <f>IF(SUM(AQ52:AV52)=VLOOKUP($B52,[1]在園者数_私SYT21413●!$B$6:$BJ$46,11,FALSE),VLOOKUP($B52,[1]在園者数_私SYT21413●!$B$6:$BJ$46,11,FALSE))</f>
        <v>256</v>
      </c>
      <c r="AO52" s="280"/>
      <c r="AP52" s="280"/>
      <c r="AQ52" s="280">
        <f>VLOOKUP($B52,[1]在園者数_私SYT21413●!$B$6:$BJ$46,12,FALSE)</f>
        <v>132</v>
      </c>
      <c r="AR52" s="280"/>
      <c r="AS52" s="280"/>
      <c r="AT52" s="280">
        <f>VLOOKUP($B52,[1]在園者数_私SYT21413●!$B$6:$BJ$46,13,FALSE)</f>
        <v>124</v>
      </c>
      <c r="AU52" s="280"/>
      <c r="AV52" s="280"/>
      <c r="AW52" s="280">
        <f>IF(SUM(AZ52:BE52)=VLOOKUP($B52,[1]在園者数_私SYT21413●!$B$6:$BJ$46,17,FALSE),VLOOKUP($B52,[1]在園者数_私SYT21413●!$B$6:$BJ$46,17,FALSE))</f>
        <v>214</v>
      </c>
      <c r="AX52" s="280"/>
      <c r="AY52" s="280"/>
      <c r="AZ52" s="280">
        <f>VLOOKUP($B52,[1]在園者数_私SYT21413●!$B$6:$BJ$46,18,FALSE)</f>
        <v>113</v>
      </c>
      <c r="BA52" s="280"/>
      <c r="BB52" s="280"/>
      <c r="BC52" s="280">
        <f>VLOOKUP($B52,[1]在園者数_私SYT21413●!$B$6:$BJ$46,19,FALSE)</f>
        <v>101</v>
      </c>
      <c r="BD52" s="280"/>
      <c r="BE52" s="280"/>
      <c r="BF52" s="280">
        <f>IF(SUM(BI52:BN52)=VLOOKUP($B52,[1]在園者数_私SYT21413●!$B$6:$BJ$46,20,FALSE),VLOOKUP($B52,[1]在園者数_私SYT21413●!$B$6:$BJ$46,20,FALSE))</f>
        <v>249</v>
      </c>
      <c r="BG52" s="280"/>
      <c r="BH52" s="280"/>
      <c r="BI52" s="280">
        <f>VLOOKUP($B52,[1]在園者数_私SYT21413●!$B$6:$BJ$46,21,FALSE)</f>
        <v>123</v>
      </c>
      <c r="BJ52" s="280"/>
      <c r="BK52" s="280"/>
      <c r="BL52" s="280">
        <f>VLOOKUP($B52,[1]在園者数_私SYT21413●!$B$6:$BJ$46,22,FALSE)</f>
        <v>126</v>
      </c>
      <c r="BM52" s="280"/>
      <c r="BN52" s="280"/>
      <c r="BO52" s="280">
        <f>IF(SUM(BR52:BW52)=VLOOKUP($B52,[1]在園者数_私SYT21413●!$B$6:$BJ$46,29,FALSE),VLOOKUP($B52,[1]在園者数_私SYT21413●!$B$6:$BJ$46,29,FALSE))</f>
        <v>101</v>
      </c>
      <c r="BP52" s="280"/>
      <c r="BQ52" s="280"/>
      <c r="BR52" s="280">
        <f>VLOOKUP($B52,[1]在園者数_私SYT21413●!$B$6:$BJ$46,30,FALSE)</f>
        <v>54</v>
      </c>
      <c r="BS52" s="280"/>
      <c r="BT52" s="280"/>
      <c r="BU52" s="280">
        <f>VLOOKUP($B52,[1]在園者数_私SYT21413●!$B$6:$BJ$46,31,FALSE)</f>
        <v>47</v>
      </c>
      <c r="BV52" s="280"/>
      <c r="BW52" s="280"/>
      <c r="BX52" s="280">
        <f>IF(SUM(CA52:CF52)=VLOOKUP($B52,[1]在園者数_私SYT21413●!$B$6:$BJ$46,35,FALSE),VLOOKUP($B52,[1]在園者数_私SYT21413●!$B$6:$BJ$46,35,FALSE))</f>
        <v>136</v>
      </c>
      <c r="BY52" s="280"/>
      <c r="BZ52" s="280"/>
      <c r="CA52" s="280">
        <f>VLOOKUP($B52,[1]在園者数_私SYT21413●!$B$6:$BJ$46,36,FALSE)</f>
        <v>68</v>
      </c>
      <c r="CB52" s="280"/>
      <c r="CC52" s="280"/>
      <c r="CD52" s="280">
        <f>VLOOKUP($B52,[1]在園者数_私SYT21413●!$B$6:$BJ$46,37,FALSE)</f>
        <v>68</v>
      </c>
      <c r="CE52" s="280"/>
      <c r="CF52" s="280"/>
      <c r="CG52" s="280">
        <f>IF(SUM(CJ52:CO52)=VLOOKUP($B52,[1]在園者数_私SYT21413●!$B$6:$BJ$46,38,FALSE),VLOOKUP($B52,[1]在園者数_私SYT21413●!$B$6:$BJ$46,38,FALSE))</f>
        <v>216</v>
      </c>
      <c r="CH52" s="280"/>
      <c r="CI52" s="280"/>
      <c r="CJ52" s="280">
        <f>VLOOKUP($B52,[1]在園者数_私SYT21413●!$B$6:$BJ$46,39,FALSE)</f>
        <v>120</v>
      </c>
      <c r="CK52" s="280"/>
      <c r="CL52" s="280"/>
      <c r="CM52" s="280">
        <f>VLOOKUP($B52,[1]在園者数_私SYT21413●!$B$6:$BJ$46,40,FALSE)</f>
        <v>96</v>
      </c>
      <c r="CN52" s="280"/>
      <c r="CO52" s="280"/>
      <c r="CP52" s="280">
        <f>IF(SUM(CS52:CX52)=VLOOKUP($B52,[1]在園者数_私SYT21413●!$B$6:$BJ$46,41,FALSE),VLOOKUP($B52,[1]在園者数_私SYT21413●!$B$6:$BJ$46,41,FALSE))</f>
        <v>125</v>
      </c>
      <c r="CQ52" s="280"/>
      <c r="CR52" s="280"/>
      <c r="CS52" s="280">
        <f>VLOOKUP($B52,[1]在園者数_私SYT21413●!$B$6:$BJ$46,42,FALSE)</f>
        <v>69</v>
      </c>
      <c r="CT52" s="280"/>
      <c r="CU52" s="280"/>
      <c r="CV52" s="280">
        <f>VLOOKUP($B52,[1]在園者数_私SYT21413●!$B$6:$BJ$46,43,FALSE)</f>
        <v>56</v>
      </c>
      <c r="CW52" s="280"/>
      <c r="CX52" s="280"/>
      <c r="CY52" s="280">
        <f>IF(SUM(DB52:DG52)=VLOOKUP($B52,[1]在園者数_私SYT21413●!$B$6:$BJ$46,47,FALSE),VLOOKUP($B52,[1]在園者数_私SYT21413●!$B$6:$BJ$46,47,FALSE))</f>
        <v>115</v>
      </c>
      <c r="CZ52" s="280"/>
      <c r="DA52" s="280"/>
      <c r="DB52" s="280">
        <f>VLOOKUP($B52,[1]在園者数_私SYT21413●!$B$6:$BJ$46,48,FALSE)</f>
        <v>53</v>
      </c>
      <c r="DC52" s="280"/>
      <c r="DD52" s="280"/>
      <c r="DE52" s="280">
        <f>VLOOKUP($B52,[1]在園者数_私SYT21413●!$B$6:$BJ$46,49,FALSE)</f>
        <v>62</v>
      </c>
      <c r="DF52" s="280"/>
      <c r="DG52" s="280"/>
      <c r="DH52" s="280">
        <f>IF(SUM(DK52:DP52)=VLOOKUP($B52,[1]在園者数_私SYT21413●!$B$6:$BJ$46,50,FALSE),VLOOKUP($B52,[1]在園者数_私SYT21413●!$B$6:$BJ$46,50,FALSE))</f>
        <v>145</v>
      </c>
      <c r="DI52" s="280"/>
      <c r="DJ52" s="280"/>
      <c r="DK52" s="280">
        <f>VLOOKUP($B52,[1]在園者数_私SYT21413●!$B$6:$BJ$46,51,FALSE)</f>
        <v>70</v>
      </c>
      <c r="DL52" s="280"/>
      <c r="DM52" s="280"/>
      <c r="DN52" s="280">
        <f>VLOOKUP($B52,[1]在園者数_私SYT21413●!$B$6:$BJ$46,52,FALSE)</f>
        <v>75</v>
      </c>
      <c r="DO52" s="280"/>
      <c r="DP52" s="280"/>
      <c r="DQ52" s="280">
        <f>IF(SUM(DT52:DY52)=VLOOKUP($B52,[1]在園者数_私SYT21413●!$B$6:$BJ$46,53,FALSE),VLOOKUP($B52,[1]在園者数_私SYT21413●!$B$6:$BJ$46,53,FALSE))</f>
        <v>133</v>
      </c>
      <c r="DR52" s="280"/>
      <c r="DS52" s="280"/>
      <c r="DT52" s="280">
        <f>VLOOKUP($B52,[1]在園者数_私SYT21413●!$B$6:$BJ$46,54,FALSE)</f>
        <v>57</v>
      </c>
      <c r="DU52" s="280"/>
      <c r="DV52" s="280"/>
      <c r="DW52" s="280">
        <f>VLOOKUP($B52,[1]在園者数_私SYT21413●!$B$6:$BJ$46,55,FALSE)</f>
        <v>76</v>
      </c>
      <c r="DX52" s="280"/>
      <c r="DY52" s="280"/>
      <c r="DZ52" s="280">
        <f>IF(SUM(EC52:EH52)=VLOOKUP($B52,[1]在園者数_私SYT21413●!$B$6:$BJ$46,56,FALSE),VLOOKUP($B52,[1]在園者数_私SYT21413●!$B$6:$BJ$46,56,FALSE))</f>
        <v>164</v>
      </c>
      <c r="EA52" s="280"/>
      <c r="EB52" s="280"/>
      <c r="EC52" s="280">
        <f>VLOOKUP($B52,[1]在園者数_私SYT21413●!$B$6:$BJ$46,57,FALSE)</f>
        <v>83</v>
      </c>
      <c r="ED52" s="280"/>
      <c r="EE52" s="280"/>
      <c r="EF52" s="280">
        <f>VLOOKUP($B52,[1]在園者数_私SYT21413●!$B$6:$BJ$46,58,FALSE)</f>
        <v>81</v>
      </c>
      <c r="EG52" s="280"/>
      <c r="EH52" s="280"/>
      <c r="EI52" s="280">
        <f>VLOOKUP($B52,[1]教育・保育職員数本_私SYT21418●!$B$5:$BA$45,2,FALSE)</f>
        <v>332</v>
      </c>
      <c r="EJ52" s="280"/>
      <c r="EK52" s="280"/>
      <c r="EL52" s="280"/>
      <c r="EM52" s="280">
        <f>VLOOKUP($B52,[1]その他職員数_私SYT21431●!$B$5:$Q$45,2,FALSE)</f>
        <v>87</v>
      </c>
      <c r="EN52" s="280"/>
      <c r="EO52" s="280"/>
      <c r="EP52" s="281"/>
      <c r="EQ52" s="149"/>
      <c r="ER52" s="282" t="str">
        <f t="shared" si="1"/>
        <v>うるま市</v>
      </c>
      <c r="ES52" s="282"/>
      <c r="ET52" s="282"/>
      <c r="EU52" s="282"/>
      <c r="EV52" s="282"/>
      <c r="EW52" s="282"/>
      <c r="EX52" s="282"/>
    </row>
    <row r="53" spans="1:155" s="15" customFormat="1" ht="16.5" customHeight="1">
      <c r="B53" s="147" t="s">
        <v>44</v>
      </c>
      <c r="C53" s="148"/>
      <c r="D53" s="283">
        <f>VLOOKUP($B53,[1]学校数SYT21401●!$B$7:$AN$47,19,FALSE)</f>
        <v>3</v>
      </c>
      <c r="E53" s="280"/>
      <c r="F53" s="280"/>
      <c r="G53" s="280">
        <f>VLOOKUP($B53,[1]学級数SYT21405●!$B$5:$O$45,7,FALSE)</f>
        <v>9</v>
      </c>
      <c r="H53" s="280"/>
      <c r="I53" s="280"/>
      <c r="J53" s="280">
        <f>IF(SUM(V53,AE53,AN53,AW53,BF53,BO53,BX53,CG53,CP53,CY53,DH53,DQ53,DZ53)=VLOOKUP($B53,[1]在園者数_私SYT21413●!$B$6:$BJ$46,2,FALSE),VLOOKUP($B53,[1]在園者数_私SYT21413●!$B$6:$BJ$46,2,FALSE))</f>
        <v>200</v>
      </c>
      <c r="K53" s="280"/>
      <c r="L53" s="280"/>
      <c r="M53" s="280"/>
      <c r="N53" s="280">
        <f>IF(SUM(Y53,AH53,AQ53,AZ53,BI53,BR53,CA53,CJ53,CS53,DB53,DK53,DT53,EC53)=VLOOKUP($B53,[1]在園者数_私SYT21413●!$B$6:$BJ$46,3,FALSE),VLOOKUP($B53,[1]在園者数_私SYT21413●!$B$6:$BJ$46,3,FALSE))</f>
        <v>82</v>
      </c>
      <c r="O53" s="280"/>
      <c r="P53" s="280"/>
      <c r="Q53" s="280"/>
      <c r="R53" s="280">
        <f>IF(SUM(AB53,AK53,AT53,BC53,BL53,BU53,CD53,CM53,CV53,DE53,DN53,DW53,EF53)=VLOOKUP($B53,[1]在園者数_私SYT21413●!$B$6:$BJ$46,4,FALSE),VLOOKUP($B53,[1]在園者数_私SYT21413●!$B$6:$BJ$46,4,FALSE))</f>
        <v>118</v>
      </c>
      <c r="S53" s="280"/>
      <c r="T53" s="280"/>
      <c r="U53" s="280"/>
      <c r="V53" s="280">
        <f>IF(SUM(Y53:AD53)=VLOOKUP($B53,[1]在園者数_私SYT21413●!$B$6:$BJ$46,5,FALSE),VLOOKUP($B53,[1]在園者数_私SYT21413●!$B$6:$BJ$46,5,FALSE))</f>
        <v>5</v>
      </c>
      <c r="W53" s="280"/>
      <c r="X53" s="280"/>
      <c r="Y53" s="280">
        <f>VLOOKUP($B53,[1]在園者数_私SYT21413●!$B$6:$BJ$46,6,FALSE)</f>
        <v>4</v>
      </c>
      <c r="Z53" s="280"/>
      <c r="AA53" s="280"/>
      <c r="AB53" s="280">
        <f>VLOOKUP($B53,[1]在園者数_私SYT21413●!$B$6:$BJ$46,7,FALSE)</f>
        <v>1</v>
      </c>
      <c r="AC53" s="280"/>
      <c r="AD53" s="280"/>
      <c r="AE53" s="280">
        <f>IF(SUM(AH53:AM53)=VLOOKUP($B53,[1]在園者数_私SYT21413●!$B$6:$BJ$46,8,FALSE),VLOOKUP($B53,[1]在園者数_私SYT21413●!$B$6:$BJ$46,8,FALSE))</f>
        <v>22</v>
      </c>
      <c r="AF53" s="280"/>
      <c r="AG53" s="280"/>
      <c r="AH53" s="280">
        <f>VLOOKUP($B53,[1]在園者数_私SYT21413●!$B$6:$BJ$46,9,FALSE)</f>
        <v>6</v>
      </c>
      <c r="AI53" s="280"/>
      <c r="AJ53" s="280"/>
      <c r="AK53" s="280">
        <f>VLOOKUP($B53,[1]在園者数_私SYT21413●!$B$6:$BJ$46,10,FALSE)</f>
        <v>16</v>
      </c>
      <c r="AL53" s="280"/>
      <c r="AM53" s="280"/>
      <c r="AN53" s="280">
        <f>IF(SUM(AQ53:AV53)=VLOOKUP($B53,[1]在園者数_私SYT21413●!$B$6:$BJ$46,11,FALSE),VLOOKUP($B53,[1]在園者数_私SYT21413●!$B$6:$BJ$46,11,FALSE))</f>
        <v>26</v>
      </c>
      <c r="AO53" s="280"/>
      <c r="AP53" s="280"/>
      <c r="AQ53" s="280">
        <f>VLOOKUP($B53,[1]在園者数_私SYT21413●!$B$6:$BJ$46,12,FALSE)</f>
        <v>9</v>
      </c>
      <c r="AR53" s="280"/>
      <c r="AS53" s="280"/>
      <c r="AT53" s="280">
        <f>VLOOKUP($B53,[1]在園者数_私SYT21413●!$B$6:$BJ$46,13,FALSE)</f>
        <v>17</v>
      </c>
      <c r="AU53" s="280"/>
      <c r="AV53" s="280"/>
      <c r="AW53" s="280">
        <f>IF(SUM(AZ53:BE53)=VLOOKUP($B53,[1]在園者数_私SYT21413●!$B$6:$BJ$46,17,FALSE),VLOOKUP($B53,[1]在園者数_私SYT21413●!$B$6:$BJ$46,17,FALSE))</f>
        <v>18</v>
      </c>
      <c r="AX53" s="280"/>
      <c r="AY53" s="280"/>
      <c r="AZ53" s="280">
        <f>VLOOKUP($B53,[1]在園者数_私SYT21413●!$B$6:$BJ$46,18,FALSE)</f>
        <v>7</v>
      </c>
      <c r="BA53" s="280"/>
      <c r="BB53" s="280"/>
      <c r="BC53" s="280">
        <f>VLOOKUP($B53,[1]在園者数_私SYT21413●!$B$6:$BJ$46,19,FALSE)</f>
        <v>11</v>
      </c>
      <c r="BD53" s="280"/>
      <c r="BE53" s="280"/>
      <c r="BF53" s="280">
        <f>IF(SUM(BI53:BN53)=VLOOKUP($B53,[1]在園者数_私SYT21413●!$B$6:$BJ$46,20,FALSE),VLOOKUP($B53,[1]在園者数_私SYT21413●!$B$6:$BJ$46,20,FALSE))</f>
        <v>23</v>
      </c>
      <c r="BG53" s="280"/>
      <c r="BH53" s="280"/>
      <c r="BI53" s="280">
        <f>VLOOKUP($B53,[1]在園者数_私SYT21413●!$B$6:$BJ$46,21,FALSE)</f>
        <v>10</v>
      </c>
      <c r="BJ53" s="280"/>
      <c r="BK53" s="280"/>
      <c r="BL53" s="280">
        <f>VLOOKUP($B53,[1]在園者数_私SYT21413●!$B$6:$BJ$46,22,FALSE)</f>
        <v>13</v>
      </c>
      <c r="BM53" s="280"/>
      <c r="BN53" s="280"/>
      <c r="BO53" s="280">
        <f>IF(SUM(BR53:BW53)=VLOOKUP($B53,[1]在園者数_私SYT21413●!$B$6:$BJ$46,29,FALSE),VLOOKUP($B53,[1]在園者数_私SYT21413●!$B$6:$BJ$46,29,FALSE))</f>
        <v>12</v>
      </c>
      <c r="BP53" s="280"/>
      <c r="BQ53" s="280"/>
      <c r="BR53" s="280">
        <f>VLOOKUP($B53,[1]在園者数_私SYT21413●!$B$6:$BJ$46,30,FALSE)</f>
        <v>3</v>
      </c>
      <c r="BS53" s="280"/>
      <c r="BT53" s="280"/>
      <c r="BU53" s="280">
        <f>VLOOKUP($B53,[1]在園者数_私SYT21413●!$B$6:$BJ$46,31,FALSE)</f>
        <v>9</v>
      </c>
      <c r="BV53" s="280"/>
      <c r="BW53" s="280"/>
      <c r="BX53" s="280">
        <f>IF(SUM(CA53:CF53)=VLOOKUP($B53,[1]在園者数_私SYT21413●!$B$6:$BJ$46,35,FALSE),VLOOKUP($B53,[1]在園者数_私SYT21413●!$B$6:$BJ$46,35,FALSE))</f>
        <v>13</v>
      </c>
      <c r="BY53" s="280"/>
      <c r="BZ53" s="280"/>
      <c r="CA53" s="280">
        <f>VLOOKUP($B53,[1]在園者数_私SYT21413●!$B$6:$BJ$46,36,FALSE)</f>
        <v>4</v>
      </c>
      <c r="CB53" s="280"/>
      <c r="CC53" s="280"/>
      <c r="CD53" s="280">
        <f>VLOOKUP($B53,[1]在園者数_私SYT21413●!$B$6:$BJ$46,37,FALSE)</f>
        <v>9</v>
      </c>
      <c r="CE53" s="280"/>
      <c r="CF53" s="280"/>
      <c r="CG53" s="280">
        <f>IF(SUM(CJ53:CO53)=VLOOKUP($B53,[1]在園者数_私SYT21413●!$B$6:$BJ$46,38,FALSE),VLOOKUP($B53,[1]在園者数_私SYT21413●!$B$6:$BJ$46,38,FALSE))</f>
        <v>24</v>
      </c>
      <c r="CH53" s="280"/>
      <c r="CI53" s="280"/>
      <c r="CJ53" s="280">
        <f>VLOOKUP($B53,[1]在園者数_私SYT21413●!$B$6:$BJ$46,39,FALSE)</f>
        <v>9</v>
      </c>
      <c r="CK53" s="280"/>
      <c r="CL53" s="280"/>
      <c r="CM53" s="280">
        <f>VLOOKUP($B53,[1]在園者数_私SYT21413●!$B$6:$BJ$46,40,FALSE)</f>
        <v>15</v>
      </c>
      <c r="CN53" s="280"/>
      <c r="CO53" s="280"/>
      <c r="CP53" s="280">
        <f>IF(SUM(CS53:CX53)=VLOOKUP($B53,[1]在園者数_私SYT21413●!$B$6:$BJ$46,41,FALSE),VLOOKUP($B53,[1]在園者数_私SYT21413●!$B$6:$BJ$46,41,FALSE))</f>
        <v>6</v>
      </c>
      <c r="CQ53" s="280"/>
      <c r="CR53" s="280"/>
      <c r="CS53" s="280">
        <f>VLOOKUP($B53,[1]在園者数_私SYT21413●!$B$6:$BJ$46,42,FALSE)</f>
        <v>3</v>
      </c>
      <c r="CT53" s="280"/>
      <c r="CU53" s="280"/>
      <c r="CV53" s="280">
        <f>VLOOKUP($B53,[1]在園者数_私SYT21413●!$B$6:$BJ$46,43,FALSE)</f>
        <v>3</v>
      </c>
      <c r="CW53" s="280"/>
      <c r="CX53" s="280"/>
      <c r="CY53" s="280">
        <f>IF(SUM(DB53:DG53)=VLOOKUP($B53,[1]在園者数_私SYT21413●!$B$6:$BJ$46,47,FALSE),VLOOKUP($B53,[1]在園者数_私SYT21413●!$B$6:$BJ$46,47,FALSE))</f>
        <v>4</v>
      </c>
      <c r="CZ53" s="280"/>
      <c r="DA53" s="280"/>
      <c r="DB53" s="280">
        <f>VLOOKUP($B53,[1]在園者数_私SYT21413●!$B$6:$BJ$46,48,FALSE)</f>
        <v>1</v>
      </c>
      <c r="DC53" s="280"/>
      <c r="DD53" s="280"/>
      <c r="DE53" s="280">
        <f>VLOOKUP($B53,[1]在園者数_私SYT21413●!$B$6:$BJ$46,49,FALSE)</f>
        <v>3</v>
      </c>
      <c r="DF53" s="280"/>
      <c r="DG53" s="280"/>
      <c r="DH53" s="280">
        <f>IF(SUM(DK53:DP53)=VLOOKUP($B53,[1]在園者数_私SYT21413●!$B$6:$BJ$46,50,FALSE),VLOOKUP($B53,[1]在園者数_私SYT21413●!$B$6:$BJ$46,50,FALSE))</f>
        <v>21</v>
      </c>
      <c r="DI53" s="280"/>
      <c r="DJ53" s="280"/>
      <c r="DK53" s="280">
        <f>VLOOKUP($B53,[1]在園者数_私SYT21413●!$B$6:$BJ$46,51,FALSE)</f>
        <v>12</v>
      </c>
      <c r="DL53" s="280"/>
      <c r="DM53" s="280"/>
      <c r="DN53" s="280">
        <f>VLOOKUP($B53,[1]在園者数_私SYT21413●!$B$6:$BJ$46,52,FALSE)</f>
        <v>9</v>
      </c>
      <c r="DO53" s="280"/>
      <c r="DP53" s="280"/>
      <c r="DQ53" s="280">
        <f>IF(SUM(DT53:DY53)=VLOOKUP($B53,[1]在園者数_私SYT21413●!$B$6:$BJ$46,53,FALSE),VLOOKUP($B53,[1]在園者数_私SYT21413●!$B$6:$BJ$46,53,FALSE))</f>
        <v>18</v>
      </c>
      <c r="DR53" s="280"/>
      <c r="DS53" s="280"/>
      <c r="DT53" s="280">
        <f>VLOOKUP($B53,[1]在園者数_私SYT21413●!$B$6:$BJ$46,54,FALSE)</f>
        <v>10</v>
      </c>
      <c r="DU53" s="280"/>
      <c r="DV53" s="280"/>
      <c r="DW53" s="280">
        <f>VLOOKUP($B53,[1]在園者数_私SYT21413●!$B$6:$BJ$46,55,FALSE)</f>
        <v>8</v>
      </c>
      <c r="DX53" s="280"/>
      <c r="DY53" s="280"/>
      <c r="DZ53" s="280">
        <f>IF(SUM(EC53:EH53)=VLOOKUP($B53,[1]在園者数_私SYT21413●!$B$6:$BJ$46,56,FALSE),VLOOKUP($B53,[1]在園者数_私SYT21413●!$B$6:$BJ$46,56,FALSE))</f>
        <v>8</v>
      </c>
      <c r="EA53" s="280"/>
      <c r="EB53" s="280"/>
      <c r="EC53" s="280">
        <f>VLOOKUP($B53,[1]在園者数_私SYT21413●!$B$6:$BJ$46,57,FALSE)</f>
        <v>4</v>
      </c>
      <c r="ED53" s="280"/>
      <c r="EE53" s="280"/>
      <c r="EF53" s="280">
        <f>VLOOKUP($B53,[1]在園者数_私SYT21413●!$B$6:$BJ$46,58,FALSE)</f>
        <v>4</v>
      </c>
      <c r="EG53" s="280"/>
      <c r="EH53" s="280"/>
      <c r="EI53" s="280">
        <f>VLOOKUP($B53,[1]教育・保育職員数本_私SYT21418●!$B$5:$BA$45,2,FALSE)</f>
        <v>29</v>
      </c>
      <c r="EJ53" s="280"/>
      <c r="EK53" s="280"/>
      <c r="EL53" s="280"/>
      <c r="EM53" s="280">
        <f>VLOOKUP($B53,[1]その他職員数_私SYT21431●!$B$5:$Q$45,2,FALSE)</f>
        <v>11</v>
      </c>
      <c r="EN53" s="280"/>
      <c r="EO53" s="280"/>
      <c r="EP53" s="281"/>
      <c r="EQ53" s="149"/>
      <c r="ER53" s="282" t="str">
        <f t="shared" si="1"/>
        <v>宮古島市</v>
      </c>
      <c r="ES53" s="282"/>
      <c r="ET53" s="282"/>
      <c r="EU53" s="282"/>
      <c r="EV53" s="282"/>
      <c r="EW53" s="282"/>
      <c r="EX53" s="282"/>
    </row>
    <row r="54" spans="1:155" s="15" customFormat="1" ht="16.5" customHeight="1">
      <c r="B54" s="147" t="s">
        <v>55</v>
      </c>
      <c r="C54" s="148"/>
      <c r="D54" s="283">
        <f>VLOOKUP($B54,[1]学校数SYT21401●!$B$7:$AN$47,19,FALSE)</f>
        <v>6</v>
      </c>
      <c r="E54" s="280"/>
      <c r="F54" s="280"/>
      <c r="G54" s="280">
        <f>VLOOKUP($B54,[1]学級数SYT21405●!$B$5:$O$45,7,FALSE)</f>
        <v>22</v>
      </c>
      <c r="H54" s="280"/>
      <c r="I54" s="280"/>
      <c r="J54" s="280">
        <f>IF(SUM(V54,AE54,AN54,AW54,BF54,BO54,BX54,CG54,CP54,CY54,DH54,DQ54,DZ54)=VLOOKUP($B54,[1]在園者数_私SYT21413●!$B$6:$BJ$46,2,FALSE),VLOOKUP($B54,[1]在園者数_私SYT21413●!$B$6:$BJ$46,2,FALSE))</f>
        <v>621</v>
      </c>
      <c r="K54" s="280"/>
      <c r="L54" s="280"/>
      <c r="M54" s="280"/>
      <c r="N54" s="280">
        <f>IF(SUM(Y54,AH54,AQ54,AZ54,BI54,BR54,CA54,CJ54,CS54,DB54,DK54,DT54,EC54)=VLOOKUP($B54,[1]在園者数_私SYT21413●!$B$6:$BJ$46,3,FALSE),VLOOKUP($B54,[1]在園者数_私SYT21413●!$B$6:$BJ$46,3,FALSE))</f>
        <v>320</v>
      </c>
      <c r="O54" s="280"/>
      <c r="P54" s="280"/>
      <c r="Q54" s="280"/>
      <c r="R54" s="280">
        <f>IF(SUM(AB54,AK54,AT54,BC54,BL54,BU54,CD54,CM54,CV54,DE54,DN54,DW54,EF54)=VLOOKUP($B54,[1]在園者数_私SYT21413●!$B$6:$BJ$46,4,FALSE),VLOOKUP($B54,[1]在園者数_私SYT21413●!$B$6:$BJ$46,4,FALSE))</f>
        <v>301</v>
      </c>
      <c r="S54" s="280"/>
      <c r="T54" s="280"/>
      <c r="U54" s="280"/>
      <c r="V54" s="280">
        <f>IF(SUM(Y54:AD54)=VLOOKUP($B54,[1]在園者数_私SYT21413●!$B$6:$BJ$46,5,FALSE),VLOOKUP($B54,[1]在園者数_私SYT21413●!$B$6:$BJ$46,5,FALSE))</f>
        <v>26</v>
      </c>
      <c r="W54" s="280"/>
      <c r="X54" s="280"/>
      <c r="Y54" s="280">
        <f>VLOOKUP($B54,[1]在園者数_私SYT21413●!$B$6:$BJ$46,6,FALSE)</f>
        <v>14</v>
      </c>
      <c r="Z54" s="280"/>
      <c r="AA54" s="280"/>
      <c r="AB54" s="280">
        <f>VLOOKUP($B54,[1]在園者数_私SYT21413●!$B$6:$BJ$46,7,FALSE)</f>
        <v>12</v>
      </c>
      <c r="AC54" s="280"/>
      <c r="AD54" s="280"/>
      <c r="AE54" s="280">
        <f>IF(SUM(AH54:AM54)=VLOOKUP($B54,[1]在園者数_私SYT21413●!$B$6:$BJ$46,8,FALSE),VLOOKUP($B54,[1]在園者数_私SYT21413●!$B$6:$BJ$46,8,FALSE))</f>
        <v>40</v>
      </c>
      <c r="AF54" s="280"/>
      <c r="AG54" s="280"/>
      <c r="AH54" s="280">
        <f>VLOOKUP($B54,[1]在園者数_私SYT21413●!$B$6:$BJ$46,9,FALSE)</f>
        <v>18</v>
      </c>
      <c r="AI54" s="280"/>
      <c r="AJ54" s="280"/>
      <c r="AK54" s="280">
        <f>VLOOKUP($B54,[1]在園者数_私SYT21413●!$B$6:$BJ$46,10,FALSE)</f>
        <v>22</v>
      </c>
      <c r="AL54" s="280"/>
      <c r="AM54" s="280"/>
      <c r="AN54" s="280">
        <f>IF(SUM(AQ54:AV54)=VLOOKUP($B54,[1]在園者数_私SYT21413●!$B$6:$BJ$46,11,FALSE),VLOOKUP($B54,[1]在園者数_私SYT21413●!$B$6:$BJ$46,11,FALSE))</f>
        <v>53</v>
      </c>
      <c r="AO54" s="280"/>
      <c r="AP54" s="280"/>
      <c r="AQ54" s="280">
        <f>VLOOKUP($B54,[1]在園者数_私SYT21413●!$B$6:$BJ$46,12,FALSE)</f>
        <v>30</v>
      </c>
      <c r="AR54" s="280"/>
      <c r="AS54" s="280"/>
      <c r="AT54" s="280">
        <f>VLOOKUP($B54,[1]在園者数_私SYT21413●!$B$6:$BJ$46,13,FALSE)</f>
        <v>23</v>
      </c>
      <c r="AU54" s="280"/>
      <c r="AV54" s="280"/>
      <c r="AW54" s="280">
        <f>IF(SUM(AZ54:BE54)=VLOOKUP($B54,[1]在園者数_私SYT21413●!$B$6:$BJ$46,17,FALSE),VLOOKUP($B54,[1]在園者数_私SYT21413●!$B$6:$BJ$46,17,FALSE))</f>
        <v>47</v>
      </c>
      <c r="AX54" s="280"/>
      <c r="AY54" s="280"/>
      <c r="AZ54" s="280">
        <f>VLOOKUP($B54,[1]在園者数_私SYT21413●!$B$6:$BJ$46,18,FALSE)</f>
        <v>18</v>
      </c>
      <c r="BA54" s="280"/>
      <c r="BB54" s="280"/>
      <c r="BC54" s="280">
        <f>VLOOKUP($B54,[1]在園者数_私SYT21413●!$B$6:$BJ$46,19,FALSE)</f>
        <v>29</v>
      </c>
      <c r="BD54" s="280"/>
      <c r="BE54" s="280"/>
      <c r="BF54" s="280">
        <f>IF(SUM(BI54:BN54)=VLOOKUP($B54,[1]在園者数_私SYT21413●!$B$6:$BJ$46,20,FALSE),VLOOKUP($B54,[1]在園者数_私SYT21413●!$B$6:$BJ$46,20,FALSE))</f>
        <v>65</v>
      </c>
      <c r="BG54" s="280"/>
      <c r="BH54" s="280"/>
      <c r="BI54" s="280">
        <f>VLOOKUP($B54,[1]在園者数_私SYT21413●!$B$6:$BJ$46,21,FALSE)</f>
        <v>26</v>
      </c>
      <c r="BJ54" s="280"/>
      <c r="BK54" s="280"/>
      <c r="BL54" s="280">
        <f>VLOOKUP($B54,[1]在園者数_私SYT21413●!$B$6:$BJ$46,22,FALSE)</f>
        <v>39</v>
      </c>
      <c r="BM54" s="280"/>
      <c r="BN54" s="280"/>
      <c r="BO54" s="280">
        <f>IF(SUM(BR54:BW54)=VLOOKUP($B54,[1]在園者数_私SYT21413●!$B$6:$BJ$46,29,FALSE),VLOOKUP($B54,[1]在園者数_私SYT21413●!$B$6:$BJ$46,29,FALSE))</f>
        <v>0</v>
      </c>
      <c r="BP54" s="280"/>
      <c r="BQ54" s="280"/>
      <c r="BR54" s="280">
        <f>VLOOKUP($B54,[1]在園者数_私SYT21413●!$B$6:$BJ$46,30,FALSE)</f>
        <v>0</v>
      </c>
      <c r="BS54" s="280"/>
      <c r="BT54" s="280"/>
      <c r="BU54" s="280">
        <f>VLOOKUP($B54,[1]在園者数_私SYT21413●!$B$6:$BJ$46,31,FALSE)</f>
        <v>0</v>
      </c>
      <c r="BV54" s="280"/>
      <c r="BW54" s="280"/>
      <c r="BX54" s="280">
        <f>IF(SUM(CA54:CF54)=VLOOKUP($B54,[1]在園者数_私SYT21413●!$B$6:$BJ$46,35,FALSE),VLOOKUP($B54,[1]在園者数_私SYT21413●!$B$6:$BJ$46,35,FALSE))</f>
        <v>50</v>
      </c>
      <c r="BY54" s="280"/>
      <c r="BZ54" s="280"/>
      <c r="CA54" s="280">
        <f>VLOOKUP($B54,[1]在園者数_私SYT21413●!$B$6:$BJ$46,36,FALSE)</f>
        <v>25</v>
      </c>
      <c r="CB54" s="280"/>
      <c r="CC54" s="280"/>
      <c r="CD54" s="280">
        <f>VLOOKUP($B54,[1]在園者数_私SYT21413●!$B$6:$BJ$46,37,FALSE)</f>
        <v>25</v>
      </c>
      <c r="CE54" s="280"/>
      <c r="CF54" s="280"/>
      <c r="CG54" s="280">
        <f>IF(SUM(CJ54:CO54)=VLOOKUP($B54,[1]在園者数_私SYT21413●!$B$6:$BJ$46,38,FALSE),VLOOKUP($B54,[1]在園者数_私SYT21413●!$B$6:$BJ$46,38,FALSE))</f>
        <v>43</v>
      </c>
      <c r="CH54" s="280"/>
      <c r="CI54" s="280"/>
      <c r="CJ54" s="280">
        <f>VLOOKUP($B54,[1]在園者数_私SYT21413●!$B$6:$BJ$46,39,FALSE)</f>
        <v>26</v>
      </c>
      <c r="CK54" s="280"/>
      <c r="CL54" s="280"/>
      <c r="CM54" s="280">
        <f>VLOOKUP($B54,[1]在園者数_私SYT21413●!$B$6:$BJ$46,40,FALSE)</f>
        <v>17</v>
      </c>
      <c r="CN54" s="280"/>
      <c r="CO54" s="280"/>
      <c r="CP54" s="280">
        <f>IF(SUM(CS54:CX54)=VLOOKUP($B54,[1]在園者数_私SYT21413●!$B$6:$BJ$46,41,FALSE),VLOOKUP($B54,[1]在園者数_私SYT21413●!$B$6:$BJ$46,41,FALSE))</f>
        <v>40</v>
      </c>
      <c r="CQ54" s="280"/>
      <c r="CR54" s="280"/>
      <c r="CS54" s="280">
        <f>VLOOKUP($B54,[1]在園者数_私SYT21413●!$B$6:$BJ$46,42,FALSE)</f>
        <v>20</v>
      </c>
      <c r="CT54" s="280"/>
      <c r="CU54" s="280"/>
      <c r="CV54" s="280">
        <f>VLOOKUP($B54,[1]在園者数_私SYT21413●!$B$6:$BJ$46,43,FALSE)</f>
        <v>20</v>
      </c>
      <c r="CW54" s="280"/>
      <c r="CX54" s="280"/>
      <c r="CY54" s="280">
        <f>IF(SUM(DB54:DG54)=VLOOKUP($B54,[1]在園者数_私SYT21413●!$B$6:$BJ$46,47,FALSE),VLOOKUP($B54,[1]在園者数_私SYT21413●!$B$6:$BJ$46,47,FALSE))</f>
        <v>48</v>
      </c>
      <c r="CZ54" s="280"/>
      <c r="DA54" s="280"/>
      <c r="DB54" s="280">
        <f>VLOOKUP($B54,[1]在園者数_私SYT21413●!$B$6:$BJ$46,48,FALSE)</f>
        <v>34</v>
      </c>
      <c r="DC54" s="280"/>
      <c r="DD54" s="280"/>
      <c r="DE54" s="280">
        <f>VLOOKUP($B54,[1]在園者数_私SYT21413●!$B$6:$BJ$46,49,FALSE)</f>
        <v>14</v>
      </c>
      <c r="DF54" s="280"/>
      <c r="DG54" s="280"/>
      <c r="DH54" s="280">
        <f>IF(SUM(DK54:DP54)=VLOOKUP($B54,[1]在園者数_私SYT21413●!$B$6:$BJ$46,50,FALSE),VLOOKUP($B54,[1]在園者数_私SYT21413●!$B$6:$BJ$46,50,FALSE))</f>
        <v>48</v>
      </c>
      <c r="DI54" s="280"/>
      <c r="DJ54" s="280"/>
      <c r="DK54" s="280">
        <f>VLOOKUP($B54,[1]在園者数_私SYT21413●!$B$6:$BJ$46,51,FALSE)</f>
        <v>26</v>
      </c>
      <c r="DL54" s="280"/>
      <c r="DM54" s="280"/>
      <c r="DN54" s="280">
        <f>VLOOKUP($B54,[1]在園者数_私SYT21413●!$B$6:$BJ$46,52,FALSE)</f>
        <v>22</v>
      </c>
      <c r="DO54" s="280"/>
      <c r="DP54" s="280"/>
      <c r="DQ54" s="280">
        <f>IF(SUM(DT54:DY54)=VLOOKUP($B54,[1]在園者数_私SYT21413●!$B$6:$BJ$46,53,FALSE),VLOOKUP($B54,[1]在園者数_私SYT21413●!$B$6:$BJ$46,53,FALSE))</f>
        <v>27</v>
      </c>
      <c r="DR54" s="280"/>
      <c r="DS54" s="280"/>
      <c r="DT54" s="280">
        <f>VLOOKUP($B54,[1]在園者数_私SYT21413●!$B$6:$BJ$46,54,FALSE)</f>
        <v>13</v>
      </c>
      <c r="DU54" s="280"/>
      <c r="DV54" s="280"/>
      <c r="DW54" s="280">
        <f>VLOOKUP($B54,[1]在園者数_私SYT21413●!$B$6:$BJ$46,55,FALSE)</f>
        <v>14</v>
      </c>
      <c r="DX54" s="280"/>
      <c r="DY54" s="280"/>
      <c r="DZ54" s="280">
        <f>IF(SUM(EC54:EH54)=VLOOKUP($B54,[1]在園者数_私SYT21413●!$B$6:$BJ$46,56,FALSE),VLOOKUP($B54,[1]在園者数_私SYT21413●!$B$6:$BJ$46,56,FALSE))</f>
        <v>134</v>
      </c>
      <c r="EA54" s="280"/>
      <c r="EB54" s="280"/>
      <c r="EC54" s="280">
        <f>VLOOKUP($B54,[1]在園者数_私SYT21413●!$B$6:$BJ$46,57,FALSE)</f>
        <v>70</v>
      </c>
      <c r="ED54" s="280"/>
      <c r="EE54" s="280"/>
      <c r="EF54" s="280">
        <f>VLOOKUP($B54,[1]在園者数_私SYT21413●!$B$6:$BJ$46,58,FALSE)</f>
        <v>64</v>
      </c>
      <c r="EG54" s="280"/>
      <c r="EH54" s="280"/>
      <c r="EI54" s="280">
        <f>VLOOKUP($B54,[1]教育・保育職員数本_私SYT21418●!$B$5:$BA$45,2,FALSE)</f>
        <v>101</v>
      </c>
      <c r="EJ54" s="280"/>
      <c r="EK54" s="280"/>
      <c r="EL54" s="280"/>
      <c r="EM54" s="280">
        <f>VLOOKUP($B54,[1]その他職員数_私SYT21431●!$B$5:$Q$45,2,FALSE)</f>
        <v>14</v>
      </c>
      <c r="EN54" s="280"/>
      <c r="EO54" s="280"/>
      <c r="EP54" s="281"/>
      <c r="EQ54" s="149"/>
      <c r="ER54" s="282" t="str">
        <f t="shared" si="1"/>
        <v>南城市</v>
      </c>
      <c r="ES54" s="282"/>
      <c r="ET54" s="282"/>
      <c r="EU54" s="282"/>
      <c r="EV54" s="282"/>
      <c r="EW54" s="282"/>
      <c r="EX54" s="282"/>
    </row>
    <row r="55" spans="1:155" s="15" customFormat="1" ht="16.5" customHeight="1">
      <c r="B55" s="147" t="s">
        <v>49</v>
      </c>
      <c r="C55" s="148"/>
      <c r="D55" s="283">
        <f>VLOOKUP($B55,[1]学校数SYT21401●!$B$7:$AN$47,19,FALSE)</f>
        <v>5</v>
      </c>
      <c r="E55" s="280"/>
      <c r="F55" s="280"/>
      <c r="G55" s="280">
        <f>VLOOKUP($B55,[1]学級数SYT21405●!$B$5:$O$45,7,FALSE)</f>
        <v>18</v>
      </c>
      <c r="H55" s="280"/>
      <c r="I55" s="280"/>
      <c r="J55" s="280">
        <f>IF(SUM(V55,AE55,AN55,AW55,BF55,BO55,BX55,CG55,CP55,CY55,DH55,DQ55,DZ55)=VLOOKUP($B55,[1]在園者数_私SYT21413●!$B$6:$BJ$46,2,FALSE),VLOOKUP($B55,[1]在園者数_私SYT21413●!$B$6:$BJ$46,2,FALSE))</f>
        <v>362</v>
      </c>
      <c r="K55" s="280"/>
      <c r="L55" s="280"/>
      <c r="M55" s="280"/>
      <c r="N55" s="280">
        <f>IF(SUM(Y55,AH55,AQ55,AZ55,BI55,BR55,CA55,CJ55,CS55,DB55,DK55,DT55,EC55)=VLOOKUP($B55,[1]在園者数_私SYT21413●!$B$6:$BJ$46,3,FALSE),VLOOKUP($B55,[1]在園者数_私SYT21413●!$B$6:$BJ$46,3,FALSE))</f>
        <v>168</v>
      </c>
      <c r="O55" s="280"/>
      <c r="P55" s="280"/>
      <c r="Q55" s="280"/>
      <c r="R55" s="280">
        <f>IF(SUM(AB55,AK55,AT55,BC55,BL55,BU55,CD55,CM55,CV55,DE55,DN55,DW55,EF55)=VLOOKUP($B55,[1]在園者数_私SYT21413●!$B$6:$BJ$46,4,FALSE),VLOOKUP($B55,[1]在園者数_私SYT21413●!$B$6:$BJ$46,4,FALSE))</f>
        <v>194</v>
      </c>
      <c r="S55" s="280"/>
      <c r="T55" s="280"/>
      <c r="U55" s="280"/>
      <c r="V55" s="280">
        <f>IF(SUM(Y55:AD55)=VLOOKUP($B55,[1]在園者数_私SYT21413●!$B$6:$BJ$46,5,FALSE),VLOOKUP($B55,[1]在園者数_私SYT21413●!$B$6:$BJ$46,5,FALSE))</f>
        <v>19</v>
      </c>
      <c r="W55" s="280"/>
      <c r="X55" s="280"/>
      <c r="Y55" s="280">
        <f>VLOOKUP($B55,[1]在園者数_私SYT21413●!$B$6:$BJ$46,6,FALSE)</f>
        <v>10</v>
      </c>
      <c r="Z55" s="280"/>
      <c r="AA55" s="280"/>
      <c r="AB55" s="280">
        <f>VLOOKUP($B55,[1]在園者数_私SYT21413●!$B$6:$BJ$46,7,FALSE)</f>
        <v>9</v>
      </c>
      <c r="AC55" s="280"/>
      <c r="AD55" s="280"/>
      <c r="AE55" s="280">
        <f>IF(SUM(AH55:AM55)=VLOOKUP($B55,[1]在園者数_私SYT21413●!$B$6:$BJ$46,8,FALSE),VLOOKUP($B55,[1]在園者数_私SYT21413●!$B$6:$BJ$46,8,FALSE))</f>
        <v>53</v>
      </c>
      <c r="AF55" s="280"/>
      <c r="AG55" s="280"/>
      <c r="AH55" s="280">
        <f>VLOOKUP($B55,[1]在園者数_私SYT21413●!$B$6:$BJ$46,9,FALSE)</f>
        <v>26</v>
      </c>
      <c r="AI55" s="280"/>
      <c r="AJ55" s="280"/>
      <c r="AK55" s="280">
        <f>VLOOKUP($B55,[1]在園者数_私SYT21413●!$B$6:$BJ$46,10,FALSE)</f>
        <v>27</v>
      </c>
      <c r="AL55" s="280"/>
      <c r="AM55" s="280"/>
      <c r="AN55" s="280">
        <f>IF(SUM(AQ55:AV55)=VLOOKUP($B55,[1]在園者数_私SYT21413●!$B$6:$BJ$46,11,FALSE),VLOOKUP($B55,[1]在園者数_私SYT21413●!$B$6:$BJ$46,11,FALSE))</f>
        <v>51</v>
      </c>
      <c r="AO55" s="280"/>
      <c r="AP55" s="280"/>
      <c r="AQ55" s="280">
        <f>VLOOKUP($B55,[1]在園者数_私SYT21413●!$B$6:$BJ$46,12,FALSE)</f>
        <v>18</v>
      </c>
      <c r="AR55" s="280"/>
      <c r="AS55" s="280"/>
      <c r="AT55" s="280">
        <f>VLOOKUP($B55,[1]在園者数_私SYT21413●!$B$6:$BJ$46,13,FALSE)</f>
        <v>33</v>
      </c>
      <c r="AU55" s="280"/>
      <c r="AV55" s="280"/>
      <c r="AW55" s="280">
        <f>IF(SUM(AZ55:BE55)=VLOOKUP($B55,[1]在園者数_私SYT21413●!$B$6:$BJ$46,17,FALSE),VLOOKUP($B55,[1]在園者数_私SYT21413●!$B$6:$BJ$46,17,FALSE))</f>
        <v>56</v>
      </c>
      <c r="AX55" s="280"/>
      <c r="AY55" s="280"/>
      <c r="AZ55" s="280">
        <f>VLOOKUP($B55,[1]在園者数_私SYT21413●!$B$6:$BJ$46,18,FALSE)</f>
        <v>22</v>
      </c>
      <c r="BA55" s="280"/>
      <c r="BB55" s="280"/>
      <c r="BC55" s="280">
        <f>VLOOKUP($B55,[1]在園者数_私SYT21413●!$B$6:$BJ$46,19,FALSE)</f>
        <v>34</v>
      </c>
      <c r="BD55" s="280"/>
      <c r="BE55" s="280"/>
      <c r="BF55" s="280">
        <f>IF(SUM(BI55:BN55)=VLOOKUP($B55,[1]在園者数_私SYT21413●!$B$6:$BJ$46,20,FALSE),VLOOKUP($B55,[1]在園者数_私SYT21413●!$B$6:$BJ$46,20,FALSE))</f>
        <v>23</v>
      </c>
      <c r="BG55" s="280"/>
      <c r="BH55" s="280"/>
      <c r="BI55" s="280">
        <f>VLOOKUP($B55,[1]在園者数_私SYT21413●!$B$6:$BJ$46,21,FALSE)</f>
        <v>12</v>
      </c>
      <c r="BJ55" s="280"/>
      <c r="BK55" s="280"/>
      <c r="BL55" s="280">
        <f>VLOOKUP($B55,[1]在園者数_私SYT21413●!$B$6:$BJ$46,22,FALSE)</f>
        <v>11</v>
      </c>
      <c r="BM55" s="280"/>
      <c r="BN55" s="280"/>
      <c r="BO55" s="280">
        <f>IF(SUM(BR55:BW55)=VLOOKUP($B55,[1]在園者数_私SYT21413●!$B$6:$BJ$46,29,FALSE),VLOOKUP($B55,[1]在園者数_私SYT21413●!$B$6:$BJ$46,29,FALSE))</f>
        <v>4</v>
      </c>
      <c r="BP55" s="280"/>
      <c r="BQ55" s="280"/>
      <c r="BR55" s="280">
        <f>VLOOKUP($B55,[1]在園者数_私SYT21413●!$B$6:$BJ$46,30,FALSE)</f>
        <v>4</v>
      </c>
      <c r="BS55" s="280"/>
      <c r="BT55" s="280"/>
      <c r="BU55" s="280">
        <f>VLOOKUP($B55,[1]在園者数_私SYT21413●!$B$6:$BJ$46,31,FALSE)</f>
        <v>0</v>
      </c>
      <c r="BV55" s="280"/>
      <c r="BW55" s="280"/>
      <c r="BX55" s="280">
        <f>IF(SUM(CA55:CF55)=VLOOKUP($B55,[1]在園者数_私SYT21413●!$B$6:$BJ$46,35,FALSE),VLOOKUP($B55,[1]在園者数_私SYT21413●!$B$6:$BJ$46,35,FALSE))</f>
        <v>49</v>
      </c>
      <c r="BY55" s="280"/>
      <c r="BZ55" s="280"/>
      <c r="CA55" s="280">
        <f>VLOOKUP($B55,[1]在園者数_私SYT21413●!$B$6:$BJ$46,36,FALSE)</f>
        <v>24</v>
      </c>
      <c r="CB55" s="280"/>
      <c r="CC55" s="280"/>
      <c r="CD55" s="280">
        <f>VLOOKUP($B55,[1]在園者数_私SYT21413●!$B$6:$BJ$46,37,FALSE)</f>
        <v>25</v>
      </c>
      <c r="CE55" s="280"/>
      <c r="CF55" s="280"/>
      <c r="CG55" s="280">
        <f>IF(SUM(CJ55:CO55)=VLOOKUP($B55,[1]在園者数_私SYT21413●!$B$6:$BJ$46,38,FALSE),VLOOKUP($B55,[1]在園者数_私SYT21413●!$B$6:$BJ$46,38,FALSE))</f>
        <v>24</v>
      </c>
      <c r="CH55" s="280"/>
      <c r="CI55" s="280"/>
      <c r="CJ55" s="280">
        <f>VLOOKUP($B55,[1]在園者数_私SYT21413●!$B$6:$BJ$46,39,FALSE)</f>
        <v>8</v>
      </c>
      <c r="CK55" s="280"/>
      <c r="CL55" s="280"/>
      <c r="CM55" s="280">
        <f>VLOOKUP($B55,[1]在園者数_私SYT21413●!$B$6:$BJ$46,40,FALSE)</f>
        <v>16</v>
      </c>
      <c r="CN55" s="280"/>
      <c r="CO55" s="280"/>
      <c r="CP55" s="280">
        <f>IF(SUM(CS55:CX55)=VLOOKUP($B55,[1]在園者数_私SYT21413●!$B$6:$BJ$46,41,FALSE),VLOOKUP($B55,[1]在園者数_私SYT21413●!$B$6:$BJ$46,41,FALSE))</f>
        <v>2</v>
      </c>
      <c r="CQ55" s="280"/>
      <c r="CR55" s="280"/>
      <c r="CS55" s="280">
        <f>VLOOKUP($B55,[1]在園者数_私SYT21413●!$B$6:$BJ$46,42,FALSE)</f>
        <v>1</v>
      </c>
      <c r="CT55" s="280"/>
      <c r="CU55" s="280"/>
      <c r="CV55" s="280">
        <f>VLOOKUP($B55,[1]在園者数_私SYT21413●!$B$6:$BJ$46,43,FALSE)</f>
        <v>1</v>
      </c>
      <c r="CW55" s="280"/>
      <c r="CX55" s="280"/>
      <c r="CY55" s="280">
        <f>IF(SUM(DB55:DG55)=VLOOKUP($B55,[1]在園者数_私SYT21413●!$B$6:$BJ$46,47,FALSE),VLOOKUP($B55,[1]在園者数_私SYT21413●!$B$6:$BJ$46,47,FALSE))</f>
        <v>56</v>
      </c>
      <c r="CZ55" s="280"/>
      <c r="DA55" s="280"/>
      <c r="DB55" s="280">
        <f>VLOOKUP($B55,[1]在園者数_私SYT21413●!$B$6:$BJ$46,48,FALSE)</f>
        <v>29</v>
      </c>
      <c r="DC55" s="280"/>
      <c r="DD55" s="280"/>
      <c r="DE55" s="280">
        <f>VLOOKUP($B55,[1]在園者数_私SYT21413●!$B$6:$BJ$46,49,FALSE)</f>
        <v>27</v>
      </c>
      <c r="DF55" s="280"/>
      <c r="DG55" s="280"/>
      <c r="DH55" s="280">
        <f>IF(SUM(DK55:DP55)=VLOOKUP($B55,[1]在園者数_私SYT21413●!$B$6:$BJ$46,50,FALSE),VLOOKUP($B55,[1]在園者数_私SYT21413●!$B$6:$BJ$46,50,FALSE))</f>
        <v>16</v>
      </c>
      <c r="DI55" s="280"/>
      <c r="DJ55" s="280"/>
      <c r="DK55" s="280">
        <f>VLOOKUP($B55,[1]在園者数_私SYT21413●!$B$6:$BJ$46,51,FALSE)</f>
        <v>10</v>
      </c>
      <c r="DL55" s="280"/>
      <c r="DM55" s="280"/>
      <c r="DN55" s="280">
        <f>VLOOKUP($B55,[1]在園者数_私SYT21413●!$B$6:$BJ$46,52,FALSE)</f>
        <v>6</v>
      </c>
      <c r="DO55" s="280"/>
      <c r="DP55" s="280"/>
      <c r="DQ55" s="280">
        <f>IF(SUM(DT55:DY55)=VLOOKUP($B55,[1]在園者数_私SYT21413●!$B$6:$BJ$46,53,FALSE),VLOOKUP($B55,[1]在園者数_私SYT21413●!$B$6:$BJ$46,53,FALSE))</f>
        <v>6</v>
      </c>
      <c r="DR55" s="280"/>
      <c r="DS55" s="280"/>
      <c r="DT55" s="280">
        <f>VLOOKUP($B55,[1]在園者数_私SYT21413●!$B$6:$BJ$46,54,FALSE)</f>
        <v>2</v>
      </c>
      <c r="DU55" s="280"/>
      <c r="DV55" s="280"/>
      <c r="DW55" s="280">
        <f>VLOOKUP($B55,[1]在園者数_私SYT21413●!$B$6:$BJ$46,55,FALSE)</f>
        <v>4</v>
      </c>
      <c r="DX55" s="280"/>
      <c r="DY55" s="280"/>
      <c r="DZ55" s="280">
        <f>IF(SUM(EC55:EH55)=VLOOKUP($B55,[1]在園者数_私SYT21413●!$B$6:$BJ$46,56,FALSE),VLOOKUP($B55,[1]在園者数_私SYT21413●!$B$6:$BJ$46,56,FALSE))</f>
        <v>3</v>
      </c>
      <c r="EA55" s="280"/>
      <c r="EB55" s="280"/>
      <c r="EC55" s="280">
        <f>VLOOKUP($B55,[1]在園者数_私SYT21413●!$B$6:$BJ$46,57,FALSE)</f>
        <v>2</v>
      </c>
      <c r="ED55" s="280"/>
      <c r="EE55" s="280"/>
      <c r="EF55" s="280">
        <f>VLOOKUP($B55,[1]在園者数_私SYT21413●!$B$6:$BJ$46,58,FALSE)</f>
        <v>1</v>
      </c>
      <c r="EG55" s="280"/>
      <c r="EH55" s="280"/>
      <c r="EI55" s="280">
        <f>VLOOKUP($B55,[1]教育・保育職員数本_私SYT21418●!$B$5:$BA$45,2,FALSE)</f>
        <v>65</v>
      </c>
      <c r="EJ55" s="280"/>
      <c r="EK55" s="280"/>
      <c r="EL55" s="280"/>
      <c r="EM55" s="280">
        <f>VLOOKUP($B55,[1]その他職員数_私SYT21431●!$B$5:$Q$45,2,FALSE)</f>
        <v>33</v>
      </c>
      <c r="EN55" s="280"/>
      <c r="EO55" s="280"/>
      <c r="EP55" s="281"/>
      <c r="EQ55" s="149"/>
      <c r="ER55" s="282" t="str">
        <f t="shared" si="1"/>
        <v>金武町</v>
      </c>
      <c r="ES55" s="282"/>
      <c r="ET55" s="282"/>
      <c r="EU55" s="282"/>
      <c r="EV55" s="282"/>
      <c r="EW55" s="282"/>
      <c r="EX55" s="282"/>
    </row>
    <row r="56" spans="1:155" s="15" customFormat="1" ht="16.5" customHeight="1">
      <c r="B56" s="147" t="s">
        <v>129</v>
      </c>
      <c r="C56" s="148"/>
      <c r="D56" s="283">
        <f>VLOOKUP($B56,[1]学校数SYT21401●!$B$7:$AN$47,19,FALSE)</f>
        <v>2</v>
      </c>
      <c r="E56" s="280"/>
      <c r="F56" s="280"/>
      <c r="G56" s="280">
        <f>VLOOKUP($B56,[1]学級数SYT21405●!$B$5:$O$45,7,FALSE)</f>
        <v>6</v>
      </c>
      <c r="H56" s="280"/>
      <c r="I56" s="280"/>
      <c r="J56" s="280">
        <f>IF(SUM(V56,AE56,AN56,AW56,BF56,BO56,BX56,CG56,CP56,CY56,DH56,DQ56,DZ56)=VLOOKUP($B56,[1]在園者数_私SYT21413●!$B$6:$BJ$46,2,FALSE),VLOOKUP($B56,[1]在園者数_私SYT21413●!$B$6:$BJ$46,2,FALSE))</f>
        <v>220</v>
      </c>
      <c r="K56" s="280"/>
      <c r="L56" s="280"/>
      <c r="M56" s="280"/>
      <c r="N56" s="280">
        <f>IF(SUM(Y56,AH56,AQ56,AZ56,BI56,BR56,CA56,CJ56,CS56,DB56,DK56,DT56,EC56)=VLOOKUP($B56,[1]在園者数_私SYT21413●!$B$6:$BJ$46,3,FALSE),VLOOKUP($B56,[1]在園者数_私SYT21413●!$B$6:$BJ$46,3,FALSE))</f>
        <v>106</v>
      </c>
      <c r="O56" s="280"/>
      <c r="P56" s="280"/>
      <c r="Q56" s="280"/>
      <c r="R56" s="280">
        <f>IF(SUM(AB56,AK56,AT56,BC56,BL56,BU56,CD56,CM56,CV56,DE56,DN56,DW56,EF56)=VLOOKUP($B56,[1]在園者数_私SYT21413●!$B$6:$BJ$46,4,FALSE),VLOOKUP($B56,[1]在園者数_私SYT21413●!$B$6:$BJ$46,4,FALSE))</f>
        <v>114</v>
      </c>
      <c r="S56" s="280"/>
      <c r="T56" s="280"/>
      <c r="U56" s="280"/>
      <c r="V56" s="280">
        <f>IF(SUM(Y56:AD56)=VLOOKUP($B56,[1]在園者数_私SYT21413●!$B$6:$BJ$46,5,FALSE),VLOOKUP($B56,[1]在園者数_私SYT21413●!$B$6:$BJ$46,5,FALSE))</f>
        <v>5</v>
      </c>
      <c r="W56" s="280"/>
      <c r="X56" s="280"/>
      <c r="Y56" s="280">
        <f>VLOOKUP($B56,[1]在園者数_私SYT21413●!$B$6:$BJ$46,6,FALSE)</f>
        <v>2</v>
      </c>
      <c r="Z56" s="280"/>
      <c r="AA56" s="280"/>
      <c r="AB56" s="280">
        <f>VLOOKUP($B56,[1]在園者数_私SYT21413●!$B$6:$BJ$46,7,FALSE)</f>
        <v>3</v>
      </c>
      <c r="AC56" s="280"/>
      <c r="AD56" s="280"/>
      <c r="AE56" s="280">
        <f>IF(SUM(AH56:AM56)=VLOOKUP($B56,[1]在園者数_私SYT21413●!$B$6:$BJ$46,8,FALSE),VLOOKUP($B56,[1]在園者数_私SYT21413●!$B$6:$BJ$46,8,FALSE))</f>
        <v>28</v>
      </c>
      <c r="AF56" s="280"/>
      <c r="AG56" s="280"/>
      <c r="AH56" s="280">
        <f>VLOOKUP($B56,[1]在園者数_私SYT21413●!$B$6:$BJ$46,9,FALSE)</f>
        <v>16</v>
      </c>
      <c r="AI56" s="280"/>
      <c r="AJ56" s="280"/>
      <c r="AK56" s="280">
        <f>VLOOKUP($B56,[1]在園者数_私SYT21413●!$B$6:$BJ$46,10,FALSE)</f>
        <v>12</v>
      </c>
      <c r="AL56" s="280"/>
      <c r="AM56" s="280"/>
      <c r="AN56" s="280">
        <f>IF(SUM(AQ56:AV56)=VLOOKUP($B56,[1]在園者数_私SYT21413●!$B$6:$BJ$46,11,FALSE),VLOOKUP($B56,[1]在園者数_私SYT21413●!$B$6:$BJ$46,11,FALSE))</f>
        <v>40</v>
      </c>
      <c r="AO56" s="280"/>
      <c r="AP56" s="280"/>
      <c r="AQ56" s="280">
        <f>VLOOKUP($B56,[1]在園者数_私SYT21413●!$B$6:$BJ$46,12,FALSE)</f>
        <v>18</v>
      </c>
      <c r="AR56" s="280"/>
      <c r="AS56" s="280"/>
      <c r="AT56" s="280">
        <f>VLOOKUP($B56,[1]在園者数_私SYT21413●!$B$6:$BJ$46,13,FALSE)</f>
        <v>22</v>
      </c>
      <c r="AU56" s="280"/>
      <c r="AV56" s="280"/>
      <c r="AW56" s="280">
        <f>IF(SUM(AZ56:BE56)=VLOOKUP($B56,[1]在園者数_私SYT21413●!$B$6:$BJ$46,17,FALSE),VLOOKUP($B56,[1]在園者数_私SYT21413●!$B$6:$BJ$46,17,FALSE))</f>
        <v>34</v>
      </c>
      <c r="AX56" s="280"/>
      <c r="AY56" s="280"/>
      <c r="AZ56" s="280">
        <f>VLOOKUP($B56,[1]在園者数_私SYT21413●!$B$6:$BJ$46,18,FALSE)</f>
        <v>16</v>
      </c>
      <c r="BA56" s="280"/>
      <c r="BB56" s="280"/>
      <c r="BC56" s="280">
        <f>VLOOKUP($B56,[1]在園者数_私SYT21413●!$B$6:$BJ$46,19,FALSE)</f>
        <v>18</v>
      </c>
      <c r="BD56" s="280"/>
      <c r="BE56" s="280"/>
      <c r="BF56" s="280">
        <f>IF(SUM(BI56:BN56)=VLOOKUP($B56,[1]在園者数_私SYT21413●!$B$6:$BJ$46,20,FALSE),VLOOKUP($B56,[1]在園者数_私SYT21413●!$B$6:$BJ$46,20,FALSE))</f>
        <v>19</v>
      </c>
      <c r="BG56" s="280"/>
      <c r="BH56" s="280"/>
      <c r="BI56" s="280">
        <f>VLOOKUP($B56,[1]在園者数_私SYT21413●!$B$6:$BJ$46,21,FALSE)</f>
        <v>11</v>
      </c>
      <c r="BJ56" s="280"/>
      <c r="BK56" s="280"/>
      <c r="BL56" s="280">
        <f>VLOOKUP($B56,[1]在園者数_私SYT21413●!$B$6:$BJ$46,22,FALSE)</f>
        <v>8</v>
      </c>
      <c r="BM56" s="280"/>
      <c r="BN56" s="280"/>
      <c r="BO56" s="280">
        <f>IF(SUM(BR56:BW56)=VLOOKUP($B56,[1]在園者数_私SYT21413●!$B$6:$BJ$46,29,FALSE),VLOOKUP($B56,[1]在園者数_私SYT21413●!$B$6:$BJ$46,29,FALSE))</f>
        <v>0</v>
      </c>
      <c r="BP56" s="280"/>
      <c r="BQ56" s="280"/>
      <c r="BR56" s="280">
        <f>VLOOKUP($B56,[1]在園者数_私SYT21413●!$B$6:$BJ$46,30,FALSE)</f>
        <v>0</v>
      </c>
      <c r="BS56" s="280"/>
      <c r="BT56" s="280"/>
      <c r="BU56" s="280">
        <f>VLOOKUP($B56,[1]在園者数_私SYT21413●!$B$6:$BJ$46,31,FALSE)</f>
        <v>0</v>
      </c>
      <c r="BV56" s="280"/>
      <c r="BW56" s="280"/>
      <c r="BX56" s="280">
        <f>IF(SUM(CA56:CF56)=VLOOKUP($B56,[1]在園者数_私SYT21413●!$B$6:$BJ$46,35,FALSE),VLOOKUP($B56,[1]在園者数_私SYT21413●!$B$6:$BJ$46,35,FALSE))</f>
        <v>35</v>
      </c>
      <c r="BY56" s="280"/>
      <c r="BZ56" s="280"/>
      <c r="CA56" s="280">
        <f>VLOOKUP($B56,[1]在園者数_私SYT21413●!$B$6:$BJ$46,36,FALSE)</f>
        <v>14</v>
      </c>
      <c r="CB56" s="280"/>
      <c r="CC56" s="280"/>
      <c r="CD56" s="280">
        <f>VLOOKUP($B56,[1]在園者数_私SYT21413●!$B$6:$BJ$46,37,FALSE)</f>
        <v>21</v>
      </c>
      <c r="CE56" s="280"/>
      <c r="CF56" s="280"/>
      <c r="CG56" s="280">
        <f>IF(SUM(CJ56:CO56)=VLOOKUP($B56,[1]在園者数_私SYT21413●!$B$6:$BJ$46,38,FALSE),VLOOKUP($B56,[1]在園者数_私SYT21413●!$B$6:$BJ$46,38,FALSE))</f>
        <v>11</v>
      </c>
      <c r="CH56" s="280"/>
      <c r="CI56" s="280"/>
      <c r="CJ56" s="280">
        <f>VLOOKUP($B56,[1]在園者数_私SYT21413●!$B$6:$BJ$46,39,FALSE)</f>
        <v>5</v>
      </c>
      <c r="CK56" s="280"/>
      <c r="CL56" s="280"/>
      <c r="CM56" s="280">
        <f>VLOOKUP($B56,[1]在園者数_私SYT21413●!$B$6:$BJ$46,40,FALSE)</f>
        <v>6</v>
      </c>
      <c r="CN56" s="280"/>
      <c r="CO56" s="280"/>
      <c r="CP56" s="280">
        <f>IF(SUM(CS56:CX56)=VLOOKUP($B56,[1]在園者数_私SYT21413●!$B$6:$BJ$46,41,FALSE),VLOOKUP($B56,[1]在園者数_私SYT21413●!$B$6:$BJ$46,41,FALSE))</f>
        <v>3</v>
      </c>
      <c r="CQ56" s="280"/>
      <c r="CR56" s="280"/>
      <c r="CS56" s="280">
        <f>VLOOKUP($B56,[1]在園者数_私SYT21413●!$B$6:$BJ$46,42,FALSE)</f>
        <v>1</v>
      </c>
      <c r="CT56" s="280"/>
      <c r="CU56" s="280"/>
      <c r="CV56" s="280">
        <f>VLOOKUP($B56,[1]在園者数_私SYT21413●!$B$6:$BJ$46,43,FALSE)</f>
        <v>2</v>
      </c>
      <c r="CW56" s="280"/>
      <c r="CX56" s="280"/>
      <c r="CY56" s="280">
        <f>IF(SUM(DB56:DG56)=VLOOKUP($B56,[1]在園者数_私SYT21413●!$B$6:$BJ$46,47,FALSE),VLOOKUP($B56,[1]在園者数_私SYT21413●!$B$6:$BJ$46,47,FALSE))</f>
        <v>31</v>
      </c>
      <c r="CZ56" s="280"/>
      <c r="DA56" s="280"/>
      <c r="DB56" s="280">
        <f>VLOOKUP($B56,[1]在園者数_私SYT21413●!$B$6:$BJ$46,48,FALSE)</f>
        <v>14</v>
      </c>
      <c r="DC56" s="280"/>
      <c r="DD56" s="280"/>
      <c r="DE56" s="284">
        <f>VLOOKUP($B56,[1]在園者数_私SYT21413●!$B$6:$BJ$46,49,FALSE)</f>
        <v>17</v>
      </c>
      <c r="DF56" s="284"/>
      <c r="DG56" s="284"/>
      <c r="DH56" s="280">
        <f>IF(SUM(DK56:DP56)=VLOOKUP($B56,[1]在園者数_私SYT21413●!$B$6:$BJ$46,50,FALSE),VLOOKUP($B56,[1]在園者数_私SYT21413●!$B$6:$BJ$46,50,FALSE))</f>
        <v>11</v>
      </c>
      <c r="DI56" s="280"/>
      <c r="DJ56" s="280"/>
      <c r="DK56" s="280">
        <f>VLOOKUP($B56,[1]在園者数_私SYT21413●!$B$6:$BJ$46,51,FALSE)</f>
        <v>8</v>
      </c>
      <c r="DL56" s="280"/>
      <c r="DM56" s="280"/>
      <c r="DN56" s="280">
        <f>VLOOKUP($B56,[1]在園者数_私SYT21413●!$B$6:$BJ$46,52,FALSE)</f>
        <v>3</v>
      </c>
      <c r="DO56" s="280"/>
      <c r="DP56" s="280"/>
      <c r="DQ56" s="280">
        <f>IF(SUM(DT56:DY56)=VLOOKUP($B56,[1]在園者数_私SYT21413●!$B$6:$BJ$46,53,FALSE),VLOOKUP($B56,[1]在園者数_私SYT21413●!$B$6:$BJ$46,53,FALSE))</f>
        <v>1</v>
      </c>
      <c r="DR56" s="280"/>
      <c r="DS56" s="280"/>
      <c r="DT56" s="280">
        <f>VLOOKUP($B56,[1]在園者数_私SYT21413●!$B$6:$BJ$46,54,FALSE)</f>
        <v>1</v>
      </c>
      <c r="DU56" s="280"/>
      <c r="DV56" s="280"/>
      <c r="DW56" s="280">
        <f>VLOOKUP($B56,[1]在園者数_私SYT21413●!$B$6:$BJ$46,55,FALSE)</f>
        <v>0</v>
      </c>
      <c r="DX56" s="280"/>
      <c r="DY56" s="280"/>
      <c r="DZ56" s="280">
        <f>IF(SUM(EC56:EH56)=VLOOKUP($B56,[1]在園者数_私SYT21413●!$B$6:$BJ$46,56,FALSE),VLOOKUP($B56,[1]在園者数_私SYT21413●!$B$6:$BJ$46,56,FALSE))</f>
        <v>2</v>
      </c>
      <c r="EA56" s="280"/>
      <c r="EB56" s="280"/>
      <c r="EC56" s="280">
        <f>VLOOKUP($B56,[1]在園者数_私SYT21413●!$B$6:$BJ$46,57,FALSE)</f>
        <v>0</v>
      </c>
      <c r="ED56" s="280"/>
      <c r="EE56" s="280"/>
      <c r="EF56" s="280">
        <f>VLOOKUP($B56,[1]在園者数_私SYT21413●!$B$6:$BJ$46,58,FALSE)</f>
        <v>2</v>
      </c>
      <c r="EG56" s="280"/>
      <c r="EH56" s="280"/>
      <c r="EI56" s="280">
        <f>VLOOKUP($B56,[1]教育・保育職員数本_私SYT21418●!$B$5:$BA$45,2,FALSE)</f>
        <v>38</v>
      </c>
      <c r="EJ56" s="280"/>
      <c r="EK56" s="280"/>
      <c r="EL56" s="280"/>
      <c r="EM56" s="280">
        <f>VLOOKUP($B56,[1]その他職員数_私SYT21431●!$B$5:$Q$45,2,FALSE)</f>
        <v>7</v>
      </c>
      <c r="EN56" s="280"/>
      <c r="EO56" s="280"/>
      <c r="EP56" s="281"/>
      <c r="EQ56" s="149"/>
      <c r="ER56" s="282" t="str">
        <f t="shared" si="1"/>
        <v>北中城村</v>
      </c>
      <c r="ES56" s="282"/>
      <c r="ET56" s="282"/>
      <c r="EU56" s="282"/>
      <c r="EV56" s="282"/>
      <c r="EW56" s="282"/>
      <c r="EX56" s="282"/>
    </row>
    <row r="57" spans="1:155" s="15" customFormat="1" ht="16.5" customHeight="1">
      <c r="B57" s="147" t="s">
        <v>130</v>
      </c>
      <c r="C57" s="148"/>
      <c r="D57" s="283">
        <f>VLOOKUP($B57,[1]学校数SYT21401●!$B$7:$AN$47,19,FALSE)</f>
        <v>4</v>
      </c>
      <c r="E57" s="280"/>
      <c r="F57" s="280"/>
      <c r="G57" s="280">
        <f>VLOOKUP($B57,[1]学級数SYT21405●!$B$5:$O$45,7,FALSE)</f>
        <v>24</v>
      </c>
      <c r="H57" s="280"/>
      <c r="I57" s="280"/>
      <c r="J57" s="280">
        <f>IF(SUM(V57,AE57,AN57,AW57,BF57,BO57,BX57,CG57,CP57,CY57,DH57,DQ57,DZ57)=VLOOKUP($B57,[1]在園者数_私SYT21413●!$B$6:$BJ$46,2,FALSE),VLOOKUP($B57,[1]在園者数_私SYT21413●!$B$6:$BJ$46,2,FALSE))</f>
        <v>653</v>
      </c>
      <c r="K57" s="280"/>
      <c r="L57" s="280"/>
      <c r="M57" s="280"/>
      <c r="N57" s="280">
        <f>IF(SUM(Y57,AH57,AQ57,AZ57,BI57,BR57,CA57,CJ57,CS57,DB57,DK57,DT57,EC57)=VLOOKUP($B57,[1]在園者数_私SYT21413●!$B$6:$BJ$46,3,FALSE),VLOOKUP($B57,[1]在園者数_私SYT21413●!$B$6:$BJ$46,3,FALSE))</f>
        <v>311</v>
      </c>
      <c r="O57" s="280"/>
      <c r="P57" s="280"/>
      <c r="Q57" s="280"/>
      <c r="R57" s="280">
        <f>IF(SUM(AB57,AK57,AT57,BC57,BL57,BU57,CD57,CM57,CV57,DE57,DN57,DW57,EF57)=VLOOKUP($B57,[1]在園者数_私SYT21413●!$B$6:$BJ$46,4,FALSE),VLOOKUP($B57,[1]在園者数_私SYT21413●!$B$6:$BJ$46,4,FALSE))</f>
        <v>342</v>
      </c>
      <c r="S57" s="280"/>
      <c r="T57" s="280"/>
      <c r="U57" s="280"/>
      <c r="V57" s="280">
        <f>IF(SUM(Y57:AD57)=VLOOKUP($B57,[1]在園者数_私SYT21413●!$B$6:$BJ$46,5,FALSE),VLOOKUP($B57,[1]在園者数_私SYT21413●!$B$6:$BJ$46,5,FALSE))</f>
        <v>26</v>
      </c>
      <c r="W57" s="280"/>
      <c r="X57" s="280"/>
      <c r="Y57" s="280">
        <f>VLOOKUP($B57,[1]在園者数_私SYT21413●!$B$6:$BJ$46,6,FALSE)</f>
        <v>17</v>
      </c>
      <c r="Z57" s="280"/>
      <c r="AA57" s="280"/>
      <c r="AB57" s="280">
        <f>VLOOKUP($B57,[1]在園者数_私SYT21413●!$B$6:$BJ$46,7,FALSE)</f>
        <v>9</v>
      </c>
      <c r="AC57" s="280"/>
      <c r="AD57" s="280"/>
      <c r="AE57" s="280">
        <f>IF(SUM(AH57:AM57)=VLOOKUP($B57,[1]在園者数_私SYT21413●!$B$6:$BJ$46,8,FALSE),VLOOKUP($B57,[1]在園者数_私SYT21413●!$B$6:$BJ$46,8,FALSE))</f>
        <v>51</v>
      </c>
      <c r="AF57" s="280"/>
      <c r="AG57" s="280"/>
      <c r="AH57" s="280">
        <f>VLOOKUP($B57,[1]在園者数_私SYT21413●!$B$6:$BJ$46,9,FALSE)</f>
        <v>25</v>
      </c>
      <c r="AI57" s="280"/>
      <c r="AJ57" s="280"/>
      <c r="AK57" s="280">
        <f>VLOOKUP($B57,[1]在園者数_私SYT21413●!$B$6:$BJ$46,10,FALSE)</f>
        <v>26</v>
      </c>
      <c r="AL57" s="280"/>
      <c r="AM57" s="280"/>
      <c r="AN57" s="280">
        <f>IF(SUM(AQ57:AV57)=VLOOKUP($B57,[1]在園者数_私SYT21413●!$B$6:$BJ$46,11,FALSE),VLOOKUP($B57,[1]在園者数_私SYT21413●!$B$6:$BJ$46,11,FALSE))</f>
        <v>86</v>
      </c>
      <c r="AO57" s="280"/>
      <c r="AP57" s="280"/>
      <c r="AQ57" s="280">
        <f>VLOOKUP($B57,[1]在園者数_私SYT21413●!$B$6:$BJ$46,12,FALSE)</f>
        <v>37</v>
      </c>
      <c r="AR57" s="280"/>
      <c r="AS57" s="280"/>
      <c r="AT57" s="280">
        <f>VLOOKUP($B57,[1]在園者数_私SYT21413●!$B$6:$BJ$46,13,FALSE)</f>
        <v>49</v>
      </c>
      <c r="AU57" s="280"/>
      <c r="AV57" s="280"/>
      <c r="AW57" s="280">
        <f>IF(SUM(AZ57:BE57)=VLOOKUP($B57,[1]在園者数_私SYT21413●!$B$6:$BJ$46,17,FALSE),VLOOKUP($B57,[1]在園者数_私SYT21413●!$B$6:$BJ$46,17,FALSE))</f>
        <v>97</v>
      </c>
      <c r="AX57" s="280"/>
      <c r="AY57" s="280"/>
      <c r="AZ57" s="280">
        <f>VLOOKUP($B57,[1]在園者数_私SYT21413●!$B$6:$BJ$46,18,FALSE)</f>
        <v>52</v>
      </c>
      <c r="BA57" s="280"/>
      <c r="BB57" s="280"/>
      <c r="BC57" s="280">
        <f>VLOOKUP($B57,[1]在園者数_私SYT21413●!$B$6:$BJ$46,19,FALSE)</f>
        <v>45</v>
      </c>
      <c r="BD57" s="280"/>
      <c r="BE57" s="280"/>
      <c r="BF57" s="280">
        <f>IF(SUM(BI57:BN57)=VLOOKUP($B57,[1]在園者数_私SYT21413●!$B$6:$BJ$46,20,FALSE),VLOOKUP($B57,[1]在園者数_私SYT21413●!$B$6:$BJ$46,20,FALSE))</f>
        <v>39</v>
      </c>
      <c r="BG57" s="280"/>
      <c r="BH57" s="280"/>
      <c r="BI57" s="280">
        <f>VLOOKUP($B57,[1]在園者数_私SYT21413●!$B$6:$BJ$46,21,FALSE)</f>
        <v>25</v>
      </c>
      <c r="BJ57" s="280"/>
      <c r="BK57" s="280"/>
      <c r="BL57" s="280">
        <f>VLOOKUP($B57,[1]在園者数_私SYT21413●!$B$6:$BJ$46,22,FALSE)</f>
        <v>14</v>
      </c>
      <c r="BM57" s="280"/>
      <c r="BN57" s="280"/>
      <c r="BO57" s="280">
        <f>IF(SUM(BR57:BW57)=VLOOKUP($B57,[1]在園者数_私SYT21413●!$B$6:$BJ$46,29,FALSE),VLOOKUP($B57,[1]在園者数_私SYT21413●!$B$6:$BJ$46,29,FALSE))</f>
        <v>40</v>
      </c>
      <c r="BP57" s="280"/>
      <c r="BQ57" s="280"/>
      <c r="BR57" s="280">
        <f>VLOOKUP($B57,[1]在園者数_私SYT21413●!$B$6:$BJ$46,30,FALSE)</f>
        <v>16</v>
      </c>
      <c r="BS57" s="280"/>
      <c r="BT57" s="280"/>
      <c r="BU57" s="280">
        <f>VLOOKUP($B57,[1]在園者数_私SYT21413●!$B$6:$BJ$46,31,FALSE)</f>
        <v>24</v>
      </c>
      <c r="BV57" s="280"/>
      <c r="BW57" s="280"/>
      <c r="BX57" s="280">
        <f>IF(SUM(CA57:CF57)=VLOOKUP($B57,[1]在園者数_私SYT21413●!$B$6:$BJ$46,35,FALSE),VLOOKUP($B57,[1]在園者数_私SYT21413●!$B$6:$BJ$46,35,FALSE))</f>
        <v>54</v>
      </c>
      <c r="BY57" s="280"/>
      <c r="BZ57" s="280"/>
      <c r="CA57" s="280">
        <f>VLOOKUP($B57,[1]在園者数_私SYT21413●!$B$6:$BJ$46,36,FALSE)</f>
        <v>24</v>
      </c>
      <c r="CB57" s="280"/>
      <c r="CC57" s="280"/>
      <c r="CD57" s="280">
        <f>VLOOKUP($B57,[1]在園者数_私SYT21413●!$B$6:$BJ$46,37,FALSE)</f>
        <v>30</v>
      </c>
      <c r="CE57" s="280"/>
      <c r="CF57" s="280"/>
      <c r="CG57" s="280">
        <f>IF(SUM(CJ57:CO57)=VLOOKUP($B57,[1]在園者数_私SYT21413●!$B$6:$BJ$46,38,FALSE),VLOOKUP($B57,[1]在園者数_私SYT21413●!$B$6:$BJ$46,38,FALSE))</f>
        <v>91</v>
      </c>
      <c r="CH57" s="280"/>
      <c r="CI57" s="280"/>
      <c r="CJ57" s="280">
        <f>VLOOKUP($B57,[1]在園者数_私SYT21413●!$B$6:$BJ$46,39,FALSE)</f>
        <v>36</v>
      </c>
      <c r="CK57" s="280"/>
      <c r="CL57" s="280"/>
      <c r="CM57" s="280">
        <f>VLOOKUP($B57,[1]在園者数_私SYT21413●!$B$6:$BJ$46,40,FALSE)</f>
        <v>55</v>
      </c>
      <c r="CN57" s="280"/>
      <c r="CO57" s="280"/>
      <c r="CP57" s="280">
        <f>IF(SUM(CS57:CX57)=VLOOKUP($B57,[1]在園者数_私SYT21413●!$B$6:$BJ$46,41,FALSE),VLOOKUP($B57,[1]在園者数_私SYT21413●!$B$6:$BJ$46,41,FALSE))</f>
        <v>10</v>
      </c>
      <c r="CQ57" s="280"/>
      <c r="CR57" s="280"/>
      <c r="CS57" s="280">
        <f>VLOOKUP($B57,[1]在園者数_私SYT21413●!$B$6:$BJ$46,42,FALSE)</f>
        <v>6</v>
      </c>
      <c r="CT57" s="280"/>
      <c r="CU57" s="280"/>
      <c r="CV57" s="280">
        <f>VLOOKUP($B57,[1]在園者数_私SYT21413●!$B$6:$BJ$46,43,FALSE)</f>
        <v>4</v>
      </c>
      <c r="CW57" s="280"/>
      <c r="CX57" s="280"/>
      <c r="CY57" s="280">
        <f>IF(SUM(DB57:DG57)=VLOOKUP($B57,[1]在園者数_私SYT21413●!$B$6:$BJ$46,47,FALSE),VLOOKUP($B57,[1]在園者数_私SYT21413●!$B$6:$BJ$46,47,FALSE))</f>
        <v>58</v>
      </c>
      <c r="CZ57" s="280"/>
      <c r="DA57" s="280"/>
      <c r="DB57" s="280">
        <f>VLOOKUP($B57,[1]在園者数_私SYT21413●!$B$6:$BJ$46,48,FALSE)</f>
        <v>30</v>
      </c>
      <c r="DC57" s="280"/>
      <c r="DD57" s="280"/>
      <c r="DE57" s="280">
        <f>VLOOKUP($B57,[1]在園者数_私SYT21413●!$B$6:$BJ$46,49,FALSE)</f>
        <v>28</v>
      </c>
      <c r="DF57" s="280"/>
      <c r="DG57" s="280"/>
      <c r="DH57" s="280">
        <f>IF(SUM(DK57:DP57)=VLOOKUP($B57,[1]在園者数_私SYT21413●!$B$6:$BJ$46,50,FALSE),VLOOKUP($B57,[1]在園者数_私SYT21413●!$B$6:$BJ$46,50,FALSE))</f>
        <v>40</v>
      </c>
      <c r="DI57" s="280"/>
      <c r="DJ57" s="280"/>
      <c r="DK57" s="280">
        <f>VLOOKUP($B57,[1]在園者数_私SYT21413●!$B$6:$BJ$46,51,FALSE)</f>
        <v>18</v>
      </c>
      <c r="DL57" s="280"/>
      <c r="DM57" s="280"/>
      <c r="DN57" s="280">
        <f>VLOOKUP($B57,[1]在園者数_私SYT21413●!$B$6:$BJ$46,52,FALSE)</f>
        <v>22</v>
      </c>
      <c r="DO57" s="280"/>
      <c r="DP57" s="280"/>
      <c r="DQ57" s="280">
        <f>IF(SUM(DT57:DY57)=VLOOKUP($B57,[1]在園者数_私SYT21413●!$B$6:$BJ$46,53,FALSE),VLOOKUP($B57,[1]在園者数_私SYT21413●!$B$6:$BJ$46,53,FALSE))</f>
        <v>53</v>
      </c>
      <c r="DR57" s="280"/>
      <c r="DS57" s="280"/>
      <c r="DT57" s="280">
        <f>VLOOKUP($B57,[1]在園者数_私SYT21413●!$B$6:$BJ$46,54,FALSE)</f>
        <v>22</v>
      </c>
      <c r="DU57" s="280"/>
      <c r="DV57" s="280"/>
      <c r="DW57" s="280">
        <f>VLOOKUP($B57,[1]在園者数_私SYT21413●!$B$6:$BJ$46,55,FALSE)</f>
        <v>31</v>
      </c>
      <c r="DX57" s="280"/>
      <c r="DY57" s="280"/>
      <c r="DZ57" s="280">
        <f>IF(SUM(EC57:EH57)=VLOOKUP($B57,[1]在園者数_私SYT21413●!$B$6:$BJ$46,56,FALSE),VLOOKUP($B57,[1]在園者数_私SYT21413●!$B$6:$BJ$46,56,FALSE))</f>
        <v>8</v>
      </c>
      <c r="EA57" s="280"/>
      <c r="EB57" s="280"/>
      <c r="EC57" s="280">
        <f>VLOOKUP($B57,[1]在園者数_私SYT21413●!$B$6:$BJ$46,57,FALSE)</f>
        <v>3</v>
      </c>
      <c r="ED57" s="280"/>
      <c r="EE57" s="280"/>
      <c r="EF57" s="280">
        <f>VLOOKUP($B57,[1]在園者数_私SYT21413●!$B$6:$BJ$46,58,FALSE)</f>
        <v>5</v>
      </c>
      <c r="EG57" s="280"/>
      <c r="EH57" s="280"/>
      <c r="EI57" s="280">
        <f>VLOOKUP($B57,[1]教育・保育職員数本_私SYT21418●!$B$5:$BA$45,2,FALSE)</f>
        <v>86</v>
      </c>
      <c r="EJ57" s="280"/>
      <c r="EK57" s="280"/>
      <c r="EL57" s="280"/>
      <c r="EM57" s="280">
        <f>VLOOKUP($B57,[1]その他職員数_私SYT21431●!$B$5:$Q$45,2,FALSE)</f>
        <v>28</v>
      </c>
      <c r="EN57" s="280"/>
      <c r="EO57" s="280"/>
      <c r="EP57" s="281"/>
      <c r="EQ57" s="149"/>
      <c r="ER57" s="282" t="str">
        <f t="shared" si="1"/>
        <v>中城村</v>
      </c>
      <c r="ES57" s="282"/>
      <c r="ET57" s="282"/>
      <c r="EU57" s="282"/>
      <c r="EV57" s="282"/>
      <c r="EW57" s="282"/>
      <c r="EX57" s="282"/>
    </row>
    <row r="58" spans="1:155" s="15" customFormat="1" ht="16.5" customHeight="1">
      <c r="B58" s="147" t="s">
        <v>131</v>
      </c>
      <c r="C58" s="148"/>
      <c r="D58" s="283">
        <f>VLOOKUP($B58,[1]学校数SYT21401●!$B$7:$AN$47,19,FALSE)</f>
        <v>2</v>
      </c>
      <c r="E58" s="280"/>
      <c r="F58" s="280"/>
      <c r="G58" s="280">
        <f>VLOOKUP($B58,[1]学級数SYT21405●!$B$5:$O$45,7,FALSE)</f>
        <v>9</v>
      </c>
      <c r="H58" s="280"/>
      <c r="I58" s="280"/>
      <c r="J58" s="280">
        <f>IF(SUM(V58,AE58,AN58,AW58,BF58,BO58,BX58,CG58,CP58,CY58,DH58,DQ58,DZ58)=VLOOKUP($B58,[1]在園者数_私SYT21413●!$B$6:$BJ$46,2,FALSE),VLOOKUP($B58,[1]在園者数_私SYT21413●!$B$6:$BJ$46,2,FALSE))</f>
        <v>175</v>
      </c>
      <c r="K58" s="280"/>
      <c r="L58" s="280"/>
      <c r="M58" s="280"/>
      <c r="N58" s="280">
        <f>IF(SUM(Y58,AH58,AQ58,AZ58,BI58,BR58,CA58,CJ58,CS58,DB58,DK58,DT58,EC58)=VLOOKUP($B58,[1]在園者数_私SYT21413●!$B$6:$BJ$46,3,FALSE),VLOOKUP($B58,[1]在園者数_私SYT21413●!$B$6:$BJ$46,3,FALSE))</f>
        <v>89</v>
      </c>
      <c r="O58" s="280"/>
      <c r="P58" s="280"/>
      <c r="Q58" s="280"/>
      <c r="R58" s="280">
        <f>IF(SUM(AB58,AK58,AT58,BC58,BL58,BU58,CD58,CM58,CV58,DE58,DN58,DW58,EF58)=VLOOKUP($B58,[1]在園者数_私SYT21413●!$B$6:$BJ$46,4,FALSE),VLOOKUP($B58,[1]在園者数_私SYT21413●!$B$6:$BJ$46,4,FALSE))</f>
        <v>86</v>
      </c>
      <c r="S58" s="280"/>
      <c r="T58" s="280"/>
      <c r="U58" s="280"/>
      <c r="V58" s="280">
        <f>IF(SUM(Y58:AD58)=VLOOKUP($B58,[1]在園者数_私SYT21413●!$B$6:$BJ$46,5,FALSE),VLOOKUP($B58,[1]在園者数_私SYT21413●!$B$6:$BJ$46,5,FALSE))</f>
        <v>0</v>
      </c>
      <c r="W58" s="280"/>
      <c r="X58" s="280"/>
      <c r="Y58" s="280">
        <f>VLOOKUP($B58,[1]在園者数_私SYT21413●!$B$6:$BJ$46,6,FALSE)</f>
        <v>0</v>
      </c>
      <c r="Z58" s="280"/>
      <c r="AA58" s="280"/>
      <c r="AB58" s="280">
        <f>VLOOKUP($B58,[1]在園者数_私SYT21413●!$B$6:$BJ$46,7,FALSE)</f>
        <v>0</v>
      </c>
      <c r="AC58" s="280"/>
      <c r="AD58" s="280"/>
      <c r="AE58" s="280">
        <f>IF(SUM(AH58:AM58)=VLOOKUP($B58,[1]在園者数_私SYT21413●!$B$6:$BJ$46,8,FALSE),VLOOKUP($B58,[1]在園者数_私SYT21413●!$B$6:$BJ$46,8,FALSE))</f>
        <v>0</v>
      </c>
      <c r="AF58" s="280"/>
      <c r="AG58" s="280"/>
      <c r="AH58" s="280">
        <f>VLOOKUP($B58,[1]在園者数_私SYT21413●!$B$6:$BJ$46,9,FALSE)</f>
        <v>0</v>
      </c>
      <c r="AI58" s="280"/>
      <c r="AJ58" s="280"/>
      <c r="AK58" s="280">
        <f>VLOOKUP($B58,[1]在園者数_私SYT21413●!$B$6:$BJ$46,10,FALSE)</f>
        <v>0</v>
      </c>
      <c r="AL58" s="280"/>
      <c r="AM58" s="280"/>
      <c r="AN58" s="280">
        <f>IF(SUM(AQ58:AV58)=VLOOKUP($B58,[1]在園者数_私SYT21413●!$B$6:$BJ$46,11,FALSE),VLOOKUP($B58,[1]在園者数_私SYT21413●!$B$6:$BJ$46,11,FALSE))</f>
        <v>0</v>
      </c>
      <c r="AO58" s="280"/>
      <c r="AP58" s="280"/>
      <c r="AQ58" s="280">
        <f>VLOOKUP($B58,[1]在園者数_私SYT21413●!$B$6:$BJ$46,12,FALSE)</f>
        <v>0</v>
      </c>
      <c r="AR58" s="280"/>
      <c r="AS58" s="280"/>
      <c r="AT58" s="280">
        <f>VLOOKUP($B58,[1]在園者数_私SYT21413●!$B$6:$BJ$46,13,FALSE)</f>
        <v>0</v>
      </c>
      <c r="AU58" s="280"/>
      <c r="AV58" s="280"/>
      <c r="AW58" s="280">
        <f>IF(SUM(AZ58:BE58)=VLOOKUP($B58,[1]在園者数_私SYT21413●!$B$6:$BJ$46,17,FALSE),VLOOKUP($B58,[1]在園者数_私SYT21413●!$B$6:$BJ$46,17,FALSE))</f>
        <v>0</v>
      </c>
      <c r="AX58" s="280"/>
      <c r="AY58" s="280"/>
      <c r="AZ58" s="280">
        <f>VLOOKUP($B58,[1]在園者数_私SYT21413●!$B$6:$BJ$46,18,FALSE)</f>
        <v>0</v>
      </c>
      <c r="BA58" s="280"/>
      <c r="BB58" s="280"/>
      <c r="BC58" s="280">
        <f>VLOOKUP($B58,[1]在園者数_私SYT21413●!$B$6:$BJ$46,19,FALSE)</f>
        <v>0</v>
      </c>
      <c r="BD58" s="280"/>
      <c r="BE58" s="280"/>
      <c r="BF58" s="280">
        <f>IF(SUM(BI58:BN58)=VLOOKUP($B58,[1]在園者数_私SYT21413●!$B$6:$BJ$46,20,FALSE),VLOOKUP($B58,[1]在園者数_私SYT21413●!$B$6:$BJ$46,20,FALSE))</f>
        <v>27</v>
      </c>
      <c r="BG58" s="280"/>
      <c r="BH58" s="280"/>
      <c r="BI58" s="280">
        <f>VLOOKUP($B58,[1]在園者数_私SYT21413●!$B$6:$BJ$46,21,FALSE)</f>
        <v>12</v>
      </c>
      <c r="BJ58" s="280"/>
      <c r="BK58" s="280"/>
      <c r="BL58" s="280">
        <f>VLOOKUP($B58,[1]在園者数_私SYT21413●!$B$6:$BJ$46,22,FALSE)</f>
        <v>15</v>
      </c>
      <c r="BM58" s="280"/>
      <c r="BN58" s="280"/>
      <c r="BO58" s="280">
        <f>IF(SUM(BR58:BW58)=VLOOKUP($B58,[1]在園者数_私SYT21413●!$B$6:$BJ$46,29,FALSE),VLOOKUP($B58,[1]在園者数_私SYT21413●!$B$6:$BJ$46,29,FALSE))</f>
        <v>0</v>
      </c>
      <c r="BP58" s="280"/>
      <c r="BQ58" s="280"/>
      <c r="BR58" s="280">
        <f>VLOOKUP($B58,[1]在園者数_私SYT21413●!$B$6:$BJ$46,30,FALSE)</f>
        <v>0</v>
      </c>
      <c r="BS58" s="280"/>
      <c r="BT58" s="280"/>
      <c r="BU58" s="280">
        <f>VLOOKUP($B58,[1]在園者数_私SYT21413●!$B$6:$BJ$46,31,FALSE)</f>
        <v>0</v>
      </c>
      <c r="BV58" s="280"/>
      <c r="BW58" s="280"/>
      <c r="BX58" s="280">
        <f>IF(SUM(CA58:CF58)=VLOOKUP($B58,[1]在園者数_私SYT21413●!$B$6:$BJ$46,35,FALSE),VLOOKUP($B58,[1]在園者数_私SYT21413●!$B$6:$BJ$46,35,FALSE))</f>
        <v>0</v>
      </c>
      <c r="BY58" s="280"/>
      <c r="BZ58" s="280"/>
      <c r="CA58" s="280">
        <f>VLOOKUP($B58,[1]在園者数_私SYT21413●!$B$6:$BJ$46,36,FALSE)</f>
        <v>0</v>
      </c>
      <c r="CB58" s="280"/>
      <c r="CC58" s="280"/>
      <c r="CD58" s="280">
        <f>VLOOKUP($B58,[1]在園者数_私SYT21413●!$B$6:$BJ$46,37,FALSE)</f>
        <v>0</v>
      </c>
      <c r="CE58" s="280"/>
      <c r="CF58" s="280"/>
      <c r="CG58" s="280">
        <f>IF(SUM(CJ58:CO58)=VLOOKUP($B58,[1]在園者数_私SYT21413●!$B$6:$BJ$46,38,FALSE),VLOOKUP($B58,[1]在園者数_私SYT21413●!$B$6:$BJ$46,38,FALSE))</f>
        <v>15</v>
      </c>
      <c r="CH58" s="280"/>
      <c r="CI58" s="280"/>
      <c r="CJ58" s="280">
        <f>VLOOKUP($B58,[1]在園者数_私SYT21413●!$B$6:$BJ$46,39,FALSE)</f>
        <v>6</v>
      </c>
      <c r="CK58" s="280"/>
      <c r="CL58" s="280"/>
      <c r="CM58" s="280">
        <f>VLOOKUP($B58,[1]在園者数_私SYT21413●!$B$6:$BJ$46,40,FALSE)</f>
        <v>9</v>
      </c>
      <c r="CN58" s="280"/>
      <c r="CO58" s="280"/>
      <c r="CP58" s="280">
        <f>IF(SUM(CS58:CX58)=VLOOKUP($B58,[1]在園者数_私SYT21413●!$B$6:$BJ$46,41,FALSE),VLOOKUP($B58,[1]在園者数_私SYT21413●!$B$6:$BJ$46,41,FALSE))</f>
        <v>32</v>
      </c>
      <c r="CQ58" s="280"/>
      <c r="CR58" s="280"/>
      <c r="CS58" s="280">
        <f>VLOOKUP($B58,[1]在園者数_私SYT21413●!$B$6:$BJ$46,42,FALSE)</f>
        <v>16</v>
      </c>
      <c r="CT58" s="280"/>
      <c r="CU58" s="280"/>
      <c r="CV58" s="280">
        <f>VLOOKUP($B58,[1]在園者数_私SYT21413●!$B$6:$BJ$46,43,FALSE)</f>
        <v>16</v>
      </c>
      <c r="CW58" s="280"/>
      <c r="CX58" s="280"/>
      <c r="CY58" s="280">
        <f>IF(SUM(DB58:DG58)=VLOOKUP($B58,[1]在園者数_私SYT21413●!$B$6:$BJ$46,47,FALSE),VLOOKUP($B58,[1]在園者数_私SYT21413●!$B$6:$BJ$46,47,FALSE))</f>
        <v>0</v>
      </c>
      <c r="CZ58" s="280"/>
      <c r="DA58" s="280"/>
      <c r="DB58" s="280">
        <f>VLOOKUP($B58,[1]在園者数_私SYT21413●!$B$6:$BJ$46,48,FALSE)</f>
        <v>0</v>
      </c>
      <c r="DC58" s="280"/>
      <c r="DD58" s="280"/>
      <c r="DE58" s="280">
        <f>VLOOKUP($B58,[1]在園者数_私SYT21413●!$B$6:$BJ$46,49,FALSE)</f>
        <v>0</v>
      </c>
      <c r="DF58" s="280"/>
      <c r="DG58" s="280"/>
      <c r="DH58" s="280">
        <f>IF(SUM(DK58:DP58)=VLOOKUP($B58,[1]在園者数_私SYT21413●!$B$6:$BJ$46,50,FALSE),VLOOKUP($B58,[1]在園者数_私SYT21413●!$B$6:$BJ$46,50,FALSE))</f>
        <v>0</v>
      </c>
      <c r="DI58" s="280"/>
      <c r="DJ58" s="280"/>
      <c r="DK58" s="280">
        <f>VLOOKUP($B58,[1]在園者数_私SYT21413●!$B$6:$BJ$46,51,FALSE)</f>
        <v>0</v>
      </c>
      <c r="DL58" s="280"/>
      <c r="DM58" s="280"/>
      <c r="DN58" s="280">
        <f>VLOOKUP($B58,[1]在園者数_私SYT21413●!$B$6:$BJ$46,52,FALSE)</f>
        <v>0</v>
      </c>
      <c r="DO58" s="280"/>
      <c r="DP58" s="280"/>
      <c r="DQ58" s="280">
        <f>IF(SUM(DT58:DY58)=VLOOKUP($B58,[1]在園者数_私SYT21413●!$B$6:$BJ$46,53,FALSE),VLOOKUP($B58,[1]在園者数_私SYT21413●!$B$6:$BJ$46,53,FALSE))</f>
        <v>23</v>
      </c>
      <c r="DR58" s="280"/>
      <c r="DS58" s="280"/>
      <c r="DT58" s="280">
        <f>VLOOKUP($B58,[1]在園者数_私SYT21413●!$B$6:$BJ$46,54,FALSE)</f>
        <v>10</v>
      </c>
      <c r="DU58" s="280"/>
      <c r="DV58" s="280"/>
      <c r="DW58" s="280">
        <f>VLOOKUP($B58,[1]在園者数_私SYT21413●!$B$6:$BJ$46,55,FALSE)</f>
        <v>13</v>
      </c>
      <c r="DX58" s="280"/>
      <c r="DY58" s="280"/>
      <c r="DZ58" s="280">
        <f>IF(SUM(EC58:EH58)=VLOOKUP($B58,[1]在園者数_私SYT21413●!$B$6:$BJ$46,56,FALSE),VLOOKUP($B58,[1]在園者数_私SYT21413●!$B$6:$BJ$46,56,FALSE))</f>
        <v>78</v>
      </c>
      <c r="EA58" s="280"/>
      <c r="EB58" s="280"/>
      <c r="EC58" s="280">
        <f>VLOOKUP($B58,[1]在園者数_私SYT21413●!$B$6:$BJ$46,57,FALSE)</f>
        <v>45</v>
      </c>
      <c r="ED58" s="280"/>
      <c r="EE58" s="280"/>
      <c r="EF58" s="280">
        <f>VLOOKUP($B58,[1]在園者数_私SYT21413●!$B$6:$BJ$46,58,FALSE)</f>
        <v>33</v>
      </c>
      <c r="EG58" s="280"/>
      <c r="EH58" s="280"/>
      <c r="EI58" s="280">
        <f>VLOOKUP($B58,[1]教育・保育職員数本_私SYT21418●!$B$5:$BA$45,2,FALSE)</f>
        <v>33</v>
      </c>
      <c r="EJ58" s="280"/>
      <c r="EK58" s="280"/>
      <c r="EL58" s="280"/>
      <c r="EM58" s="280">
        <f>VLOOKUP($B58,[1]その他職員数_私SYT21431●!$B$5:$Q$45,2,FALSE)</f>
        <v>5</v>
      </c>
      <c r="EN58" s="280"/>
      <c r="EO58" s="280"/>
      <c r="EP58" s="281"/>
      <c r="EQ58" s="149"/>
      <c r="ER58" s="282" t="str">
        <f t="shared" si="1"/>
        <v>西原町</v>
      </c>
      <c r="ES58" s="282"/>
      <c r="ET58" s="282"/>
      <c r="EU58" s="282"/>
      <c r="EV58" s="282"/>
      <c r="EW58" s="282"/>
      <c r="EX58" s="282"/>
    </row>
    <row r="59" spans="1:155" s="15" customFormat="1" ht="16.5" customHeight="1">
      <c r="B59" s="147" t="s">
        <v>54</v>
      </c>
      <c r="C59" s="148"/>
      <c r="D59" s="283">
        <f>VLOOKUP($B59,[1]学校数SYT21401●!$B$7:$AN$47,19,FALSE)</f>
        <v>3</v>
      </c>
      <c r="E59" s="280"/>
      <c r="F59" s="280"/>
      <c r="G59" s="280">
        <f>VLOOKUP($B59,[1]学級数SYT21405●!$B$5:$O$45,7,FALSE)</f>
        <v>13</v>
      </c>
      <c r="H59" s="280"/>
      <c r="I59" s="280"/>
      <c r="J59" s="280">
        <f>IF(SUM(V59,AE59,AN59,AW59,BF59,BO59,BX59,CG59,CP59,CY59,DH59,DQ59,DZ59)=VLOOKUP($B59,[1]在園者数_私SYT21413●!$B$6:$BJ$46,2,FALSE),VLOOKUP($B59,[1]在園者数_私SYT21413●!$B$6:$BJ$46,2,FALSE))</f>
        <v>246</v>
      </c>
      <c r="K59" s="280"/>
      <c r="L59" s="280"/>
      <c r="M59" s="280"/>
      <c r="N59" s="280">
        <f>IF(SUM(Y59,AH59,AQ59,AZ59,BI59,BR59,CA59,CJ59,CS59,DB59,DK59,DT59,EC59)=VLOOKUP($B59,[1]在園者数_私SYT21413●!$B$6:$BJ$46,3,FALSE),VLOOKUP($B59,[1]在園者数_私SYT21413●!$B$6:$BJ$46,3,FALSE))</f>
        <v>124</v>
      </c>
      <c r="O59" s="280"/>
      <c r="P59" s="280"/>
      <c r="Q59" s="280"/>
      <c r="R59" s="280">
        <f>IF(SUM(AB59,AK59,AT59,BC59,BL59,BU59,CD59,CM59,CV59,DE59,DN59,DW59,EF59)=VLOOKUP($B59,[1]在園者数_私SYT21413●!$B$6:$BJ$46,4,FALSE),VLOOKUP($B59,[1]在園者数_私SYT21413●!$B$6:$BJ$46,4,FALSE))</f>
        <v>122</v>
      </c>
      <c r="S59" s="280"/>
      <c r="T59" s="280"/>
      <c r="U59" s="280"/>
      <c r="V59" s="280">
        <f>IF(SUM(Y59:AD59)=VLOOKUP($B59,[1]在園者数_私SYT21413●!$B$6:$BJ$46,5,FALSE),VLOOKUP($B59,[1]在園者数_私SYT21413●!$B$6:$BJ$46,5,FALSE))</f>
        <v>0</v>
      </c>
      <c r="W59" s="280"/>
      <c r="X59" s="280"/>
      <c r="Y59" s="280">
        <f>VLOOKUP($B59,[1]在園者数_私SYT21413●!$B$6:$BJ$46,6,FALSE)</f>
        <v>0</v>
      </c>
      <c r="Z59" s="280"/>
      <c r="AA59" s="280"/>
      <c r="AB59" s="280">
        <f>VLOOKUP($B59,[1]在園者数_私SYT21413●!$B$6:$BJ$46,7,FALSE)</f>
        <v>0</v>
      </c>
      <c r="AC59" s="280"/>
      <c r="AD59" s="280"/>
      <c r="AE59" s="280">
        <f>IF(SUM(AH59:AM59)=VLOOKUP($B59,[1]在園者数_私SYT21413●!$B$6:$BJ$46,8,FALSE),VLOOKUP($B59,[1]在園者数_私SYT21413●!$B$6:$BJ$46,8,FALSE))</f>
        <v>0</v>
      </c>
      <c r="AF59" s="280"/>
      <c r="AG59" s="280"/>
      <c r="AH59" s="280">
        <f>VLOOKUP($B59,[1]在園者数_私SYT21413●!$B$6:$BJ$46,9,FALSE)</f>
        <v>0</v>
      </c>
      <c r="AI59" s="280"/>
      <c r="AJ59" s="280"/>
      <c r="AK59" s="280">
        <f>VLOOKUP($B59,[1]在園者数_私SYT21413●!$B$6:$BJ$46,10,FALSE)</f>
        <v>0</v>
      </c>
      <c r="AL59" s="280"/>
      <c r="AM59" s="280"/>
      <c r="AN59" s="280">
        <f>IF(SUM(AQ59:AV59)=VLOOKUP($B59,[1]在園者数_私SYT21413●!$B$6:$BJ$46,11,FALSE),VLOOKUP($B59,[1]在園者数_私SYT21413●!$B$6:$BJ$46,11,FALSE))</f>
        <v>0</v>
      </c>
      <c r="AO59" s="280"/>
      <c r="AP59" s="280"/>
      <c r="AQ59" s="280">
        <f>VLOOKUP($B59,[1]在園者数_私SYT21413●!$B$6:$BJ$46,12,FALSE)</f>
        <v>0</v>
      </c>
      <c r="AR59" s="280"/>
      <c r="AS59" s="280"/>
      <c r="AT59" s="280">
        <f>VLOOKUP($B59,[1]在園者数_私SYT21413●!$B$6:$BJ$46,13,FALSE)</f>
        <v>0</v>
      </c>
      <c r="AU59" s="280"/>
      <c r="AV59" s="280"/>
      <c r="AW59" s="280">
        <f>IF(SUM(AZ59:BE59)=VLOOKUP($B59,[1]在園者数_私SYT21413●!$B$6:$BJ$46,17,FALSE),VLOOKUP($B59,[1]在園者数_私SYT21413●!$B$6:$BJ$46,17,FALSE))</f>
        <v>0</v>
      </c>
      <c r="AX59" s="280"/>
      <c r="AY59" s="280"/>
      <c r="AZ59" s="280">
        <f>VLOOKUP($B59,[1]在園者数_私SYT21413●!$B$6:$BJ$46,18,FALSE)</f>
        <v>0</v>
      </c>
      <c r="BA59" s="280"/>
      <c r="BB59" s="280"/>
      <c r="BC59" s="280">
        <f>VLOOKUP($B59,[1]在園者数_私SYT21413●!$B$6:$BJ$46,19,FALSE)</f>
        <v>0</v>
      </c>
      <c r="BD59" s="280"/>
      <c r="BE59" s="280"/>
      <c r="BF59" s="280">
        <f>IF(SUM(BI59:BN59)=VLOOKUP($B59,[1]在園者数_私SYT21413●!$B$6:$BJ$46,20,FALSE),VLOOKUP($B59,[1]在園者数_私SYT21413●!$B$6:$BJ$46,20,FALSE))</f>
        <v>61</v>
      </c>
      <c r="BG59" s="280"/>
      <c r="BH59" s="280"/>
      <c r="BI59" s="280">
        <f>VLOOKUP($B59,[1]在園者数_私SYT21413●!$B$6:$BJ$46,21,FALSE)</f>
        <v>33</v>
      </c>
      <c r="BJ59" s="280"/>
      <c r="BK59" s="280"/>
      <c r="BL59" s="280">
        <f>VLOOKUP($B59,[1]在園者数_私SYT21413●!$B$6:$BJ$46,22,FALSE)</f>
        <v>28</v>
      </c>
      <c r="BM59" s="280"/>
      <c r="BN59" s="280"/>
      <c r="BO59" s="280">
        <f>IF(SUM(BR59:BW59)=VLOOKUP($B59,[1]在園者数_私SYT21413●!$B$6:$BJ$46,29,FALSE),VLOOKUP($B59,[1]在園者数_私SYT21413●!$B$6:$BJ$46,29,FALSE))</f>
        <v>0</v>
      </c>
      <c r="BP59" s="280"/>
      <c r="BQ59" s="280"/>
      <c r="BR59" s="280">
        <f>VLOOKUP($B59,[1]在園者数_私SYT21413●!$B$6:$BJ$46,30,FALSE)</f>
        <v>0</v>
      </c>
      <c r="BS59" s="280"/>
      <c r="BT59" s="280"/>
      <c r="BU59" s="280">
        <f>VLOOKUP($B59,[1]在園者数_私SYT21413●!$B$6:$BJ$46,31,FALSE)</f>
        <v>0</v>
      </c>
      <c r="BV59" s="280"/>
      <c r="BW59" s="280"/>
      <c r="BX59" s="280">
        <f>IF(SUM(CA59:CF59)=VLOOKUP($B59,[1]在園者数_私SYT21413●!$B$6:$BJ$46,35,FALSE),VLOOKUP($B59,[1]在園者数_私SYT21413●!$B$6:$BJ$46,35,FALSE))</f>
        <v>0</v>
      </c>
      <c r="BY59" s="280"/>
      <c r="BZ59" s="280"/>
      <c r="CA59" s="280">
        <f>VLOOKUP($B59,[1]在園者数_私SYT21413●!$B$6:$BJ$46,36,FALSE)</f>
        <v>0</v>
      </c>
      <c r="CB59" s="280"/>
      <c r="CC59" s="280"/>
      <c r="CD59" s="280">
        <f>VLOOKUP($B59,[1]在園者数_私SYT21413●!$B$6:$BJ$46,37,FALSE)</f>
        <v>0</v>
      </c>
      <c r="CE59" s="280"/>
      <c r="CF59" s="280"/>
      <c r="CG59" s="280">
        <f>IF(SUM(CJ59:CO59)=VLOOKUP($B59,[1]在園者数_私SYT21413●!$B$6:$BJ$46,38,FALSE),VLOOKUP($B59,[1]在園者数_私SYT21413●!$B$6:$BJ$46,38,FALSE))</f>
        <v>55</v>
      </c>
      <c r="CH59" s="280"/>
      <c r="CI59" s="280"/>
      <c r="CJ59" s="280">
        <f>VLOOKUP($B59,[1]在園者数_私SYT21413●!$B$6:$BJ$46,39,FALSE)</f>
        <v>22</v>
      </c>
      <c r="CK59" s="280"/>
      <c r="CL59" s="280"/>
      <c r="CM59" s="280">
        <f>VLOOKUP($B59,[1]在園者数_私SYT21413●!$B$6:$BJ$46,40,FALSE)</f>
        <v>33</v>
      </c>
      <c r="CN59" s="280"/>
      <c r="CO59" s="280"/>
      <c r="CP59" s="280">
        <f>IF(SUM(CS59:CX59)=VLOOKUP($B59,[1]在園者数_私SYT21413●!$B$6:$BJ$46,41,FALSE),VLOOKUP($B59,[1]在園者数_私SYT21413●!$B$6:$BJ$46,41,FALSE))</f>
        <v>17</v>
      </c>
      <c r="CQ59" s="280"/>
      <c r="CR59" s="280"/>
      <c r="CS59" s="280">
        <f>VLOOKUP($B59,[1]在園者数_私SYT21413●!$B$6:$BJ$46,42,FALSE)</f>
        <v>8</v>
      </c>
      <c r="CT59" s="280"/>
      <c r="CU59" s="280"/>
      <c r="CV59" s="280">
        <f>VLOOKUP($B59,[1]在園者数_私SYT21413●!$B$6:$BJ$46,43,FALSE)</f>
        <v>9</v>
      </c>
      <c r="CW59" s="280"/>
      <c r="CX59" s="280"/>
      <c r="CY59" s="280">
        <f>IF(SUM(DB59:DG59)=VLOOKUP($B59,[1]在園者数_私SYT21413●!$B$6:$BJ$46,47,FALSE),VLOOKUP($B59,[1]在園者数_私SYT21413●!$B$6:$BJ$46,47,FALSE))</f>
        <v>0</v>
      </c>
      <c r="CZ59" s="280"/>
      <c r="DA59" s="280"/>
      <c r="DB59" s="280">
        <f>VLOOKUP($B59,[1]在園者数_私SYT21413●!$B$6:$BJ$46,48,FALSE)</f>
        <v>0</v>
      </c>
      <c r="DC59" s="280"/>
      <c r="DD59" s="280"/>
      <c r="DE59" s="280">
        <f>VLOOKUP($B59,[1]在園者数_私SYT21413●!$B$6:$BJ$46,49,FALSE)</f>
        <v>0</v>
      </c>
      <c r="DF59" s="280"/>
      <c r="DG59" s="280"/>
      <c r="DH59" s="280">
        <f>IF(SUM(DK59:DP59)=VLOOKUP($B59,[1]在園者数_私SYT21413●!$B$6:$BJ$46,50,FALSE),VLOOKUP($B59,[1]在園者数_私SYT21413●!$B$6:$BJ$46,50,FALSE))</f>
        <v>31</v>
      </c>
      <c r="DI59" s="280"/>
      <c r="DJ59" s="280"/>
      <c r="DK59" s="280">
        <f>VLOOKUP($B59,[1]在園者数_私SYT21413●!$B$6:$BJ$46,51,FALSE)</f>
        <v>17</v>
      </c>
      <c r="DL59" s="280"/>
      <c r="DM59" s="280"/>
      <c r="DN59" s="280">
        <f>VLOOKUP($B59,[1]在園者数_私SYT21413●!$B$6:$BJ$46,52,FALSE)</f>
        <v>14</v>
      </c>
      <c r="DO59" s="280"/>
      <c r="DP59" s="280"/>
      <c r="DQ59" s="280">
        <f>IF(SUM(DT59:DY59)=VLOOKUP($B59,[1]在園者数_私SYT21413●!$B$6:$BJ$46,53,FALSE),VLOOKUP($B59,[1]在園者数_私SYT21413●!$B$6:$BJ$46,53,FALSE))</f>
        <v>51</v>
      </c>
      <c r="DR59" s="280"/>
      <c r="DS59" s="280"/>
      <c r="DT59" s="280">
        <f>VLOOKUP($B59,[1]在園者数_私SYT21413●!$B$6:$BJ$46,54,FALSE)</f>
        <v>28</v>
      </c>
      <c r="DU59" s="280"/>
      <c r="DV59" s="280"/>
      <c r="DW59" s="280">
        <f>VLOOKUP($B59,[1]在園者数_私SYT21413●!$B$6:$BJ$46,55,FALSE)</f>
        <v>23</v>
      </c>
      <c r="DX59" s="280"/>
      <c r="DY59" s="280"/>
      <c r="DZ59" s="280">
        <f>IF(SUM(EC59:EH59)=VLOOKUP($B59,[1]在園者数_私SYT21413●!$B$6:$BJ$46,56,FALSE),VLOOKUP($B59,[1]在園者数_私SYT21413●!$B$6:$BJ$46,56,FALSE))</f>
        <v>31</v>
      </c>
      <c r="EA59" s="280"/>
      <c r="EB59" s="280"/>
      <c r="EC59" s="280">
        <f>VLOOKUP($B59,[1]在園者数_私SYT21413●!$B$6:$BJ$46,57,FALSE)</f>
        <v>16</v>
      </c>
      <c r="ED59" s="280"/>
      <c r="EE59" s="280"/>
      <c r="EF59" s="280">
        <f>VLOOKUP($B59,[1]在園者数_私SYT21413●!$B$6:$BJ$46,58,FALSE)</f>
        <v>15</v>
      </c>
      <c r="EG59" s="280"/>
      <c r="EH59" s="280"/>
      <c r="EI59" s="280">
        <f>VLOOKUP($B59,[1]教育・保育職員数本_私SYT21418●!$B$5:$BA$45,2,FALSE)</f>
        <v>36</v>
      </c>
      <c r="EJ59" s="280"/>
      <c r="EK59" s="280"/>
      <c r="EL59" s="280"/>
      <c r="EM59" s="280">
        <f>VLOOKUP($B59,[1]その他職員数_私SYT21431●!$B$5:$Q$45,2,FALSE)</f>
        <v>5</v>
      </c>
      <c r="EN59" s="280"/>
      <c r="EO59" s="280"/>
      <c r="EP59" s="281"/>
      <c r="EQ59" s="149"/>
      <c r="ER59" s="282" t="str">
        <f t="shared" si="1"/>
        <v>八重瀬町</v>
      </c>
      <c r="ES59" s="282"/>
      <c r="ET59" s="282"/>
      <c r="EU59" s="282"/>
      <c r="EV59" s="282"/>
      <c r="EW59" s="282"/>
      <c r="EX59" s="282"/>
    </row>
    <row r="60" spans="1:155" s="15" customFormat="1" ht="7.5" customHeight="1">
      <c r="A60" s="25"/>
      <c r="B60" s="25"/>
      <c r="C60" s="26"/>
      <c r="D60" s="137"/>
      <c r="E60" s="137"/>
      <c r="F60" s="150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33"/>
      <c r="ER60" s="25"/>
      <c r="ES60" s="25"/>
      <c r="ET60" s="25"/>
      <c r="EU60" s="25"/>
      <c r="EV60" s="25"/>
      <c r="EW60" s="25"/>
      <c r="EX60" s="137"/>
      <c r="EY60" s="137"/>
    </row>
    <row r="61" spans="1:155">
      <c r="A61" s="1"/>
      <c r="B61" s="1"/>
      <c r="C61" s="1"/>
    </row>
    <row r="62" spans="1:155">
      <c r="A62" s="1"/>
      <c r="B62" s="1"/>
      <c r="C62" s="1"/>
    </row>
    <row r="63" spans="1:155">
      <c r="A63" s="1"/>
      <c r="B63" s="1"/>
      <c r="C63" s="1"/>
    </row>
    <row r="64" spans="1:155">
      <c r="A64" s="1"/>
      <c r="B64" s="1"/>
      <c r="C64" s="1"/>
    </row>
    <row r="65" spans="1:3">
      <c r="A65" s="1"/>
      <c r="B65" s="1"/>
      <c r="C65" s="1"/>
    </row>
    <row r="66" spans="1:3">
      <c r="A66" s="1"/>
      <c r="B66" s="1"/>
      <c r="C66" s="1"/>
    </row>
    <row r="67" spans="1:3">
      <c r="A67" s="1"/>
      <c r="B67" s="1"/>
      <c r="C67" s="1"/>
    </row>
    <row r="68" spans="1:3">
      <c r="A68" s="1"/>
      <c r="B68" s="1"/>
      <c r="C68" s="1"/>
    </row>
    <row r="69" spans="1:3">
      <c r="A69" s="1"/>
      <c r="B69" s="1"/>
      <c r="C69" s="1"/>
    </row>
    <row r="70" spans="1:3">
      <c r="A70" s="1"/>
      <c r="B70" s="1"/>
      <c r="C70" s="1"/>
    </row>
    <row r="71" spans="1:3">
      <c r="A71" s="1"/>
      <c r="B71" s="1"/>
      <c r="C71" s="1"/>
    </row>
    <row r="72" spans="1:3">
      <c r="A72" s="1"/>
      <c r="B72" s="1"/>
      <c r="C72" s="1"/>
    </row>
    <row r="73" spans="1:3">
      <c r="A73" s="1"/>
      <c r="B73" s="1"/>
      <c r="C73" s="1"/>
    </row>
    <row r="74" spans="1:3">
      <c r="A74" s="1"/>
      <c r="B74" s="1"/>
      <c r="C74" s="1"/>
    </row>
    <row r="75" spans="1:3">
      <c r="A75" s="1"/>
      <c r="B75" s="1"/>
      <c r="C75" s="1"/>
    </row>
    <row r="76" spans="1:3">
      <c r="A76" s="1"/>
      <c r="B76" s="1"/>
      <c r="C76" s="1"/>
    </row>
    <row r="77" spans="1:3">
      <c r="A77" s="1"/>
      <c r="B77" s="1"/>
      <c r="C77" s="1"/>
    </row>
    <row r="78" spans="1:3">
      <c r="A78" s="1"/>
      <c r="B78" s="1"/>
      <c r="C78" s="1"/>
    </row>
    <row r="79" spans="1:3">
      <c r="A79" s="1"/>
      <c r="B79" s="1"/>
      <c r="C79" s="1"/>
    </row>
    <row r="80" spans="1:3">
      <c r="A80" s="1"/>
      <c r="B80" s="1"/>
      <c r="C80" s="1"/>
    </row>
    <row r="81" spans="1:3">
      <c r="A81" s="1"/>
      <c r="B81" s="1"/>
      <c r="C81" s="1"/>
    </row>
    <row r="82" spans="1:3">
      <c r="A82" s="1"/>
      <c r="B82" s="1"/>
      <c r="C82" s="1"/>
    </row>
    <row r="83" spans="1:3">
      <c r="A83" s="1"/>
      <c r="B83" s="1"/>
      <c r="C83" s="1"/>
    </row>
    <row r="84" spans="1:3">
      <c r="A84" s="1"/>
      <c r="B84" s="1"/>
      <c r="C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  <row r="94" spans="1:3">
      <c r="A94" s="1"/>
      <c r="B94" s="1"/>
      <c r="C94" s="1"/>
    </row>
    <row r="95" spans="1:3">
      <c r="A95" s="1"/>
      <c r="B95" s="1"/>
      <c r="C95" s="1"/>
    </row>
    <row r="96" spans="1:3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3">
      <c r="A113" s="1"/>
      <c r="B113" s="1"/>
      <c r="C113" s="1"/>
    </row>
    <row r="114" spans="1:3">
      <c r="A114" s="1"/>
      <c r="B114" s="1"/>
      <c r="C114" s="1"/>
    </row>
    <row r="115" spans="1:3">
      <c r="A115" s="1"/>
      <c r="B115" s="1"/>
      <c r="C115" s="1"/>
    </row>
    <row r="116" spans="1:3">
      <c r="A116" s="151"/>
      <c r="B116" s="151"/>
      <c r="C116" s="151"/>
    </row>
    <row r="117" spans="1:3">
      <c r="A117" s="151"/>
      <c r="B117" s="151"/>
      <c r="C117" s="151"/>
    </row>
    <row r="118" spans="1:3">
      <c r="A118" s="151"/>
      <c r="B118" s="151"/>
      <c r="C118" s="151"/>
    </row>
    <row r="119" spans="1:3">
      <c r="A119" s="151"/>
      <c r="B119" s="151"/>
      <c r="C119" s="151"/>
    </row>
    <row r="120" spans="1:3">
      <c r="A120" s="151"/>
      <c r="B120" s="151"/>
      <c r="C120" s="151"/>
    </row>
    <row r="121" spans="1:3">
      <c r="A121" s="151"/>
      <c r="B121" s="151"/>
      <c r="C121" s="151"/>
    </row>
  </sheetData>
  <mergeCells count="1861">
    <mergeCell ref="A4:C8"/>
    <mergeCell ref="D4:DD4"/>
    <mergeCell ref="DE4:EW4"/>
    <mergeCell ref="EX4:EZ8"/>
    <mergeCell ref="FA4:FC8"/>
    <mergeCell ref="D5:L7"/>
    <mergeCell ref="CM5:CR7"/>
    <mergeCell ref="CS5:CX7"/>
    <mergeCell ref="CY5:DD7"/>
    <mergeCell ref="DE5:DM7"/>
    <mergeCell ref="DN5:DV7"/>
    <mergeCell ref="DW5:EE7"/>
    <mergeCell ref="EF5:EN7"/>
    <mergeCell ref="EO5:EW7"/>
    <mergeCell ref="M6:R7"/>
    <mergeCell ref="S6:X7"/>
    <mergeCell ref="Y6:AD7"/>
    <mergeCell ref="AE6:AJ7"/>
    <mergeCell ref="AK6:AP7"/>
    <mergeCell ref="AQ6:AV7"/>
    <mergeCell ref="AW6:BB7"/>
    <mergeCell ref="BC6:BH7"/>
    <mergeCell ref="BI6:BN7"/>
    <mergeCell ref="BO6:BT7"/>
    <mergeCell ref="BU6:BZ7"/>
    <mergeCell ref="CA6:CF7"/>
    <mergeCell ref="CG6:CL7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Q8:AS8"/>
    <mergeCell ref="AT8:AV8"/>
    <mergeCell ref="AW8:AY8"/>
    <mergeCell ref="AZ8:BB8"/>
    <mergeCell ref="BC8:BE8"/>
    <mergeCell ref="BF8:BH8"/>
    <mergeCell ref="BI8:BK8"/>
    <mergeCell ref="BL8:BN8"/>
    <mergeCell ref="BO8:BQ8"/>
    <mergeCell ref="BR8:BT8"/>
    <mergeCell ref="BU8:BW8"/>
    <mergeCell ref="BX8:BZ8"/>
    <mergeCell ref="CA8:CC8"/>
    <mergeCell ref="CD8:CF8"/>
    <mergeCell ref="CG8:CI8"/>
    <mergeCell ref="CJ8:CL8"/>
    <mergeCell ref="CM8:CO8"/>
    <mergeCell ref="CP8:CR8"/>
    <mergeCell ref="CS8:CU8"/>
    <mergeCell ref="CV8:CX8"/>
    <mergeCell ref="CY8:DA8"/>
    <mergeCell ref="DB8:DD8"/>
    <mergeCell ref="DE8:DG8"/>
    <mergeCell ref="DH8:DJ8"/>
    <mergeCell ref="DK8:DM8"/>
    <mergeCell ref="DN8:DP8"/>
    <mergeCell ref="DQ8:DS8"/>
    <mergeCell ref="DT8:DV8"/>
    <mergeCell ref="DW8:DY8"/>
    <mergeCell ref="DZ8:EB8"/>
    <mergeCell ref="EC8:EE8"/>
    <mergeCell ref="EF8:EH8"/>
    <mergeCell ref="EI8:EK8"/>
    <mergeCell ref="EL8:EN8"/>
    <mergeCell ref="EO8:EQ8"/>
    <mergeCell ref="ER8:ET8"/>
    <mergeCell ref="EU8:EW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AN9:AP9"/>
    <mergeCell ref="AQ9:AS9"/>
    <mergeCell ref="AT9:AV9"/>
    <mergeCell ref="AW9:AY9"/>
    <mergeCell ref="AZ9:BB9"/>
    <mergeCell ref="BC9:BE9"/>
    <mergeCell ref="BF9:BH9"/>
    <mergeCell ref="BI9:BK9"/>
    <mergeCell ref="BL9:BN9"/>
    <mergeCell ref="BO9:BQ9"/>
    <mergeCell ref="BR9:BT9"/>
    <mergeCell ref="BU9:BW9"/>
    <mergeCell ref="BX9:BZ9"/>
    <mergeCell ref="CA9:CC9"/>
    <mergeCell ref="CD9:CF9"/>
    <mergeCell ref="CG9:CI9"/>
    <mergeCell ref="CJ9:CL9"/>
    <mergeCell ref="CM9:CO9"/>
    <mergeCell ref="CP9:CR9"/>
    <mergeCell ref="CS9:CU9"/>
    <mergeCell ref="CV9:CX9"/>
    <mergeCell ref="CY9:DA9"/>
    <mergeCell ref="DB9:DD9"/>
    <mergeCell ref="DE9:DG9"/>
    <mergeCell ref="DH9:DJ9"/>
    <mergeCell ref="DK9:DM9"/>
    <mergeCell ref="DN9:DP9"/>
    <mergeCell ref="DQ9:DS9"/>
    <mergeCell ref="DT9:DV9"/>
    <mergeCell ref="DW9:DY9"/>
    <mergeCell ref="DZ9:EB9"/>
    <mergeCell ref="EC9:EE9"/>
    <mergeCell ref="EF9:EH9"/>
    <mergeCell ref="EI9:EK9"/>
    <mergeCell ref="EL9:EN9"/>
    <mergeCell ref="EO9:EQ9"/>
    <mergeCell ref="ER9:ET9"/>
    <mergeCell ref="EU9:EW9"/>
    <mergeCell ref="EX9:EZ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  <mergeCell ref="AT10:AV10"/>
    <mergeCell ref="AW10:AY10"/>
    <mergeCell ref="AZ10:BB10"/>
    <mergeCell ref="BC10:BE10"/>
    <mergeCell ref="BF10:BH10"/>
    <mergeCell ref="BI10:BK10"/>
    <mergeCell ref="BL10:BN10"/>
    <mergeCell ref="BO10:BQ10"/>
    <mergeCell ref="BR10:BT10"/>
    <mergeCell ref="BU10:BW10"/>
    <mergeCell ref="BX10:BZ10"/>
    <mergeCell ref="CA10:CC10"/>
    <mergeCell ref="CD10:CF10"/>
    <mergeCell ref="CG10:CI10"/>
    <mergeCell ref="CJ10:CL10"/>
    <mergeCell ref="CM10:CO10"/>
    <mergeCell ref="CP10:CR10"/>
    <mergeCell ref="CS10:CU10"/>
    <mergeCell ref="CV10:CX10"/>
    <mergeCell ref="CY10:DA10"/>
    <mergeCell ref="DB10:DD10"/>
    <mergeCell ref="DE10:DG10"/>
    <mergeCell ref="DH10:DJ10"/>
    <mergeCell ref="DK10:DM10"/>
    <mergeCell ref="DN10:DP10"/>
    <mergeCell ref="DQ10:DS10"/>
    <mergeCell ref="DT10:DV10"/>
    <mergeCell ref="DW10:DY10"/>
    <mergeCell ref="DZ10:EB10"/>
    <mergeCell ref="EC10:EE10"/>
    <mergeCell ref="EF10:EH10"/>
    <mergeCell ref="EI10:EK10"/>
    <mergeCell ref="EL10:EN10"/>
    <mergeCell ref="EO10:EQ10"/>
    <mergeCell ref="ER10:ET10"/>
    <mergeCell ref="EU10:EW10"/>
    <mergeCell ref="EX10:EZ10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AN13:AP13"/>
    <mergeCell ref="AQ13:AS13"/>
    <mergeCell ref="AT13:AV13"/>
    <mergeCell ref="AW13:AY13"/>
    <mergeCell ref="AZ13:BB13"/>
    <mergeCell ref="BC13:BE13"/>
    <mergeCell ref="BF13:BH13"/>
    <mergeCell ref="BI13:BK13"/>
    <mergeCell ref="BL13:BN13"/>
    <mergeCell ref="BO13:BQ13"/>
    <mergeCell ref="BR13:BT13"/>
    <mergeCell ref="BU13:BW13"/>
    <mergeCell ref="BX13:BZ13"/>
    <mergeCell ref="CA13:CC13"/>
    <mergeCell ref="CD13:CF13"/>
    <mergeCell ref="CG13:CI13"/>
    <mergeCell ref="CJ13:CL13"/>
    <mergeCell ref="CM13:CO13"/>
    <mergeCell ref="CP13:CR13"/>
    <mergeCell ref="CS13:CU13"/>
    <mergeCell ref="CV13:CX13"/>
    <mergeCell ref="CY13:DA13"/>
    <mergeCell ref="DB13:DD13"/>
    <mergeCell ref="DE13:DG13"/>
    <mergeCell ref="DH13:DJ13"/>
    <mergeCell ref="DK13:DM13"/>
    <mergeCell ref="DN13:DP13"/>
    <mergeCell ref="DQ13:DS13"/>
    <mergeCell ref="DT13:DV13"/>
    <mergeCell ref="DW13:DY13"/>
    <mergeCell ref="DZ13:EB13"/>
    <mergeCell ref="EC13:EE13"/>
    <mergeCell ref="EF13:EH13"/>
    <mergeCell ref="EI13:EK13"/>
    <mergeCell ref="EL13:EN13"/>
    <mergeCell ref="EO13:EQ13"/>
    <mergeCell ref="ER13:ET13"/>
    <mergeCell ref="EU13:EW13"/>
    <mergeCell ref="EX13:EZ13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BF15:BH15"/>
    <mergeCell ref="BI15:BK15"/>
    <mergeCell ref="BL15:BN15"/>
    <mergeCell ref="BO15:BQ15"/>
    <mergeCell ref="BR15:BT15"/>
    <mergeCell ref="BU15:BW15"/>
    <mergeCell ref="BX15:BZ15"/>
    <mergeCell ref="CA15:CC15"/>
    <mergeCell ref="CD15:CF15"/>
    <mergeCell ref="CG15:CI15"/>
    <mergeCell ref="CJ15:CL15"/>
    <mergeCell ref="CM15:CO15"/>
    <mergeCell ref="CP15:CR15"/>
    <mergeCell ref="CS15:CU15"/>
    <mergeCell ref="CV15:CX15"/>
    <mergeCell ref="CY15:DA15"/>
    <mergeCell ref="DB15:DD15"/>
    <mergeCell ref="DE15:DG15"/>
    <mergeCell ref="DH15:DJ15"/>
    <mergeCell ref="DK15:DM15"/>
    <mergeCell ref="ER15:ET15"/>
    <mergeCell ref="EU15:EW15"/>
    <mergeCell ref="DN15:DP15"/>
    <mergeCell ref="DQ15:DS15"/>
    <mergeCell ref="DT15:DV15"/>
    <mergeCell ref="DW15:DY15"/>
    <mergeCell ref="DZ15:EB15"/>
    <mergeCell ref="EC15:EE15"/>
    <mergeCell ref="EX15:EZ15"/>
    <mergeCell ref="CM16:CO16"/>
    <mergeCell ref="CP16:CR16"/>
    <mergeCell ref="CS16:CU16"/>
    <mergeCell ref="CV16:CX16"/>
    <mergeCell ref="CY16:DA16"/>
    <mergeCell ref="EF15:EH15"/>
    <mergeCell ref="EI15:EK15"/>
    <mergeCell ref="EL15:EN15"/>
    <mergeCell ref="EO15:EQ15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BF17:BH17"/>
    <mergeCell ref="BI17:BK17"/>
    <mergeCell ref="BL17:BN17"/>
    <mergeCell ref="BO17:BQ17"/>
    <mergeCell ref="BR17:BT17"/>
    <mergeCell ref="BU17:BW17"/>
    <mergeCell ref="BX17:BZ17"/>
    <mergeCell ref="CA17:CC17"/>
    <mergeCell ref="CD17:CF17"/>
    <mergeCell ref="CG17:CI17"/>
    <mergeCell ref="CJ17:CL17"/>
    <mergeCell ref="CM17:CO17"/>
    <mergeCell ref="CP17:CR17"/>
    <mergeCell ref="CS17:CU17"/>
    <mergeCell ref="CV17:CX17"/>
    <mergeCell ref="CY17:DA17"/>
    <mergeCell ref="DB17:DD17"/>
    <mergeCell ref="DE17:DG17"/>
    <mergeCell ref="DH17:DJ17"/>
    <mergeCell ref="DK17:DM17"/>
    <mergeCell ref="DN17:DP17"/>
    <mergeCell ref="DQ17:DS17"/>
    <mergeCell ref="DT17:DV17"/>
    <mergeCell ref="DW17:DY17"/>
    <mergeCell ref="DZ17:EB17"/>
    <mergeCell ref="EC17:EE17"/>
    <mergeCell ref="EF17:EH17"/>
    <mergeCell ref="EI17:EK17"/>
    <mergeCell ref="EL17:EN17"/>
    <mergeCell ref="EO17:EQ17"/>
    <mergeCell ref="ER17:ET17"/>
    <mergeCell ref="EU17:EW17"/>
    <mergeCell ref="EX17:EZ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AN18:AP18"/>
    <mergeCell ref="AQ18:AS18"/>
    <mergeCell ref="AT18:AV18"/>
    <mergeCell ref="AW18:AY18"/>
    <mergeCell ref="AZ18:BB18"/>
    <mergeCell ref="BC18:BE18"/>
    <mergeCell ref="BF18:BH18"/>
    <mergeCell ref="BI18:BK18"/>
    <mergeCell ref="BL18:BN18"/>
    <mergeCell ref="BO18:BQ18"/>
    <mergeCell ref="BR18:BT18"/>
    <mergeCell ref="BU18:BW18"/>
    <mergeCell ref="BX18:BZ18"/>
    <mergeCell ref="CA18:CC18"/>
    <mergeCell ref="CD18:CF18"/>
    <mergeCell ref="CG18:CI18"/>
    <mergeCell ref="CJ18:CL18"/>
    <mergeCell ref="CM18:CO18"/>
    <mergeCell ref="CP18:CR18"/>
    <mergeCell ref="CS18:CU18"/>
    <mergeCell ref="CV18:CX18"/>
    <mergeCell ref="CY18:DA18"/>
    <mergeCell ref="DB18:DD18"/>
    <mergeCell ref="DE18:DG18"/>
    <mergeCell ref="DH18:DJ18"/>
    <mergeCell ref="DK18:DM18"/>
    <mergeCell ref="DN18:DP18"/>
    <mergeCell ref="DQ18:DS18"/>
    <mergeCell ref="DT18:DV18"/>
    <mergeCell ref="DW18:DY18"/>
    <mergeCell ref="DZ18:EB18"/>
    <mergeCell ref="EC18:EE18"/>
    <mergeCell ref="EF18:EH18"/>
    <mergeCell ref="EI18:EK18"/>
    <mergeCell ref="EL18:EN18"/>
    <mergeCell ref="EO18:EQ18"/>
    <mergeCell ref="ER18:ET18"/>
    <mergeCell ref="EU18:EW18"/>
    <mergeCell ref="EX18:EZ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AN19:AP19"/>
    <mergeCell ref="AQ19:AS19"/>
    <mergeCell ref="AT19:AV19"/>
    <mergeCell ref="AW19:AY19"/>
    <mergeCell ref="AZ19:BB19"/>
    <mergeCell ref="BC19:BE19"/>
    <mergeCell ref="BF19:BH19"/>
    <mergeCell ref="BI19:BK19"/>
    <mergeCell ref="BL19:BN19"/>
    <mergeCell ref="BO19:BQ19"/>
    <mergeCell ref="BR19:BT19"/>
    <mergeCell ref="BU19:BW19"/>
    <mergeCell ref="BX19:BZ19"/>
    <mergeCell ref="CA19:CC19"/>
    <mergeCell ref="CD19:CF19"/>
    <mergeCell ref="CG19:CI19"/>
    <mergeCell ref="CJ19:CL19"/>
    <mergeCell ref="CM19:CO19"/>
    <mergeCell ref="CP19:CR19"/>
    <mergeCell ref="CS19:CU19"/>
    <mergeCell ref="CV19:CX19"/>
    <mergeCell ref="CY19:DA19"/>
    <mergeCell ref="DB19:DD19"/>
    <mergeCell ref="DE19:DG19"/>
    <mergeCell ref="DH19:DJ19"/>
    <mergeCell ref="DK19:DM19"/>
    <mergeCell ref="DN19:DP19"/>
    <mergeCell ref="DQ19:DS19"/>
    <mergeCell ref="DT19:DV19"/>
    <mergeCell ref="DW19:DY19"/>
    <mergeCell ref="DZ19:EB19"/>
    <mergeCell ref="EC19:EE19"/>
    <mergeCell ref="EF19:EH19"/>
    <mergeCell ref="EI19:EK19"/>
    <mergeCell ref="EL19:EN19"/>
    <mergeCell ref="EO19:EQ19"/>
    <mergeCell ref="ER19:ET19"/>
    <mergeCell ref="EU19:EW19"/>
    <mergeCell ref="EX19:EZ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BF20:BH20"/>
    <mergeCell ref="BI20:BK20"/>
    <mergeCell ref="BL20:BN20"/>
    <mergeCell ref="BO20:BQ20"/>
    <mergeCell ref="BR20:BT20"/>
    <mergeCell ref="BU20:BW20"/>
    <mergeCell ref="BX20:BZ20"/>
    <mergeCell ref="CA20:CC20"/>
    <mergeCell ref="CD20:CF20"/>
    <mergeCell ref="CG20:CI20"/>
    <mergeCell ref="CJ20:CL20"/>
    <mergeCell ref="CM20:CO20"/>
    <mergeCell ref="CP20:CR20"/>
    <mergeCell ref="CS20:CU20"/>
    <mergeCell ref="CV20:CX20"/>
    <mergeCell ref="CY20:DA20"/>
    <mergeCell ref="DB20:DD20"/>
    <mergeCell ref="DE20:DG20"/>
    <mergeCell ref="DH20:DJ20"/>
    <mergeCell ref="DK20:DM20"/>
    <mergeCell ref="DN20:DP20"/>
    <mergeCell ref="DQ20:DS20"/>
    <mergeCell ref="DT20:DV20"/>
    <mergeCell ref="DW20:DY20"/>
    <mergeCell ref="DZ20:EB20"/>
    <mergeCell ref="EC20:EE20"/>
    <mergeCell ref="EF20:EH20"/>
    <mergeCell ref="EI20:EK20"/>
    <mergeCell ref="EL20:EN20"/>
    <mergeCell ref="EO20:EQ20"/>
    <mergeCell ref="ER20:ET20"/>
    <mergeCell ref="EU20:EW20"/>
    <mergeCell ref="EX20:EZ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AN21:AP21"/>
    <mergeCell ref="AQ21:AS21"/>
    <mergeCell ref="AT21:AV21"/>
    <mergeCell ref="AW21:AY21"/>
    <mergeCell ref="AZ21:BB21"/>
    <mergeCell ref="BC21:BE21"/>
    <mergeCell ref="BF21:BH21"/>
    <mergeCell ref="BI21:BK21"/>
    <mergeCell ref="BL21:BN21"/>
    <mergeCell ref="BO21:BQ21"/>
    <mergeCell ref="BR21:BT21"/>
    <mergeCell ref="BU21:BW21"/>
    <mergeCell ref="BX21:BZ21"/>
    <mergeCell ref="CA21:CC21"/>
    <mergeCell ref="CD21:CF21"/>
    <mergeCell ref="CG21:CI21"/>
    <mergeCell ref="CJ21:CL21"/>
    <mergeCell ref="CM21:CO21"/>
    <mergeCell ref="CP21:CR21"/>
    <mergeCell ref="CS21:CU21"/>
    <mergeCell ref="CV21:CX21"/>
    <mergeCell ref="CY21:DA21"/>
    <mergeCell ref="DB21:DD21"/>
    <mergeCell ref="DE21:DG21"/>
    <mergeCell ref="DH21:DJ21"/>
    <mergeCell ref="DK21:DM21"/>
    <mergeCell ref="DN21:DP21"/>
    <mergeCell ref="DQ21:DS21"/>
    <mergeCell ref="DT21:DV21"/>
    <mergeCell ref="DW21:DY21"/>
    <mergeCell ref="DZ21:EB21"/>
    <mergeCell ref="EC21:EE21"/>
    <mergeCell ref="EF21:EH21"/>
    <mergeCell ref="EI21:EK21"/>
    <mergeCell ref="EL21:EN21"/>
    <mergeCell ref="EO21:EQ21"/>
    <mergeCell ref="ER21:ET21"/>
    <mergeCell ref="EU21:EW21"/>
    <mergeCell ref="EX21:EZ21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BF22:BH22"/>
    <mergeCell ref="BI22:BK22"/>
    <mergeCell ref="BL22:BN22"/>
    <mergeCell ref="BO22:BQ22"/>
    <mergeCell ref="BR22:BT22"/>
    <mergeCell ref="BU22:BW22"/>
    <mergeCell ref="BX22:BZ22"/>
    <mergeCell ref="CA22:CC22"/>
    <mergeCell ref="CD22:CF22"/>
    <mergeCell ref="CG22:CI22"/>
    <mergeCell ref="CJ22:CL22"/>
    <mergeCell ref="CM22:CO22"/>
    <mergeCell ref="CP22:CR22"/>
    <mergeCell ref="CS22:CU22"/>
    <mergeCell ref="CV22:CX22"/>
    <mergeCell ref="CY22:DA22"/>
    <mergeCell ref="DB22:DD22"/>
    <mergeCell ref="DE22:DG22"/>
    <mergeCell ref="DH22:DJ22"/>
    <mergeCell ref="DK22:DM22"/>
    <mergeCell ref="DN22:DP22"/>
    <mergeCell ref="DQ22:DS22"/>
    <mergeCell ref="DT22:DV22"/>
    <mergeCell ref="DW22:DY22"/>
    <mergeCell ref="DZ22:EB22"/>
    <mergeCell ref="EC22:EE22"/>
    <mergeCell ref="EF22:EH22"/>
    <mergeCell ref="EI22:EK22"/>
    <mergeCell ref="EL22:EN22"/>
    <mergeCell ref="EO22:EQ22"/>
    <mergeCell ref="ER22:ET22"/>
    <mergeCell ref="EU22:EW22"/>
    <mergeCell ref="EX22:EZ22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AN23:AP23"/>
    <mergeCell ref="AQ23:AS23"/>
    <mergeCell ref="AT23:AV23"/>
    <mergeCell ref="AW23:AY23"/>
    <mergeCell ref="AZ23:BB23"/>
    <mergeCell ref="BC23:BE23"/>
    <mergeCell ref="BF23:BH23"/>
    <mergeCell ref="BI23:BK23"/>
    <mergeCell ref="BL23:BN23"/>
    <mergeCell ref="BO23:BQ23"/>
    <mergeCell ref="BR23:BT23"/>
    <mergeCell ref="BU23:BW23"/>
    <mergeCell ref="BX23:BZ23"/>
    <mergeCell ref="CA23:CC23"/>
    <mergeCell ref="CD23:CF23"/>
    <mergeCell ref="CG23:CI23"/>
    <mergeCell ref="CJ23:CL23"/>
    <mergeCell ref="CM23:CO23"/>
    <mergeCell ref="CP23:CR23"/>
    <mergeCell ref="CS23:CU23"/>
    <mergeCell ref="CV23:CX23"/>
    <mergeCell ref="CY23:DA23"/>
    <mergeCell ref="DB23:DD23"/>
    <mergeCell ref="DE23:DG23"/>
    <mergeCell ref="DH23:DJ23"/>
    <mergeCell ref="DK23:DM23"/>
    <mergeCell ref="DN23:DP23"/>
    <mergeCell ref="DQ23:DS23"/>
    <mergeCell ref="DT23:DV23"/>
    <mergeCell ref="DW23:DY23"/>
    <mergeCell ref="DZ23:EB23"/>
    <mergeCell ref="EC23:EE23"/>
    <mergeCell ref="EF23:EH23"/>
    <mergeCell ref="EI23:EK23"/>
    <mergeCell ref="EL23:EN23"/>
    <mergeCell ref="EO23:EQ23"/>
    <mergeCell ref="ER23:ET23"/>
    <mergeCell ref="EU23:EW23"/>
    <mergeCell ref="EX23:EZ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AW24:AY24"/>
    <mergeCell ref="AZ24:BB24"/>
    <mergeCell ref="BC24:BE24"/>
    <mergeCell ref="BF24:BH24"/>
    <mergeCell ref="BI24:BK24"/>
    <mergeCell ref="BL24:BN24"/>
    <mergeCell ref="BO24:BQ24"/>
    <mergeCell ref="BR24:BT24"/>
    <mergeCell ref="BU24:BW24"/>
    <mergeCell ref="BX24:BZ24"/>
    <mergeCell ref="CA24:CC24"/>
    <mergeCell ref="CD24:CF24"/>
    <mergeCell ref="CG24:CI24"/>
    <mergeCell ref="CJ24:CL24"/>
    <mergeCell ref="CM24:CO24"/>
    <mergeCell ref="CP24:CR24"/>
    <mergeCell ref="CS24:CU24"/>
    <mergeCell ref="CV24:CX24"/>
    <mergeCell ref="CY24:DA24"/>
    <mergeCell ref="DB24:DD24"/>
    <mergeCell ref="DE24:DG24"/>
    <mergeCell ref="DH24:DJ24"/>
    <mergeCell ref="DK24:DM24"/>
    <mergeCell ref="DN24:DP24"/>
    <mergeCell ref="DQ24:DS24"/>
    <mergeCell ref="DT24:DV24"/>
    <mergeCell ref="DW24:DY24"/>
    <mergeCell ref="DZ24:EB24"/>
    <mergeCell ref="EC24:EE24"/>
    <mergeCell ref="EF24:EH24"/>
    <mergeCell ref="EI24:EK24"/>
    <mergeCell ref="EL24:EN24"/>
    <mergeCell ref="EO24:EQ24"/>
    <mergeCell ref="ER24:ET24"/>
    <mergeCell ref="EU24:EW24"/>
    <mergeCell ref="EX24:EZ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AN25:AP25"/>
    <mergeCell ref="AQ25:AS25"/>
    <mergeCell ref="AT25:AV25"/>
    <mergeCell ref="AW25:AY25"/>
    <mergeCell ref="AZ25:BB25"/>
    <mergeCell ref="BC25:BE25"/>
    <mergeCell ref="BF25:BH25"/>
    <mergeCell ref="BI25:BK25"/>
    <mergeCell ref="BL25:BN25"/>
    <mergeCell ref="BO25:BQ25"/>
    <mergeCell ref="BR25:BT25"/>
    <mergeCell ref="BU25:BW25"/>
    <mergeCell ref="BX25:BZ25"/>
    <mergeCell ref="CA25:CC25"/>
    <mergeCell ref="CD25:CF25"/>
    <mergeCell ref="CG25:CI25"/>
    <mergeCell ref="CJ25:CL25"/>
    <mergeCell ref="CM25:CO25"/>
    <mergeCell ref="CP25:CR25"/>
    <mergeCell ref="CS25:CU25"/>
    <mergeCell ref="CV25:CX25"/>
    <mergeCell ref="CY25:DA25"/>
    <mergeCell ref="DB25:DD25"/>
    <mergeCell ref="DE25:DG25"/>
    <mergeCell ref="DH25:DJ25"/>
    <mergeCell ref="DK25:DM25"/>
    <mergeCell ref="DN25:DP25"/>
    <mergeCell ref="DQ25:DS25"/>
    <mergeCell ref="DT25:DV25"/>
    <mergeCell ref="DW25:DY25"/>
    <mergeCell ref="DZ25:EB25"/>
    <mergeCell ref="EC25:EE25"/>
    <mergeCell ref="EF25:EH25"/>
    <mergeCell ref="EI25:EK25"/>
    <mergeCell ref="EL25:EN25"/>
    <mergeCell ref="EO25:EQ25"/>
    <mergeCell ref="ER25:ET25"/>
    <mergeCell ref="EU25:EW25"/>
    <mergeCell ref="EX25:EZ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BL26:BN26"/>
    <mergeCell ref="BO26:BQ26"/>
    <mergeCell ref="BR26:BT26"/>
    <mergeCell ref="BU26:BW26"/>
    <mergeCell ref="BX26:BZ26"/>
    <mergeCell ref="CA26:CC26"/>
    <mergeCell ref="CD26:CF26"/>
    <mergeCell ref="CG26:CI26"/>
    <mergeCell ref="CJ26:CL26"/>
    <mergeCell ref="CM26:CO26"/>
    <mergeCell ref="CP26:CR26"/>
    <mergeCell ref="CS26:CU26"/>
    <mergeCell ref="CV26:CX26"/>
    <mergeCell ref="CY26:DA26"/>
    <mergeCell ref="DB26:DD26"/>
    <mergeCell ref="DE26:DG26"/>
    <mergeCell ref="DH26:DJ26"/>
    <mergeCell ref="DK26:DM26"/>
    <mergeCell ref="DN26:DP26"/>
    <mergeCell ref="DQ26:DS26"/>
    <mergeCell ref="DT26:DV26"/>
    <mergeCell ref="DW26:DY26"/>
    <mergeCell ref="DZ26:EB26"/>
    <mergeCell ref="EC26:EE26"/>
    <mergeCell ref="EF26:EH26"/>
    <mergeCell ref="EI26:EK26"/>
    <mergeCell ref="EL26:EN26"/>
    <mergeCell ref="EO26:EQ26"/>
    <mergeCell ref="ER26:ET26"/>
    <mergeCell ref="EU26:EW26"/>
    <mergeCell ref="EX26:EZ26"/>
    <mergeCell ref="D27:F27"/>
    <mergeCell ref="G27:I27"/>
    <mergeCell ref="J27:L27"/>
    <mergeCell ref="M27:O27"/>
    <mergeCell ref="P27:R27"/>
    <mergeCell ref="S27:U27"/>
    <mergeCell ref="V27:X27"/>
    <mergeCell ref="Y27:AA27"/>
    <mergeCell ref="AB27:AD27"/>
    <mergeCell ref="AE27:AG27"/>
    <mergeCell ref="AH27:AJ27"/>
    <mergeCell ref="AK27:AM27"/>
    <mergeCell ref="AN27:AP27"/>
    <mergeCell ref="AQ27:AS27"/>
    <mergeCell ref="AT27:AV27"/>
    <mergeCell ref="AW27:AY27"/>
    <mergeCell ref="AZ27:BB27"/>
    <mergeCell ref="BC27:BE27"/>
    <mergeCell ref="BF27:BH27"/>
    <mergeCell ref="BI27:BK27"/>
    <mergeCell ref="BL27:BN27"/>
    <mergeCell ref="BO27:BQ27"/>
    <mergeCell ref="BR27:BT27"/>
    <mergeCell ref="BU27:BW27"/>
    <mergeCell ref="BX27:BZ27"/>
    <mergeCell ref="CA27:CC27"/>
    <mergeCell ref="CD27:CF27"/>
    <mergeCell ref="CG27:CI27"/>
    <mergeCell ref="CJ27:CL27"/>
    <mergeCell ref="CM27:CO27"/>
    <mergeCell ref="CP27:CR27"/>
    <mergeCell ref="CS27:CU27"/>
    <mergeCell ref="CV27:CX27"/>
    <mergeCell ref="CY27:DA27"/>
    <mergeCell ref="DB27:DD27"/>
    <mergeCell ref="DE27:DG27"/>
    <mergeCell ref="DH27:DJ27"/>
    <mergeCell ref="DK27:DM27"/>
    <mergeCell ref="DN27:DP27"/>
    <mergeCell ref="DQ27:DS27"/>
    <mergeCell ref="DT27:DV27"/>
    <mergeCell ref="DW27:DY27"/>
    <mergeCell ref="DZ27:EB27"/>
    <mergeCell ref="EC27:EE27"/>
    <mergeCell ref="EF27:EH27"/>
    <mergeCell ref="EI27:EK27"/>
    <mergeCell ref="EL27:EN27"/>
    <mergeCell ref="EO27:EQ27"/>
    <mergeCell ref="ER27:ET27"/>
    <mergeCell ref="EU27:EW27"/>
    <mergeCell ref="EX27:EZ27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E28:AG28"/>
    <mergeCell ref="AH28:AJ28"/>
    <mergeCell ref="AK28:AM28"/>
    <mergeCell ref="AN28:AP28"/>
    <mergeCell ref="AQ28:AS28"/>
    <mergeCell ref="AT28:AV28"/>
    <mergeCell ref="AW28:AY28"/>
    <mergeCell ref="AZ28:BB28"/>
    <mergeCell ref="BC28:BE28"/>
    <mergeCell ref="BF28:BH28"/>
    <mergeCell ref="BI28:BK28"/>
    <mergeCell ref="BL28:BN28"/>
    <mergeCell ref="BO28:BQ28"/>
    <mergeCell ref="BR28:BT28"/>
    <mergeCell ref="BU28:BW28"/>
    <mergeCell ref="BX28:BZ28"/>
    <mergeCell ref="CA28:CC28"/>
    <mergeCell ref="CD28:CF28"/>
    <mergeCell ref="CG28:CI28"/>
    <mergeCell ref="CJ28:CL28"/>
    <mergeCell ref="CM28:CO28"/>
    <mergeCell ref="CP28:CR28"/>
    <mergeCell ref="CS28:CU28"/>
    <mergeCell ref="CV28:CX28"/>
    <mergeCell ref="CY28:DA28"/>
    <mergeCell ref="DB28:DD28"/>
    <mergeCell ref="DE28:DG28"/>
    <mergeCell ref="DH28:DJ28"/>
    <mergeCell ref="DK28:DM28"/>
    <mergeCell ref="DN28:DP28"/>
    <mergeCell ref="DQ28:DS28"/>
    <mergeCell ref="DT28:DV28"/>
    <mergeCell ref="DW28:DY28"/>
    <mergeCell ref="DZ28:EB28"/>
    <mergeCell ref="EC28:EE28"/>
    <mergeCell ref="EF28:EH28"/>
    <mergeCell ref="EI28:EK28"/>
    <mergeCell ref="EL28:EN28"/>
    <mergeCell ref="EO28:EQ28"/>
    <mergeCell ref="ER28:ET28"/>
    <mergeCell ref="EU28:EW28"/>
    <mergeCell ref="EX28:EZ28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BF29:BH29"/>
    <mergeCell ref="BI29:BK29"/>
    <mergeCell ref="BL29:BN29"/>
    <mergeCell ref="BO29:BQ29"/>
    <mergeCell ref="BR29:BT29"/>
    <mergeCell ref="BU29:BW29"/>
    <mergeCell ref="BX29:BZ29"/>
    <mergeCell ref="CA29:CC29"/>
    <mergeCell ref="CD29:CF29"/>
    <mergeCell ref="CG29:CI29"/>
    <mergeCell ref="CJ29:CL29"/>
    <mergeCell ref="CM29:CO29"/>
    <mergeCell ref="CP29:CR29"/>
    <mergeCell ref="CS29:CU29"/>
    <mergeCell ref="CV29:CX29"/>
    <mergeCell ref="CY29:DA29"/>
    <mergeCell ref="DB29:DD29"/>
    <mergeCell ref="DE29:DG29"/>
    <mergeCell ref="DH29:DJ29"/>
    <mergeCell ref="DK29:DM29"/>
    <mergeCell ref="DN29:DP29"/>
    <mergeCell ref="DQ29:DS29"/>
    <mergeCell ref="DT29:DV29"/>
    <mergeCell ref="DW29:DY29"/>
    <mergeCell ref="DZ29:EB29"/>
    <mergeCell ref="EC29:EE29"/>
    <mergeCell ref="EF29:EH29"/>
    <mergeCell ref="EI29:EK29"/>
    <mergeCell ref="EL29:EN29"/>
    <mergeCell ref="EO29:EQ29"/>
    <mergeCell ref="ER29:ET29"/>
    <mergeCell ref="EU29:EW29"/>
    <mergeCell ref="EX29:EZ29"/>
    <mergeCell ref="A35:C39"/>
    <mergeCell ref="D35:F39"/>
    <mergeCell ref="G35:I39"/>
    <mergeCell ref="J35:EH35"/>
    <mergeCell ref="EI35:EL39"/>
    <mergeCell ref="EM35:EP39"/>
    <mergeCell ref="EQ35:EY39"/>
    <mergeCell ref="J36:U37"/>
    <mergeCell ref="V36:AD37"/>
    <mergeCell ref="AE36:AM37"/>
    <mergeCell ref="AN36:AV37"/>
    <mergeCell ref="AW36:BW36"/>
    <mergeCell ref="BX36:CX36"/>
    <mergeCell ref="CY36:EH36"/>
    <mergeCell ref="AW37:BE37"/>
    <mergeCell ref="BF37:BN37"/>
    <mergeCell ref="BO37:BW37"/>
    <mergeCell ref="BX37:CF37"/>
    <mergeCell ref="CG37:CO37"/>
    <mergeCell ref="CP37:CX37"/>
    <mergeCell ref="CY37:DG37"/>
    <mergeCell ref="DH37:DP37"/>
    <mergeCell ref="DQ37:DY37"/>
    <mergeCell ref="DZ37:EH37"/>
    <mergeCell ref="J38:M39"/>
    <mergeCell ref="N38:Q39"/>
    <mergeCell ref="R38:U39"/>
    <mergeCell ref="V38:X39"/>
    <mergeCell ref="Y38:AA39"/>
    <mergeCell ref="AB38:AD39"/>
    <mergeCell ref="AE38:AG39"/>
    <mergeCell ref="AH38:AJ39"/>
    <mergeCell ref="AK38:AM39"/>
    <mergeCell ref="AN38:AP39"/>
    <mergeCell ref="AQ38:AS39"/>
    <mergeCell ref="AT38:AV39"/>
    <mergeCell ref="AW38:AY39"/>
    <mergeCell ref="AZ38:BB39"/>
    <mergeCell ref="BC38:BE39"/>
    <mergeCell ref="BF38:BH39"/>
    <mergeCell ref="BI38:BK39"/>
    <mergeCell ref="BL38:BN39"/>
    <mergeCell ref="BO38:BQ39"/>
    <mergeCell ref="BR38:BT39"/>
    <mergeCell ref="BU38:BW39"/>
    <mergeCell ref="BX38:BZ39"/>
    <mergeCell ref="CA38:CC39"/>
    <mergeCell ref="CD38:CF39"/>
    <mergeCell ref="CG38:CI39"/>
    <mergeCell ref="CJ38:CL39"/>
    <mergeCell ref="CM38:CO39"/>
    <mergeCell ref="CP38:CR39"/>
    <mergeCell ref="CS38:CU39"/>
    <mergeCell ref="CV38:CX39"/>
    <mergeCell ref="CY38:DA39"/>
    <mergeCell ref="DB38:DD39"/>
    <mergeCell ref="DE38:DG39"/>
    <mergeCell ref="DH38:DJ39"/>
    <mergeCell ref="DK38:DM39"/>
    <mergeCell ref="DN38:DP39"/>
    <mergeCell ref="DQ38:DS39"/>
    <mergeCell ref="DT38:DV39"/>
    <mergeCell ref="DW38:DY39"/>
    <mergeCell ref="DZ38:EB39"/>
    <mergeCell ref="EC38:EE39"/>
    <mergeCell ref="EF38:EH39"/>
    <mergeCell ref="D40:F40"/>
    <mergeCell ref="G40:I40"/>
    <mergeCell ref="J40:M40"/>
    <mergeCell ref="N40:Q40"/>
    <mergeCell ref="R40:U40"/>
    <mergeCell ref="V40:X40"/>
    <mergeCell ref="Y40:AA40"/>
    <mergeCell ref="AB40:AD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BF40:BH40"/>
    <mergeCell ref="BI40:BK40"/>
    <mergeCell ref="BL40:BN40"/>
    <mergeCell ref="BO40:BQ40"/>
    <mergeCell ref="BR40:BT40"/>
    <mergeCell ref="BU40:BW40"/>
    <mergeCell ref="BX40:BZ40"/>
    <mergeCell ref="CA40:CC40"/>
    <mergeCell ref="CD40:CF40"/>
    <mergeCell ref="CG40:CI40"/>
    <mergeCell ref="CJ40:CL40"/>
    <mergeCell ref="CM40:CO40"/>
    <mergeCell ref="CP40:CR40"/>
    <mergeCell ref="CS40:CU40"/>
    <mergeCell ref="CV40:CX40"/>
    <mergeCell ref="CY40:DA40"/>
    <mergeCell ref="DB40:DD40"/>
    <mergeCell ref="DE40:DG40"/>
    <mergeCell ref="DH40:DJ40"/>
    <mergeCell ref="DK40:DM40"/>
    <mergeCell ref="DN40:DP40"/>
    <mergeCell ref="DQ40:DS40"/>
    <mergeCell ref="DT40:DV40"/>
    <mergeCell ref="DW40:DY40"/>
    <mergeCell ref="DZ40:EB40"/>
    <mergeCell ref="EC40:EE40"/>
    <mergeCell ref="EF40:EH40"/>
    <mergeCell ref="EI40:EL40"/>
    <mergeCell ref="EM40:EP40"/>
    <mergeCell ref="ER40:EX40"/>
    <mergeCell ref="D41:F41"/>
    <mergeCell ref="G41:I41"/>
    <mergeCell ref="J41:M41"/>
    <mergeCell ref="N41:Q41"/>
    <mergeCell ref="R41:U41"/>
    <mergeCell ref="V41:X41"/>
    <mergeCell ref="Y41:AA41"/>
    <mergeCell ref="AB41:AD41"/>
    <mergeCell ref="AE41:AG41"/>
    <mergeCell ref="AH41:AJ41"/>
    <mergeCell ref="AK41:AM41"/>
    <mergeCell ref="AN41:AP41"/>
    <mergeCell ref="AQ41:AS41"/>
    <mergeCell ref="AT41:AV41"/>
    <mergeCell ref="AW41:AY41"/>
    <mergeCell ref="AZ41:BB41"/>
    <mergeCell ref="BC41:BE41"/>
    <mergeCell ref="BF41:BH41"/>
    <mergeCell ref="BI41:BK41"/>
    <mergeCell ref="BL41:BN41"/>
    <mergeCell ref="BO41:BQ41"/>
    <mergeCell ref="BR41:BT41"/>
    <mergeCell ref="BU41:BW41"/>
    <mergeCell ref="BX41:BZ41"/>
    <mergeCell ref="CA41:CC41"/>
    <mergeCell ref="CD41:CF41"/>
    <mergeCell ref="CG41:CI41"/>
    <mergeCell ref="CJ41:CL41"/>
    <mergeCell ref="CM41:CO41"/>
    <mergeCell ref="CP41:CR41"/>
    <mergeCell ref="CS41:CU41"/>
    <mergeCell ref="CV41:CX41"/>
    <mergeCell ref="CY41:DA41"/>
    <mergeCell ref="DB41:DD41"/>
    <mergeCell ref="DE41:DG41"/>
    <mergeCell ref="DH41:DJ41"/>
    <mergeCell ref="DK41:DM41"/>
    <mergeCell ref="DN41:DP41"/>
    <mergeCell ref="DQ41:DS41"/>
    <mergeCell ref="DT41:DV41"/>
    <mergeCell ref="DW41:DY41"/>
    <mergeCell ref="DZ41:EB41"/>
    <mergeCell ref="EC41:EE41"/>
    <mergeCell ref="EF41:EH41"/>
    <mergeCell ref="EI41:EL41"/>
    <mergeCell ref="EM41:EP41"/>
    <mergeCell ref="ER41:EX41"/>
    <mergeCell ref="D44:F44"/>
    <mergeCell ref="G44:I44"/>
    <mergeCell ref="J44:M44"/>
    <mergeCell ref="N44:Q44"/>
    <mergeCell ref="R44:U44"/>
    <mergeCell ref="V44:X44"/>
    <mergeCell ref="Y44:AA44"/>
    <mergeCell ref="AB44:AD44"/>
    <mergeCell ref="AE44:AG44"/>
    <mergeCell ref="AH44:AJ44"/>
    <mergeCell ref="AK44:AM44"/>
    <mergeCell ref="AN44:AP44"/>
    <mergeCell ref="AQ44:AS44"/>
    <mergeCell ref="AT44:AV44"/>
    <mergeCell ref="AW44:AY44"/>
    <mergeCell ref="AZ44:BB44"/>
    <mergeCell ref="BC44:BE44"/>
    <mergeCell ref="BF44:BH44"/>
    <mergeCell ref="BI44:BK44"/>
    <mergeCell ref="BL44:BN44"/>
    <mergeCell ref="BO44:BQ44"/>
    <mergeCell ref="BR44:BT44"/>
    <mergeCell ref="BU44:BW44"/>
    <mergeCell ref="BX44:BZ44"/>
    <mergeCell ref="CA44:CC44"/>
    <mergeCell ref="CD44:CF44"/>
    <mergeCell ref="CG44:CI44"/>
    <mergeCell ref="CJ44:CL44"/>
    <mergeCell ref="CM44:CO44"/>
    <mergeCell ref="CP44:CR44"/>
    <mergeCell ref="CS44:CU44"/>
    <mergeCell ref="CV44:CX44"/>
    <mergeCell ref="CY44:DA44"/>
    <mergeCell ref="DB44:DD44"/>
    <mergeCell ref="DE44:DG44"/>
    <mergeCell ref="DH44:DJ44"/>
    <mergeCell ref="DK44:DM44"/>
    <mergeCell ref="DN44:DP44"/>
    <mergeCell ref="DQ44:DS44"/>
    <mergeCell ref="DT44:DV44"/>
    <mergeCell ref="DW44:DY44"/>
    <mergeCell ref="DZ44:EB44"/>
    <mergeCell ref="EC44:EE44"/>
    <mergeCell ref="EF44:EH44"/>
    <mergeCell ref="EI44:EL44"/>
    <mergeCell ref="EM44:EP44"/>
    <mergeCell ref="ER44:EX44"/>
    <mergeCell ref="D45:F45"/>
    <mergeCell ref="G45:I45"/>
    <mergeCell ref="J45:M45"/>
    <mergeCell ref="N45:Q45"/>
    <mergeCell ref="R45:U45"/>
    <mergeCell ref="V45:X45"/>
    <mergeCell ref="Y45:AA45"/>
    <mergeCell ref="AB45:AD45"/>
    <mergeCell ref="AE45:AG45"/>
    <mergeCell ref="AH45:AJ45"/>
    <mergeCell ref="AK45:AM45"/>
    <mergeCell ref="AN45:AP45"/>
    <mergeCell ref="AQ45:AS45"/>
    <mergeCell ref="AT45:AV45"/>
    <mergeCell ref="AW45:AY45"/>
    <mergeCell ref="AZ45:BB45"/>
    <mergeCell ref="BC45:BE45"/>
    <mergeCell ref="BF45:BH45"/>
    <mergeCell ref="BI45:BK45"/>
    <mergeCell ref="BL45:BN45"/>
    <mergeCell ref="BO45:BQ45"/>
    <mergeCell ref="BR45:BT45"/>
    <mergeCell ref="BU45:BW45"/>
    <mergeCell ref="BX45:BZ45"/>
    <mergeCell ref="CA45:CC45"/>
    <mergeCell ref="CD45:CF45"/>
    <mergeCell ref="CG45:CI45"/>
    <mergeCell ref="CJ45:CL45"/>
    <mergeCell ref="CM45:CO45"/>
    <mergeCell ref="CP45:CR45"/>
    <mergeCell ref="CS45:CU45"/>
    <mergeCell ref="CV45:CX45"/>
    <mergeCell ref="CY45:DA45"/>
    <mergeCell ref="DB45:DD45"/>
    <mergeCell ref="DE45:DG45"/>
    <mergeCell ref="DH45:DJ45"/>
    <mergeCell ref="DK45:DM45"/>
    <mergeCell ref="DN45:DP45"/>
    <mergeCell ref="DQ45:DS45"/>
    <mergeCell ref="DT45:DV45"/>
    <mergeCell ref="DW45:DY45"/>
    <mergeCell ref="DZ45:EB45"/>
    <mergeCell ref="EC45:EE45"/>
    <mergeCell ref="EF45:EH45"/>
    <mergeCell ref="EI45:EL45"/>
    <mergeCell ref="EM45:EP45"/>
    <mergeCell ref="ER45:EX45"/>
    <mergeCell ref="D46:F46"/>
    <mergeCell ref="G46:I46"/>
    <mergeCell ref="J46:M46"/>
    <mergeCell ref="N46:Q46"/>
    <mergeCell ref="R46:U46"/>
    <mergeCell ref="V46:X46"/>
    <mergeCell ref="Y46:AA46"/>
    <mergeCell ref="AB46:AD46"/>
    <mergeCell ref="AE46:AG46"/>
    <mergeCell ref="AH46:AJ46"/>
    <mergeCell ref="AK46:AM46"/>
    <mergeCell ref="AN46:AP46"/>
    <mergeCell ref="AQ46:AS46"/>
    <mergeCell ref="AT46:AV46"/>
    <mergeCell ref="AW46:AY46"/>
    <mergeCell ref="AZ46:BB46"/>
    <mergeCell ref="BC46:BE46"/>
    <mergeCell ref="BF46:BH46"/>
    <mergeCell ref="BI46:BK46"/>
    <mergeCell ref="BL46:BN46"/>
    <mergeCell ref="BO46:BQ46"/>
    <mergeCell ref="BR46:BT46"/>
    <mergeCell ref="BU46:BW46"/>
    <mergeCell ref="BX46:BZ46"/>
    <mergeCell ref="CA46:CC46"/>
    <mergeCell ref="CD46:CF46"/>
    <mergeCell ref="CG46:CI46"/>
    <mergeCell ref="CJ46:CL46"/>
    <mergeCell ref="CM46:CO46"/>
    <mergeCell ref="CP46:CR46"/>
    <mergeCell ref="CS46:CU46"/>
    <mergeCell ref="CV46:CX46"/>
    <mergeCell ref="CY46:DA46"/>
    <mergeCell ref="DB46:DD46"/>
    <mergeCell ref="DE46:DG46"/>
    <mergeCell ref="DH46:DJ46"/>
    <mergeCell ref="DK46:DM46"/>
    <mergeCell ref="DN46:DP46"/>
    <mergeCell ref="DQ46:DS46"/>
    <mergeCell ref="DT46:DV46"/>
    <mergeCell ref="DW46:DY46"/>
    <mergeCell ref="DZ46:EB46"/>
    <mergeCell ref="EC46:EE46"/>
    <mergeCell ref="EF46:EH46"/>
    <mergeCell ref="EI46:EL46"/>
    <mergeCell ref="EM46:EP46"/>
    <mergeCell ref="ER46:EX46"/>
    <mergeCell ref="D47:F47"/>
    <mergeCell ref="G47:I47"/>
    <mergeCell ref="J47:M47"/>
    <mergeCell ref="N47:Q47"/>
    <mergeCell ref="R47:U47"/>
    <mergeCell ref="V47:X47"/>
    <mergeCell ref="Y47:AA47"/>
    <mergeCell ref="AB47:AD47"/>
    <mergeCell ref="AE47:AG47"/>
    <mergeCell ref="AH47:AJ47"/>
    <mergeCell ref="AK47:AM47"/>
    <mergeCell ref="AN47:AP47"/>
    <mergeCell ref="AQ47:AS47"/>
    <mergeCell ref="AT47:AV47"/>
    <mergeCell ref="AW47:AY47"/>
    <mergeCell ref="AZ47:BB47"/>
    <mergeCell ref="BC47:BE47"/>
    <mergeCell ref="BF47:BH47"/>
    <mergeCell ref="BI47:BK47"/>
    <mergeCell ref="BL47:BN47"/>
    <mergeCell ref="BO47:BQ47"/>
    <mergeCell ref="BR47:BT47"/>
    <mergeCell ref="BU47:BW47"/>
    <mergeCell ref="BX47:BZ47"/>
    <mergeCell ref="CA47:CC47"/>
    <mergeCell ref="CD47:CF47"/>
    <mergeCell ref="CG47:CI47"/>
    <mergeCell ref="CJ47:CL47"/>
    <mergeCell ref="CM47:CO47"/>
    <mergeCell ref="CP47:CR47"/>
    <mergeCell ref="CS47:CU47"/>
    <mergeCell ref="CV47:CX47"/>
    <mergeCell ref="CY47:DA47"/>
    <mergeCell ref="DB47:DD47"/>
    <mergeCell ref="DE47:DG47"/>
    <mergeCell ref="DH47:DJ47"/>
    <mergeCell ref="DK47:DM47"/>
    <mergeCell ref="DN47:DP47"/>
    <mergeCell ref="DQ47:DS47"/>
    <mergeCell ref="DT47:DV47"/>
    <mergeCell ref="DW47:DY47"/>
    <mergeCell ref="DZ47:EB47"/>
    <mergeCell ref="EC47:EE47"/>
    <mergeCell ref="EF47:EH47"/>
    <mergeCell ref="EI47:EL47"/>
    <mergeCell ref="EM47:EP47"/>
    <mergeCell ref="ER47:EX47"/>
    <mergeCell ref="D48:F48"/>
    <mergeCell ref="G48:I48"/>
    <mergeCell ref="J48:M48"/>
    <mergeCell ref="N48:Q48"/>
    <mergeCell ref="R48:U48"/>
    <mergeCell ref="V48:X48"/>
    <mergeCell ref="Y48:AA48"/>
    <mergeCell ref="AB48:AD48"/>
    <mergeCell ref="AE48:AG48"/>
    <mergeCell ref="AH48:AJ48"/>
    <mergeCell ref="AK48:AM48"/>
    <mergeCell ref="AN48:AP48"/>
    <mergeCell ref="AQ48:AS48"/>
    <mergeCell ref="AT48:AV48"/>
    <mergeCell ref="AW48:AY48"/>
    <mergeCell ref="AZ48:BB48"/>
    <mergeCell ref="BC48:BE48"/>
    <mergeCell ref="BF48:BH48"/>
    <mergeCell ref="BI48:BK48"/>
    <mergeCell ref="BL48:BN48"/>
    <mergeCell ref="BO48:BQ48"/>
    <mergeCell ref="BR48:BT48"/>
    <mergeCell ref="BU48:BW48"/>
    <mergeCell ref="BX48:BZ48"/>
    <mergeCell ref="CA48:CC48"/>
    <mergeCell ref="CD48:CF48"/>
    <mergeCell ref="CG48:CI48"/>
    <mergeCell ref="CJ48:CL48"/>
    <mergeCell ref="CM48:CO48"/>
    <mergeCell ref="CP48:CR48"/>
    <mergeCell ref="CS48:CU48"/>
    <mergeCell ref="CV48:CX48"/>
    <mergeCell ref="CY48:DA48"/>
    <mergeCell ref="DB48:DD48"/>
    <mergeCell ref="DE48:DG48"/>
    <mergeCell ref="DH48:DJ48"/>
    <mergeCell ref="DK48:DM48"/>
    <mergeCell ref="DN48:DP48"/>
    <mergeCell ref="DQ48:DS48"/>
    <mergeCell ref="DT48:DV48"/>
    <mergeCell ref="DW48:DY48"/>
    <mergeCell ref="DZ48:EB48"/>
    <mergeCell ref="EC48:EE48"/>
    <mergeCell ref="EF48:EH48"/>
    <mergeCell ref="EI48:EL48"/>
    <mergeCell ref="EM48:EP48"/>
    <mergeCell ref="ER48:EX48"/>
    <mergeCell ref="D49:F49"/>
    <mergeCell ref="G49:I49"/>
    <mergeCell ref="J49:M49"/>
    <mergeCell ref="N49:Q49"/>
    <mergeCell ref="R49:U49"/>
    <mergeCell ref="V49:X49"/>
    <mergeCell ref="Y49:AA49"/>
    <mergeCell ref="AB49:AD49"/>
    <mergeCell ref="AE49:AG49"/>
    <mergeCell ref="AH49:AJ49"/>
    <mergeCell ref="AK49:AM49"/>
    <mergeCell ref="AN49:AP49"/>
    <mergeCell ref="AQ49:AS49"/>
    <mergeCell ref="AT49:AV49"/>
    <mergeCell ref="AW49:AY49"/>
    <mergeCell ref="AZ49:BB49"/>
    <mergeCell ref="BC49:BE49"/>
    <mergeCell ref="BF49:BH49"/>
    <mergeCell ref="BI49:BK49"/>
    <mergeCell ref="BL49:BN49"/>
    <mergeCell ref="BO49:BQ49"/>
    <mergeCell ref="BR49:BT49"/>
    <mergeCell ref="BU49:BW49"/>
    <mergeCell ref="BX49:BZ49"/>
    <mergeCell ref="CA49:CC49"/>
    <mergeCell ref="CD49:CF49"/>
    <mergeCell ref="CG49:CI49"/>
    <mergeCell ref="CJ49:CL49"/>
    <mergeCell ref="CM49:CO49"/>
    <mergeCell ref="CP49:CR49"/>
    <mergeCell ref="CS49:CU49"/>
    <mergeCell ref="CV49:CX49"/>
    <mergeCell ref="CY49:DA49"/>
    <mergeCell ref="DB49:DD49"/>
    <mergeCell ref="DE49:DG49"/>
    <mergeCell ref="DH49:DJ49"/>
    <mergeCell ref="DK49:DM49"/>
    <mergeCell ref="DN49:DP49"/>
    <mergeCell ref="DQ49:DS49"/>
    <mergeCell ref="DT49:DV49"/>
    <mergeCell ref="DW49:DY49"/>
    <mergeCell ref="DZ49:EB49"/>
    <mergeCell ref="EC49:EE49"/>
    <mergeCell ref="EF49:EH49"/>
    <mergeCell ref="EI49:EL49"/>
    <mergeCell ref="EM49:EP49"/>
    <mergeCell ref="ER49:EX49"/>
    <mergeCell ref="D50:F50"/>
    <mergeCell ref="G50:I50"/>
    <mergeCell ref="J50:M50"/>
    <mergeCell ref="N50:Q50"/>
    <mergeCell ref="R50:U50"/>
    <mergeCell ref="V50:X50"/>
    <mergeCell ref="Y50:AA50"/>
    <mergeCell ref="AB50:AD50"/>
    <mergeCell ref="AE50:AG50"/>
    <mergeCell ref="AH50:AJ50"/>
    <mergeCell ref="AK50:AM50"/>
    <mergeCell ref="AN50:AP50"/>
    <mergeCell ref="AQ50:AS50"/>
    <mergeCell ref="AT50:AV50"/>
    <mergeCell ref="AW50:AY50"/>
    <mergeCell ref="AZ50:BB50"/>
    <mergeCell ref="BC50:BE50"/>
    <mergeCell ref="BF50:BH50"/>
    <mergeCell ref="BI50:BK50"/>
    <mergeCell ref="BL50:BN50"/>
    <mergeCell ref="BO50:BQ50"/>
    <mergeCell ref="BR50:BT50"/>
    <mergeCell ref="BU50:BW50"/>
    <mergeCell ref="BX50:BZ50"/>
    <mergeCell ref="CA50:CC50"/>
    <mergeCell ref="CD50:CF50"/>
    <mergeCell ref="CG50:CI50"/>
    <mergeCell ref="CJ50:CL50"/>
    <mergeCell ref="CM50:CO50"/>
    <mergeCell ref="CP50:CR50"/>
    <mergeCell ref="CS50:CU50"/>
    <mergeCell ref="CV50:CX50"/>
    <mergeCell ref="CY50:DA50"/>
    <mergeCell ref="DB50:DD50"/>
    <mergeCell ref="DE50:DG50"/>
    <mergeCell ref="DH50:DJ50"/>
    <mergeCell ref="DK50:DM50"/>
    <mergeCell ref="DN50:DP50"/>
    <mergeCell ref="DQ50:DS50"/>
    <mergeCell ref="DT50:DV50"/>
    <mergeCell ref="DW50:DY50"/>
    <mergeCell ref="DZ50:EB50"/>
    <mergeCell ref="EC50:EE50"/>
    <mergeCell ref="EF50:EH50"/>
    <mergeCell ref="EI50:EL50"/>
    <mergeCell ref="EM50:EP50"/>
    <mergeCell ref="ER50:EX50"/>
    <mergeCell ref="D51:F51"/>
    <mergeCell ref="G51:I51"/>
    <mergeCell ref="J51:M51"/>
    <mergeCell ref="N51:Q51"/>
    <mergeCell ref="R51:U51"/>
    <mergeCell ref="V51:X51"/>
    <mergeCell ref="Y51:AA51"/>
    <mergeCell ref="AB51:AD51"/>
    <mergeCell ref="AE51:AG51"/>
    <mergeCell ref="AH51:AJ51"/>
    <mergeCell ref="AK51:AM51"/>
    <mergeCell ref="AN51:AP51"/>
    <mergeCell ref="AQ51:AS51"/>
    <mergeCell ref="AT51:AV51"/>
    <mergeCell ref="AW51:AY51"/>
    <mergeCell ref="AZ51:BB51"/>
    <mergeCell ref="BC51:BE51"/>
    <mergeCell ref="BF51:BH51"/>
    <mergeCell ref="BI51:BK51"/>
    <mergeCell ref="BL51:BN51"/>
    <mergeCell ref="BO51:BQ51"/>
    <mergeCell ref="BR51:BT51"/>
    <mergeCell ref="BU51:BW51"/>
    <mergeCell ref="BX51:BZ51"/>
    <mergeCell ref="CA51:CC51"/>
    <mergeCell ref="CD51:CF51"/>
    <mergeCell ref="CG51:CI51"/>
    <mergeCell ref="CJ51:CL51"/>
    <mergeCell ref="CM51:CO51"/>
    <mergeCell ref="CP51:CR51"/>
    <mergeCell ref="CS51:CU51"/>
    <mergeCell ref="CV51:CX51"/>
    <mergeCell ref="CY51:DA51"/>
    <mergeCell ref="DB51:DD51"/>
    <mergeCell ref="DE51:DG51"/>
    <mergeCell ref="DH51:DJ51"/>
    <mergeCell ref="DK51:DM51"/>
    <mergeCell ref="DN51:DP51"/>
    <mergeCell ref="DQ51:DS51"/>
    <mergeCell ref="DT51:DV51"/>
    <mergeCell ref="DW51:DY51"/>
    <mergeCell ref="DZ51:EB51"/>
    <mergeCell ref="EC51:EE51"/>
    <mergeCell ref="EF51:EH51"/>
    <mergeCell ref="EI51:EL51"/>
    <mergeCell ref="EM51:EP51"/>
    <mergeCell ref="ER51:EX51"/>
    <mergeCell ref="D52:F52"/>
    <mergeCell ref="G52:I52"/>
    <mergeCell ref="J52:M52"/>
    <mergeCell ref="N52:Q52"/>
    <mergeCell ref="R52:U52"/>
    <mergeCell ref="V52:X52"/>
    <mergeCell ref="Y52:AA52"/>
    <mergeCell ref="AB52:AD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BF52:BH52"/>
    <mergeCell ref="BI52:BK52"/>
    <mergeCell ref="BL52:BN52"/>
    <mergeCell ref="BO52:BQ52"/>
    <mergeCell ref="BR52:BT52"/>
    <mergeCell ref="BU52:BW52"/>
    <mergeCell ref="BX52:BZ52"/>
    <mergeCell ref="CA52:CC52"/>
    <mergeCell ref="CD52:CF52"/>
    <mergeCell ref="CG52:CI52"/>
    <mergeCell ref="CJ52:CL52"/>
    <mergeCell ref="CM52:CO52"/>
    <mergeCell ref="CP52:CR52"/>
    <mergeCell ref="CS52:CU52"/>
    <mergeCell ref="CV52:CX52"/>
    <mergeCell ref="CY52:DA52"/>
    <mergeCell ref="DB52:DD52"/>
    <mergeCell ref="DE52:DG52"/>
    <mergeCell ref="DH52:DJ52"/>
    <mergeCell ref="DK52:DM52"/>
    <mergeCell ref="DN52:DP52"/>
    <mergeCell ref="DQ52:DS52"/>
    <mergeCell ref="DT52:DV52"/>
    <mergeCell ref="DW52:DY52"/>
    <mergeCell ref="DZ52:EB52"/>
    <mergeCell ref="EC52:EE52"/>
    <mergeCell ref="EF52:EH52"/>
    <mergeCell ref="EI52:EL52"/>
    <mergeCell ref="EM52:EP52"/>
    <mergeCell ref="ER52:EX52"/>
    <mergeCell ref="D53:F53"/>
    <mergeCell ref="G53:I53"/>
    <mergeCell ref="J53:M53"/>
    <mergeCell ref="N53:Q53"/>
    <mergeCell ref="R53:U53"/>
    <mergeCell ref="V53:X53"/>
    <mergeCell ref="Y53:AA53"/>
    <mergeCell ref="AB53:AD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BF53:BH53"/>
    <mergeCell ref="BI53:BK53"/>
    <mergeCell ref="BL53:BN53"/>
    <mergeCell ref="BO53:BQ53"/>
    <mergeCell ref="BR53:BT53"/>
    <mergeCell ref="BU53:BW53"/>
    <mergeCell ref="BX53:BZ53"/>
    <mergeCell ref="CA53:CC53"/>
    <mergeCell ref="CD53:CF53"/>
    <mergeCell ref="CG53:CI53"/>
    <mergeCell ref="CJ53:CL53"/>
    <mergeCell ref="CM53:CO53"/>
    <mergeCell ref="CP53:CR53"/>
    <mergeCell ref="CS53:CU53"/>
    <mergeCell ref="CV53:CX53"/>
    <mergeCell ref="CY53:DA53"/>
    <mergeCell ref="DB53:DD53"/>
    <mergeCell ref="DE53:DG53"/>
    <mergeCell ref="DH53:DJ53"/>
    <mergeCell ref="DK53:DM53"/>
    <mergeCell ref="DN53:DP53"/>
    <mergeCell ref="DQ53:DS53"/>
    <mergeCell ref="DT53:DV53"/>
    <mergeCell ref="DW53:DY53"/>
    <mergeCell ref="DZ53:EB53"/>
    <mergeCell ref="EC53:EE53"/>
    <mergeCell ref="EF53:EH53"/>
    <mergeCell ref="EI53:EL53"/>
    <mergeCell ref="EM53:EP53"/>
    <mergeCell ref="ER53:EX53"/>
    <mergeCell ref="D54:F54"/>
    <mergeCell ref="G54:I54"/>
    <mergeCell ref="J54:M54"/>
    <mergeCell ref="N54:Q54"/>
    <mergeCell ref="R54:U54"/>
    <mergeCell ref="V54:X54"/>
    <mergeCell ref="Y54:AA54"/>
    <mergeCell ref="AB54:AD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BF54:BH54"/>
    <mergeCell ref="BI54:BK54"/>
    <mergeCell ref="BL54:BN54"/>
    <mergeCell ref="BO54:BQ54"/>
    <mergeCell ref="BR54:BT54"/>
    <mergeCell ref="BU54:BW54"/>
    <mergeCell ref="BX54:BZ54"/>
    <mergeCell ref="CA54:CC54"/>
    <mergeCell ref="CD54:CF54"/>
    <mergeCell ref="CG54:CI54"/>
    <mergeCell ref="CJ54:CL54"/>
    <mergeCell ref="CM54:CO54"/>
    <mergeCell ref="CP54:CR54"/>
    <mergeCell ref="CS54:CU54"/>
    <mergeCell ref="CV54:CX54"/>
    <mergeCell ref="CY54:DA54"/>
    <mergeCell ref="DB54:DD54"/>
    <mergeCell ref="DE54:DG54"/>
    <mergeCell ref="DH54:DJ54"/>
    <mergeCell ref="DK54:DM54"/>
    <mergeCell ref="DN54:DP54"/>
    <mergeCell ref="DQ54:DS54"/>
    <mergeCell ref="DT54:DV54"/>
    <mergeCell ref="DW54:DY54"/>
    <mergeCell ref="DZ54:EB54"/>
    <mergeCell ref="EC54:EE54"/>
    <mergeCell ref="EF54:EH54"/>
    <mergeCell ref="EI54:EL54"/>
    <mergeCell ref="EM54:EP54"/>
    <mergeCell ref="ER54:EX54"/>
    <mergeCell ref="D55:F55"/>
    <mergeCell ref="G55:I55"/>
    <mergeCell ref="J55:M55"/>
    <mergeCell ref="N55:Q55"/>
    <mergeCell ref="R55:U55"/>
    <mergeCell ref="V55:X55"/>
    <mergeCell ref="Y55:AA55"/>
    <mergeCell ref="AB55:AD55"/>
    <mergeCell ref="AE55:AG55"/>
    <mergeCell ref="AH55:AJ55"/>
    <mergeCell ref="AK55:AM55"/>
    <mergeCell ref="AN55:AP55"/>
    <mergeCell ref="AQ55:AS55"/>
    <mergeCell ref="AT55:AV55"/>
    <mergeCell ref="AW55:AY55"/>
    <mergeCell ref="AZ55:BB55"/>
    <mergeCell ref="BC55:BE55"/>
    <mergeCell ref="BF55:BH55"/>
    <mergeCell ref="BI55:BK55"/>
    <mergeCell ref="BL55:BN55"/>
    <mergeCell ref="BO55:BQ55"/>
    <mergeCell ref="BR55:BT55"/>
    <mergeCell ref="BU55:BW55"/>
    <mergeCell ref="BX55:BZ55"/>
    <mergeCell ref="CA55:CC55"/>
    <mergeCell ref="CD55:CF55"/>
    <mergeCell ref="CG55:CI55"/>
    <mergeCell ref="CJ55:CL55"/>
    <mergeCell ref="CM55:CO55"/>
    <mergeCell ref="CP55:CR55"/>
    <mergeCell ref="CS55:CU55"/>
    <mergeCell ref="CV55:CX55"/>
    <mergeCell ref="CY55:DA55"/>
    <mergeCell ref="DB55:DD55"/>
    <mergeCell ref="DE55:DG55"/>
    <mergeCell ref="DH55:DJ55"/>
    <mergeCell ref="DK55:DM55"/>
    <mergeCell ref="DN55:DP55"/>
    <mergeCell ref="DQ55:DS55"/>
    <mergeCell ref="DT55:DV55"/>
    <mergeCell ref="DW55:DY55"/>
    <mergeCell ref="DZ55:EB55"/>
    <mergeCell ref="EC55:EE55"/>
    <mergeCell ref="EF55:EH55"/>
    <mergeCell ref="EI55:EL55"/>
    <mergeCell ref="EM55:EP55"/>
    <mergeCell ref="ER55:EX55"/>
    <mergeCell ref="D56:F56"/>
    <mergeCell ref="G56:I56"/>
    <mergeCell ref="J56:M56"/>
    <mergeCell ref="N56:Q56"/>
    <mergeCell ref="R56:U56"/>
    <mergeCell ref="V56:X56"/>
    <mergeCell ref="Y56:AA56"/>
    <mergeCell ref="AB56:AD56"/>
    <mergeCell ref="AE56:AG56"/>
    <mergeCell ref="AH56:AJ56"/>
    <mergeCell ref="AK56:AM56"/>
    <mergeCell ref="AN56:AP56"/>
    <mergeCell ref="AQ56:AS56"/>
    <mergeCell ref="AT56:AV56"/>
    <mergeCell ref="AW56:AY56"/>
    <mergeCell ref="AZ56:BB56"/>
    <mergeCell ref="BC56:BE56"/>
    <mergeCell ref="BF56:BH56"/>
    <mergeCell ref="BI56:BK56"/>
    <mergeCell ref="BL56:BN56"/>
    <mergeCell ref="BO56:BQ56"/>
    <mergeCell ref="BR56:BT56"/>
    <mergeCell ref="BU56:BW56"/>
    <mergeCell ref="BX56:BZ56"/>
    <mergeCell ref="CA56:CC56"/>
    <mergeCell ref="CD56:CF56"/>
    <mergeCell ref="CG56:CI56"/>
    <mergeCell ref="CJ56:CL56"/>
    <mergeCell ref="CM56:CO56"/>
    <mergeCell ref="CP56:CR56"/>
    <mergeCell ref="CS56:CU56"/>
    <mergeCell ref="CV56:CX56"/>
    <mergeCell ref="CY56:DA56"/>
    <mergeCell ref="DB56:DD56"/>
    <mergeCell ref="DE56:DG56"/>
    <mergeCell ref="DH56:DJ56"/>
    <mergeCell ref="DK56:DM56"/>
    <mergeCell ref="DN56:DP56"/>
    <mergeCell ref="DQ56:DS56"/>
    <mergeCell ref="DT56:DV56"/>
    <mergeCell ref="DW56:DY56"/>
    <mergeCell ref="DZ56:EB56"/>
    <mergeCell ref="EC56:EE56"/>
    <mergeCell ref="EF56:EH56"/>
    <mergeCell ref="EI56:EL56"/>
    <mergeCell ref="EM56:EP56"/>
    <mergeCell ref="ER56:EX56"/>
    <mergeCell ref="D57:F57"/>
    <mergeCell ref="G57:I57"/>
    <mergeCell ref="J57:M57"/>
    <mergeCell ref="N57:Q57"/>
    <mergeCell ref="R57:U57"/>
    <mergeCell ref="V57:X57"/>
    <mergeCell ref="Y57:AA57"/>
    <mergeCell ref="AB57:AD57"/>
    <mergeCell ref="AE57:AG57"/>
    <mergeCell ref="AH57:AJ57"/>
    <mergeCell ref="AK57:AM57"/>
    <mergeCell ref="AN57:AP57"/>
    <mergeCell ref="AQ57:AS57"/>
    <mergeCell ref="AT57:AV57"/>
    <mergeCell ref="AW57:AY57"/>
    <mergeCell ref="AZ57:BB57"/>
    <mergeCell ref="BC57:BE57"/>
    <mergeCell ref="BF57:BH57"/>
    <mergeCell ref="BI57:BK57"/>
    <mergeCell ref="BL57:BN57"/>
    <mergeCell ref="BO57:BQ57"/>
    <mergeCell ref="BR57:BT57"/>
    <mergeCell ref="BU57:BW57"/>
    <mergeCell ref="BX57:BZ57"/>
    <mergeCell ref="CA57:CC57"/>
    <mergeCell ref="CD57:CF57"/>
    <mergeCell ref="CG57:CI57"/>
    <mergeCell ref="CJ57:CL57"/>
    <mergeCell ref="CM57:CO57"/>
    <mergeCell ref="CP57:CR57"/>
    <mergeCell ref="CS57:CU57"/>
    <mergeCell ref="CV57:CX57"/>
    <mergeCell ref="CY57:DA57"/>
    <mergeCell ref="DB57:DD57"/>
    <mergeCell ref="DE57:DG57"/>
    <mergeCell ref="DH57:DJ57"/>
    <mergeCell ref="DK57:DM57"/>
    <mergeCell ref="DN57:DP57"/>
    <mergeCell ref="DQ57:DS57"/>
    <mergeCell ref="DT57:DV57"/>
    <mergeCell ref="DW57:DY57"/>
    <mergeCell ref="DZ57:EB57"/>
    <mergeCell ref="EC57:EE57"/>
    <mergeCell ref="EF57:EH57"/>
    <mergeCell ref="EI57:EL57"/>
    <mergeCell ref="EM57:EP57"/>
    <mergeCell ref="ER57:EX57"/>
    <mergeCell ref="D58:F58"/>
    <mergeCell ref="G58:I58"/>
    <mergeCell ref="J58:M58"/>
    <mergeCell ref="N58:Q58"/>
    <mergeCell ref="R58:U58"/>
    <mergeCell ref="V58:X58"/>
    <mergeCell ref="Y58:AA58"/>
    <mergeCell ref="AB58:AD58"/>
    <mergeCell ref="AE58:AG58"/>
    <mergeCell ref="AH58:AJ58"/>
    <mergeCell ref="AK58:AM58"/>
    <mergeCell ref="AN58:AP58"/>
    <mergeCell ref="AQ58:AS58"/>
    <mergeCell ref="AT58:AV58"/>
    <mergeCell ref="AW58:AY58"/>
    <mergeCell ref="AZ58:BB58"/>
    <mergeCell ref="BC58:BE58"/>
    <mergeCell ref="BF58:BH58"/>
    <mergeCell ref="BI58:BK58"/>
    <mergeCell ref="BL58:BN58"/>
    <mergeCell ref="BO58:BQ58"/>
    <mergeCell ref="BR58:BT58"/>
    <mergeCell ref="BU58:BW58"/>
    <mergeCell ref="BX58:BZ58"/>
    <mergeCell ref="CA58:CC58"/>
    <mergeCell ref="CD58:CF58"/>
    <mergeCell ref="CG58:CI58"/>
    <mergeCell ref="CJ58:CL58"/>
    <mergeCell ref="CM58:CO58"/>
    <mergeCell ref="CP58:CR58"/>
    <mergeCell ref="CS58:CU58"/>
    <mergeCell ref="CV58:CX58"/>
    <mergeCell ref="CY58:DA58"/>
    <mergeCell ref="DB58:DD58"/>
    <mergeCell ref="DE58:DG58"/>
    <mergeCell ref="DH58:DJ58"/>
    <mergeCell ref="DK58:DM58"/>
    <mergeCell ref="DN58:DP58"/>
    <mergeCell ref="DQ58:DS58"/>
    <mergeCell ref="DT58:DV58"/>
    <mergeCell ref="DW58:DY58"/>
    <mergeCell ref="DZ58:EB58"/>
    <mergeCell ref="EC58:EE58"/>
    <mergeCell ref="EF58:EH58"/>
    <mergeCell ref="EI58:EL58"/>
    <mergeCell ref="EM58:EP58"/>
    <mergeCell ref="ER58:EX58"/>
    <mergeCell ref="D59:F59"/>
    <mergeCell ref="G59:I59"/>
    <mergeCell ref="J59:M59"/>
    <mergeCell ref="N59:Q59"/>
    <mergeCell ref="R59:U59"/>
    <mergeCell ref="V59:X59"/>
    <mergeCell ref="Y59:AA59"/>
    <mergeCell ref="AB59:AD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BF59:BH59"/>
    <mergeCell ref="BI59:BK59"/>
    <mergeCell ref="EC59:EE59"/>
    <mergeCell ref="EF59:EH59"/>
    <mergeCell ref="EI59:EL59"/>
    <mergeCell ref="EM59:EP59"/>
    <mergeCell ref="ER59:EX59"/>
    <mergeCell ref="DK59:DM59"/>
    <mergeCell ref="DN59:DP59"/>
    <mergeCell ref="DQ59:DS59"/>
    <mergeCell ref="DT59:DV59"/>
    <mergeCell ref="DW59:DY59"/>
    <mergeCell ref="BL59:BN59"/>
    <mergeCell ref="BO59:BQ59"/>
    <mergeCell ref="BR59:BT59"/>
    <mergeCell ref="BU59:BW59"/>
    <mergeCell ref="BX59:BZ59"/>
    <mergeCell ref="CA59:CC59"/>
    <mergeCell ref="CD59:CF59"/>
    <mergeCell ref="CG59:CI59"/>
    <mergeCell ref="CJ59:CL59"/>
    <mergeCell ref="CM59:CO59"/>
    <mergeCell ref="CP59:CR59"/>
    <mergeCell ref="DZ59:EB59"/>
    <mergeCell ref="CS59:CU59"/>
    <mergeCell ref="CV59:CX59"/>
    <mergeCell ref="CY59:DA59"/>
    <mergeCell ref="DB59:DD59"/>
    <mergeCell ref="DE59:DG59"/>
    <mergeCell ref="DH59:DJ59"/>
  </mergeCells>
  <phoneticPr fontId="2"/>
  <printOptions horizontalCentered="1"/>
  <pageMargins left="0.78740157480314965" right="0.78740157480314965" top="0.78740157480314965" bottom="0.59055118110236227" header="0.31496062992125984" footer="0.39370078740157483"/>
  <pageSetup paperSize="9" scale="55" firstPageNumber="34" orientation="portrait" useFirstPageNumber="1" r:id="rId1"/>
  <headerFooter scaleWithDoc="0" alignWithMargins="0"/>
  <colBreaks count="1" manualBreakCount="1">
    <brk id="78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表7・8 </vt:lpstr>
      <vt:lpstr>表9・10</vt:lpstr>
      <vt:lpstr>表11・12</vt:lpstr>
      <vt:lpstr>表11・12!Print_Area</vt:lpstr>
      <vt:lpstr>'表7・8 '!Print_Area</vt:lpstr>
      <vt:lpstr>表9・10!Print_Area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0006909</cp:lastModifiedBy>
  <cp:lastPrinted>2025-02-28T01:05:06Z</cp:lastPrinted>
  <dcterms:created xsi:type="dcterms:W3CDTF">2015-06-25T01:17:21Z</dcterms:created>
  <dcterms:modified xsi:type="dcterms:W3CDTF">2025-02-28T01:30:04Z</dcterms:modified>
</cp:coreProperties>
</file>