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3_財政班\01_一般財政L\R7年度\21 市町村財政概況（第69集）\05 印刷・公表\HP用データ\一部エクセル版（作業中）\８　地方交付税\Excel等\"/>
    </mc:Choice>
  </mc:AlternateContent>
  <xr:revisionPtr revIDLastSave="0" documentId="13_ncr:1_{838DA6EB-32C5-49E1-823F-9C2B5361BCA9}" xr6:coauthVersionLast="47" xr6:coauthVersionMax="47" xr10:uidLastSave="{00000000-0000-0000-0000-000000000000}"/>
  <bookViews>
    <workbookView xWindow="-110" yWindow="-110" windowWidth="19420" windowHeight="11020" tabRatio="796" xr2:uid="{00000000-000D-0000-FFFF-FFFF00000000}"/>
  </bookViews>
  <sheets>
    <sheet name="●特別交付税◆P264" sheetId="80" r:id="rId1"/>
    <sheet name="●地方交付税対前年（普+特）◆P265" sheetId="81" r:id="rId2"/>
    <sheet name="９BD" sheetId="104" state="hidden" r:id="rId3"/>
    <sheet name="９BD2" sheetId="103" state="hidden" r:id="rId4"/>
    <sheet name="１０－１BD" sheetId="106" state="hidden" r:id="rId5"/>
    <sheet name="１０－２．３BD" sheetId="107" state="hidden" r:id="rId6"/>
  </sheets>
  <externalReferences>
    <externalReference r:id="rId7"/>
  </externalReferences>
  <definedNames>
    <definedName name="_12__123Graph_Bグラフ_2A" hidden="1">[1]A!$BB$4:$BB$9</definedName>
    <definedName name="_15__123Graph_Bグラフ_3A" hidden="1">[1]A!$BL$4:$BL$9</definedName>
    <definedName name="_18__123Graph_Bグラフ_4A" hidden="1">[1]A!$Y$60:$AE$60</definedName>
    <definedName name="_21__123Graph_Cグラフ_2A" hidden="1">[1]A!$BC$4:$BC$9</definedName>
    <definedName name="_24__123Graph_Cグラフ_3A" hidden="1">[1]A!$BM$4:$BM$9</definedName>
    <definedName name="_27__123Graph_Dグラフ_2A" hidden="1">[1]A!$BD$4:$BD$9</definedName>
    <definedName name="_3__123Graph_Aグラフ_2A" hidden="1">[1]A!$BA$4:$BA$9</definedName>
    <definedName name="_30__123Graph_Dグラフ_3A" hidden="1">[1]A!$BN$4:$BN$9</definedName>
    <definedName name="_33__123Graph_Eグラフ_2A" hidden="1">[1]A!$BE$4:$BE$9</definedName>
    <definedName name="_36__123Graph_Eグラフ_3A" hidden="1">[1]A!$BO$4:$BO$9</definedName>
    <definedName name="_39__123Graph_Fグラフ_2A" hidden="1">[1]A!$BF$4:$BF$9</definedName>
    <definedName name="_42__123Graph_Xグラフ_2A" hidden="1">[1]A!$AZ$4:$AZ$9</definedName>
    <definedName name="_45__123Graph_Xグラフ_3A" hidden="1">[1]A!$AZ$4:$AZ$9</definedName>
    <definedName name="_48__123Graph_Xグラフ_4A" hidden="1">[1]A!$Y$3:$AE$3</definedName>
    <definedName name="_6__123Graph_Aグラフ_3A" hidden="1">[1]A!$BK$4:$BK$9</definedName>
    <definedName name="_9__123Graph_Aグラフ_4A" hidden="1">[1]A!$Y$6:$AE$6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_xlnm.Print_Area" localSheetId="1">'●地方交付税対前年（普+特）◆P265'!$A$1:$N$52</definedName>
    <definedName name="_xlnm.Print_Area" localSheetId="0">●特別交付税◆P264!$A$1:$H$53</definedName>
    <definedName name="PRINT_AREA_MI">[1]A!$X$1:$AE$64</definedName>
    <definedName name="沖縄県">#REF!</definedName>
    <definedName name="財政規模">[1]A!$IU$8155</definedName>
    <definedName name="実質収支">[1]A!$IU$8155</definedName>
    <definedName name="全国">#REF!</definedName>
    <definedName name="比較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4" i="107" l="1"/>
  <c r="Z44" i="107"/>
  <c r="Y44" i="107"/>
  <c r="X44" i="107"/>
  <c r="W44" i="107"/>
  <c r="V44" i="107"/>
  <c r="AA43" i="107"/>
  <c r="Z43" i="107"/>
  <c r="Y43" i="107"/>
  <c r="X43" i="107"/>
  <c r="W43" i="107"/>
  <c r="V43" i="107"/>
  <c r="AA42" i="107"/>
  <c r="Z42" i="107"/>
  <c r="Y42" i="107"/>
  <c r="X42" i="107"/>
  <c r="W42" i="107"/>
  <c r="V42" i="107"/>
  <c r="AA41" i="107"/>
  <c r="Z41" i="107"/>
  <c r="Y41" i="107"/>
  <c r="X41" i="107"/>
  <c r="W41" i="107"/>
  <c r="V41" i="107"/>
  <c r="AA40" i="107"/>
  <c r="Z40" i="107"/>
  <c r="Y40" i="107"/>
  <c r="X40" i="107"/>
  <c r="W40" i="107"/>
  <c r="V40" i="107"/>
  <c r="AA39" i="107"/>
  <c r="Z39" i="107"/>
  <c r="Y39" i="107"/>
  <c r="X39" i="107"/>
  <c r="W39" i="107"/>
  <c r="V39" i="107"/>
  <c r="AA38" i="107"/>
  <c r="Z38" i="107"/>
  <c r="Y38" i="107"/>
  <c r="X38" i="107"/>
  <c r="W38" i="107"/>
  <c r="V38" i="107"/>
  <c r="AA37" i="107"/>
  <c r="Z37" i="107"/>
  <c r="Y37" i="107"/>
  <c r="X37" i="107"/>
  <c r="W37" i="107"/>
  <c r="V37" i="107"/>
  <c r="AA36" i="107"/>
  <c r="Z36" i="107"/>
  <c r="Y36" i="107"/>
  <c r="X36" i="107"/>
  <c r="W36" i="107"/>
  <c r="V36" i="107"/>
  <c r="AA35" i="107"/>
  <c r="Z35" i="107"/>
  <c r="Y35" i="107"/>
  <c r="X35" i="107"/>
  <c r="W35" i="107"/>
  <c r="V35" i="107"/>
  <c r="AA34" i="107"/>
  <c r="Z34" i="107"/>
  <c r="Y34" i="107"/>
  <c r="X34" i="107"/>
  <c r="W34" i="107"/>
  <c r="V34" i="107"/>
  <c r="AA33" i="107"/>
  <c r="Z33" i="107"/>
  <c r="Y33" i="107"/>
  <c r="X33" i="107"/>
  <c r="W33" i="107"/>
  <c r="V33" i="107"/>
  <c r="AA32" i="107"/>
  <c r="Z32" i="107"/>
  <c r="Y32" i="107"/>
  <c r="X32" i="107"/>
  <c r="W32" i="107"/>
  <c r="V32" i="107"/>
  <c r="AA31" i="107"/>
  <c r="Z31" i="107"/>
  <c r="Y31" i="107"/>
  <c r="X31" i="107"/>
  <c r="W31" i="107"/>
  <c r="V31" i="107"/>
  <c r="AA30" i="107"/>
  <c r="Z30" i="107"/>
  <c r="Y30" i="107"/>
  <c r="X30" i="107"/>
  <c r="W30" i="107"/>
  <c r="V30" i="107"/>
  <c r="AA29" i="107"/>
  <c r="Z29" i="107"/>
  <c r="Y29" i="107"/>
  <c r="X29" i="107"/>
  <c r="W29" i="107"/>
  <c r="V29" i="107"/>
  <c r="AA28" i="107"/>
  <c r="Z28" i="107"/>
  <c r="Y28" i="107"/>
  <c r="X28" i="107"/>
  <c r="W28" i="107"/>
  <c r="V28" i="107"/>
  <c r="AA27" i="107"/>
  <c r="Z27" i="107"/>
  <c r="Y27" i="107"/>
  <c r="X27" i="107"/>
  <c r="W27" i="107"/>
  <c r="V27" i="107"/>
  <c r="AA26" i="107"/>
  <c r="Z26" i="107"/>
  <c r="Y26" i="107"/>
  <c r="X26" i="107"/>
  <c r="W26" i="107"/>
  <c r="V26" i="107"/>
  <c r="AA25" i="107"/>
  <c r="Z25" i="107"/>
  <c r="Y25" i="107"/>
  <c r="X25" i="107"/>
  <c r="W25" i="107"/>
  <c r="V25" i="107"/>
  <c r="AA24" i="107"/>
  <c r="Z24" i="107"/>
  <c r="Y24" i="107"/>
  <c r="X24" i="107"/>
  <c r="W24" i="107"/>
  <c r="V24" i="107"/>
  <c r="AA23" i="107"/>
  <c r="Z23" i="107"/>
  <c r="Y23" i="107"/>
  <c r="X23" i="107"/>
  <c r="W23" i="107"/>
  <c r="V23" i="107"/>
  <c r="AA22" i="107"/>
  <c r="Z22" i="107"/>
  <c r="Y22" i="107"/>
  <c r="X22" i="107"/>
  <c r="W22" i="107"/>
  <c r="V22" i="107"/>
  <c r="AA21" i="107"/>
  <c r="Z21" i="107"/>
  <c r="Y21" i="107"/>
  <c r="X21" i="107"/>
  <c r="W21" i="107"/>
  <c r="V21" i="107"/>
  <c r="AA20" i="107"/>
  <c r="Z20" i="107"/>
  <c r="Y20" i="107"/>
  <c r="X20" i="107"/>
  <c r="W20" i="107"/>
  <c r="V20" i="107"/>
  <c r="AA19" i="107"/>
  <c r="Z19" i="107"/>
  <c r="Y19" i="107"/>
  <c r="X19" i="107"/>
  <c r="W19" i="107"/>
  <c r="V19" i="107"/>
  <c r="AA18" i="107"/>
  <c r="Z18" i="107"/>
  <c r="Y18" i="107"/>
  <c r="X18" i="107"/>
  <c r="W18" i="107"/>
  <c r="V18" i="107"/>
  <c r="AA17" i="107"/>
  <c r="Z17" i="107"/>
  <c r="Y17" i="107"/>
  <c r="X17" i="107"/>
  <c r="W17" i="107"/>
  <c r="V17" i="107"/>
  <c r="AA16" i="107"/>
  <c r="Z16" i="107"/>
  <c r="Y16" i="107"/>
  <c r="X16" i="107"/>
  <c r="W16" i="107"/>
  <c r="V16" i="107"/>
  <c r="AA15" i="107"/>
  <c r="Z15" i="107"/>
  <c r="Y15" i="107"/>
  <c r="X15" i="107"/>
  <c r="W15" i="107"/>
  <c r="V15" i="107"/>
  <c r="AA14" i="107"/>
  <c r="Z14" i="107"/>
  <c r="Y14" i="107"/>
  <c r="X14" i="107"/>
  <c r="W14" i="107"/>
  <c r="V14" i="107"/>
  <c r="AA13" i="107"/>
  <c r="Z13" i="107"/>
  <c r="Y13" i="107"/>
  <c r="X13" i="107"/>
  <c r="W13" i="107"/>
  <c r="V13" i="107"/>
  <c r="AA12" i="107"/>
  <c r="Z12" i="107"/>
  <c r="Y12" i="107"/>
  <c r="X12" i="107"/>
  <c r="W12" i="107"/>
  <c r="V12" i="107"/>
  <c r="AA11" i="107"/>
  <c r="Z11" i="107"/>
  <c r="Y11" i="107"/>
  <c r="X11" i="107"/>
  <c r="W11" i="107"/>
  <c r="V11" i="107"/>
  <c r="AA10" i="107"/>
  <c r="Z10" i="107"/>
  <c r="Y10" i="107"/>
  <c r="X10" i="107"/>
  <c r="W10" i="107"/>
  <c r="V10" i="107"/>
  <c r="AA9" i="107"/>
  <c r="Z9" i="107"/>
  <c r="Y9" i="107"/>
  <c r="X9" i="107"/>
  <c r="W9" i="107"/>
  <c r="V9" i="107"/>
  <c r="AA8" i="107"/>
  <c r="Z8" i="107"/>
  <c r="Y8" i="107"/>
  <c r="X8" i="107"/>
  <c r="W8" i="107"/>
  <c r="V8" i="107"/>
  <c r="AA7" i="107"/>
  <c r="Z7" i="107"/>
  <c r="Y7" i="107"/>
  <c r="X7" i="107"/>
  <c r="W7" i="107"/>
  <c r="V7" i="107"/>
  <c r="AA6" i="107"/>
  <c r="Z6" i="107"/>
  <c r="Y6" i="107"/>
  <c r="X6" i="107"/>
  <c r="W6" i="107"/>
  <c r="V6" i="107"/>
  <c r="AA5" i="107"/>
  <c r="Z5" i="107"/>
  <c r="Y5" i="107"/>
  <c r="X5" i="107"/>
  <c r="W5" i="107"/>
  <c r="V5" i="107"/>
  <c r="V4" i="107"/>
  <c r="V45" i="107" s="1"/>
  <c r="AA4" i="107"/>
  <c r="Z4" i="107"/>
  <c r="Y4" i="107"/>
  <c r="Y45" i="107"/>
  <c r="X4" i="107"/>
  <c r="W4" i="107"/>
  <c r="EG45" i="107"/>
  <c r="EF45" i="107"/>
  <c r="EE45" i="107"/>
  <c r="ED45" i="107"/>
  <c r="EC45" i="107"/>
  <c r="EB45" i="107"/>
  <c r="EA45" i="107"/>
  <c r="DZ45" i="107"/>
  <c r="DY45" i="107"/>
  <c r="DX45" i="107"/>
  <c r="DW45" i="107"/>
  <c r="DV45" i="107"/>
  <c r="DU45" i="107"/>
  <c r="DT45" i="107"/>
  <c r="DS45" i="107"/>
  <c r="DR45" i="107"/>
  <c r="DQ45" i="107"/>
  <c r="DP45" i="107"/>
  <c r="DO45" i="107"/>
  <c r="DN45" i="107"/>
  <c r="DM45" i="107"/>
  <c r="DL45" i="107"/>
  <c r="DK45" i="107"/>
  <c r="DJ45" i="107"/>
  <c r="DI45" i="107"/>
  <c r="DH45" i="107"/>
  <c r="DG45" i="107"/>
  <c r="DF45" i="107"/>
  <c r="DE45" i="107"/>
  <c r="DD45" i="107"/>
  <c r="DC45" i="107"/>
  <c r="DB45" i="107"/>
  <c r="DA45" i="107"/>
  <c r="CZ45" i="107"/>
  <c r="CY45" i="107"/>
  <c r="CX45" i="107"/>
  <c r="CW45" i="107"/>
  <c r="CV45" i="107"/>
  <c r="CU45" i="107"/>
  <c r="CT45" i="107"/>
  <c r="CS45" i="107"/>
  <c r="CR45" i="107"/>
  <c r="CQ45" i="107"/>
  <c r="CP45" i="107"/>
  <c r="CO45" i="107"/>
  <c r="CN45" i="107"/>
  <c r="CM45" i="107"/>
  <c r="CL45" i="107"/>
  <c r="CK45" i="107"/>
  <c r="CJ45" i="107"/>
  <c r="CI45" i="107"/>
  <c r="CH45" i="107"/>
  <c r="CG45" i="107"/>
  <c r="CF45" i="107"/>
  <c r="CE45" i="107"/>
  <c r="CD45" i="107"/>
  <c r="CC45" i="107"/>
  <c r="CB45" i="107"/>
  <c r="CA45" i="107"/>
  <c r="BZ45" i="107"/>
  <c r="BY45" i="107"/>
  <c r="BX45" i="107"/>
  <c r="BW45" i="107"/>
  <c r="BV45" i="107"/>
  <c r="BU45" i="107"/>
  <c r="BT45" i="107"/>
  <c r="BS45" i="107"/>
  <c r="BR45" i="107"/>
  <c r="BQ45" i="107"/>
  <c r="BP45" i="107"/>
  <c r="BO45" i="107"/>
  <c r="BN45" i="107"/>
  <c r="BM45" i="107"/>
  <c r="BL45" i="107"/>
  <c r="BK45" i="107"/>
  <c r="BJ45" i="107"/>
  <c r="BI45" i="107"/>
  <c r="BH45" i="107"/>
  <c r="BG45" i="107"/>
  <c r="BF45" i="107"/>
  <c r="BE45" i="107"/>
  <c r="BD45" i="107"/>
  <c r="BC45" i="107"/>
  <c r="BB45" i="107"/>
  <c r="BA45" i="107"/>
  <c r="AZ45" i="107"/>
  <c r="AY45" i="107"/>
  <c r="AX45" i="107"/>
  <c r="AW45" i="107"/>
  <c r="AV45" i="107"/>
  <c r="AU45" i="107"/>
  <c r="AT45" i="107"/>
  <c r="AS45" i="107"/>
  <c r="AR45" i="107"/>
  <c r="AQ45" i="107"/>
  <c r="AP45" i="107"/>
  <c r="AO45" i="107"/>
  <c r="AN45" i="107"/>
  <c r="AM45" i="107"/>
  <c r="AL45" i="107"/>
  <c r="AK45" i="107"/>
  <c r="AJ45" i="107"/>
  <c r="AI45" i="107"/>
  <c r="AH45" i="107"/>
  <c r="AG45" i="107"/>
  <c r="AF45" i="107"/>
  <c r="AE45" i="107"/>
  <c r="U45" i="107"/>
  <c r="T45" i="107"/>
  <c r="S45" i="107"/>
  <c r="R45" i="107"/>
  <c r="Q45" i="107"/>
  <c r="P45" i="107"/>
  <c r="O45" i="107"/>
  <c r="AA48" i="107" s="1"/>
  <c r="N45" i="107"/>
  <c r="M45" i="107"/>
  <c r="L45" i="107"/>
  <c r="K45" i="107"/>
  <c r="J45" i="107"/>
  <c r="H45" i="107"/>
  <c r="G45" i="107"/>
  <c r="F45" i="107"/>
  <c r="E45" i="107"/>
  <c r="D45" i="107"/>
  <c r="C45" i="107"/>
  <c r="A44" i="107"/>
  <c r="A43" i="107"/>
  <c r="A42" i="107"/>
  <c r="A41" i="107"/>
  <c r="A40" i="107"/>
  <c r="A39" i="107"/>
  <c r="A38" i="107"/>
  <c r="A37" i="107"/>
  <c r="A36" i="107"/>
  <c r="A35" i="107"/>
  <c r="A34" i="107"/>
  <c r="A33" i="107"/>
  <c r="A32" i="107"/>
  <c r="A31" i="107"/>
  <c r="A30" i="107"/>
  <c r="A29" i="107"/>
  <c r="A28" i="107"/>
  <c r="A27" i="107"/>
  <c r="A26" i="107"/>
  <c r="A25" i="107"/>
  <c r="A24" i="107"/>
  <c r="A23" i="107"/>
  <c r="A22" i="107"/>
  <c r="A21" i="107"/>
  <c r="A20" i="107"/>
  <c r="A19" i="107"/>
  <c r="A18" i="107"/>
  <c r="A17" i="107"/>
  <c r="A16" i="107"/>
  <c r="A15" i="107"/>
  <c r="A14" i="107"/>
  <c r="A13" i="107"/>
  <c r="A12" i="107"/>
  <c r="A11" i="107"/>
  <c r="A10" i="107"/>
  <c r="A9" i="107"/>
  <c r="A8" i="107"/>
  <c r="A7" i="107"/>
  <c r="A6" i="107"/>
  <c r="A5" i="107"/>
  <c r="A4" i="107"/>
  <c r="AX45" i="106"/>
  <c r="AW45" i="106"/>
  <c r="AV45" i="106"/>
  <c r="AU45" i="106"/>
  <c r="AT45" i="106"/>
  <c r="AS45" i="106"/>
  <c r="AR45" i="106"/>
  <c r="AQ45" i="106"/>
  <c r="AP45" i="106"/>
  <c r="AO45" i="106"/>
  <c r="AN45" i="106"/>
  <c r="AM45" i="106"/>
  <c r="AL45" i="106"/>
  <c r="AK45" i="106"/>
  <c r="AJ45" i="106"/>
  <c r="AI45" i="106"/>
  <c r="AH45" i="106"/>
  <c r="AG45" i="106"/>
  <c r="AF45" i="106"/>
  <c r="AE45" i="106"/>
  <c r="AD45" i="106"/>
  <c r="AC45" i="106"/>
  <c r="AB45" i="106"/>
  <c r="AA45" i="106"/>
  <c r="Z45" i="106"/>
  <c r="Y45" i="106"/>
  <c r="X45" i="106"/>
  <c r="W45" i="106"/>
  <c r="V45" i="106"/>
  <c r="U45" i="106"/>
  <c r="T45" i="106"/>
  <c r="S45" i="106"/>
  <c r="R45" i="106"/>
  <c r="Q45" i="106"/>
  <c r="P45" i="106"/>
  <c r="O45" i="106"/>
  <c r="N45" i="106"/>
  <c r="M45" i="106"/>
  <c r="L45" i="106"/>
  <c r="K45" i="106"/>
  <c r="J45" i="106"/>
  <c r="I45" i="106"/>
  <c r="H45" i="106"/>
  <c r="G45" i="106"/>
  <c r="F45" i="106"/>
  <c r="E45" i="106"/>
  <c r="D45" i="106"/>
  <c r="C45" i="106"/>
  <c r="A44" i="106"/>
  <c r="A43" i="106"/>
  <c r="A42" i="106"/>
  <c r="A41" i="106"/>
  <c r="A40" i="106"/>
  <c r="A39" i="106"/>
  <c r="A38" i="106"/>
  <c r="A37" i="106"/>
  <c r="A36" i="106"/>
  <c r="A35" i="106"/>
  <c r="A34" i="106"/>
  <c r="A33" i="106"/>
  <c r="A32" i="106"/>
  <c r="A31" i="106"/>
  <c r="A30" i="106"/>
  <c r="A29" i="106"/>
  <c r="A28" i="106"/>
  <c r="A27" i="106"/>
  <c r="A26" i="106"/>
  <c r="A25" i="106"/>
  <c r="A24" i="106"/>
  <c r="A23" i="106"/>
  <c r="A22" i="106"/>
  <c r="A21" i="106"/>
  <c r="A20" i="106"/>
  <c r="A19" i="106"/>
  <c r="A18" i="106"/>
  <c r="A17" i="106"/>
  <c r="A16" i="106"/>
  <c r="A15" i="106"/>
  <c r="A14" i="106"/>
  <c r="A13" i="106"/>
  <c r="A12" i="106"/>
  <c r="A11" i="106"/>
  <c r="A10" i="106"/>
  <c r="A9" i="106"/>
  <c r="A8" i="106"/>
  <c r="A7" i="106"/>
  <c r="A6" i="106"/>
  <c r="A5" i="106"/>
  <c r="A4" i="106"/>
  <c r="BF45" i="104"/>
  <c r="BH45" i="104"/>
  <c r="CN45" i="104"/>
  <c r="CK45" i="104"/>
  <c r="CJ45" i="104"/>
  <c r="CH45" i="104"/>
  <c r="CG45" i="104"/>
  <c r="CD45" i="104"/>
  <c r="CC45" i="104"/>
  <c r="CA45" i="104"/>
  <c r="BZ45" i="104"/>
  <c r="BW45" i="104"/>
  <c r="BV45" i="104"/>
  <c r="BT45" i="104"/>
  <c r="BS45" i="104"/>
  <c r="BP45" i="104"/>
  <c r="BO45" i="104"/>
  <c r="BM45" i="104"/>
  <c r="BL45" i="104"/>
  <c r="BI45" i="104"/>
  <c r="AQ45" i="104"/>
  <c r="BE45" i="104"/>
  <c r="BB45" i="104"/>
  <c r="BA45" i="104"/>
  <c r="AY45" i="104"/>
  <c r="AX45" i="104"/>
  <c r="AU45" i="104"/>
  <c r="AT45" i="104"/>
  <c r="AR45" i="104"/>
  <c r="AN45" i="104"/>
  <c r="AM45" i="104"/>
  <c r="AK45" i="104"/>
  <c r="AJ45" i="104"/>
  <c r="AG45" i="104"/>
  <c r="AF45" i="104"/>
  <c r="AD45" i="104"/>
  <c r="AC45" i="104"/>
  <c r="Z45" i="104"/>
  <c r="Y45" i="104"/>
  <c r="W45" i="104"/>
  <c r="V45" i="104"/>
  <c r="S45" i="104"/>
  <c r="R45" i="104"/>
  <c r="P45" i="104"/>
  <c r="O45" i="104"/>
  <c r="L45" i="104"/>
  <c r="K45" i="104"/>
  <c r="I45" i="104"/>
  <c r="H45" i="104"/>
  <c r="E45" i="104"/>
  <c r="D45" i="104"/>
  <c r="B45" i="104"/>
  <c r="Z45" i="107" l="1"/>
  <c r="AA45" i="107"/>
  <c r="W45" i="107"/>
  <c r="X45" i="107"/>
</calcChain>
</file>

<file path=xl/sharedStrings.xml><?xml version="1.0" encoding="utf-8"?>
<sst xmlns="http://schemas.openxmlformats.org/spreadsheetml/2006/main" count="357" uniqueCount="119">
  <si>
    <t>宜野湾市</t>
  </si>
  <si>
    <t>大宜味村</t>
  </si>
  <si>
    <t>今帰仁村</t>
  </si>
  <si>
    <t>宜野座村</t>
  </si>
  <si>
    <t>嘉手納町</t>
  </si>
  <si>
    <t>北中城村</t>
  </si>
  <si>
    <t>与那原町</t>
  </si>
  <si>
    <t>南風原町</t>
  </si>
  <si>
    <t>渡嘉敷村</t>
  </si>
  <si>
    <t>座間味村</t>
  </si>
  <si>
    <t>渡名喜村</t>
  </si>
  <si>
    <t>南大東村</t>
  </si>
  <si>
    <t>北大東村</t>
  </si>
  <si>
    <t>伊平屋村</t>
  </si>
  <si>
    <t>伊是名村</t>
  </si>
  <si>
    <t>多良間村</t>
  </si>
  <si>
    <t>与那国町</t>
  </si>
  <si>
    <t>市町村名</t>
  </si>
  <si>
    <t>Ｂ</t>
    <phoneticPr fontId="2"/>
  </si>
  <si>
    <t>項　　　　　　目</t>
  </si>
  <si>
    <t>元　金</t>
  </si>
  <si>
    <t>利　子</t>
  </si>
  <si>
    <t>計</t>
  </si>
  <si>
    <t>都市計</t>
  </si>
  <si>
    <t>町村計</t>
  </si>
  <si>
    <t>那覇市</t>
  </si>
  <si>
    <t>石垣市</t>
  </si>
  <si>
    <t>浦添市</t>
  </si>
  <si>
    <t>名護市</t>
  </si>
  <si>
    <t>糸満市</t>
  </si>
  <si>
    <t>沖縄市</t>
  </si>
  <si>
    <t>国頭村</t>
  </si>
  <si>
    <t>東村</t>
  </si>
  <si>
    <t>本部町</t>
  </si>
  <si>
    <t>恩納村</t>
  </si>
  <si>
    <t>金武町</t>
  </si>
  <si>
    <t>伊江村</t>
  </si>
  <si>
    <t>読谷村</t>
  </si>
  <si>
    <t>北谷町</t>
  </si>
  <si>
    <t>中城村</t>
  </si>
  <si>
    <t>西原町</t>
  </si>
  <si>
    <t>粟国村</t>
  </si>
  <si>
    <t>竹富町</t>
  </si>
  <si>
    <t>豊見城市</t>
  </si>
  <si>
    <t>うるま市</t>
  </si>
  <si>
    <t>宮古島市</t>
  </si>
  <si>
    <t>南城市</t>
  </si>
  <si>
    <t>久米島町</t>
  </si>
  <si>
    <t>八重瀬町</t>
  </si>
  <si>
    <t>その他</t>
  </si>
  <si>
    <t xml:space="preserve">Ａ </t>
  </si>
  <si>
    <t xml:space="preserve">Ｂ </t>
  </si>
  <si>
    <t xml:space="preserve">Ｃ </t>
  </si>
  <si>
    <t>公営住宅建設事業債</t>
  </si>
  <si>
    <t>災害復旧事業債</t>
  </si>
  <si>
    <t>財源対策債</t>
  </si>
  <si>
    <t>臨時財政特例債</t>
  </si>
  <si>
    <t>公共事業等臨時特例債</t>
  </si>
  <si>
    <t>臨時財政対策債</t>
  </si>
  <si>
    <t>調整債（昭和60～63年度分）</t>
  </si>
  <si>
    <t>都道府県貸付金</t>
  </si>
  <si>
    <t>市町村計</t>
  </si>
  <si>
    <t>進捗状況</t>
  </si>
  <si>
    <t>ok</t>
  </si>
  <si>
    <t>自動計算</t>
  </si>
  <si>
    <t>伸率</t>
  </si>
  <si>
    <t>合計</t>
  </si>
  <si>
    <t>(単位：千円、％）</t>
  </si>
  <si>
    <t>※震災復興特別交付税を除く</t>
  </si>
  <si>
    <t>普通交付税</t>
  </si>
  <si>
    <t>特別交付税</t>
  </si>
  <si>
    <t>（参考）</t>
  </si>
  <si>
    <t>構成比</t>
  </si>
  <si>
    <t>※　平成14年４月１日　豊見城市制施行、久米島町制施行、平成17年４月１日　うるま市制施行</t>
  </si>
  <si>
    <t>　　平成17年10月１日　宮古島市制施行、平成18年１月１日　南城市制施行、八重瀬町制施行</t>
  </si>
  <si>
    <t>Ⅲ-8-(2、3)資料より</t>
  </si>
  <si>
    <t>Ａ＋Ｂ－Ｃ</t>
  </si>
  <si>
    <t>市町村名</t>
    <rPh sb="0" eb="4">
      <t>シチョウソンメイ</t>
    </rPh>
    <phoneticPr fontId="2"/>
  </si>
  <si>
    <t>Ａ</t>
    <phoneticPr fontId="2"/>
  </si>
  <si>
    <t>Ａ－Ｂ</t>
    <phoneticPr fontId="2"/>
  </si>
  <si>
    <t>増減</t>
    <rPh sb="0" eb="2">
      <t>ゾウゲン</t>
    </rPh>
    <phoneticPr fontId="2"/>
  </si>
  <si>
    <t>増減率</t>
    <rPh sb="0" eb="3">
      <t>ゾウゲンリツ</t>
    </rPh>
    <phoneticPr fontId="2"/>
  </si>
  <si>
    <t>(Ａ－Ｂ)/Ｂ</t>
    <phoneticPr fontId="2"/>
  </si>
  <si>
    <t>行</t>
  </si>
  <si>
    <t>表</t>
  </si>
  <si>
    <t>列</t>
  </si>
  <si>
    <t>平成27年度元利償還額</t>
    <rPh sb="10" eb="11">
      <t>ガク</t>
    </rPh>
    <phoneticPr fontId="10"/>
  </si>
  <si>
    <t>平成27年度末現在高</t>
    <rPh sb="7" eb="9">
      <t>ゲンザイ</t>
    </rPh>
    <rPh sb="9" eb="10">
      <t>タカ</t>
    </rPh>
    <phoneticPr fontId="10"/>
  </si>
  <si>
    <t>財政融資資金
旧郵政公社資金</t>
    <rPh sb="0" eb="2">
      <t>ザイセイ</t>
    </rPh>
    <rPh sb="2" eb="4">
      <t>ユウシ</t>
    </rPh>
    <rPh sb="4" eb="6">
      <t>シキン</t>
    </rPh>
    <rPh sb="7" eb="8">
      <t>キュウ</t>
    </rPh>
    <rPh sb="8" eb="10">
      <t>ユウセイ</t>
    </rPh>
    <rPh sb="10" eb="12">
      <t>コウシャ</t>
    </rPh>
    <rPh sb="12" eb="14">
      <t>シキン</t>
    </rPh>
    <phoneticPr fontId="10"/>
  </si>
  <si>
    <t>公共事業等債</t>
    <rPh sb="0" eb="2">
      <t>コウキョウ</t>
    </rPh>
    <rPh sb="2" eb="4">
      <t>ジギョウ</t>
    </rPh>
    <rPh sb="4" eb="5">
      <t>トウ</t>
    </rPh>
    <rPh sb="5" eb="6">
      <t>サイ</t>
    </rPh>
    <phoneticPr fontId="10"/>
  </si>
  <si>
    <t>(旧)緊急防災・減災事業債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10"/>
  </si>
  <si>
    <t>全国防災事業債</t>
    <rPh sb="0" eb="1">
      <t>ゼンコク</t>
    </rPh>
    <rPh sb="1" eb="3">
      <t>ボウサイ</t>
    </rPh>
    <rPh sb="3" eb="6">
      <t>ジギョウサイ</t>
    </rPh>
    <phoneticPr fontId="10"/>
  </si>
  <si>
    <t>教育・福祉施設等整備事業債</t>
    <rPh sb="0" eb="2">
      <t>キョウイク</t>
    </rPh>
    <rPh sb="3" eb="5">
      <t>フクシ</t>
    </rPh>
    <rPh sb="5" eb="7">
      <t>シセツ</t>
    </rPh>
    <rPh sb="7" eb="8">
      <t>トウ</t>
    </rPh>
    <rPh sb="8" eb="10">
      <t>セイビ</t>
    </rPh>
    <rPh sb="10" eb="12">
      <t>ジギョウ</t>
    </rPh>
    <rPh sb="12" eb="13">
      <t>サイ</t>
    </rPh>
    <phoneticPr fontId="10"/>
  </si>
  <si>
    <t>一般単独事業債</t>
    <rPh sb="0" eb="2">
      <t>イッパン</t>
    </rPh>
    <rPh sb="2" eb="4">
      <t>タンドク</t>
    </rPh>
    <rPh sb="4" eb="7">
      <t>ジギョウサイ</t>
    </rPh>
    <phoneticPr fontId="10"/>
  </si>
  <si>
    <t>辺地対策事業債</t>
    <rPh sb="0" eb="2">
      <t>ヘンチ</t>
    </rPh>
    <rPh sb="2" eb="4">
      <t>タイサク</t>
    </rPh>
    <rPh sb="4" eb="7">
      <t>ジギョウサイ</t>
    </rPh>
    <phoneticPr fontId="10"/>
  </si>
  <si>
    <t>過疎対策事業債</t>
    <rPh sb="0" eb="2">
      <t>カソ</t>
    </rPh>
    <rPh sb="2" eb="4">
      <t>タイサク</t>
    </rPh>
    <rPh sb="4" eb="7">
      <t>ジギョウサイ</t>
    </rPh>
    <phoneticPr fontId="10"/>
  </si>
  <si>
    <t>公共用地先行取得等事業債</t>
    <rPh sb="0" eb="2">
      <t>コウキョウ</t>
    </rPh>
    <rPh sb="2" eb="4">
      <t>ヨウチ</t>
    </rPh>
    <rPh sb="4" eb="6">
      <t>センコウ</t>
    </rPh>
    <rPh sb="6" eb="8">
      <t>シュトク</t>
    </rPh>
    <rPh sb="8" eb="9">
      <t>トウ</t>
    </rPh>
    <rPh sb="9" eb="12">
      <t>ジギョウサイ</t>
    </rPh>
    <phoneticPr fontId="10"/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</si>
  <si>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10"/>
  </si>
  <si>
    <t>厚生福祉施設整備事業債</t>
    <rPh sb="0" eb="2">
      <t>コウセイ</t>
    </rPh>
    <rPh sb="2" eb="4">
      <t>フクシ</t>
    </rPh>
    <rPh sb="4" eb="6">
      <t>シセツ</t>
    </rPh>
    <rPh sb="6" eb="8">
      <t>セイビ</t>
    </rPh>
    <rPh sb="8" eb="11">
      <t>ジギョウサイ</t>
    </rPh>
    <phoneticPr fontId="10"/>
  </si>
  <si>
    <t>退職手当債（～H17年度分）</t>
    <rPh sb="0" eb="2">
      <t>タイショク</t>
    </rPh>
    <rPh sb="2" eb="4">
      <t>テアテ</t>
    </rPh>
    <rPh sb="4" eb="5">
      <t>サイ</t>
    </rPh>
    <rPh sb="10" eb="12">
      <t>ネンド</t>
    </rPh>
    <rPh sb="12" eb="13">
      <t>ブン</t>
    </rPh>
    <phoneticPr fontId="10"/>
  </si>
  <si>
    <t>退職手当債（H18年度分～）</t>
    <rPh sb="0" eb="2">
      <t>タイショク</t>
    </rPh>
    <rPh sb="2" eb="4">
      <t>テアテ</t>
    </rPh>
    <rPh sb="4" eb="5">
      <t>サイ</t>
    </rPh>
    <rPh sb="9" eb="12">
      <t>ネンドブン</t>
    </rPh>
    <phoneticPr fontId="10"/>
  </si>
  <si>
    <t>減収補填債(昭和61、　平成5～7、9～27年度分)</t>
    <rPh sb="2" eb="4">
      <t>ホテン</t>
    </rPh>
    <phoneticPr fontId="10"/>
  </si>
  <si>
    <t>減税補填債</t>
    <rPh sb="2" eb="4">
      <t>ホテン</t>
    </rPh>
    <phoneticPr fontId="10"/>
  </si>
  <si>
    <t>臨時税収補填債</t>
    <rPh sb="4" eb="6">
      <t>ホテン</t>
    </rPh>
    <phoneticPr fontId="10"/>
  </si>
  <si>
    <t>減収補填債特例分（平成14・19～27年度分）</t>
    <rPh sb="0" eb="2">
      <t>ゲンシュウ</t>
    </rPh>
    <rPh sb="2" eb="4">
      <t>ホテン</t>
    </rPh>
    <rPh sb="4" eb="5">
      <t>サイ</t>
    </rPh>
    <rPh sb="5" eb="7">
      <t>トクレイ</t>
    </rPh>
    <rPh sb="7" eb="8">
      <t>ブン</t>
    </rPh>
    <phoneticPr fontId="10"/>
  </si>
  <si>
    <t>合　　　　　計</t>
    <rPh sb="0" eb="1">
      <t>ゴウ</t>
    </rPh>
    <phoneticPr fontId="10"/>
  </si>
  <si>
    <t>平成26年度末現在高</t>
  </si>
  <si>
    <t>平成27年度発行額</t>
  </si>
  <si>
    <t>Ｄの借入先別内訳</t>
  </si>
  <si>
    <t xml:space="preserve">Ｄ </t>
  </si>
  <si>
    <t>国の予算貸付・政府関係機関貸付債</t>
  </si>
  <si>
    <t>ok</t>
    <phoneticPr fontId="2"/>
  </si>
  <si>
    <t>「H○年度地方交付税算定状況」が完成したら、交付税ラインから該当箇所のデータをもらって入力してください。</t>
    <phoneticPr fontId="2"/>
  </si>
  <si>
    <t>地方交付税（市町村分）交付決定額</t>
    <phoneticPr fontId="2"/>
  </si>
  <si>
    <t>令　和　６　年　度</t>
    <rPh sb="0" eb="1">
      <t>レイ</t>
    </rPh>
    <rPh sb="2" eb="3">
      <t>ワ</t>
    </rPh>
    <rPh sb="6" eb="7">
      <t>トシ</t>
    </rPh>
    <phoneticPr fontId="2"/>
  </si>
  <si>
    <t>令和６年度</t>
    <rPh sb="0" eb="2">
      <t>レイワ</t>
    </rPh>
    <rPh sb="3" eb="5">
      <t>ネンド</t>
    </rPh>
    <rPh sb="4" eb="5">
      <t>ド</t>
    </rPh>
    <phoneticPr fontId="2"/>
  </si>
  <si>
    <t>（４）令和７年度特別交付税（市町村分）交付決定額</t>
    <rPh sb="3" eb="5">
      <t>レイワ</t>
    </rPh>
    <rPh sb="6" eb="8">
      <t>ネンド</t>
    </rPh>
    <rPh sb="8" eb="10">
      <t>トクベツ</t>
    </rPh>
    <rPh sb="10" eb="13">
      <t>コウフゼイ</t>
    </rPh>
    <rPh sb="14" eb="17">
      <t>シチョウソン</t>
    </rPh>
    <rPh sb="17" eb="18">
      <t>ブン</t>
    </rPh>
    <rPh sb="19" eb="21">
      <t>コウフ</t>
    </rPh>
    <rPh sb="21" eb="24">
      <t>ケッテイガク</t>
    </rPh>
    <phoneticPr fontId="2"/>
  </si>
  <si>
    <t>令和７年度</t>
    <rPh sb="0" eb="2">
      <t>レイワ</t>
    </rPh>
    <rPh sb="3" eb="5">
      <t>ネンド</t>
    </rPh>
    <rPh sb="4" eb="5">
      <t>ド</t>
    </rPh>
    <phoneticPr fontId="2"/>
  </si>
  <si>
    <t>令　和　７　年　度</t>
    <rPh sb="0" eb="1">
      <t>レイ</t>
    </rPh>
    <rPh sb="2" eb="3">
      <t>ワ</t>
    </rPh>
    <rPh sb="6" eb="7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</si>
</sst>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;&quot;△ &quot;#,##0.0"/>
    <numFmt numFmtId="178" formatCode="0.0;&quot;△ &quot;0.0"/>
    <numFmt numFmtId="179" formatCode="#,##0.00;[Red]&quot;△&quot;#,##0.00"/>
    <numFmt numFmtId="180" formatCode="#,##0;[Black]&quot;△&quot;#,##0"/>
    <numFmt numFmtId="181" formatCode="#,##0;[Red]&quot;△&quot;#,##0;&quot;&quot;"/>
    <numFmt numFmtId="182" formatCode="#,##0.0;[Black]&quot;△&quot;#,##0.0"/>
  </numFmts>
  <fonts count="4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325">
    <xf numFmtId="0" fontId="0" fillId="0" borderId="0"/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0" borderId="0" applyFill="0" applyBorder="0" applyAlignment="0"/>
    <xf numFmtId="0" fontId="18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20" fillId="0" borderId="0"/>
    <xf numFmtId="4" fontId="18" fillId="0" borderId="0">
      <alignment horizontal="right"/>
    </xf>
    <xf numFmtId="4" fontId="21" fillId="0" borderId="0">
      <alignment horizontal="right"/>
    </xf>
    <xf numFmtId="0" fontId="22" fillId="0" borderId="0">
      <alignment horizontal="left"/>
    </xf>
    <xf numFmtId="0" fontId="23" fillId="0" borderId="0">
      <alignment horizont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6" borderId="72" applyNumberFormat="0" applyAlignment="0" applyProtection="0">
      <alignment vertical="center"/>
    </xf>
    <xf numFmtId="0" fontId="29" fillId="26" borderId="72" applyNumberFormat="0" applyAlignment="0" applyProtection="0">
      <alignment vertical="center"/>
    </xf>
    <xf numFmtId="0" fontId="29" fillId="26" borderId="72" applyNumberFormat="0" applyAlignment="0" applyProtection="0">
      <alignment vertical="center"/>
    </xf>
    <xf numFmtId="0" fontId="29" fillId="26" borderId="72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28" borderId="73" applyNumberFormat="0" applyFont="0" applyAlignment="0" applyProtection="0">
      <alignment vertical="center"/>
    </xf>
    <xf numFmtId="0" fontId="17" fillId="28" borderId="73" applyNumberFormat="0" applyFont="0" applyAlignment="0" applyProtection="0">
      <alignment vertical="center"/>
    </xf>
    <xf numFmtId="0" fontId="17" fillId="28" borderId="73" applyNumberFormat="0" applyFont="0" applyAlignment="0" applyProtection="0">
      <alignment vertical="center"/>
    </xf>
    <xf numFmtId="0" fontId="17" fillId="28" borderId="73" applyNumberFormat="0" applyFont="0" applyAlignment="0" applyProtection="0">
      <alignment vertical="center"/>
    </xf>
    <xf numFmtId="0" fontId="17" fillId="28" borderId="73" applyNumberFormat="0" applyFont="0" applyAlignment="0" applyProtection="0">
      <alignment vertical="center"/>
    </xf>
    <xf numFmtId="0" fontId="17" fillId="28" borderId="73" applyNumberFormat="0" applyFont="0" applyAlignment="0" applyProtection="0">
      <alignment vertical="center"/>
    </xf>
    <xf numFmtId="0" fontId="17" fillId="28" borderId="73" applyNumberFormat="0" applyFont="0" applyAlignment="0" applyProtection="0">
      <alignment vertical="center"/>
    </xf>
    <xf numFmtId="0" fontId="17" fillId="28" borderId="73" applyNumberFormat="0" applyFont="0" applyAlignment="0" applyProtection="0">
      <alignment vertical="center"/>
    </xf>
    <xf numFmtId="0" fontId="17" fillId="28" borderId="73" applyNumberFormat="0" applyFont="0" applyAlignment="0" applyProtection="0">
      <alignment vertical="center"/>
    </xf>
    <xf numFmtId="0" fontId="25" fillId="28" borderId="73" applyNumberFormat="0" applyFont="0" applyAlignment="0" applyProtection="0">
      <alignment vertical="center"/>
    </xf>
    <xf numFmtId="0" fontId="25" fillId="28" borderId="73" applyNumberFormat="0" applyFont="0" applyAlignment="0" applyProtection="0">
      <alignment vertical="center"/>
    </xf>
    <xf numFmtId="0" fontId="31" fillId="0" borderId="74" applyNumberFormat="0" applyFill="0" applyAlignment="0" applyProtection="0">
      <alignment vertical="center"/>
    </xf>
    <xf numFmtId="0" fontId="31" fillId="0" borderId="74" applyNumberFormat="0" applyFill="0" applyAlignment="0" applyProtection="0">
      <alignment vertical="center"/>
    </xf>
    <xf numFmtId="0" fontId="31" fillId="0" borderId="74" applyNumberFormat="0" applyFill="0" applyAlignment="0" applyProtection="0">
      <alignment vertical="center"/>
    </xf>
    <xf numFmtId="0" fontId="31" fillId="0" borderId="74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75" applyNumberFormat="0" applyAlignment="0" applyProtection="0">
      <alignment vertical="center"/>
    </xf>
    <xf numFmtId="0" fontId="33" fillId="30" borderId="75" applyNumberFormat="0" applyAlignment="0" applyProtection="0">
      <alignment vertical="center"/>
    </xf>
    <xf numFmtId="0" fontId="33" fillId="30" borderId="75" applyNumberFormat="0" applyAlignment="0" applyProtection="0">
      <alignment vertical="center"/>
    </xf>
    <xf numFmtId="0" fontId="33" fillId="30" borderId="7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" fillId="0" borderId="0">
      <protection locked="0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4" fillId="0" borderId="0"/>
    <xf numFmtId="0" fontId="35" fillId="0" borderId="76" applyNumberFormat="0" applyFill="0" applyAlignment="0" applyProtection="0">
      <alignment vertical="center"/>
    </xf>
    <xf numFmtId="0" fontId="35" fillId="0" borderId="76" applyNumberFormat="0" applyFill="0" applyAlignment="0" applyProtection="0">
      <alignment vertical="center"/>
    </xf>
    <xf numFmtId="0" fontId="35" fillId="0" borderId="76" applyNumberFormat="0" applyFill="0" applyAlignment="0" applyProtection="0">
      <alignment vertical="center"/>
    </xf>
    <xf numFmtId="0" fontId="35" fillId="0" borderId="76" applyNumberFormat="0" applyFill="0" applyAlignment="0" applyProtection="0">
      <alignment vertical="center"/>
    </xf>
    <xf numFmtId="0" fontId="36" fillId="0" borderId="77" applyNumberFormat="0" applyFill="0" applyAlignment="0" applyProtection="0">
      <alignment vertical="center"/>
    </xf>
    <xf numFmtId="0" fontId="36" fillId="0" borderId="77" applyNumberFormat="0" applyFill="0" applyAlignment="0" applyProtection="0">
      <alignment vertical="center"/>
    </xf>
    <xf numFmtId="0" fontId="36" fillId="0" borderId="77" applyNumberFormat="0" applyFill="0" applyAlignment="0" applyProtection="0">
      <alignment vertical="center"/>
    </xf>
    <xf numFmtId="0" fontId="36" fillId="0" borderId="77" applyNumberFormat="0" applyFill="0" applyAlignment="0" applyProtection="0">
      <alignment vertical="center"/>
    </xf>
    <xf numFmtId="0" fontId="37" fillId="0" borderId="78" applyNumberFormat="0" applyFill="0" applyAlignment="0" applyProtection="0">
      <alignment vertical="center"/>
    </xf>
    <xf numFmtId="0" fontId="37" fillId="0" borderId="78" applyNumberFormat="0" applyFill="0" applyAlignment="0" applyProtection="0">
      <alignment vertical="center"/>
    </xf>
    <xf numFmtId="0" fontId="37" fillId="0" borderId="78" applyNumberFormat="0" applyFill="0" applyAlignment="0" applyProtection="0">
      <alignment vertical="center"/>
    </xf>
    <xf numFmtId="0" fontId="37" fillId="0" borderId="7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9" applyNumberFormat="0" applyFill="0" applyAlignment="0" applyProtection="0">
      <alignment vertical="center"/>
    </xf>
    <xf numFmtId="0" fontId="38" fillId="0" borderId="79" applyNumberFormat="0" applyFill="0" applyAlignment="0" applyProtection="0">
      <alignment vertical="center"/>
    </xf>
    <xf numFmtId="0" fontId="38" fillId="0" borderId="79" applyNumberFormat="0" applyFill="0" applyAlignment="0" applyProtection="0">
      <alignment vertical="center"/>
    </xf>
    <xf numFmtId="0" fontId="38" fillId="0" borderId="79" applyNumberFormat="0" applyFill="0" applyAlignment="0" applyProtection="0">
      <alignment vertical="center"/>
    </xf>
    <xf numFmtId="0" fontId="39" fillId="30" borderId="80" applyNumberFormat="0" applyAlignment="0" applyProtection="0">
      <alignment vertical="center"/>
    </xf>
    <xf numFmtId="0" fontId="39" fillId="30" borderId="80" applyNumberFormat="0" applyAlignment="0" applyProtection="0">
      <alignment vertical="center"/>
    </xf>
    <xf numFmtId="0" fontId="39" fillId="30" borderId="80" applyNumberFormat="0" applyAlignment="0" applyProtection="0">
      <alignment vertical="center"/>
    </xf>
    <xf numFmtId="0" fontId="39" fillId="30" borderId="8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1" borderId="75" applyNumberFormat="0" applyAlignment="0" applyProtection="0">
      <alignment vertical="center"/>
    </xf>
    <xf numFmtId="0" fontId="41" fillId="31" borderId="75" applyNumberFormat="0" applyAlignment="0" applyProtection="0">
      <alignment vertical="center"/>
    </xf>
    <xf numFmtId="0" fontId="41" fillId="31" borderId="75" applyNumberFormat="0" applyAlignment="0" applyProtection="0">
      <alignment vertical="center"/>
    </xf>
    <xf numFmtId="0" fontId="41" fillId="31" borderId="75" applyNumberFormat="0" applyAlignment="0" applyProtection="0">
      <alignment vertical="center"/>
    </xf>
    <xf numFmtId="0" fontId="42" fillId="0" borderId="0">
      <alignment vertical="center"/>
    </xf>
    <xf numFmtId="3" fontId="8" fillId="0" borderId="0"/>
    <xf numFmtId="3" fontId="8" fillId="0" borderId="0"/>
    <xf numFmtId="0" fontId="25" fillId="0" borderId="0">
      <alignment vertical="center"/>
    </xf>
    <xf numFmtId="0" fontId="7" fillId="0" borderId="0"/>
    <xf numFmtId="37" fontId="7" fillId="0" borderId="0"/>
    <xf numFmtId="0" fontId="3" fillId="0" borderId="0"/>
    <xf numFmtId="0" fontId="3" fillId="0" borderId="0"/>
    <xf numFmtId="0" fontId="3" fillId="0" borderId="0"/>
    <xf numFmtId="0" fontId="1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>
      <alignment vertical="center"/>
    </xf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7" fillId="0" borderId="0"/>
    <xf numFmtId="0" fontId="17" fillId="0" borderId="0">
      <alignment vertical="center"/>
    </xf>
    <xf numFmtId="0" fontId="25" fillId="0" borderId="0">
      <alignment vertical="center"/>
    </xf>
    <xf numFmtId="0" fontId="3" fillId="0" borderId="0"/>
    <xf numFmtId="0" fontId="9" fillId="0" borderId="0"/>
    <xf numFmtId="0" fontId="3" fillId="0" borderId="0"/>
    <xf numFmtId="0" fontId="3" fillId="0" borderId="0">
      <alignment vertical="center"/>
    </xf>
    <xf numFmtId="3" fontId="8" fillId="0" borderId="0"/>
    <xf numFmtId="0" fontId="9" fillId="0" borderId="0"/>
    <xf numFmtId="0" fontId="25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25" fillId="0" borderId="0">
      <alignment vertical="center"/>
    </xf>
    <xf numFmtId="0" fontId="9" fillId="0" borderId="0"/>
    <xf numFmtId="0" fontId="3" fillId="0" borderId="0">
      <alignment vertical="center"/>
    </xf>
    <xf numFmtId="0" fontId="25" fillId="0" borderId="0">
      <alignment vertical="center"/>
    </xf>
    <xf numFmtId="3" fontId="8" fillId="0" borderId="0"/>
    <xf numFmtId="0" fontId="25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3" fontId="8" fillId="0" borderId="0"/>
    <xf numFmtId="0" fontId="42" fillId="0" borderId="0">
      <alignment vertical="center"/>
    </xf>
    <xf numFmtId="3" fontId="8" fillId="0" borderId="0"/>
    <xf numFmtId="0" fontId="42" fillId="0" borderId="0">
      <alignment vertical="center"/>
    </xf>
    <xf numFmtId="0" fontId="3" fillId="0" borderId="0">
      <alignment vertical="center"/>
    </xf>
    <xf numFmtId="0" fontId="7" fillId="0" borderId="0"/>
    <xf numFmtId="0" fontId="43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180">
    <xf numFmtId="0" fontId="0" fillId="0" borderId="0" xfId="0"/>
    <xf numFmtId="38" fontId="6" fillId="0" borderId="34" xfId="148" applyFont="1" applyFill="1" applyBorder="1" applyAlignment="1">
      <alignment horizontal="distributed" justifyLastLine="1"/>
    </xf>
    <xf numFmtId="38" fontId="6" fillId="0" borderId="19" xfId="148" applyFont="1" applyFill="1" applyBorder="1" applyAlignment="1">
      <alignment horizontal="distributed" justifyLastLine="1"/>
    </xf>
    <xf numFmtId="38" fontId="6" fillId="0" borderId="0" xfId="148" applyFont="1" applyFill="1"/>
    <xf numFmtId="38" fontId="11" fillId="0" borderId="0" xfId="148" applyFont="1" applyFill="1"/>
    <xf numFmtId="38" fontId="13" fillId="0" borderId="0" xfId="148" applyFont="1" applyFill="1"/>
    <xf numFmtId="38" fontId="14" fillId="0" borderId="0" xfId="148" applyFont="1" applyFill="1"/>
    <xf numFmtId="38" fontId="15" fillId="0" borderId="0" xfId="148" applyFont="1" applyFill="1"/>
    <xf numFmtId="38" fontId="15" fillId="0" borderId="0" xfId="148" applyFont="1" applyFill="1" applyAlignment="1">
      <alignment horizontal="right"/>
    </xf>
    <xf numFmtId="38" fontId="15" fillId="0" borderId="7" xfId="148" applyFont="1" applyFill="1" applyBorder="1" applyAlignment="1">
      <alignment vertical="center" justifyLastLine="1"/>
    </xf>
    <xf numFmtId="38" fontId="15" fillId="0" borderId="49" xfId="148" applyFont="1" applyFill="1" applyBorder="1" applyAlignment="1">
      <alignment vertical="center" justifyLastLine="1"/>
    </xf>
    <xf numFmtId="38" fontId="15" fillId="0" borderId="51" xfId="148" applyFont="1" applyFill="1" applyBorder="1" applyAlignment="1">
      <alignment vertical="center" justifyLastLine="1"/>
    </xf>
    <xf numFmtId="38" fontId="15" fillId="0" borderId="38" xfId="148" applyFont="1" applyFill="1" applyBorder="1" applyAlignment="1">
      <alignment vertical="center" justifyLastLine="1"/>
    </xf>
    <xf numFmtId="38" fontId="15" fillId="0" borderId="14" xfId="148" applyFont="1" applyFill="1" applyBorder="1"/>
    <xf numFmtId="38" fontId="15" fillId="0" borderId="3" xfId="148" applyFont="1" applyFill="1" applyBorder="1" applyAlignment="1">
      <alignment horizontal="distributed"/>
    </xf>
    <xf numFmtId="38" fontId="15" fillId="0" borderId="25" xfId="148" applyFont="1" applyFill="1" applyBorder="1"/>
    <xf numFmtId="38" fontId="15" fillId="0" borderId="12" xfId="148" applyFont="1" applyFill="1" applyBorder="1"/>
    <xf numFmtId="38" fontId="15" fillId="0" borderId="4" xfId="148" applyFont="1" applyFill="1" applyBorder="1" applyAlignment="1">
      <alignment horizontal="distributed"/>
    </xf>
    <xf numFmtId="38" fontId="15" fillId="0" borderId="23" xfId="148" applyFont="1" applyFill="1" applyBorder="1"/>
    <xf numFmtId="38" fontId="15" fillId="0" borderId="56" xfId="148" applyFont="1" applyFill="1" applyBorder="1"/>
    <xf numFmtId="38" fontId="15" fillId="0" borderId="57" xfId="148" applyFont="1" applyFill="1" applyBorder="1" applyAlignment="1">
      <alignment horizontal="distributed"/>
    </xf>
    <xf numFmtId="38" fontId="15" fillId="0" borderId="58" xfId="148" applyFont="1" applyFill="1" applyBorder="1"/>
    <xf numFmtId="38" fontId="15" fillId="0" borderId="13" xfId="148" applyFont="1" applyFill="1" applyBorder="1"/>
    <xf numFmtId="38" fontId="15" fillId="0" borderId="5" xfId="148" applyFont="1" applyFill="1" applyBorder="1" applyAlignment="1">
      <alignment horizontal="distributed"/>
    </xf>
    <xf numFmtId="38" fontId="15" fillId="0" borderId="24" xfId="148" applyFont="1" applyFill="1" applyBorder="1"/>
    <xf numFmtId="38" fontId="15" fillId="0" borderId="9" xfId="148" applyFont="1" applyFill="1" applyBorder="1"/>
    <xf numFmtId="38" fontId="15" fillId="0" borderId="0" xfId="148" applyFont="1" applyFill="1" applyBorder="1" applyAlignment="1">
      <alignment horizontal="distributed"/>
    </xf>
    <xf numFmtId="38" fontId="15" fillId="0" borderId="33" xfId="148" applyFont="1" applyFill="1" applyBorder="1"/>
    <xf numFmtId="38" fontId="15" fillId="0" borderId="51" xfId="148" applyFont="1" applyFill="1" applyBorder="1"/>
    <xf numFmtId="38" fontId="15" fillId="0" borderId="52" xfId="148" applyFont="1" applyFill="1" applyBorder="1" applyAlignment="1">
      <alignment horizontal="distributed"/>
    </xf>
    <xf numFmtId="38" fontId="15" fillId="0" borderId="38" xfId="148" applyFont="1" applyFill="1" applyBorder="1"/>
    <xf numFmtId="38" fontId="15" fillId="0" borderId="8" xfId="148" applyFont="1" applyFill="1" applyBorder="1"/>
    <xf numFmtId="38" fontId="15" fillId="0" borderId="8" xfId="148" applyFont="1" applyFill="1" applyBorder="1" applyAlignment="1">
      <alignment horizontal="distributed"/>
    </xf>
    <xf numFmtId="38" fontId="15" fillId="0" borderId="7" xfId="148" applyFont="1" applyFill="1" applyBorder="1"/>
    <xf numFmtId="38" fontId="15" fillId="0" borderId="20" xfId="148" applyFont="1" applyFill="1" applyBorder="1"/>
    <xf numFmtId="38" fontId="15" fillId="0" borderId="2" xfId="148" applyFont="1" applyFill="1" applyBorder="1" applyAlignment="1">
      <alignment horizontal="distributed"/>
    </xf>
    <xf numFmtId="38" fontId="15" fillId="0" borderId="2" xfId="148" applyFont="1" applyFill="1" applyBorder="1"/>
    <xf numFmtId="38" fontId="15" fillId="0" borderId="52" xfId="148" applyFont="1" applyFill="1" applyBorder="1"/>
    <xf numFmtId="38" fontId="15" fillId="0" borderId="0" xfId="148" applyFont="1" applyFill="1" applyBorder="1"/>
    <xf numFmtId="38" fontId="15" fillId="0" borderId="0" xfId="148" applyFont="1" applyFill="1" applyBorder="1" applyAlignment="1">
      <alignment vertical="center"/>
    </xf>
    <xf numFmtId="180" fontId="15" fillId="0" borderId="0" xfId="148" applyNumberFormat="1" applyFont="1" applyFill="1" applyBorder="1"/>
    <xf numFmtId="38" fontId="15" fillId="0" borderId="0" xfId="148" applyFont="1" applyFill="1" applyAlignment="1">
      <alignment vertical="top"/>
    </xf>
    <xf numFmtId="38" fontId="11" fillId="0" borderId="0" xfId="148" applyFont="1" applyFill="1" applyAlignment="1">
      <alignment horizontal="center"/>
    </xf>
    <xf numFmtId="38" fontId="11" fillId="0" borderId="10" xfId="148" applyFont="1" applyFill="1" applyBorder="1" applyAlignment="1">
      <alignment horizontal="center"/>
    </xf>
    <xf numFmtId="38" fontId="11" fillId="0" borderId="10" xfId="148" applyFont="1" applyFill="1" applyBorder="1" applyAlignment="1">
      <alignment horizontal="center" shrinkToFit="1"/>
    </xf>
    <xf numFmtId="38" fontId="16" fillId="0" borderId="8" xfId="148" applyFont="1" applyFill="1" applyBorder="1" applyProtection="1">
      <protection locked="0"/>
    </xf>
    <xf numFmtId="38" fontId="16" fillId="0" borderId="8" xfId="148" applyFont="1" applyFill="1" applyBorder="1"/>
    <xf numFmtId="180" fontId="16" fillId="0" borderId="8" xfId="148" applyNumberFormat="1" applyFont="1" applyFill="1" applyBorder="1"/>
    <xf numFmtId="38" fontId="15" fillId="0" borderId="50" xfId="148" applyFont="1" applyFill="1" applyBorder="1" applyAlignment="1">
      <alignment horizontal="center" vertical="center" justifyLastLine="1"/>
    </xf>
    <xf numFmtId="38" fontId="15" fillId="0" borderId="48" xfId="148" applyFont="1" applyFill="1" applyBorder="1" applyAlignment="1">
      <alignment horizontal="center" vertical="center" justifyLastLine="1"/>
    </xf>
    <xf numFmtId="38" fontId="15" fillId="0" borderId="53" xfId="148" applyFont="1" applyFill="1" applyBorder="1" applyAlignment="1">
      <alignment horizontal="center"/>
    </xf>
    <xf numFmtId="38" fontId="15" fillId="0" borderId="32" xfId="148" applyFont="1" applyFill="1" applyBorder="1" applyAlignment="1">
      <alignment horizontal="center"/>
    </xf>
    <xf numFmtId="38" fontId="15" fillId="0" borderId="63" xfId="148" applyFont="1" applyFill="1" applyBorder="1" applyAlignment="1">
      <alignment horizontal="center"/>
    </xf>
    <xf numFmtId="0" fontId="0" fillId="0" borderId="0" xfId="0" applyAlignment="1">
      <alignment vertical="center"/>
    </xf>
    <xf numFmtId="176" fontId="6" fillId="0" borderId="0" xfId="148" applyNumberFormat="1" applyFont="1" applyFill="1"/>
    <xf numFmtId="176" fontId="6" fillId="0" borderId="21" xfId="148" applyNumberFormat="1" applyFont="1" applyFill="1" applyBorder="1" applyAlignment="1">
      <alignment horizontal="distributed" justifyLastLine="1"/>
    </xf>
    <xf numFmtId="38" fontId="6" fillId="0" borderId="27" xfId="148" applyFont="1" applyFill="1" applyBorder="1"/>
    <xf numFmtId="38" fontId="6" fillId="0" borderId="18" xfId="148" applyFont="1" applyFill="1" applyBorder="1" applyAlignment="1">
      <alignment shrinkToFit="1"/>
    </xf>
    <xf numFmtId="177" fontId="6" fillId="0" borderId="42" xfId="148" applyNumberFormat="1" applyFont="1" applyFill="1" applyBorder="1"/>
    <xf numFmtId="38" fontId="6" fillId="0" borderId="16" xfId="148" applyFont="1" applyFill="1" applyBorder="1"/>
    <xf numFmtId="38" fontId="6" fillId="0" borderId="16" xfId="148" applyFont="1" applyFill="1" applyBorder="1" applyAlignment="1">
      <alignment shrinkToFit="1"/>
    </xf>
    <xf numFmtId="177" fontId="6" fillId="0" borderId="39" xfId="148" applyNumberFormat="1" applyFont="1" applyFill="1" applyBorder="1"/>
    <xf numFmtId="38" fontId="6" fillId="0" borderId="17" xfId="148" applyFont="1" applyFill="1" applyBorder="1"/>
    <xf numFmtId="38" fontId="6" fillId="0" borderId="19" xfId="148" applyFont="1" applyFill="1" applyBorder="1"/>
    <xf numFmtId="38" fontId="6" fillId="0" borderId="19" xfId="148" applyFont="1" applyFill="1" applyBorder="1" applyAlignment="1">
      <alignment shrinkToFit="1"/>
    </xf>
    <xf numFmtId="177" fontId="6" fillId="0" borderId="40" xfId="148" applyNumberFormat="1" applyFont="1" applyFill="1" applyBorder="1"/>
    <xf numFmtId="38" fontId="6" fillId="0" borderId="27" xfId="148" applyFont="1" applyFill="1" applyBorder="1" applyAlignment="1">
      <alignment shrinkToFit="1"/>
    </xf>
    <xf numFmtId="177" fontId="6" fillId="0" borderId="41" xfId="148" applyNumberFormat="1" applyFont="1" applyFill="1" applyBorder="1"/>
    <xf numFmtId="38" fontId="6" fillId="0" borderId="18" xfId="148" applyFont="1" applyFill="1" applyBorder="1"/>
    <xf numFmtId="38" fontId="6" fillId="0" borderId="32" xfId="148" applyFont="1" applyFill="1" applyBorder="1"/>
    <xf numFmtId="38" fontId="6" fillId="0" borderId="69" xfId="148" applyFont="1" applyFill="1" applyBorder="1" applyAlignment="1">
      <alignment shrinkToFit="1"/>
    </xf>
    <xf numFmtId="177" fontId="6" fillId="0" borderId="70" xfId="148" applyNumberFormat="1" applyFont="1" applyFill="1" applyBorder="1"/>
    <xf numFmtId="38" fontId="6" fillId="0" borderId="2" xfId="148" applyFont="1" applyFill="1" applyBorder="1" applyAlignment="1">
      <alignment shrinkToFit="1"/>
    </xf>
    <xf numFmtId="177" fontId="6" fillId="0" borderId="2" xfId="148" applyNumberFormat="1" applyFont="1" applyFill="1" applyBorder="1"/>
    <xf numFmtId="38" fontId="6" fillId="0" borderId="28" xfId="148" applyFont="1" applyFill="1" applyBorder="1" applyAlignment="1">
      <alignment shrinkToFit="1"/>
    </xf>
    <xf numFmtId="177" fontId="6" fillId="0" borderId="43" xfId="148" applyNumberFormat="1" applyFont="1" applyFill="1" applyBorder="1"/>
    <xf numFmtId="38" fontId="6" fillId="0" borderId="31" xfId="148" applyFont="1" applyFill="1" applyBorder="1" applyAlignment="1">
      <alignment shrinkToFit="1"/>
    </xf>
    <xf numFmtId="38" fontId="6" fillId="0" borderId="0" xfId="148" applyFont="1" applyFill="1" applyBorder="1"/>
    <xf numFmtId="176" fontId="6" fillId="0" borderId="0" xfId="148" applyNumberFormat="1" applyFont="1" applyFill="1" applyBorder="1"/>
    <xf numFmtId="176" fontId="6" fillId="0" borderId="28" xfId="148" applyNumberFormat="1" applyFont="1" applyFill="1" applyBorder="1"/>
    <xf numFmtId="176" fontId="6" fillId="0" borderId="31" xfId="148" applyNumberFormat="1" applyFont="1" applyFill="1" applyBorder="1"/>
    <xf numFmtId="176" fontId="6" fillId="0" borderId="26" xfId="148" applyNumberFormat="1" applyFont="1" applyFill="1" applyBorder="1"/>
    <xf numFmtId="38" fontId="15" fillId="0" borderId="85" xfId="148" applyFont="1" applyFill="1" applyBorder="1" applyAlignment="1">
      <alignment horizontal="center" vertical="center" justifyLastLine="1"/>
    </xf>
    <xf numFmtId="38" fontId="15" fillId="0" borderId="62" xfId="148" applyFont="1" applyFill="1" applyBorder="1" applyAlignment="1">
      <alignment horizontal="center" vertical="center" justifyLastLine="1"/>
    </xf>
    <xf numFmtId="38" fontId="4" fillId="0" borderId="0" xfId="148" applyFont="1" applyFill="1"/>
    <xf numFmtId="38" fontId="6" fillId="0" borderId="21" xfId="148" applyFont="1" applyFill="1" applyBorder="1" applyAlignment="1">
      <alignment horizontal="distributed" justifyLastLine="1"/>
    </xf>
    <xf numFmtId="38" fontId="6" fillId="0" borderId="0" xfId="148" applyFont="1" applyFill="1" applyBorder="1" applyAlignment="1">
      <alignment horizontal="distributed" justifyLastLine="1"/>
    </xf>
    <xf numFmtId="38" fontId="6" fillId="0" borderId="11" xfId="148" applyFont="1" applyFill="1" applyBorder="1"/>
    <xf numFmtId="38" fontId="6" fillId="0" borderId="6" xfId="148" applyFont="1" applyFill="1" applyBorder="1" applyAlignment="1">
      <alignment horizontal="distributed"/>
    </xf>
    <xf numFmtId="38" fontId="6" fillId="0" borderId="22" xfId="148" applyFont="1" applyFill="1" applyBorder="1"/>
    <xf numFmtId="37" fontId="6" fillId="0" borderId="15" xfId="319" applyNumberFormat="1" applyFont="1" applyBorder="1" applyAlignment="1"/>
    <xf numFmtId="177" fontId="6" fillId="0" borderId="35" xfId="148" applyNumberFormat="1" applyFont="1" applyFill="1" applyBorder="1"/>
    <xf numFmtId="38" fontId="6" fillId="0" borderId="0" xfId="148" applyFont="1" applyFill="1" applyBorder="1" applyAlignment="1">
      <alignment horizontal="right" shrinkToFit="1"/>
    </xf>
    <xf numFmtId="38" fontId="6" fillId="0" borderId="12" xfId="148" applyFont="1" applyFill="1" applyBorder="1"/>
    <xf numFmtId="38" fontId="6" fillId="0" borderId="4" xfId="148" applyFont="1" applyFill="1" applyBorder="1" applyAlignment="1">
      <alignment horizontal="distributed"/>
    </xf>
    <xf numFmtId="38" fontId="6" fillId="0" borderId="23" xfId="148" applyFont="1" applyFill="1" applyBorder="1"/>
    <xf numFmtId="38" fontId="6" fillId="0" borderId="44" xfId="148" applyFont="1" applyFill="1" applyBorder="1" applyAlignment="1">
      <alignment shrinkToFit="1"/>
    </xf>
    <xf numFmtId="177" fontId="6" fillId="0" borderId="37" xfId="148" applyNumberFormat="1" applyFont="1" applyFill="1" applyBorder="1"/>
    <xf numFmtId="38" fontId="6" fillId="0" borderId="13" xfId="148" applyFont="1" applyFill="1" applyBorder="1"/>
    <xf numFmtId="38" fontId="6" fillId="0" borderId="5" xfId="148" applyFont="1" applyFill="1" applyBorder="1" applyAlignment="1">
      <alignment horizontal="distributed"/>
    </xf>
    <xf numFmtId="38" fontId="6" fillId="0" borderId="24" xfId="148" applyFont="1" applyFill="1" applyBorder="1"/>
    <xf numFmtId="38" fontId="6" fillId="0" borderId="45" xfId="148" applyFont="1" applyFill="1" applyBorder="1" applyAlignment="1">
      <alignment shrinkToFit="1"/>
    </xf>
    <xf numFmtId="177" fontId="6" fillId="0" borderId="21" xfId="148" applyNumberFormat="1" applyFont="1" applyFill="1" applyBorder="1"/>
    <xf numFmtId="38" fontId="6" fillId="0" borderId="54" xfId="148" applyFont="1" applyFill="1" applyBorder="1" applyAlignment="1">
      <alignment shrinkToFit="1"/>
    </xf>
    <xf numFmtId="177" fontId="6" fillId="0" borderId="46" xfId="148" applyNumberFormat="1" applyFont="1" applyFill="1" applyBorder="1"/>
    <xf numFmtId="38" fontId="6" fillId="0" borderId="14" xfId="148" applyFont="1" applyFill="1" applyBorder="1"/>
    <xf numFmtId="38" fontId="6" fillId="0" borderId="3" xfId="148" applyFont="1" applyFill="1" applyBorder="1" applyAlignment="1">
      <alignment horizontal="distributed"/>
    </xf>
    <xf numFmtId="38" fontId="6" fillId="0" borderId="25" xfId="148" applyFont="1" applyFill="1" applyBorder="1"/>
    <xf numFmtId="38" fontId="6" fillId="0" borderId="47" xfId="148" applyFont="1" applyFill="1" applyBorder="1" applyAlignment="1">
      <alignment shrinkToFit="1"/>
    </xf>
    <xf numFmtId="38" fontId="6" fillId="0" borderId="9" xfId="148" applyFont="1" applyFill="1" applyBorder="1"/>
    <xf numFmtId="38" fontId="6" fillId="0" borderId="0" xfId="148" applyFont="1" applyFill="1" applyBorder="1" applyAlignment="1">
      <alignment horizontal="distributed"/>
    </xf>
    <xf numFmtId="38" fontId="6" fillId="0" borderId="33" xfId="148" applyFont="1" applyFill="1" applyBorder="1"/>
    <xf numFmtId="38" fontId="6" fillId="0" borderId="55" xfId="148" applyFont="1" applyFill="1" applyBorder="1" applyAlignment="1">
      <alignment shrinkToFit="1"/>
    </xf>
    <xf numFmtId="38" fontId="6" fillId="0" borderId="32" xfId="148" applyFont="1" applyFill="1" applyBorder="1" applyAlignment="1">
      <alignment shrinkToFit="1"/>
    </xf>
    <xf numFmtId="38" fontId="6" fillId="0" borderId="2" xfId="148" applyFont="1" applyFill="1" applyBorder="1"/>
    <xf numFmtId="38" fontId="6" fillId="0" borderId="2" xfId="148" applyFont="1" applyFill="1" applyBorder="1" applyAlignment="1">
      <alignment horizontal="distributed"/>
    </xf>
    <xf numFmtId="38" fontId="6" fillId="0" borderId="2" xfId="148" applyFont="1" applyFill="1" applyBorder="1" applyAlignment="1" applyProtection="1">
      <alignment shrinkToFit="1"/>
      <protection locked="0"/>
    </xf>
    <xf numFmtId="179" fontId="6" fillId="0" borderId="2" xfId="148" applyNumberFormat="1" applyFont="1" applyFill="1" applyBorder="1"/>
    <xf numFmtId="38" fontId="6" fillId="0" borderId="20" xfId="148" applyFont="1" applyFill="1" applyBorder="1"/>
    <xf numFmtId="38" fontId="6" fillId="0" borderId="26" xfId="148" applyFont="1" applyFill="1" applyBorder="1"/>
    <xf numFmtId="38" fontId="6" fillId="0" borderId="0" xfId="148" applyFont="1" applyFill="1" applyBorder="1" applyAlignment="1">
      <alignment shrinkToFit="1"/>
    </xf>
    <xf numFmtId="177" fontId="6" fillId="0" borderId="36" xfId="148" applyNumberFormat="1" applyFont="1" applyFill="1" applyBorder="1"/>
    <xf numFmtId="38" fontId="6" fillId="0" borderId="0" xfId="148" applyFont="1" applyFill="1" applyBorder="1" applyAlignment="1"/>
    <xf numFmtId="176" fontId="6" fillId="0" borderId="2" xfId="148" applyNumberFormat="1" applyFont="1" applyFill="1" applyBorder="1"/>
    <xf numFmtId="176" fontId="6" fillId="0" borderId="9" xfId="148" applyNumberFormat="1" applyFont="1" applyFill="1" applyBorder="1"/>
    <xf numFmtId="38" fontId="6" fillId="0" borderId="0" xfId="148" applyFont="1" applyFill="1" applyAlignment="1"/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38" fontId="10" fillId="0" borderId="0" xfId="0" applyNumberFormat="1" applyFont="1" applyAlignment="1" applyProtection="1">
      <alignment horizontal="left" vertical="top" wrapText="1"/>
      <protection locked="0"/>
    </xf>
    <xf numFmtId="38" fontId="6" fillId="0" borderId="0" xfId="148" applyFont="1" applyFill="1" applyAlignment="1">
      <alignment horizontal="center"/>
    </xf>
    <xf numFmtId="0" fontId="5" fillId="0" borderId="10" xfId="0" applyFont="1" applyBorder="1" applyAlignment="1" applyProtection="1">
      <alignment horizontal="center" vertical="top" shrinkToFi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177" fontId="6" fillId="0" borderId="0" xfId="148" applyNumberFormat="1" applyFont="1" applyFill="1" applyBorder="1"/>
    <xf numFmtId="38" fontId="6" fillId="0" borderId="0" xfId="148" applyFont="1" applyFill="1" applyBorder="1" applyAlignment="1" applyProtection="1">
      <alignment shrinkToFit="1"/>
      <protection locked="0"/>
    </xf>
    <xf numFmtId="178" fontId="6" fillId="0" borderId="0" xfId="148" applyNumberFormat="1" applyFont="1" applyFill="1" applyBorder="1" applyAlignment="1"/>
    <xf numFmtId="178" fontId="6" fillId="0" borderId="0" xfId="148" applyNumberFormat="1" applyFont="1" applyFill="1" applyBorder="1"/>
    <xf numFmtId="0" fontId="12" fillId="0" borderId="0" xfId="0" applyFont="1"/>
    <xf numFmtId="181" fontId="16" fillId="0" borderId="65" xfId="295" applyNumberFormat="1" applyFont="1" applyBorder="1" applyAlignment="1">
      <alignment vertical="center" shrinkToFit="1"/>
    </xf>
    <xf numFmtId="181" fontId="16" fillId="0" borderId="29" xfId="295" applyNumberFormat="1" applyFont="1" applyBorder="1" applyAlignment="1">
      <alignment vertical="center" shrinkToFit="1"/>
    </xf>
    <xf numFmtId="180" fontId="16" fillId="0" borderId="59" xfId="295" applyNumberFormat="1" applyFont="1" applyBorder="1" applyAlignment="1">
      <alignment vertical="center" shrinkToFit="1"/>
    </xf>
    <xf numFmtId="182" fontId="16" fillId="0" borderId="60" xfId="295" applyNumberFormat="1" applyFont="1" applyBorder="1" applyAlignment="1">
      <alignment vertical="center" shrinkToFit="1"/>
    </xf>
    <xf numFmtId="181" fontId="16" fillId="0" borderId="66" xfId="295" applyNumberFormat="1" applyFont="1" applyBorder="1" applyAlignment="1">
      <alignment vertical="center" shrinkToFit="1"/>
    </xf>
    <xf numFmtId="181" fontId="16" fillId="0" borderId="30" xfId="295" applyNumberFormat="1" applyFont="1" applyBorder="1" applyAlignment="1">
      <alignment vertical="center" shrinkToFit="1"/>
    </xf>
    <xf numFmtId="181" fontId="16" fillId="0" borderId="67" xfId="295" applyNumberFormat="1" applyFont="1" applyBorder="1" applyAlignment="1">
      <alignment vertical="center" shrinkToFit="1"/>
    </xf>
    <xf numFmtId="181" fontId="16" fillId="0" borderId="64" xfId="295" applyNumberFormat="1" applyFont="1" applyBorder="1" applyAlignment="1">
      <alignment vertical="center" shrinkToFit="1"/>
    </xf>
    <xf numFmtId="180" fontId="16" fillId="0" borderId="61" xfId="295" applyNumberFormat="1" applyFont="1" applyBorder="1" applyAlignment="1">
      <alignment vertical="center" shrinkToFit="1"/>
    </xf>
    <xf numFmtId="182" fontId="16" fillId="0" borderId="81" xfId="295" applyNumberFormat="1" applyFont="1" applyBorder="1" applyAlignment="1">
      <alignment vertical="center" shrinkToFit="1"/>
    </xf>
    <xf numFmtId="181" fontId="16" fillId="0" borderId="68" xfId="295" applyNumberFormat="1" applyFont="1" applyBorder="1" applyAlignment="1">
      <alignment vertical="center" shrinkToFit="1"/>
    </xf>
    <xf numFmtId="181" fontId="16" fillId="0" borderId="53" xfId="295" applyNumberFormat="1" applyFont="1" applyBorder="1" applyAlignment="1">
      <alignment vertical="center" shrinkToFit="1"/>
    </xf>
    <xf numFmtId="181" fontId="16" fillId="0" borderId="52" xfId="295" applyNumberFormat="1" applyFont="1" applyBorder="1" applyAlignment="1">
      <alignment vertical="center" shrinkToFit="1"/>
    </xf>
    <xf numFmtId="181" fontId="16" fillId="0" borderId="83" xfId="295" applyNumberFormat="1" applyFont="1" applyBorder="1" applyAlignment="1">
      <alignment vertical="center" shrinkToFit="1"/>
    </xf>
    <xf numFmtId="181" fontId="16" fillId="0" borderId="8" xfId="295" applyNumberFormat="1" applyFont="1" applyBorder="1" applyAlignment="1">
      <alignment vertical="center" shrinkToFit="1"/>
    </xf>
    <xf numFmtId="180" fontId="16" fillId="0" borderId="62" xfId="295" applyNumberFormat="1" applyFont="1" applyBorder="1" applyAlignment="1">
      <alignment vertical="center" shrinkToFit="1"/>
    </xf>
    <xf numFmtId="182" fontId="16" fillId="0" borderId="49" xfId="295" applyNumberFormat="1" applyFont="1" applyBorder="1" applyAlignment="1">
      <alignment vertical="center" shrinkToFit="1"/>
    </xf>
    <xf numFmtId="181" fontId="16" fillId="0" borderId="82" xfId="295" applyNumberFormat="1" applyFont="1" applyBorder="1" applyAlignment="1">
      <alignment vertical="center" shrinkToFit="1"/>
    </xf>
    <xf numFmtId="181" fontId="16" fillId="0" borderId="2" xfId="295" applyNumberFormat="1" applyFont="1" applyBorder="1" applyAlignment="1">
      <alignment vertical="center" shrinkToFit="1"/>
    </xf>
    <xf numFmtId="180" fontId="16" fillId="0" borderId="31" xfId="295" applyNumberFormat="1" applyFont="1" applyBorder="1" applyAlignment="1">
      <alignment vertical="center" shrinkToFit="1"/>
    </xf>
    <xf numFmtId="182" fontId="16" fillId="0" borderId="26" xfId="295" applyNumberFormat="1" applyFont="1" applyBorder="1" applyAlignment="1">
      <alignment vertical="center" shrinkToFit="1"/>
    </xf>
    <xf numFmtId="181" fontId="16" fillId="0" borderId="84" xfId="295" applyNumberFormat="1" applyFont="1" applyBorder="1" applyAlignment="1">
      <alignment vertical="center" shrinkToFit="1"/>
    </xf>
    <xf numFmtId="180" fontId="16" fillId="0" borderId="32" xfId="295" applyNumberFormat="1" applyFont="1" applyBorder="1" applyAlignment="1">
      <alignment vertical="center" shrinkToFit="1"/>
    </xf>
    <xf numFmtId="182" fontId="16" fillId="0" borderId="38" xfId="295" applyNumberFormat="1" applyFont="1" applyBorder="1" applyAlignment="1">
      <alignment vertical="center" shrinkToFit="1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38" fontId="15" fillId="0" borderId="8" xfId="148" applyFont="1" applyFill="1" applyBorder="1" applyAlignment="1">
      <alignment horizontal="center" vertical="center" justifyLastLine="1"/>
    </xf>
    <xf numFmtId="38" fontId="15" fillId="0" borderId="52" xfId="148" applyFont="1" applyFill="1" applyBorder="1" applyAlignment="1">
      <alignment horizontal="center" vertical="center" justifyLastLine="1"/>
    </xf>
    <xf numFmtId="38" fontId="11" fillId="0" borderId="9" xfId="148" applyFont="1" applyFill="1" applyBorder="1" applyAlignment="1">
      <alignment horizontal="center" shrinkToFit="1"/>
    </xf>
    <xf numFmtId="38" fontId="11" fillId="0" borderId="0" xfId="148" applyFont="1" applyFill="1" applyAlignment="1">
      <alignment horizontal="center" shrinkToFit="1"/>
    </xf>
    <xf numFmtId="0" fontId="15" fillId="0" borderId="0" xfId="0" applyFont="1" applyAlignment="1" applyProtection="1">
      <alignment horizontal="left" wrapText="1"/>
      <protection locked="0"/>
    </xf>
    <xf numFmtId="38" fontId="6" fillId="0" borderId="8" xfId="148" applyFont="1" applyFill="1" applyBorder="1" applyAlignment="1">
      <alignment horizontal="center"/>
    </xf>
    <xf numFmtId="38" fontId="6" fillId="0" borderId="71" xfId="148" applyFont="1" applyFill="1" applyBorder="1" applyAlignment="1">
      <alignment horizontal="center"/>
    </xf>
    <xf numFmtId="38" fontId="6" fillId="0" borderId="18" xfId="148" applyFont="1" applyFill="1" applyBorder="1" applyAlignment="1">
      <alignment horizontal="center"/>
    </xf>
    <xf numFmtId="38" fontId="6" fillId="0" borderId="35" xfId="148" applyFont="1" applyFill="1" applyBorder="1" applyAlignment="1">
      <alignment horizontal="center"/>
    </xf>
    <xf numFmtId="38" fontId="6" fillId="0" borderId="52" xfId="148" applyFont="1" applyFill="1" applyBorder="1" applyAlignment="1">
      <alignment horizontal="right"/>
    </xf>
    <xf numFmtId="0" fontId="6" fillId="0" borderId="0" xfId="0" applyFont="1" applyAlignment="1" applyProtection="1">
      <alignment horizontal="left" vertical="top" wrapText="1"/>
      <protection locked="0"/>
    </xf>
    <xf numFmtId="38" fontId="6" fillId="0" borderId="7" xfId="148" applyFont="1" applyFill="1" applyBorder="1" applyAlignment="1">
      <alignment horizontal="distributed" vertical="center" justifyLastLine="1"/>
    </xf>
    <xf numFmtId="38" fontId="6" fillId="0" borderId="8" xfId="148" applyFont="1" applyFill="1" applyBorder="1" applyAlignment="1">
      <alignment horizontal="distributed" vertical="center" justifyLastLine="1"/>
    </xf>
    <xf numFmtId="38" fontId="6" fillId="0" borderId="49" xfId="148" applyFont="1" applyFill="1" applyBorder="1" applyAlignment="1">
      <alignment horizontal="distributed" vertical="center" justifyLastLine="1"/>
    </xf>
    <xf numFmtId="38" fontId="6" fillId="0" borderId="9" xfId="148" applyFont="1" applyFill="1" applyBorder="1" applyAlignment="1">
      <alignment horizontal="distributed" vertical="center" justifyLastLine="1"/>
    </xf>
    <xf numFmtId="38" fontId="6" fillId="0" borderId="0" xfId="148" applyFont="1" applyFill="1" applyBorder="1" applyAlignment="1">
      <alignment horizontal="distributed" vertical="center" justifyLastLine="1"/>
    </xf>
    <xf numFmtId="38" fontId="6" fillId="0" borderId="33" xfId="148" applyFont="1" applyFill="1" applyBorder="1" applyAlignment="1">
      <alignment horizontal="distributed" vertical="center" justifyLastLine="1"/>
    </xf>
  </cellXfs>
  <cellStyles count="325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2 2" xfId="5" xr:uid="{00000000-0005-0000-0000-000004000000}"/>
    <cellStyle name="20% - アクセント 2 3" xfId="6" xr:uid="{00000000-0005-0000-0000-000005000000}"/>
    <cellStyle name="20% - アクセント 2 4" xfId="7" xr:uid="{00000000-0005-0000-0000-000006000000}"/>
    <cellStyle name="20% - アクセント 2 5" xfId="8" xr:uid="{00000000-0005-0000-0000-000007000000}"/>
    <cellStyle name="20% - アクセント 3 2" xfId="9" xr:uid="{00000000-0005-0000-0000-000008000000}"/>
    <cellStyle name="20% - アクセント 3 3" xfId="10" xr:uid="{00000000-0005-0000-0000-000009000000}"/>
    <cellStyle name="20% - アクセント 3 4" xfId="11" xr:uid="{00000000-0005-0000-0000-00000A000000}"/>
    <cellStyle name="20% - アクセント 3 5" xfId="12" xr:uid="{00000000-0005-0000-0000-00000B000000}"/>
    <cellStyle name="20% - アクセント 4 2" xfId="13" xr:uid="{00000000-0005-0000-0000-00000C000000}"/>
    <cellStyle name="20% - アクセント 4 3" xfId="14" xr:uid="{00000000-0005-0000-0000-00000D000000}"/>
    <cellStyle name="20% - アクセント 4 4" xfId="15" xr:uid="{00000000-0005-0000-0000-00000E000000}"/>
    <cellStyle name="20% - アクセント 4 5" xfId="16" xr:uid="{00000000-0005-0000-0000-00000F000000}"/>
    <cellStyle name="20% - アクセント 5 2" xfId="17" xr:uid="{00000000-0005-0000-0000-000010000000}"/>
    <cellStyle name="20% - アクセント 5 3" xfId="18" xr:uid="{00000000-0005-0000-0000-000011000000}"/>
    <cellStyle name="20% - アクセント 5 4" xfId="19" xr:uid="{00000000-0005-0000-0000-000012000000}"/>
    <cellStyle name="20% - アクセント 5 5" xfId="20" xr:uid="{00000000-0005-0000-0000-000013000000}"/>
    <cellStyle name="20% - アクセント 6 2" xfId="21" xr:uid="{00000000-0005-0000-0000-000014000000}"/>
    <cellStyle name="20% - アクセント 6 3" xfId="22" xr:uid="{00000000-0005-0000-0000-000015000000}"/>
    <cellStyle name="20% - アクセント 6 4" xfId="23" xr:uid="{00000000-0005-0000-0000-000016000000}"/>
    <cellStyle name="20% - アクセント 6 5" xfId="24" xr:uid="{00000000-0005-0000-0000-000017000000}"/>
    <cellStyle name="40% - アクセント 1 2" xfId="25" xr:uid="{00000000-0005-0000-0000-000018000000}"/>
    <cellStyle name="40% - アクセント 1 3" xfId="26" xr:uid="{00000000-0005-0000-0000-000019000000}"/>
    <cellStyle name="40% - アクセント 1 4" xfId="27" xr:uid="{00000000-0005-0000-0000-00001A000000}"/>
    <cellStyle name="40% - アクセント 1 5" xfId="28" xr:uid="{00000000-0005-0000-0000-00001B000000}"/>
    <cellStyle name="40% - アクセント 2 2" xfId="29" xr:uid="{00000000-0005-0000-0000-00001C000000}"/>
    <cellStyle name="40% - アクセント 2 3" xfId="30" xr:uid="{00000000-0005-0000-0000-00001D000000}"/>
    <cellStyle name="40% - アクセント 2 4" xfId="31" xr:uid="{00000000-0005-0000-0000-00001E000000}"/>
    <cellStyle name="40% - アクセント 2 5" xfId="32" xr:uid="{00000000-0005-0000-0000-00001F000000}"/>
    <cellStyle name="40% - アクセント 3 2" xfId="33" xr:uid="{00000000-0005-0000-0000-000020000000}"/>
    <cellStyle name="40% - アクセント 3 3" xfId="34" xr:uid="{00000000-0005-0000-0000-000021000000}"/>
    <cellStyle name="40% - アクセント 3 4" xfId="35" xr:uid="{00000000-0005-0000-0000-000022000000}"/>
    <cellStyle name="40% - アクセント 3 5" xfId="36" xr:uid="{00000000-0005-0000-0000-000023000000}"/>
    <cellStyle name="40% - アクセント 4 2" xfId="37" xr:uid="{00000000-0005-0000-0000-000024000000}"/>
    <cellStyle name="40% - アクセント 4 3" xfId="38" xr:uid="{00000000-0005-0000-0000-000025000000}"/>
    <cellStyle name="40% - アクセント 4 4" xfId="39" xr:uid="{00000000-0005-0000-0000-000026000000}"/>
    <cellStyle name="40% - アクセント 4 5" xfId="40" xr:uid="{00000000-0005-0000-0000-000027000000}"/>
    <cellStyle name="40% - アクセント 5 2" xfId="41" xr:uid="{00000000-0005-0000-0000-000028000000}"/>
    <cellStyle name="40% - アクセント 5 3" xfId="42" xr:uid="{00000000-0005-0000-0000-000029000000}"/>
    <cellStyle name="40% - アクセント 5 4" xfId="43" xr:uid="{00000000-0005-0000-0000-00002A000000}"/>
    <cellStyle name="40% - アクセント 5 5" xfId="44" xr:uid="{00000000-0005-0000-0000-00002B000000}"/>
    <cellStyle name="40% - アクセント 6 2" xfId="45" xr:uid="{00000000-0005-0000-0000-00002C000000}"/>
    <cellStyle name="40% - アクセント 6 3" xfId="46" xr:uid="{00000000-0005-0000-0000-00002D000000}"/>
    <cellStyle name="40% - アクセント 6 4" xfId="47" xr:uid="{00000000-0005-0000-0000-00002E000000}"/>
    <cellStyle name="40% - アクセント 6 5" xfId="48" xr:uid="{00000000-0005-0000-0000-00002F000000}"/>
    <cellStyle name="60% - アクセント 1 2" xfId="49" xr:uid="{00000000-0005-0000-0000-000030000000}"/>
    <cellStyle name="60% - アクセント 1 3" xfId="50" xr:uid="{00000000-0005-0000-0000-000031000000}"/>
    <cellStyle name="60% - アクセント 1 4" xfId="51" xr:uid="{00000000-0005-0000-0000-000032000000}"/>
    <cellStyle name="60% - アクセント 1 5" xfId="52" xr:uid="{00000000-0005-0000-0000-000033000000}"/>
    <cellStyle name="60% - アクセント 2 2" xfId="53" xr:uid="{00000000-0005-0000-0000-000034000000}"/>
    <cellStyle name="60% - アクセント 2 3" xfId="54" xr:uid="{00000000-0005-0000-0000-000035000000}"/>
    <cellStyle name="60% - アクセント 2 4" xfId="55" xr:uid="{00000000-0005-0000-0000-000036000000}"/>
    <cellStyle name="60% - アクセント 2 5" xfId="56" xr:uid="{00000000-0005-0000-0000-000037000000}"/>
    <cellStyle name="60% - アクセント 3 2" xfId="57" xr:uid="{00000000-0005-0000-0000-000038000000}"/>
    <cellStyle name="60% - アクセント 3 3" xfId="58" xr:uid="{00000000-0005-0000-0000-000039000000}"/>
    <cellStyle name="60% - アクセント 3 4" xfId="59" xr:uid="{00000000-0005-0000-0000-00003A000000}"/>
    <cellStyle name="60% - アクセント 3 5" xfId="60" xr:uid="{00000000-0005-0000-0000-00003B000000}"/>
    <cellStyle name="60% - アクセント 4 2" xfId="61" xr:uid="{00000000-0005-0000-0000-00003C000000}"/>
    <cellStyle name="60% - アクセント 4 3" xfId="62" xr:uid="{00000000-0005-0000-0000-00003D000000}"/>
    <cellStyle name="60% - アクセント 4 4" xfId="63" xr:uid="{00000000-0005-0000-0000-00003E000000}"/>
    <cellStyle name="60% - アクセント 4 5" xfId="64" xr:uid="{00000000-0005-0000-0000-00003F000000}"/>
    <cellStyle name="60% - アクセント 5 2" xfId="65" xr:uid="{00000000-0005-0000-0000-000040000000}"/>
    <cellStyle name="60% - アクセント 5 3" xfId="66" xr:uid="{00000000-0005-0000-0000-000041000000}"/>
    <cellStyle name="60% - アクセント 5 4" xfId="67" xr:uid="{00000000-0005-0000-0000-000042000000}"/>
    <cellStyle name="60% - アクセント 5 5" xfId="68" xr:uid="{00000000-0005-0000-0000-000043000000}"/>
    <cellStyle name="60% - アクセント 6 2" xfId="69" xr:uid="{00000000-0005-0000-0000-000044000000}"/>
    <cellStyle name="60% - アクセント 6 3" xfId="70" xr:uid="{00000000-0005-0000-0000-000045000000}"/>
    <cellStyle name="60% - アクセント 6 4" xfId="71" xr:uid="{00000000-0005-0000-0000-000046000000}"/>
    <cellStyle name="60% - アクセント 6 5" xfId="72" xr:uid="{00000000-0005-0000-0000-000047000000}"/>
    <cellStyle name="Calc Currency (0)" xfId="73" xr:uid="{00000000-0005-0000-0000-000048000000}"/>
    <cellStyle name="entry" xfId="74" xr:uid="{00000000-0005-0000-0000-000049000000}"/>
    <cellStyle name="Header1" xfId="75" xr:uid="{00000000-0005-0000-0000-00004A000000}"/>
    <cellStyle name="Header2" xfId="76" xr:uid="{00000000-0005-0000-0000-00004B000000}"/>
    <cellStyle name="Normal_#18-Internet" xfId="77" xr:uid="{00000000-0005-0000-0000-00004C000000}"/>
    <cellStyle name="price" xfId="78" xr:uid="{00000000-0005-0000-0000-00004D000000}"/>
    <cellStyle name="revised" xfId="79" xr:uid="{00000000-0005-0000-0000-00004E000000}"/>
    <cellStyle name="section" xfId="80" xr:uid="{00000000-0005-0000-0000-00004F000000}"/>
    <cellStyle name="title" xfId="81" xr:uid="{00000000-0005-0000-0000-000050000000}"/>
    <cellStyle name="アクセント 1 2" xfId="82" xr:uid="{00000000-0005-0000-0000-000051000000}"/>
    <cellStyle name="アクセント 1 3" xfId="83" xr:uid="{00000000-0005-0000-0000-000052000000}"/>
    <cellStyle name="アクセント 1 4" xfId="84" xr:uid="{00000000-0005-0000-0000-000053000000}"/>
    <cellStyle name="アクセント 1 5" xfId="85" xr:uid="{00000000-0005-0000-0000-000054000000}"/>
    <cellStyle name="アクセント 2 2" xfId="86" xr:uid="{00000000-0005-0000-0000-000055000000}"/>
    <cellStyle name="アクセント 2 3" xfId="87" xr:uid="{00000000-0005-0000-0000-000056000000}"/>
    <cellStyle name="アクセント 2 4" xfId="88" xr:uid="{00000000-0005-0000-0000-000057000000}"/>
    <cellStyle name="アクセント 2 5" xfId="89" xr:uid="{00000000-0005-0000-0000-000058000000}"/>
    <cellStyle name="アクセント 3 2" xfId="90" xr:uid="{00000000-0005-0000-0000-000059000000}"/>
    <cellStyle name="アクセント 3 3" xfId="91" xr:uid="{00000000-0005-0000-0000-00005A000000}"/>
    <cellStyle name="アクセント 3 4" xfId="92" xr:uid="{00000000-0005-0000-0000-00005B000000}"/>
    <cellStyle name="アクセント 3 5" xfId="93" xr:uid="{00000000-0005-0000-0000-00005C000000}"/>
    <cellStyle name="アクセント 4 2" xfId="94" xr:uid="{00000000-0005-0000-0000-00005D000000}"/>
    <cellStyle name="アクセント 4 3" xfId="95" xr:uid="{00000000-0005-0000-0000-00005E000000}"/>
    <cellStyle name="アクセント 4 4" xfId="96" xr:uid="{00000000-0005-0000-0000-00005F000000}"/>
    <cellStyle name="アクセント 4 5" xfId="97" xr:uid="{00000000-0005-0000-0000-000060000000}"/>
    <cellStyle name="アクセント 5 2" xfId="98" xr:uid="{00000000-0005-0000-0000-000061000000}"/>
    <cellStyle name="アクセント 5 3" xfId="99" xr:uid="{00000000-0005-0000-0000-000062000000}"/>
    <cellStyle name="アクセント 5 4" xfId="100" xr:uid="{00000000-0005-0000-0000-000063000000}"/>
    <cellStyle name="アクセント 5 5" xfId="101" xr:uid="{00000000-0005-0000-0000-000064000000}"/>
    <cellStyle name="アクセント 6 2" xfId="102" xr:uid="{00000000-0005-0000-0000-000065000000}"/>
    <cellStyle name="アクセント 6 3" xfId="103" xr:uid="{00000000-0005-0000-0000-000066000000}"/>
    <cellStyle name="アクセント 6 4" xfId="104" xr:uid="{00000000-0005-0000-0000-000067000000}"/>
    <cellStyle name="アクセント 6 5" xfId="105" xr:uid="{00000000-0005-0000-0000-000068000000}"/>
    <cellStyle name="タイトル 2" xfId="106" xr:uid="{00000000-0005-0000-0000-000069000000}"/>
    <cellStyle name="タイトル 3" xfId="107" xr:uid="{00000000-0005-0000-0000-00006A000000}"/>
    <cellStyle name="タイトル 4" xfId="108" xr:uid="{00000000-0005-0000-0000-00006B000000}"/>
    <cellStyle name="タイトル 5" xfId="109" xr:uid="{00000000-0005-0000-0000-00006C000000}"/>
    <cellStyle name="チェック セル 2" xfId="110" xr:uid="{00000000-0005-0000-0000-00006D000000}"/>
    <cellStyle name="チェック セル 3" xfId="111" xr:uid="{00000000-0005-0000-0000-00006E000000}"/>
    <cellStyle name="チェック セル 4" xfId="112" xr:uid="{00000000-0005-0000-0000-00006F000000}"/>
    <cellStyle name="チェック セル 5" xfId="113" xr:uid="{00000000-0005-0000-0000-000070000000}"/>
    <cellStyle name="どちらでもない 2" xfId="114" xr:uid="{00000000-0005-0000-0000-000071000000}"/>
    <cellStyle name="どちらでもない 3" xfId="115" xr:uid="{00000000-0005-0000-0000-000072000000}"/>
    <cellStyle name="どちらでもない 4" xfId="116" xr:uid="{00000000-0005-0000-0000-000073000000}"/>
    <cellStyle name="どちらでもない 5" xfId="117" xr:uid="{00000000-0005-0000-0000-000074000000}"/>
    <cellStyle name="パーセント 2" xfId="118" xr:uid="{00000000-0005-0000-0000-000075000000}"/>
    <cellStyle name="パーセント 2 2" xfId="119" xr:uid="{00000000-0005-0000-0000-000076000000}"/>
    <cellStyle name="パーセント 3" xfId="120" xr:uid="{00000000-0005-0000-0000-000077000000}"/>
    <cellStyle name="メモ 2" xfId="121" xr:uid="{00000000-0005-0000-0000-000078000000}"/>
    <cellStyle name="メモ 2 2" xfId="122" xr:uid="{00000000-0005-0000-0000-000079000000}"/>
    <cellStyle name="メモ 2 3" xfId="123" xr:uid="{00000000-0005-0000-0000-00007A000000}"/>
    <cellStyle name="メモ 2 4" xfId="124" xr:uid="{00000000-0005-0000-0000-00007B000000}"/>
    <cellStyle name="メモ 3" xfId="125" xr:uid="{00000000-0005-0000-0000-00007C000000}"/>
    <cellStyle name="メモ 3 2" xfId="126" xr:uid="{00000000-0005-0000-0000-00007D000000}"/>
    <cellStyle name="メモ 3 3" xfId="127" xr:uid="{00000000-0005-0000-0000-00007E000000}"/>
    <cellStyle name="メモ 3 4" xfId="128" xr:uid="{00000000-0005-0000-0000-00007F000000}"/>
    <cellStyle name="メモ 4" xfId="129" xr:uid="{00000000-0005-0000-0000-000080000000}"/>
    <cellStyle name="メモ 4 2" xfId="130" xr:uid="{00000000-0005-0000-0000-000081000000}"/>
    <cellStyle name="メモ 5" xfId="131" xr:uid="{00000000-0005-0000-0000-000082000000}"/>
    <cellStyle name="リンク セル 2" xfId="132" xr:uid="{00000000-0005-0000-0000-000083000000}"/>
    <cellStyle name="リンク セル 3" xfId="133" xr:uid="{00000000-0005-0000-0000-000084000000}"/>
    <cellStyle name="リンク セル 4" xfId="134" xr:uid="{00000000-0005-0000-0000-000085000000}"/>
    <cellStyle name="リンク セル 5" xfId="135" xr:uid="{00000000-0005-0000-0000-000086000000}"/>
    <cellStyle name="悪い 2" xfId="136" xr:uid="{00000000-0005-0000-0000-000087000000}"/>
    <cellStyle name="悪い 3" xfId="137" xr:uid="{00000000-0005-0000-0000-000088000000}"/>
    <cellStyle name="悪い 4" xfId="138" xr:uid="{00000000-0005-0000-0000-000089000000}"/>
    <cellStyle name="悪い 5" xfId="139" xr:uid="{00000000-0005-0000-0000-00008A000000}"/>
    <cellStyle name="計算 2" xfId="140" xr:uid="{00000000-0005-0000-0000-00008B000000}"/>
    <cellStyle name="計算 3" xfId="141" xr:uid="{00000000-0005-0000-0000-00008C000000}"/>
    <cellStyle name="計算 4" xfId="142" xr:uid="{00000000-0005-0000-0000-00008D000000}"/>
    <cellStyle name="計算 5" xfId="143" xr:uid="{00000000-0005-0000-0000-00008E000000}"/>
    <cellStyle name="警告文 2" xfId="144" xr:uid="{00000000-0005-0000-0000-00008F000000}"/>
    <cellStyle name="警告文 3" xfId="145" xr:uid="{00000000-0005-0000-0000-000090000000}"/>
    <cellStyle name="警告文 4" xfId="146" xr:uid="{00000000-0005-0000-0000-000091000000}"/>
    <cellStyle name="警告文 5" xfId="147" xr:uid="{00000000-0005-0000-0000-000092000000}"/>
    <cellStyle name="桁区切り" xfId="148" builtinId="6"/>
    <cellStyle name="桁区切り [0.00" xfId="149" xr:uid="{00000000-0005-0000-0000-000094000000}"/>
    <cellStyle name="桁区切り 10" xfId="150" xr:uid="{00000000-0005-0000-0000-000095000000}"/>
    <cellStyle name="桁区切り 11" xfId="151" xr:uid="{00000000-0005-0000-0000-000096000000}"/>
    <cellStyle name="桁区切り 12" xfId="152" xr:uid="{00000000-0005-0000-0000-000097000000}"/>
    <cellStyle name="桁区切り 13" xfId="153" xr:uid="{00000000-0005-0000-0000-000098000000}"/>
    <cellStyle name="桁区切り 14" xfId="154" xr:uid="{00000000-0005-0000-0000-000099000000}"/>
    <cellStyle name="桁区切り 15" xfId="155" xr:uid="{00000000-0005-0000-0000-00009A000000}"/>
    <cellStyle name="桁区切り 16" xfId="156" xr:uid="{00000000-0005-0000-0000-00009B000000}"/>
    <cellStyle name="桁区切り 17" xfId="157" xr:uid="{00000000-0005-0000-0000-00009C000000}"/>
    <cellStyle name="桁区切り 18" xfId="158" xr:uid="{00000000-0005-0000-0000-00009D000000}"/>
    <cellStyle name="桁区切り 19" xfId="159" xr:uid="{00000000-0005-0000-0000-00009E000000}"/>
    <cellStyle name="桁区切り 2" xfId="160" xr:uid="{00000000-0005-0000-0000-00009F000000}"/>
    <cellStyle name="桁区切り 2 10" xfId="161" xr:uid="{00000000-0005-0000-0000-0000A0000000}"/>
    <cellStyle name="桁区切り 2 11" xfId="162" xr:uid="{00000000-0005-0000-0000-0000A1000000}"/>
    <cellStyle name="桁区切り 2 12" xfId="163" xr:uid="{00000000-0005-0000-0000-0000A2000000}"/>
    <cellStyle name="桁区切り 2 13" xfId="164" xr:uid="{00000000-0005-0000-0000-0000A3000000}"/>
    <cellStyle name="桁区切り 2 14" xfId="165" xr:uid="{00000000-0005-0000-0000-0000A4000000}"/>
    <cellStyle name="桁区切り 2 15" xfId="166" xr:uid="{00000000-0005-0000-0000-0000A5000000}"/>
    <cellStyle name="桁区切り 2 16" xfId="167" xr:uid="{00000000-0005-0000-0000-0000A6000000}"/>
    <cellStyle name="桁区切り 2 17" xfId="168" xr:uid="{00000000-0005-0000-0000-0000A7000000}"/>
    <cellStyle name="桁区切り 2 18" xfId="169" xr:uid="{00000000-0005-0000-0000-0000A8000000}"/>
    <cellStyle name="桁区切り 2 19" xfId="170" xr:uid="{00000000-0005-0000-0000-0000A9000000}"/>
    <cellStyle name="桁区切り 2 2" xfId="171" xr:uid="{00000000-0005-0000-0000-0000AA000000}"/>
    <cellStyle name="桁区切り 2 20" xfId="172" xr:uid="{00000000-0005-0000-0000-0000AB000000}"/>
    <cellStyle name="桁区切り 2 21" xfId="173" xr:uid="{00000000-0005-0000-0000-0000AC000000}"/>
    <cellStyle name="桁区切り 2 22" xfId="174" xr:uid="{00000000-0005-0000-0000-0000AD000000}"/>
    <cellStyle name="桁区切り 2 23" xfId="175" xr:uid="{00000000-0005-0000-0000-0000AE000000}"/>
    <cellStyle name="桁区切り 2 24" xfId="176" xr:uid="{00000000-0005-0000-0000-0000AF000000}"/>
    <cellStyle name="桁区切り 2 25" xfId="177" xr:uid="{00000000-0005-0000-0000-0000B0000000}"/>
    <cellStyle name="桁区切り 2 26" xfId="178" xr:uid="{00000000-0005-0000-0000-0000B1000000}"/>
    <cellStyle name="桁区切り 2 27" xfId="179" xr:uid="{00000000-0005-0000-0000-0000B2000000}"/>
    <cellStyle name="桁区切り 2 28" xfId="180" xr:uid="{00000000-0005-0000-0000-0000B3000000}"/>
    <cellStyle name="桁区切り 2 3" xfId="181" xr:uid="{00000000-0005-0000-0000-0000B4000000}"/>
    <cellStyle name="桁区切り 2 4" xfId="182" xr:uid="{00000000-0005-0000-0000-0000B5000000}"/>
    <cellStyle name="桁区切り 2 5" xfId="183" xr:uid="{00000000-0005-0000-0000-0000B6000000}"/>
    <cellStyle name="桁区切り 2 6" xfId="184" xr:uid="{00000000-0005-0000-0000-0000B7000000}"/>
    <cellStyle name="桁区切り 2 7" xfId="185" xr:uid="{00000000-0005-0000-0000-0000B8000000}"/>
    <cellStyle name="桁区切り 2 8" xfId="186" xr:uid="{00000000-0005-0000-0000-0000B9000000}"/>
    <cellStyle name="桁区切り 2 9" xfId="187" xr:uid="{00000000-0005-0000-0000-0000BA000000}"/>
    <cellStyle name="桁区切り 20" xfId="188" xr:uid="{00000000-0005-0000-0000-0000BB000000}"/>
    <cellStyle name="桁区切り 21" xfId="189" xr:uid="{00000000-0005-0000-0000-0000BC000000}"/>
    <cellStyle name="桁区切り 22" xfId="190" xr:uid="{00000000-0005-0000-0000-0000BD000000}"/>
    <cellStyle name="桁区切り 23" xfId="191" xr:uid="{00000000-0005-0000-0000-0000BE000000}"/>
    <cellStyle name="桁区切り 24" xfId="192" xr:uid="{00000000-0005-0000-0000-0000BF000000}"/>
    <cellStyle name="桁区切り 25" xfId="193" xr:uid="{00000000-0005-0000-0000-0000C0000000}"/>
    <cellStyle name="桁区切り 26" xfId="194" xr:uid="{00000000-0005-0000-0000-0000C1000000}"/>
    <cellStyle name="桁区切り 27" xfId="195" xr:uid="{00000000-0005-0000-0000-0000C2000000}"/>
    <cellStyle name="桁区切り 28" xfId="196" xr:uid="{00000000-0005-0000-0000-0000C3000000}"/>
    <cellStyle name="桁区切り 29" xfId="197" xr:uid="{00000000-0005-0000-0000-0000C4000000}"/>
    <cellStyle name="桁区切り 3" xfId="198" xr:uid="{00000000-0005-0000-0000-0000C5000000}"/>
    <cellStyle name="桁区切り 3 10" xfId="199" xr:uid="{00000000-0005-0000-0000-0000C6000000}"/>
    <cellStyle name="桁区切り 3 11" xfId="200" xr:uid="{00000000-0005-0000-0000-0000C7000000}"/>
    <cellStyle name="桁区切り 3 12" xfId="201" xr:uid="{00000000-0005-0000-0000-0000C8000000}"/>
    <cellStyle name="桁区切り 3 13" xfId="202" xr:uid="{00000000-0005-0000-0000-0000C9000000}"/>
    <cellStyle name="桁区切り 3 14" xfId="203" xr:uid="{00000000-0005-0000-0000-0000CA000000}"/>
    <cellStyle name="桁区切り 3 15" xfId="204" xr:uid="{00000000-0005-0000-0000-0000CB000000}"/>
    <cellStyle name="桁区切り 3 2" xfId="205" xr:uid="{00000000-0005-0000-0000-0000CC000000}"/>
    <cellStyle name="桁区切り 3 3" xfId="206" xr:uid="{00000000-0005-0000-0000-0000CD000000}"/>
    <cellStyle name="桁区切り 3 4" xfId="207" xr:uid="{00000000-0005-0000-0000-0000CE000000}"/>
    <cellStyle name="桁区切り 3 5" xfId="208" xr:uid="{00000000-0005-0000-0000-0000CF000000}"/>
    <cellStyle name="桁区切り 3 6" xfId="209" xr:uid="{00000000-0005-0000-0000-0000D0000000}"/>
    <cellStyle name="桁区切り 3 7" xfId="210" xr:uid="{00000000-0005-0000-0000-0000D1000000}"/>
    <cellStyle name="桁区切り 3 8" xfId="211" xr:uid="{00000000-0005-0000-0000-0000D2000000}"/>
    <cellStyle name="桁区切り 3 9" xfId="212" xr:uid="{00000000-0005-0000-0000-0000D3000000}"/>
    <cellStyle name="桁区切り 30" xfId="213" xr:uid="{00000000-0005-0000-0000-0000D4000000}"/>
    <cellStyle name="桁区切り 31" xfId="214" xr:uid="{00000000-0005-0000-0000-0000D5000000}"/>
    <cellStyle name="桁区切り 32" xfId="215" xr:uid="{00000000-0005-0000-0000-0000D6000000}"/>
    <cellStyle name="桁区切り 33" xfId="216" xr:uid="{00000000-0005-0000-0000-0000D7000000}"/>
    <cellStyle name="桁区切り 34" xfId="217" xr:uid="{00000000-0005-0000-0000-0000D8000000}"/>
    <cellStyle name="桁区切り 35" xfId="218" xr:uid="{00000000-0005-0000-0000-0000D9000000}"/>
    <cellStyle name="桁区切り 36" xfId="219" xr:uid="{00000000-0005-0000-0000-0000DA000000}"/>
    <cellStyle name="桁区切り 4" xfId="220" xr:uid="{00000000-0005-0000-0000-0000DB000000}"/>
    <cellStyle name="桁区切り 4 2" xfId="221" xr:uid="{00000000-0005-0000-0000-0000DC000000}"/>
    <cellStyle name="桁区切り 5" xfId="222" xr:uid="{00000000-0005-0000-0000-0000DD000000}"/>
    <cellStyle name="桁区切り 6" xfId="223" xr:uid="{00000000-0005-0000-0000-0000DE000000}"/>
    <cellStyle name="桁区切り 7" xfId="224" xr:uid="{00000000-0005-0000-0000-0000DF000000}"/>
    <cellStyle name="桁区切り 8" xfId="225" xr:uid="{00000000-0005-0000-0000-0000E0000000}"/>
    <cellStyle name="桁区切り 9" xfId="226" xr:uid="{00000000-0005-0000-0000-0000E1000000}"/>
    <cellStyle name="桁区切り[0]_１３．補助費別紙" xfId="227" xr:uid="{00000000-0005-0000-0000-0000E2000000}"/>
    <cellStyle name="見出し" xfId="228" xr:uid="{00000000-0005-0000-0000-0000E3000000}"/>
    <cellStyle name="見出し 1 2" xfId="229" xr:uid="{00000000-0005-0000-0000-0000E4000000}"/>
    <cellStyle name="見出し 1 3" xfId="230" xr:uid="{00000000-0005-0000-0000-0000E5000000}"/>
    <cellStyle name="見出し 1 4" xfId="231" xr:uid="{00000000-0005-0000-0000-0000E6000000}"/>
    <cellStyle name="見出し 1 5" xfId="232" xr:uid="{00000000-0005-0000-0000-0000E7000000}"/>
    <cellStyle name="見出し 2 2" xfId="233" xr:uid="{00000000-0005-0000-0000-0000E8000000}"/>
    <cellStyle name="見出し 2 3" xfId="234" xr:uid="{00000000-0005-0000-0000-0000E9000000}"/>
    <cellStyle name="見出し 2 4" xfId="235" xr:uid="{00000000-0005-0000-0000-0000EA000000}"/>
    <cellStyle name="見出し 2 5" xfId="236" xr:uid="{00000000-0005-0000-0000-0000EB000000}"/>
    <cellStyle name="見出し 3 2" xfId="237" xr:uid="{00000000-0005-0000-0000-0000EC000000}"/>
    <cellStyle name="見出し 3 3" xfId="238" xr:uid="{00000000-0005-0000-0000-0000ED000000}"/>
    <cellStyle name="見出し 3 4" xfId="239" xr:uid="{00000000-0005-0000-0000-0000EE000000}"/>
    <cellStyle name="見出し 3 5" xfId="240" xr:uid="{00000000-0005-0000-0000-0000EF000000}"/>
    <cellStyle name="見出し 4 2" xfId="241" xr:uid="{00000000-0005-0000-0000-0000F0000000}"/>
    <cellStyle name="見出し 4 3" xfId="242" xr:uid="{00000000-0005-0000-0000-0000F1000000}"/>
    <cellStyle name="見出し 4 4" xfId="243" xr:uid="{00000000-0005-0000-0000-0000F2000000}"/>
    <cellStyle name="見出し 4 5" xfId="244" xr:uid="{00000000-0005-0000-0000-0000F3000000}"/>
    <cellStyle name="集計 2" xfId="245" xr:uid="{00000000-0005-0000-0000-0000F4000000}"/>
    <cellStyle name="集計 3" xfId="246" xr:uid="{00000000-0005-0000-0000-0000F5000000}"/>
    <cellStyle name="集計 4" xfId="247" xr:uid="{00000000-0005-0000-0000-0000F6000000}"/>
    <cellStyle name="集計 5" xfId="248" xr:uid="{00000000-0005-0000-0000-0000F7000000}"/>
    <cellStyle name="出力 2" xfId="249" xr:uid="{00000000-0005-0000-0000-0000F8000000}"/>
    <cellStyle name="出力 3" xfId="250" xr:uid="{00000000-0005-0000-0000-0000F9000000}"/>
    <cellStyle name="出力 4" xfId="251" xr:uid="{00000000-0005-0000-0000-0000FA000000}"/>
    <cellStyle name="出力 5" xfId="252" xr:uid="{00000000-0005-0000-0000-0000FB000000}"/>
    <cellStyle name="説明文 2" xfId="253" xr:uid="{00000000-0005-0000-0000-0000FC000000}"/>
    <cellStyle name="説明文 3" xfId="254" xr:uid="{00000000-0005-0000-0000-0000FD000000}"/>
    <cellStyle name="説明文 4" xfId="255" xr:uid="{00000000-0005-0000-0000-0000FE000000}"/>
    <cellStyle name="説明文 5" xfId="256" xr:uid="{00000000-0005-0000-0000-0000FF000000}"/>
    <cellStyle name="入力 2" xfId="257" xr:uid="{00000000-0005-0000-0000-000000010000}"/>
    <cellStyle name="入力 3" xfId="258" xr:uid="{00000000-0005-0000-0000-000001010000}"/>
    <cellStyle name="入力 4" xfId="259" xr:uid="{00000000-0005-0000-0000-000002010000}"/>
    <cellStyle name="入力 5" xfId="260" xr:uid="{00000000-0005-0000-0000-000003010000}"/>
    <cellStyle name="標準" xfId="0" builtinId="0"/>
    <cellStyle name="標準 10" xfId="261" xr:uid="{00000000-0005-0000-0000-000005010000}"/>
    <cellStyle name="標準 11" xfId="262" xr:uid="{00000000-0005-0000-0000-000006010000}"/>
    <cellStyle name="標準 12" xfId="263" xr:uid="{00000000-0005-0000-0000-000007010000}"/>
    <cellStyle name="標準 13" xfId="264" xr:uid="{00000000-0005-0000-0000-000008010000}"/>
    <cellStyle name="標準 14" xfId="265" xr:uid="{00000000-0005-0000-0000-000009010000}"/>
    <cellStyle name="標準 2" xfId="266" xr:uid="{00000000-0005-0000-0000-00000A010000}"/>
    <cellStyle name="標準 2 10" xfId="267" xr:uid="{00000000-0005-0000-0000-00000B010000}"/>
    <cellStyle name="標準 2 11" xfId="268" xr:uid="{00000000-0005-0000-0000-00000C010000}"/>
    <cellStyle name="標準 2 12" xfId="269" xr:uid="{00000000-0005-0000-0000-00000D010000}"/>
    <cellStyle name="標準 2 13" xfId="270" xr:uid="{00000000-0005-0000-0000-00000E010000}"/>
    <cellStyle name="標準 2 14" xfId="271" xr:uid="{00000000-0005-0000-0000-00000F010000}"/>
    <cellStyle name="標準 2 15" xfId="272" xr:uid="{00000000-0005-0000-0000-000010010000}"/>
    <cellStyle name="標準 2 16" xfId="273" xr:uid="{00000000-0005-0000-0000-000011010000}"/>
    <cellStyle name="標準 2 17" xfId="274" xr:uid="{00000000-0005-0000-0000-000012010000}"/>
    <cellStyle name="標準 2 18" xfId="275" xr:uid="{00000000-0005-0000-0000-000013010000}"/>
    <cellStyle name="標準 2 19" xfId="276" xr:uid="{00000000-0005-0000-0000-000014010000}"/>
    <cellStyle name="標準 2 2" xfId="277" xr:uid="{00000000-0005-0000-0000-000015010000}"/>
    <cellStyle name="標準 2 20" xfId="278" xr:uid="{00000000-0005-0000-0000-000016010000}"/>
    <cellStyle name="標準 2 21" xfId="279" xr:uid="{00000000-0005-0000-0000-000017010000}"/>
    <cellStyle name="標準 2 22" xfId="280" xr:uid="{00000000-0005-0000-0000-000018010000}"/>
    <cellStyle name="標準 2 23" xfId="281" xr:uid="{00000000-0005-0000-0000-000019010000}"/>
    <cellStyle name="標準 2 24" xfId="282" xr:uid="{00000000-0005-0000-0000-00001A010000}"/>
    <cellStyle name="標準 2 25" xfId="283" xr:uid="{00000000-0005-0000-0000-00001B010000}"/>
    <cellStyle name="標準 2 26" xfId="284" xr:uid="{00000000-0005-0000-0000-00001C010000}"/>
    <cellStyle name="標準 2 27" xfId="285" xr:uid="{00000000-0005-0000-0000-00001D010000}"/>
    <cellStyle name="標準 2 27 2" xfId="286" xr:uid="{00000000-0005-0000-0000-00001E010000}"/>
    <cellStyle name="標準 2 3" xfId="287" xr:uid="{00000000-0005-0000-0000-00001F010000}"/>
    <cellStyle name="標準 2 4" xfId="288" xr:uid="{00000000-0005-0000-0000-000020010000}"/>
    <cellStyle name="標準 2 5" xfId="289" xr:uid="{00000000-0005-0000-0000-000021010000}"/>
    <cellStyle name="標準 2 6" xfId="290" xr:uid="{00000000-0005-0000-0000-000022010000}"/>
    <cellStyle name="標準 2 7" xfId="291" xr:uid="{00000000-0005-0000-0000-000023010000}"/>
    <cellStyle name="標準 2 8" xfId="292" xr:uid="{00000000-0005-0000-0000-000024010000}"/>
    <cellStyle name="標準 2 9" xfId="293" xr:uid="{00000000-0005-0000-0000-000025010000}"/>
    <cellStyle name="標準 2_北谷町検収調書0707" xfId="294" xr:uid="{00000000-0005-0000-0000-000026010000}"/>
    <cellStyle name="標準 3" xfId="295" xr:uid="{00000000-0005-0000-0000-000027010000}"/>
    <cellStyle name="標準 3 2" xfId="296" xr:uid="{00000000-0005-0000-0000-000028010000}"/>
    <cellStyle name="標準 3 3" xfId="297" xr:uid="{00000000-0005-0000-0000-000029010000}"/>
    <cellStyle name="標準 3 3 2" xfId="298" xr:uid="{00000000-0005-0000-0000-00002A010000}"/>
    <cellStyle name="標準 3 4" xfId="299" xr:uid="{00000000-0005-0000-0000-00002B010000}"/>
    <cellStyle name="標準 3_読谷村検収調書0722" xfId="300" xr:uid="{00000000-0005-0000-0000-00002C010000}"/>
    <cellStyle name="標準 4" xfId="301" xr:uid="{00000000-0005-0000-0000-00002D010000}"/>
    <cellStyle name="標準 4 2" xfId="302" xr:uid="{00000000-0005-0000-0000-00002E010000}"/>
    <cellStyle name="標準 4 2 2" xfId="303" xr:uid="{00000000-0005-0000-0000-00002F010000}"/>
    <cellStyle name="標準 4 3" xfId="304" xr:uid="{00000000-0005-0000-0000-000030010000}"/>
    <cellStyle name="標準 5" xfId="305" xr:uid="{00000000-0005-0000-0000-000031010000}"/>
    <cellStyle name="標準 5 2" xfId="306" xr:uid="{00000000-0005-0000-0000-000032010000}"/>
    <cellStyle name="標準 5 2 2" xfId="307" xr:uid="{00000000-0005-0000-0000-000033010000}"/>
    <cellStyle name="標準 5 3" xfId="308" xr:uid="{00000000-0005-0000-0000-000034010000}"/>
    <cellStyle name="標準 6" xfId="309" xr:uid="{00000000-0005-0000-0000-000035010000}"/>
    <cellStyle name="標準 6 2" xfId="310" xr:uid="{00000000-0005-0000-0000-000036010000}"/>
    <cellStyle name="標準 6 2 2" xfId="311" xr:uid="{00000000-0005-0000-0000-000037010000}"/>
    <cellStyle name="標準 6 3" xfId="312" xr:uid="{00000000-0005-0000-0000-000038010000}"/>
    <cellStyle name="標準 7" xfId="313" xr:uid="{00000000-0005-0000-0000-000039010000}"/>
    <cellStyle name="標準 7 2" xfId="314" xr:uid="{00000000-0005-0000-0000-00003A010000}"/>
    <cellStyle name="標準 8" xfId="315" xr:uid="{00000000-0005-0000-0000-00003B010000}"/>
    <cellStyle name="標準 8 2" xfId="316" xr:uid="{00000000-0005-0000-0000-00003C010000}"/>
    <cellStyle name="標準 9" xfId="317" xr:uid="{00000000-0005-0000-0000-00003D010000}"/>
    <cellStyle name="標準 9 2" xfId="318" xr:uid="{00000000-0005-0000-0000-00003E010000}"/>
    <cellStyle name="標準_Ｈ15度決定額" xfId="319" xr:uid="{00000000-0005-0000-0000-00003F010000}"/>
    <cellStyle name="未定義" xfId="320" xr:uid="{00000000-0005-0000-0000-000040010000}"/>
    <cellStyle name="良い 2" xfId="321" xr:uid="{00000000-0005-0000-0000-000041010000}"/>
    <cellStyle name="良い 3" xfId="322" xr:uid="{00000000-0005-0000-0000-000042010000}"/>
    <cellStyle name="良い 4" xfId="323" xr:uid="{00000000-0005-0000-0000-000043010000}"/>
    <cellStyle name="良い 5" xfId="324" xr:uid="{00000000-0005-0000-0000-000044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15.19\&#24066;&#30010;&#26449;&#35506;_NewTera\My%20Documents\My%20eBooks\&#24066;&#30010;&#26449;&#27010;&#35201;\&#24066;&#30010;&#26449;&#27010;&#35201;&#65328;&#65297;\&#36001;&#25919;&#36939;&#21942;&#12524;&#12540;&#1248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>
        <row r="1">
          <cell r="X1" t="str">
            <v xml:space="preserve"> 平成１１年度財政運営の状況（レーダーチャート資料）</v>
          </cell>
        </row>
        <row r="2">
          <cell r="X2" t="str">
            <v>作成資料</v>
          </cell>
          <cell r="AB2" t="str">
            <v>＊「指標」が１７０を超える場合は、１７０に置き換える。</v>
          </cell>
        </row>
        <row r="3">
          <cell r="Y3" t="str">
            <v>経常一般財源比率</v>
          </cell>
          <cell r="Z3" t="str">
            <v>普通建設事業費</v>
          </cell>
          <cell r="AA3" t="str">
            <v>単独事業費構成比</v>
          </cell>
          <cell r="AB3" t="str">
            <v>公債費比率</v>
          </cell>
          <cell r="AC3" t="str">
            <v>現債高倍率</v>
          </cell>
          <cell r="AD3" t="str">
            <v>経常収支比率</v>
          </cell>
          <cell r="AE3" t="str">
            <v>経常収支比率（人件費）</v>
          </cell>
        </row>
        <row r="4">
          <cell r="X4" t="str">
            <v>市町村名</v>
          </cell>
          <cell r="Y4" t="str">
            <v>財源比率</v>
          </cell>
          <cell r="Z4" t="str">
            <v>事 業 費</v>
          </cell>
          <cell r="AA4" t="str">
            <v>費構成比</v>
          </cell>
          <cell r="AB4" t="str">
            <v>比  率</v>
          </cell>
          <cell r="AC4" t="str">
            <v>倍    率</v>
          </cell>
          <cell r="AD4" t="str">
            <v>比    率</v>
          </cell>
          <cell r="AE4" t="str">
            <v>人件費</v>
          </cell>
        </row>
        <row r="5">
          <cell r="Y5" t="str">
            <v>（指標）</v>
          </cell>
          <cell r="Z5" t="str">
            <v>（指標）</v>
          </cell>
          <cell r="AA5" t="str">
            <v>（指標）</v>
          </cell>
          <cell r="AB5" t="str">
            <v>（指標）</v>
          </cell>
          <cell r="AC5" t="str">
            <v>（指標）</v>
          </cell>
          <cell r="AD5" t="str">
            <v>（指標）</v>
          </cell>
          <cell r="AE5" t="str">
            <v>（指標）</v>
          </cell>
        </row>
        <row r="6">
          <cell r="X6" t="str">
            <v>那 覇 市</v>
          </cell>
          <cell r="Y6">
            <v>96.966779008184872</v>
          </cell>
          <cell r="Z6">
            <v>89.935946787092831</v>
          </cell>
          <cell r="AA6">
            <v>77.10220290260861</v>
          </cell>
          <cell r="AB6">
            <v>102.44735344336937</v>
          </cell>
          <cell r="AC6">
            <v>114.72692075101534</v>
          </cell>
          <cell r="AD6">
            <v>99.731715852093799</v>
          </cell>
          <cell r="AE6">
            <v>103.44827586206895</v>
          </cell>
        </row>
        <row r="7">
          <cell r="X7" t="str">
            <v>石 川 市</v>
          </cell>
          <cell r="Y7">
            <v>100.43331728454498</v>
          </cell>
          <cell r="Z7">
            <v>90.9986377326113</v>
          </cell>
          <cell r="AA7">
            <v>132.49029024538032</v>
          </cell>
          <cell r="AB7">
            <v>91.064314171883893</v>
          </cell>
          <cell r="AC7">
            <v>64.829352198694721</v>
          </cell>
          <cell r="AD7">
            <v>106.38049690890006</v>
          </cell>
          <cell r="AE7">
            <v>111.65845648604267</v>
          </cell>
        </row>
        <row r="8">
          <cell r="X8" t="str">
            <v>具志川市</v>
          </cell>
          <cell r="Y8">
            <v>100.72219547424166</v>
          </cell>
          <cell r="Z8">
            <v>69.663463976168089</v>
          </cell>
          <cell r="AA8">
            <v>105.09019935442694</v>
          </cell>
          <cell r="AB8">
            <v>117.24530449630053</v>
          </cell>
          <cell r="AC8">
            <v>78.286250640654771</v>
          </cell>
          <cell r="AD8">
            <v>97.515455499825038</v>
          </cell>
          <cell r="AE8">
            <v>89.490968801313613</v>
          </cell>
        </row>
        <row r="9">
          <cell r="X9" t="str">
            <v>宜野湾市</v>
          </cell>
          <cell r="Y9">
            <v>99.27780452575827</v>
          </cell>
          <cell r="Z9">
            <v>86.789576031800252</v>
          </cell>
          <cell r="AA9">
            <v>72.148031362413178</v>
          </cell>
          <cell r="AB9">
            <v>80.250426863972677</v>
          </cell>
          <cell r="AC9">
            <v>89.211145015994845</v>
          </cell>
          <cell r="AD9">
            <v>96.11571211944478</v>
          </cell>
          <cell r="AE9">
            <v>93.596059113300484</v>
          </cell>
        </row>
        <row r="10">
          <cell r="X10" t="str">
            <v>平 良 市</v>
          </cell>
          <cell r="Y10">
            <v>95.522388059701484</v>
          </cell>
          <cell r="Z10">
            <v>109.38772197439674</v>
          </cell>
          <cell r="AA10">
            <v>19.758612267754817</v>
          </cell>
          <cell r="AB10">
            <v>131.47410358565739</v>
          </cell>
          <cell r="AC10">
            <v>121.02963037172275</v>
          </cell>
          <cell r="AD10">
            <v>104.63081768342472</v>
          </cell>
          <cell r="AE10">
            <v>94.964422550629436</v>
          </cell>
        </row>
        <row r="11">
          <cell r="X11" t="str">
            <v>石 垣 市</v>
          </cell>
          <cell r="Y11">
            <v>96.4853153586904</v>
          </cell>
          <cell r="Z11">
            <v>103.8922702583875</v>
          </cell>
          <cell r="AA11">
            <v>77.770848397550694</v>
          </cell>
          <cell r="AB11">
            <v>121.22936824132044</v>
          </cell>
          <cell r="AC11">
            <v>126.5251033895253</v>
          </cell>
          <cell r="AD11">
            <v>100.781523387379</v>
          </cell>
          <cell r="AE11">
            <v>110.83743842364531</v>
          </cell>
        </row>
        <row r="12">
          <cell r="X12" t="str">
            <v>浦 添 市</v>
          </cell>
          <cell r="Y12">
            <v>100.81848820414056</v>
          </cell>
          <cell r="Z12">
            <v>89.952307755105778</v>
          </cell>
          <cell r="AA12">
            <v>83.734475897506798</v>
          </cell>
          <cell r="AB12">
            <v>82.527034718269775</v>
          </cell>
          <cell r="AC12">
            <v>94.000806038530186</v>
          </cell>
          <cell r="AD12">
            <v>92.033127260002345</v>
          </cell>
          <cell r="AE12">
            <v>92.227695675971532</v>
          </cell>
        </row>
        <row r="13">
          <cell r="X13" t="str">
            <v>名 護 市</v>
          </cell>
          <cell r="Y13">
            <v>108.04044294655752</v>
          </cell>
          <cell r="Z13">
            <v>128.33993838012159</v>
          </cell>
          <cell r="AA13">
            <v>71.347629661273018</v>
          </cell>
          <cell r="AB13">
            <v>104.72396129766646</v>
          </cell>
          <cell r="AC13">
            <v>112.37905013894498</v>
          </cell>
          <cell r="AD13">
            <v>100.66487810568063</v>
          </cell>
          <cell r="AE13">
            <v>107.00602079912423</v>
          </cell>
        </row>
        <row r="14">
          <cell r="X14" t="str">
            <v>糸 満 市</v>
          </cell>
          <cell r="Y14">
            <v>96.003851709195942</v>
          </cell>
          <cell r="Z14">
            <v>126.93464599686925</v>
          </cell>
          <cell r="AA14">
            <v>170</v>
          </cell>
          <cell r="AB14">
            <v>88.787706317586796</v>
          </cell>
          <cell r="AC14">
            <v>104.46511259519089</v>
          </cell>
          <cell r="AD14">
            <v>107.08036859909018</v>
          </cell>
          <cell r="AE14">
            <v>102.90093048713737</v>
          </cell>
        </row>
        <row r="15">
          <cell r="X15" t="str">
            <v>沖 縄 市</v>
          </cell>
          <cell r="Y15">
            <v>105.72941742898409</v>
          </cell>
          <cell r="Z15">
            <v>104.10549110744658</v>
          </cell>
          <cell r="AA15">
            <v>137.98207208838039</v>
          </cell>
          <cell r="AB15">
            <v>80.250426863972677</v>
          </cell>
          <cell r="AC15">
            <v>94.546628859726198</v>
          </cell>
          <cell r="AD15">
            <v>95.065904584159583</v>
          </cell>
          <cell r="AE15">
            <v>93.86973180076626</v>
          </cell>
        </row>
        <row r="16">
          <cell r="X16" t="str">
            <v>国 頭 村</v>
          </cell>
          <cell r="Y16">
            <v>95.02449311337125</v>
          </cell>
          <cell r="Z16">
            <v>117.68794603978854</v>
          </cell>
          <cell r="AA16">
            <v>94.19345410057916</v>
          </cell>
          <cell r="AB16">
            <v>122.31947483588618</v>
          </cell>
          <cell r="AC16">
            <v>133.86022939594068</v>
          </cell>
          <cell r="AD16">
            <v>93.691441132023655</v>
          </cell>
          <cell r="AE16">
            <v>81.689236891085315</v>
          </cell>
        </row>
        <row r="17">
          <cell r="X17" t="str">
            <v>大宜味村</v>
          </cell>
          <cell r="Y17">
            <v>95.402324099905528</v>
          </cell>
          <cell r="Z17">
            <v>74.85916443169846</v>
          </cell>
          <cell r="AA17">
            <v>74.973780200169315</v>
          </cell>
          <cell r="AB17">
            <v>91.196768220838237</v>
          </cell>
          <cell r="AC17">
            <v>104.08348565806196</v>
          </cell>
          <cell r="AD17">
            <v>109.64143426294824</v>
          </cell>
          <cell r="AE17">
            <v>117.56626660676469</v>
          </cell>
        </row>
        <row r="18">
          <cell r="X18" t="str">
            <v>東    村</v>
          </cell>
          <cell r="Y18">
            <v>99.936295938316889</v>
          </cell>
          <cell r="Z18">
            <v>158.33247432007011</v>
          </cell>
          <cell r="AA18">
            <v>46.248229801369298</v>
          </cell>
          <cell r="AB18">
            <v>43.42703248611344</v>
          </cell>
          <cell r="AC18">
            <v>71.320745086248664</v>
          </cell>
          <cell r="AD18">
            <v>90.855886797637069</v>
          </cell>
          <cell r="AE18">
            <v>81.413259739426238</v>
          </cell>
        </row>
        <row r="19">
          <cell r="X19" t="str">
            <v>今帰仁村</v>
          </cell>
          <cell r="Y19">
            <v>93.796542407134851</v>
          </cell>
          <cell r="Z19">
            <v>79.689306476513721</v>
          </cell>
          <cell r="AA19">
            <v>76.304386044017889</v>
          </cell>
          <cell r="AB19">
            <v>88.301632721763994</v>
          </cell>
          <cell r="AC19">
            <v>89.80832436256091</v>
          </cell>
          <cell r="AD19">
            <v>100.42588267619182</v>
          </cell>
          <cell r="AE19">
            <v>102.3875232655157</v>
          </cell>
        </row>
        <row r="20">
          <cell r="X20" t="str">
            <v>本 部 町</v>
          </cell>
          <cell r="Y20">
            <v>93.796542407134851</v>
          </cell>
          <cell r="Z20">
            <v>75.385488011820996</v>
          </cell>
          <cell r="AA20">
            <v>21.200975599275093</v>
          </cell>
          <cell r="AB20">
            <v>91.920552095606794</v>
          </cell>
          <cell r="AC20">
            <v>76.778892030271763</v>
          </cell>
          <cell r="AD20">
            <v>105.62439895590059</v>
          </cell>
          <cell r="AE20">
            <v>101.55959181053848</v>
          </cell>
        </row>
        <row r="21">
          <cell r="X21" t="str">
            <v>恩 納 村</v>
          </cell>
          <cell r="Y21">
            <v>131.10735232739495</v>
          </cell>
          <cell r="Z21">
            <v>112.45975105203492</v>
          </cell>
          <cell r="AA21">
            <v>170</v>
          </cell>
          <cell r="AB21">
            <v>47.76973573472479</v>
          </cell>
          <cell r="AC21">
            <v>59.330554984666776</v>
          </cell>
          <cell r="AD21">
            <v>86.602555296057176</v>
          </cell>
          <cell r="AE21">
            <v>85.000962710994173</v>
          </cell>
        </row>
        <row r="22">
          <cell r="X22" t="str">
            <v>宜野座村</v>
          </cell>
          <cell r="Y22">
            <v>149.05432418777323</v>
          </cell>
          <cell r="Z22">
            <v>102.81753958862384</v>
          </cell>
          <cell r="AA22">
            <v>35.592152707093661</v>
          </cell>
          <cell r="AB22">
            <v>138.96650395556301</v>
          </cell>
          <cell r="AC22">
            <v>97.297559717179311</v>
          </cell>
          <cell r="AD22">
            <v>94.872922104684747</v>
          </cell>
          <cell r="AE22">
            <v>80.58532828444902</v>
          </cell>
        </row>
        <row r="23">
          <cell r="X23" t="str">
            <v>金 武 町</v>
          </cell>
          <cell r="Y23">
            <v>137.62493684511125</v>
          </cell>
          <cell r="Z23">
            <v>101.45796644473594</v>
          </cell>
          <cell r="AA23">
            <v>170</v>
          </cell>
          <cell r="AB23">
            <v>73.82595522639285</v>
          </cell>
          <cell r="AC23">
            <v>97.426785088923822</v>
          </cell>
          <cell r="AD23">
            <v>83.885149058936705</v>
          </cell>
          <cell r="AE23">
            <v>85.000962710994173</v>
          </cell>
        </row>
        <row r="24">
          <cell r="X24" t="str">
            <v>伊 江 村</v>
          </cell>
          <cell r="Y24">
            <v>98.141598752279066</v>
          </cell>
          <cell r="Z24">
            <v>113.02434614646427</v>
          </cell>
          <cell r="AA24">
            <v>125.80477748614756</v>
          </cell>
          <cell r="AB24">
            <v>91.920552095606794</v>
          </cell>
          <cell r="AC24">
            <v>93.792587458343704</v>
          </cell>
          <cell r="AD24">
            <v>92.509960159362578</v>
          </cell>
          <cell r="AE24">
            <v>110.3908606636288</v>
          </cell>
        </row>
        <row r="25">
          <cell r="X25" t="str">
            <v>与那城町</v>
          </cell>
          <cell r="Y25">
            <v>95.591239593172688</v>
          </cell>
          <cell r="Z25">
            <v>47.550617650781774</v>
          </cell>
          <cell r="AA25">
            <v>57.385320848689943</v>
          </cell>
          <cell r="AB25">
            <v>102.77731021713514</v>
          </cell>
          <cell r="AC25">
            <v>70.636841873924709</v>
          </cell>
          <cell r="AD25">
            <v>107.27847231762608</v>
          </cell>
          <cell r="AE25">
            <v>108.73499775367436</v>
          </cell>
        </row>
        <row r="26">
          <cell r="X26" t="str">
            <v>勝 連 町</v>
          </cell>
          <cell r="Y26">
            <v>96.252443819607663</v>
          </cell>
          <cell r="Z26">
            <v>115.0771498399133</v>
          </cell>
          <cell r="AA26">
            <v>48.784635405272098</v>
          </cell>
          <cell r="AB26">
            <v>63.692980979633063</v>
          </cell>
          <cell r="AC26">
            <v>83.486554595842364</v>
          </cell>
          <cell r="AD26">
            <v>97.117735952740802</v>
          </cell>
          <cell r="AE26">
            <v>98.247865990629634</v>
          </cell>
        </row>
        <row r="27">
          <cell r="X27" t="str">
            <v>読 谷 村</v>
          </cell>
          <cell r="Y27">
            <v>107.11508468246819</v>
          </cell>
          <cell r="Z27">
            <v>90.303839905104397</v>
          </cell>
          <cell r="AA27">
            <v>170</v>
          </cell>
          <cell r="AB27">
            <v>65.140548729170163</v>
          </cell>
          <cell r="AC27">
            <v>67.313856989264011</v>
          </cell>
          <cell r="AD27">
            <v>87.902184365984382</v>
          </cell>
          <cell r="AE27">
            <v>93.832231564084481</v>
          </cell>
        </row>
        <row r="28">
          <cell r="X28" t="str">
            <v>嘉手納町</v>
          </cell>
          <cell r="Y28">
            <v>132.24084528699777</v>
          </cell>
          <cell r="Z28">
            <v>89.237104166520766</v>
          </cell>
          <cell r="AA28">
            <v>97.324664703214992</v>
          </cell>
          <cell r="AB28">
            <v>76.721090725467079</v>
          </cell>
          <cell r="AC28">
            <v>59.570227166951142</v>
          </cell>
          <cell r="AD28">
            <v>90.265146311306538</v>
          </cell>
          <cell r="AE28">
            <v>100.73166035556127</v>
          </cell>
        </row>
        <row r="29">
          <cell r="X29" t="str">
            <v>北 谷 町</v>
          </cell>
          <cell r="Y29">
            <v>114.19941567998595</v>
          </cell>
          <cell r="Z29">
            <v>95.427896528571381</v>
          </cell>
          <cell r="AA29">
            <v>170</v>
          </cell>
          <cell r="AB29">
            <v>128.83352970880321</v>
          </cell>
          <cell r="AC29">
            <v>118.33045754282459</v>
          </cell>
          <cell r="AD29">
            <v>93.45514493749144</v>
          </cell>
          <cell r="AE29">
            <v>88.312688530903046</v>
          </cell>
        </row>
        <row r="30">
          <cell r="X30" t="str">
            <v>北中城村</v>
          </cell>
          <cell r="Y30">
            <v>99.936295938316889</v>
          </cell>
          <cell r="Z30">
            <v>62.717447202839473</v>
          </cell>
          <cell r="AA30">
            <v>170</v>
          </cell>
          <cell r="AB30">
            <v>82.511361723615551</v>
          </cell>
          <cell r="AC30">
            <v>58.042430426689897</v>
          </cell>
          <cell r="AD30">
            <v>96.29069927187804</v>
          </cell>
          <cell r="AE30">
            <v>93.004300109107263</v>
          </cell>
        </row>
        <row r="31">
          <cell r="X31" t="str">
            <v>中 城 村</v>
          </cell>
          <cell r="Y31">
            <v>93.513169167234139</v>
          </cell>
          <cell r="Z31">
            <v>90.437951273392713</v>
          </cell>
          <cell r="AA31">
            <v>56.455290379979594</v>
          </cell>
          <cell r="AB31">
            <v>82.511361723615551</v>
          </cell>
          <cell r="AC31">
            <v>59.571899313004032</v>
          </cell>
          <cell r="AD31">
            <v>104.67921417777171</v>
          </cell>
          <cell r="AE31">
            <v>98.247865990629634</v>
          </cell>
        </row>
        <row r="32">
          <cell r="X32" t="str">
            <v>西 原 町</v>
          </cell>
          <cell r="Y32">
            <v>96.819190299409087</v>
          </cell>
          <cell r="Z32">
            <v>43.120106193383492</v>
          </cell>
          <cell r="AA32">
            <v>91.762538209820832</v>
          </cell>
          <cell r="AB32">
            <v>119.42433933681198</v>
          </cell>
          <cell r="AC32">
            <v>79.086704706983539</v>
          </cell>
          <cell r="AD32">
            <v>95.581810688281394</v>
          </cell>
          <cell r="AE32">
            <v>82.517168346062519</v>
          </cell>
        </row>
        <row r="33">
          <cell r="X33" t="str">
            <v>豊見城村</v>
          </cell>
          <cell r="Y33">
            <v>95.02449311337125</v>
          </cell>
          <cell r="Z33">
            <v>55.291293599726885</v>
          </cell>
          <cell r="AA33">
            <v>27.302061903846447</v>
          </cell>
          <cell r="AB33">
            <v>150.54704595185996</v>
          </cell>
          <cell r="AC33">
            <v>103.8648416723841</v>
          </cell>
          <cell r="AD33">
            <v>106.56958373402945</v>
          </cell>
          <cell r="AE33">
            <v>95.488094474038903</v>
          </cell>
        </row>
        <row r="34">
          <cell r="X34" t="str">
            <v>東風平町</v>
          </cell>
          <cell r="Y34">
            <v>94.45774663356984</v>
          </cell>
          <cell r="Z34">
            <v>96.975599163362631</v>
          </cell>
          <cell r="AA34">
            <v>139.88425473877521</v>
          </cell>
          <cell r="AB34">
            <v>89.025416596532565</v>
          </cell>
          <cell r="AC34">
            <v>85.68733594168836</v>
          </cell>
          <cell r="AD34">
            <v>95.581810688281394</v>
          </cell>
          <cell r="AE34">
            <v>90.796482895834686</v>
          </cell>
        </row>
        <row r="35">
          <cell r="X35" t="str">
            <v>具志頭村</v>
          </cell>
          <cell r="Y35">
            <v>94.363288886936274</v>
          </cell>
          <cell r="Z35">
            <v>93.341512948678002</v>
          </cell>
          <cell r="AA35">
            <v>170</v>
          </cell>
          <cell r="AB35">
            <v>131.0048813331089</v>
          </cell>
          <cell r="AC35">
            <v>108.3562124396466</v>
          </cell>
          <cell r="AD35">
            <v>105.50625085863446</v>
          </cell>
          <cell r="AE35">
            <v>98.799820293947761</v>
          </cell>
        </row>
        <row r="36">
          <cell r="X36" t="str">
            <v>玉 城 村</v>
          </cell>
          <cell r="Y36">
            <v>94.268831140302694</v>
          </cell>
          <cell r="Z36">
            <v>47.105331606862563</v>
          </cell>
          <cell r="AA36">
            <v>4.1240525708296483</v>
          </cell>
          <cell r="AB36">
            <v>130.28109745834033</v>
          </cell>
          <cell r="AC36">
            <v>70.972166313867348</v>
          </cell>
          <cell r="AD36">
            <v>109.99587855474657</v>
          </cell>
          <cell r="AE36">
            <v>112.04672357358322</v>
          </cell>
        </row>
        <row r="37">
          <cell r="X37" t="str">
            <v>知 念 村</v>
          </cell>
          <cell r="Y37">
            <v>95.685697339806239</v>
          </cell>
          <cell r="Z37">
            <v>113.29718905793224</v>
          </cell>
          <cell r="AA37">
            <v>139.2431274204522</v>
          </cell>
          <cell r="AB37">
            <v>104.94866184144082</v>
          </cell>
          <cell r="AC37">
            <v>105.80635366314399</v>
          </cell>
          <cell r="AD37">
            <v>105.74254705316667</v>
          </cell>
          <cell r="AE37">
            <v>115.91040369681022</v>
          </cell>
        </row>
        <row r="38">
          <cell r="X38" t="str">
            <v>佐 敷 町</v>
          </cell>
          <cell r="Y38">
            <v>94.268831140302694</v>
          </cell>
          <cell r="Z38">
            <v>86.790533092641155</v>
          </cell>
          <cell r="AA38">
            <v>30.770088436625858</v>
          </cell>
          <cell r="AB38">
            <v>128.83352970880321</v>
          </cell>
          <cell r="AC38">
            <v>75.356296542847758</v>
          </cell>
          <cell r="AD38">
            <v>102.31625223244953</v>
          </cell>
          <cell r="AE38">
            <v>93.004300109107263</v>
          </cell>
        </row>
        <row r="39">
          <cell r="X39" t="str">
            <v>与那原町</v>
          </cell>
          <cell r="Y39">
            <v>94.646662126836972</v>
          </cell>
          <cell r="Z39">
            <v>51.682715325838004</v>
          </cell>
          <cell r="AA39">
            <v>41.125721679301634</v>
          </cell>
          <cell r="AB39">
            <v>91.920552095606794</v>
          </cell>
          <cell r="AC39">
            <v>70.56632041892405</v>
          </cell>
          <cell r="AD39">
            <v>104.67921417777171</v>
          </cell>
          <cell r="AE39">
            <v>97.419934535652402</v>
          </cell>
        </row>
        <row r="40">
          <cell r="X40" t="str">
            <v>大 里 村</v>
          </cell>
          <cell r="Y40">
            <v>94.268831140302694</v>
          </cell>
          <cell r="Z40">
            <v>102.29710104684177</v>
          </cell>
          <cell r="AA40">
            <v>77.114061123026417</v>
          </cell>
          <cell r="AB40">
            <v>83.235145598384108</v>
          </cell>
          <cell r="AC40">
            <v>82.652272420308137</v>
          </cell>
          <cell r="AD40">
            <v>106.92402802582777</v>
          </cell>
          <cell r="AE40">
            <v>99.627751748924993</v>
          </cell>
        </row>
        <row r="41">
          <cell r="X41" t="str">
            <v>南風原町</v>
          </cell>
          <cell r="Y41">
            <v>94.646662126836972</v>
          </cell>
          <cell r="Z41">
            <v>76.618332592908018</v>
          </cell>
          <cell r="AA41">
            <v>144.50116647020792</v>
          </cell>
          <cell r="AB41">
            <v>112.91028446389495</v>
          </cell>
          <cell r="AC41">
            <v>98.98706419048942</v>
          </cell>
          <cell r="AD41">
            <v>92.391812062096477</v>
          </cell>
          <cell r="AE41">
            <v>80.309351132789956</v>
          </cell>
        </row>
        <row r="42">
          <cell r="X42" t="str">
            <v>仲 里 村</v>
          </cell>
          <cell r="Y42">
            <v>95.11895086000483</v>
          </cell>
          <cell r="Z42">
            <v>75.402264855833806</v>
          </cell>
          <cell r="AA42">
            <v>73.757999034059353</v>
          </cell>
          <cell r="AB42">
            <v>88.301632721763994</v>
          </cell>
          <cell r="AC42">
            <v>87.310667439317371</v>
          </cell>
          <cell r="AD42">
            <v>101.01662316252235</v>
          </cell>
          <cell r="AE42">
            <v>87.760734227584891</v>
          </cell>
        </row>
        <row r="43">
          <cell r="X43" t="str">
            <v>具志川村</v>
          </cell>
          <cell r="Y43">
            <v>95.02449311337125</v>
          </cell>
          <cell r="Z43">
            <v>90.582323143016424</v>
          </cell>
          <cell r="AA43">
            <v>144.65341239881036</v>
          </cell>
          <cell r="AB43">
            <v>68.759468103012949</v>
          </cell>
          <cell r="AC43">
            <v>90.782719666938888</v>
          </cell>
          <cell r="AD43">
            <v>104.4429179832395</v>
          </cell>
          <cell r="AE43">
            <v>100.17970605224313</v>
          </cell>
        </row>
        <row r="44">
          <cell r="X44" t="str">
            <v>渡嘉敷村</v>
          </cell>
          <cell r="Y44">
            <v>96.535817059508375</v>
          </cell>
          <cell r="Z44">
            <v>113.5367870107562</v>
          </cell>
          <cell r="AA44">
            <v>39.165858349502706</v>
          </cell>
          <cell r="AB44">
            <v>53.560006732873255</v>
          </cell>
          <cell r="AC44">
            <v>119.65708198443387</v>
          </cell>
          <cell r="AD44">
            <v>93.218848742959239</v>
          </cell>
          <cell r="AE44">
            <v>123.36178679160518</v>
          </cell>
        </row>
        <row r="45">
          <cell r="X45" t="str">
            <v>座間味村</v>
          </cell>
          <cell r="Y45">
            <v>95.780155086439819</v>
          </cell>
          <cell r="Z45">
            <v>107.59377445788012</v>
          </cell>
          <cell r="AA45">
            <v>170</v>
          </cell>
          <cell r="AB45">
            <v>89.025416596532565</v>
          </cell>
          <cell r="AC45">
            <v>131.95484191632872</v>
          </cell>
          <cell r="AD45">
            <v>93.45514493749144</v>
          </cell>
          <cell r="AE45">
            <v>103.21545472049291</v>
          </cell>
        </row>
        <row r="46">
          <cell r="X46" t="str">
            <v>粟 国 村</v>
          </cell>
          <cell r="Y46">
            <v>95.591239593172688</v>
          </cell>
          <cell r="Z46">
            <v>122.52368631519579</v>
          </cell>
          <cell r="AA46">
            <v>67.470742197322082</v>
          </cell>
          <cell r="AB46">
            <v>75.997306850698536</v>
          </cell>
          <cell r="AC46">
            <v>137.75385884908147</v>
          </cell>
          <cell r="AD46">
            <v>103.49773320511062</v>
          </cell>
          <cell r="AE46">
            <v>113.15063218021952</v>
          </cell>
        </row>
        <row r="47">
          <cell r="X47" t="str">
            <v>渡名喜村</v>
          </cell>
          <cell r="Y47">
            <v>97.574852272477642</v>
          </cell>
          <cell r="Z47">
            <v>107.3191590528273</v>
          </cell>
          <cell r="AA47">
            <v>50.219340885962602</v>
          </cell>
          <cell r="AB47">
            <v>91.196768220838237</v>
          </cell>
          <cell r="AC47">
            <v>77.04163435676783</v>
          </cell>
          <cell r="AD47">
            <v>112.24069240280264</v>
          </cell>
          <cell r="AE47">
            <v>152.61536486746681</v>
          </cell>
        </row>
        <row r="48">
          <cell r="X48" t="str">
            <v>南大東村</v>
          </cell>
          <cell r="Y48">
            <v>95.874612833073385</v>
          </cell>
          <cell r="Z48">
            <v>150.82237485330808</v>
          </cell>
          <cell r="AA48">
            <v>31.013184389708599</v>
          </cell>
          <cell r="AB48">
            <v>87.577848846995437</v>
          </cell>
          <cell r="AC48">
            <v>144.09452042739855</v>
          </cell>
          <cell r="AD48">
            <v>99.835142189861287</v>
          </cell>
          <cell r="AE48">
            <v>74.789808099608507</v>
          </cell>
        </row>
        <row r="49">
          <cell r="X49" t="str">
            <v>北大東村</v>
          </cell>
          <cell r="Y49">
            <v>98.613887485446909</v>
          </cell>
          <cell r="Z49">
            <v>150.86353102262885</v>
          </cell>
          <cell r="AA49">
            <v>104.08506313619981</v>
          </cell>
          <cell r="AB49">
            <v>70.207035852550064</v>
          </cell>
          <cell r="AC49">
            <v>135.62386333096202</v>
          </cell>
          <cell r="AD49">
            <v>95.345514493749178</v>
          </cell>
          <cell r="AE49">
            <v>101.00763750722035</v>
          </cell>
        </row>
        <row r="50">
          <cell r="X50" t="str">
            <v>伊平屋村</v>
          </cell>
          <cell r="Y50">
            <v>94.741119873470552</v>
          </cell>
          <cell r="Z50">
            <v>131.68696493164614</v>
          </cell>
          <cell r="AA50">
            <v>12.133524447326916</v>
          </cell>
          <cell r="AB50">
            <v>115.08163608820064</v>
          </cell>
          <cell r="AC50">
            <v>159.01150539531795</v>
          </cell>
          <cell r="AD50">
            <v>103.85217749690896</v>
          </cell>
          <cell r="AE50">
            <v>93.832231564084481</v>
          </cell>
        </row>
        <row r="51">
          <cell r="X51" t="str">
            <v>伊是名村</v>
          </cell>
          <cell r="Y51">
            <v>94.835577620104132</v>
          </cell>
          <cell r="Z51">
            <v>124.76117333196342</v>
          </cell>
          <cell r="AA51">
            <v>153.79878463768677</v>
          </cell>
          <cell r="AB51">
            <v>165.0227234472311</v>
          </cell>
          <cell r="AC51">
            <v>170</v>
          </cell>
          <cell r="AD51">
            <v>114.13106195906036</v>
          </cell>
          <cell r="AE51">
            <v>110.94281496694695</v>
          </cell>
        </row>
        <row r="52">
          <cell r="X52" t="str">
            <v>城 辺 町</v>
          </cell>
          <cell r="Y52">
            <v>93.985457900401997</v>
          </cell>
          <cell r="Z52">
            <v>116.41209402636589</v>
          </cell>
          <cell r="AA52">
            <v>45.980409954685079</v>
          </cell>
          <cell r="AB52">
            <v>102.77731021713514</v>
          </cell>
          <cell r="AC52">
            <v>82.531831637217238</v>
          </cell>
          <cell r="AD52">
            <v>96.526995466410256</v>
          </cell>
          <cell r="AE52">
            <v>84.449008407676033</v>
          </cell>
        </row>
        <row r="53">
          <cell r="X53" t="str">
            <v>下 地 町</v>
          </cell>
          <cell r="Y53">
            <v>91.812929727829882</v>
          </cell>
          <cell r="Z53">
            <v>147.67430435880075</v>
          </cell>
          <cell r="AA53">
            <v>170</v>
          </cell>
          <cell r="AB53">
            <v>70.207035852550064</v>
          </cell>
          <cell r="AC53">
            <v>117.04351214395221</v>
          </cell>
          <cell r="AD53">
            <v>96.526995466410256</v>
          </cell>
          <cell r="AE53">
            <v>100.73166035556127</v>
          </cell>
        </row>
        <row r="54">
          <cell r="X54" t="str">
            <v>上 野 村</v>
          </cell>
          <cell r="Y54">
            <v>93.796542407134851</v>
          </cell>
          <cell r="Z54">
            <v>106.45444426242803</v>
          </cell>
          <cell r="AA54">
            <v>44.171179102779249</v>
          </cell>
          <cell r="AB54">
            <v>170</v>
          </cell>
          <cell r="AC54">
            <v>134.15723425142909</v>
          </cell>
          <cell r="AD54">
            <v>111.17735952740763</v>
          </cell>
          <cell r="AE54">
            <v>92.728322957448199</v>
          </cell>
        </row>
        <row r="55">
          <cell r="X55" t="str">
            <v>伊良部町</v>
          </cell>
          <cell r="Y55">
            <v>94.930035366737684</v>
          </cell>
          <cell r="Z55">
            <v>91.229883272651747</v>
          </cell>
          <cell r="AA55">
            <v>16.813782540192978</v>
          </cell>
          <cell r="AB55">
            <v>145.48055882848004</v>
          </cell>
          <cell r="AC55">
            <v>110.53236059071017</v>
          </cell>
          <cell r="AD55">
            <v>108.34180519302106</v>
          </cell>
          <cell r="AE55">
            <v>130.81316988640012</v>
          </cell>
        </row>
        <row r="56">
          <cell r="X56" t="str">
            <v>多良間村</v>
          </cell>
          <cell r="Y56">
            <v>94.930035366737684</v>
          </cell>
          <cell r="Z56">
            <v>147.43307969016334</v>
          </cell>
          <cell r="AA56">
            <v>9.584248090979683</v>
          </cell>
          <cell r="AB56">
            <v>111.46271671435784</v>
          </cell>
          <cell r="AC56">
            <v>101.85568872898641</v>
          </cell>
          <cell r="AD56">
            <v>97.826624536337448</v>
          </cell>
          <cell r="AE56">
            <v>96.040048777357043</v>
          </cell>
        </row>
        <row r="57">
          <cell r="X57" t="str">
            <v>竹 富 町</v>
          </cell>
          <cell r="Y57">
            <v>94.552204380203406</v>
          </cell>
          <cell r="Z57">
            <v>102.4052777260242</v>
          </cell>
          <cell r="AA57">
            <v>72.228735703411715</v>
          </cell>
          <cell r="AB57">
            <v>73.82595522639285</v>
          </cell>
          <cell r="AC57">
            <v>81.132278761346228</v>
          </cell>
          <cell r="AD57">
            <v>97.708476439071347</v>
          </cell>
          <cell r="AE57">
            <v>123.08580963994611</v>
          </cell>
        </row>
        <row r="58">
          <cell r="X58" t="str">
            <v>与那国町</v>
          </cell>
          <cell r="Y58">
            <v>95.11895086000483</v>
          </cell>
          <cell r="Z58">
            <v>120.31317398145951</v>
          </cell>
          <cell r="AA58">
            <v>22.327081890277718</v>
          </cell>
          <cell r="AB58">
            <v>125.93839420972898</v>
          </cell>
          <cell r="AC58">
            <v>114.95151148494642</v>
          </cell>
          <cell r="AD58">
            <v>110.468470943811</v>
          </cell>
          <cell r="AE58">
            <v>118.67017521340095</v>
          </cell>
        </row>
        <row r="59">
          <cell r="Y59" t="str">
            <v xml:space="preserve"> </v>
          </cell>
          <cell r="Z59" t="str">
            <v xml:space="preserve"> </v>
          </cell>
        </row>
        <row r="60">
          <cell r="X60" t="str">
            <v>都市平均</v>
          </cell>
          <cell r="Y60">
            <v>100</v>
          </cell>
          <cell r="Z60">
            <v>100</v>
          </cell>
          <cell r="AA60">
            <v>100</v>
          </cell>
          <cell r="AB60">
            <v>100</v>
          </cell>
          <cell r="AC60">
            <v>100</v>
          </cell>
          <cell r="AD60">
            <v>100</v>
          </cell>
          <cell r="AE60">
            <v>100</v>
          </cell>
        </row>
        <row r="61">
          <cell r="X61" t="str">
            <v>町村平均</v>
          </cell>
          <cell r="Y61">
            <v>100</v>
          </cell>
          <cell r="Z61">
            <v>100</v>
          </cell>
          <cell r="AA61">
            <v>100</v>
          </cell>
          <cell r="AB61">
            <v>100</v>
          </cell>
          <cell r="AC61">
            <v>100</v>
          </cell>
          <cell r="AD61">
            <v>100</v>
          </cell>
          <cell r="AE61">
            <v>100</v>
          </cell>
        </row>
        <row r="62">
          <cell r="X62" t="str">
            <v>県 平 均</v>
          </cell>
          <cell r="Y62" t="str">
            <v>-</v>
          </cell>
          <cell r="Z62" t="str">
            <v>-</v>
          </cell>
          <cell r="AA62" t="str">
            <v>-</v>
          </cell>
          <cell r="AB62" t="str">
            <v>-</v>
          </cell>
          <cell r="AC62" t="str">
            <v>-</v>
          </cell>
          <cell r="AD62" t="str">
            <v>-</v>
          </cell>
          <cell r="AE62" t="str">
            <v>-</v>
          </cell>
        </row>
        <row r="63">
          <cell r="X63" t="str">
            <v>＊「指標」が１７０を超える場合は、１７０に置き換える。</v>
          </cell>
        </row>
        <row r="64">
          <cell r="X64" t="str">
            <v>そのため、平均が１００とならない場合がある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N56"/>
  <sheetViews>
    <sheetView tabSelected="1" view="pageBreakPreview" zoomScale="145" zoomScaleNormal="100" zoomScaleSheetLayoutView="145" workbookViewId="0">
      <pane ySplit="5" topLeftCell="A6" activePane="bottomLeft" state="frozen"/>
      <selection activeCell="A5" sqref="A5"/>
      <selection pane="bottomLeft" activeCell="C2" sqref="C2"/>
    </sheetView>
  </sheetViews>
  <sheetFormatPr defaultColWidth="9" defaultRowHeight="13" customHeight="1"/>
  <cols>
    <col min="1" max="1" width="3.08984375" style="4" customWidth="1"/>
    <col min="2" max="2" width="1.6328125" style="4" customWidth="1"/>
    <col min="3" max="3" width="8.7265625" style="4" customWidth="1"/>
    <col min="4" max="4" width="1.6328125" style="4" customWidth="1"/>
    <col min="5" max="8" width="17.453125" style="4" customWidth="1"/>
    <col min="9" max="9" width="10.6328125" style="4" customWidth="1"/>
    <col min="10" max="11" width="9" style="4"/>
    <col min="12" max="12" width="11.26953125" style="4" customWidth="1"/>
    <col min="13" max="16384" width="9" style="4"/>
  </cols>
  <sheetData>
    <row r="1" spans="2:8" ht="19.5" customHeight="1">
      <c r="B1" s="136" t="s">
        <v>116</v>
      </c>
      <c r="H1" s="5"/>
    </row>
    <row r="2" spans="2:8" ht="15" customHeight="1">
      <c r="B2" s="6"/>
      <c r="C2" s="7"/>
      <c r="D2" s="7"/>
      <c r="E2" s="7"/>
      <c r="F2" s="7"/>
      <c r="G2" s="7"/>
      <c r="H2" s="7"/>
    </row>
    <row r="3" spans="2:8" ht="14.25" customHeight="1">
      <c r="B3" s="6"/>
      <c r="C3" s="7"/>
      <c r="D3" s="7"/>
      <c r="E3" s="7"/>
      <c r="F3" s="7"/>
      <c r="G3" s="7"/>
      <c r="H3" s="8" t="s">
        <v>67</v>
      </c>
    </row>
    <row r="4" spans="2:8" ht="14.25" customHeight="1">
      <c r="B4" s="9"/>
      <c r="C4" s="163" t="s">
        <v>77</v>
      </c>
      <c r="D4" s="10"/>
      <c r="E4" s="82" t="s">
        <v>117</v>
      </c>
      <c r="F4" s="83" t="s">
        <v>115</v>
      </c>
      <c r="G4" s="48" t="s">
        <v>80</v>
      </c>
      <c r="H4" s="49" t="s">
        <v>81</v>
      </c>
    </row>
    <row r="5" spans="2:8" ht="14.25" customHeight="1">
      <c r="B5" s="11"/>
      <c r="C5" s="164"/>
      <c r="D5" s="12"/>
      <c r="E5" s="50" t="s">
        <v>78</v>
      </c>
      <c r="F5" s="51" t="s">
        <v>18</v>
      </c>
      <c r="G5" s="51" t="s">
        <v>79</v>
      </c>
      <c r="H5" s="52" t="s">
        <v>82</v>
      </c>
    </row>
    <row r="6" spans="2:8" ht="14.25" customHeight="1">
      <c r="B6" s="13"/>
      <c r="C6" s="14" t="s">
        <v>25</v>
      </c>
      <c r="D6" s="15"/>
      <c r="E6" s="137">
        <v>894699</v>
      </c>
      <c r="F6" s="138">
        <v>856143</v>
      </c>
      <c r="G6" s="139">
        <v>38556</v>
      </c>
      <c r="H6" s="140">
        <v>4.5</v>
      </c>
    </row>
    <row r="7" spans="2:8" ht="14.25" customHeight="1">
      <c r="B7" s="16"/>
      <c r="C7" s="17" t="s">
        <v>0</v>
      </c>
      <c r="D7" s="18"/>
      <c r="E7" s="141">
        <v>905763</v>
      </c>
      <c r="F7" s="142">
        <v>861702</v>
      </c>
      <c r="G7" s="139">
        <v>44061</v>
      </c>
      <c r="H7" s="140">
        <v>5.0999999999999996</v>
      </c>
    </row>
    <row r="8" spans="2:8" ht="14.25" customHeight="1">
      <c r="B8" s="16"/>
      <c r="C8" s="17" t="s">
        <v>26</v>
      </c>
      <c r="D8" s="18"/>
      <c r="E8" s="141">
        <v>615992</v>
      </c>
      <c r="F8" s="142">
        <v>592791</v>
      </c>
      <c r="G8" s="139">
        <v>23201</v>
      </c>
      <c r="H8" s="140">
        <v>3.9</v>
      </c>
    </row>
    <row r="9" spans="2:8" ht="14.25" customHeight="1">
      <c r="B9" s="19"/>
      <c r="C9" s="20" t="s">
        <v>27</v>
      </c>
      <c r="D9" s="21"/>
      <c r="E9" s="141">
        <v>673803</v>
      </c>
      <c r="F9" s="142">
        <v>641259</v>
      </c>
      <c r="G9" s="139">
        <v>32544</v>
      </c>
      <c r="H9" s="140">
        <v>5.0999999999999996</v>
      </c>
    </row>
    <row r="10" spans="2:8" ht="14.25" customHeight="1">
      <c r="B10" s="22"/>
      <c r="C10" s="23" t="s">
        <v>28</v>
      </c>
      <c r="D10" s="24"/>
      <c r="E10" s="143">
        <v>1184046</v>
      </c>
      <c r="F10" s="144">
        <v>1123668</v>
      </c>
      <c r="G10" s="145">
        <v>60378</v>
      </c>
      <c r="H10" s="146">
        <v>5.4</v>
      </c>
    </row>
    <row r="11" spans="2:8" ht="14.25" customHeight="1">
      <c r="B11" s="13"/>
      <c r="C11" s="14" t="s">
        <v>29</v>
      </c>
      <c r="D11" s="15"/>
      <c r="E11" s="147">
        <v>539715</v>
      </c>
      <c r="F11" s="138">
        <v>529712</v>
      </c>
      <c r="G11" s="139">
        <v>10003</v>
      </c>
      <c r="H11" s="140">
        <v>1.9</v>
      </c>
    </row>
    <row r="12" spans="2:8" ht="14.25" customHeight="1">
      <c r="B12" s="19"/>
      <c r="C12" s="20" t="s">
        <v>30</v>
      </c>
      <c r="D12" s="21"/>
      <c r="E12" s="141">
        <v>1045737</v>
      </c>
      <c r="F12" s="142">
        <v>1005499</v>
      </c>
      <c r="G12" s="139">
        <v>40238</v>
      </c>
      <c r="H12" s="140">
        <v>4</v>
      </c>
    </row>
    <row r="13" spans="2:8" ht="14.25" customHeight="1">
      <c r="B13" s="16"/>
      <c r="C13" s="17" t="s">
        <v>43</v>
      </c>
      <c r="D13" s="18"/>
      <c r="E13" s="141">
        <v>321121</v>
      </c>
      <c r="F13" s="142">
        <v>309243</v>
      </c>
      <c r="G13" s="139">
        <v>11878</v>
      </c>
      <c r="H13" s="140">
        <v>3.8</v>
      </c>
    </row>
    <row r="14" spans="2:8" ht="14.25" customHeight="1">
      <c r="B14" s="25"/>
      <c r="C14" s="26" t="s">
        <v>44</v>
      </c>
      <c r="D14" s="27"/>
      <c r="E14" s="141">
        <v>1275641</v>
      </c>
      <c r="F14" s="142">
        <v>1263604</v>
      </c>
      <c r="G14" s="139">
        <v>12037</v>
      </c>
      <c r="H14" s="140">
        <v>1</v>
      </c>
    </row>
    <row r="15" spans="2:8" ht="14.25" customHeight="1">
      <c r="B15" s="22"/>
      <c r="C15" s="23" t="s">
        <v>45</v>
      </c>
      <c r="D15" s="24"/>
      <c r="E15" s="143">
        <v>1466459</v>
      </c>
      <c r="F15" s="144">
        <v>1398657</v>
      </c>
      <c r="G15" s="145">
        <v>67802</v>
      </c>
      <c r="H15" s="146">
        <v>4.8</v>
      </c>
    </row>
    <row r="16" spans="2:8" ht="14.25" customHeight="1">
      <c r="B16" s="13"/>
      <c r="C16" s="14" t="s">
        <v>46</v>
      </c>
      <c r="D16" s="15"/>
      <c r="E16" s="147">
        <v>843783</v>
      </c>
      <c r="F16" s="138">
        <v>839589</v>
      </c>
      <c r="G16" s="139">
        <v>4194</v>
      </c>
      <c r="H16" s="140">
        <v>0.5</v>
      </c>
    </row>
    <row r="17" spans="2:8" ht="14.25" customHeight="1">
      <c r="B17" s="16"/>
      <c r="C17" s="17" t="s">
        <v>31</v>
      </c>
      <c r="D17" s="18"/>
      <c r="E17" s="141">
        <v>267938</v>
      </c>
      <c r="F17" s="142">
        <v>331358</v>
      </c>
      <c r="G17" s="139">
        <v>-63420</v>
      </c>
      <c r="H17" s="140">
        <v>-19.100000000000001</v>
      </c>
    </row>
    <row r="18" spans="2:8" ht="14.25" customHeight="1">
      <c r="B18" s="16"/>
      <c r="C18" s="17" t="s">
        <v>1</v>
      </c>
      <c r="D18" s="18"/>
      <c r="E18" s="141">
        <v>138688</v>
      </c>
      <c r="F18" s="142">
        <v>230918</v>
      </c>
      <c r="G18" s="139">
        <v>-92230</v>
      </c>
      <c r="H18" s="140">
        <v>-39.9</v>
      </c>
    </row>
    <row r="19" spans="2:8" ht="14.25" customHeight="1">
      <c r="B19" s="19"/>
      <c r="C19" s="20" t="s">
        <v>32</v>
      </c>
      <c r="D19" s="21"/>
      <c r="E19" s="141">
        <v>160233</v>
      </c>
      <c r="F19" s="142">
        <v>154893</v>
      </c>
      <c r="G19" s="139">
        <v>5340</v>
      </c>
      <c r="H19" s="140">
        <v>3.4</v>
      </c>
    </row>
    <row r="20" spans="2:8" ht="14.25" customHeight="1">
      <c r="B20" s="22"/>
      <c r="C20" s="23" t="s">
        <v>2</v>
      </c>
      <c r="D20" s="24"/>
      <c r="E20" s="143">
        <v>220951</v>
      </c>
      <c r="F20" s="144">
        <v>239725</v>
      </c>
      <c r="G20" s="145">
        <v>-18774</v>
      </c>
      <c r="H20" s="146">
        <v>-7.8</v>
      </c>
    </row>
    <row r="21" spans="2:8" ht="14.25" customHeight="1">
      <c r="B21" s="13"/>
      <c r="C21" s="14" t="s">
        <v>33</v>
      </c>
      <c r="D21" s="15"/>
      <c r="E21" s="147">
        <v>281485</v>
      </c>
      <c r="F21" s="138">
        <v>279914</v>
      </c>
      <c r="G21" s="139">
        <v>1571</v>
      </c>
      <c r="H21" s="140">
        <v>0.6</v>
      </c>
    </row>
    <row r="22" spans="2:8" ht="14.25" customHeight="1">
      <c r="B22" s="16"/>
      <c r="C22" s="17" t="s">
        <v>34</v>
      </c>
      <c r="D22" s="18"/>
      <c r="E22" s="141">
        <v>179676</v>
      </c>
      <c r="F22" s="142">
        <v>191302</v>
      </c>
      <c r="G22" s="139">
        <v>-11626</v>
      </c>
      <c r="H22" s="140">
        <v>-6.1</v>
      </c>
    </row>
    <row r="23" spans="2:8" ht="14.25" customHeight="1">
      <c r="B23" s="16"/>
      <c r="C23" s="17" t="s">
        <v>3</v>
      </c>
      <c r="D23" s="18"/>
      <c r="E23" s="141">
        <v>142148</v>
      </c>
      <c r="F23" s="142">
        <v>114010</v>
      </c>
      <c r="G23" s="139">
        <v>28138</v>
      </c>
      <c r="H23" s="140">
        <v>24.7</v>
      </c>
    </row>
    <row r="24" spans="2:8" ht="14.25" customHeight="1">
      <c r="B24" s="19"/>
      <c r="C24" s="20" t="s">
        <v>35</v>
      </c>
      <c r="D24" s="21"/>
      <c r="E24" s="141">
        <v>174227</v>
      </c>
      <c r="F24" s="142">
        <v>141771</v>
      </c>
      <c r="G24" s="139">
        <v>32456</v>
      </c>
      <c r="H24" s="140">
        <v>22.9</v>
      </c>
    </row>
    <row r="25" spans="2:8" ht="14.25" customHeight="1">
      <c r="B25" s="22"/>
      <c r="C25" s="23" t="s">
        <v>36</v>
      </c>
      <c r="D25" s="24"/>
      <c r="E25" s="143">
        <v>273977</v>
      </c>
      <c r="F25" s="144">
        <v>247043</v>
      </c>
      <c r="G25" s="145">
        <v>26934</v>
      </c>
      <c r="H25" s="146">
        <v>10.9</v>
      </c>
    </row>
    <row r="26" spans="2:8" ht="14.25" customHeight="1">
      <c r="B26" s="13"/>
      <c r="C26" s="14" t="s">
        <v>37</v>
      </c>
      <c r="D26" s="15"/>
      <c r="E26" s="147">
        <v>178183</v>
      </c>
      <c r="F26" s="138">
        <v>124512</v>
      </c>
      <c r="G26" s="139">
        <v>53671</v>
      </c>
      <c r="H26" s="140">
        <v>43.1</v>
      </c>
    </row>
    <row r="27" spans="2:8" ht="14.25" customHeight="1">
      <c r="B27" s="16"/>
      <c r="C27" s="17" t="s">
        <v>4</v>
      </c>
      <c r="D27" s="18"/>
      <c r="E27" s="141">
        <v>230774</v>
      </c>
      <c r="F27" s="142">
        <v>254360</v>
      </c>
      <c r="G27" s="139">
        <v>-23586</v>
      </c>
      <c r="H27" s="140">
        <v>-9.3000000000000007</v>
      </c>
    </row>
    <row r="28" spans="2:8" ht="14.25" customHeight="1">
      <c r="B28" s="19"/>
      <c r="C28" s="20" t="s">
        <v>38</v>
      </c>
      <c r="D28" s="21"/>
      <c r="E28" s="141">
        <v>102611</v>
      </c>
      <c r="F28" s="142">
        <v>94209</v>
      </c>
      <c r="G28" s="139">
        <v>8402</v>
      </c>
      <c r="H28" s="140">
        <v>8.9</v>
      </c>
    </row>
    <row r="29" spans="2:8" ht="14.25" customHeight="1">
      <c r="B29" s="19"/>
      <c r="C29" s="20" t="s">
        <v>5</v>
      </c>
      <c r="D29" s="21"/>
      <c r="E29" s="141">
        <v>80463</v>
      </c>
      <c r="F29" s="142">
        <v>86861</v>
      </c>
      <c r="G29" s="139">
        <v>-6398</v>
      </c>
      <c r="H29" s="140">
        <v>-7.4</v>
      </c>
    </row>
    <row r="30" spans="2:8" ht="14.25" customHeight="1">
      <c r="B30" s="22"/>
      <c r="C30" s="23" t="s">
        <v>39</v>
      </c>
      <c r="D30" s="24"/>
      <c r="E30" s="143">
        <v>106817</v>
      </c>
      <c r="F30" s="144">
        <v>100503</v>
      </c>
      <c r="G30" s="145">
        <v>6314</v>
      </c>
      <c r="H30" s="146">
        <v>6.3</v>
      </c>
    </row>
    <row r="31" spans="2:8" ht="14.25" customHeight="1">
      <c r="B31" s="13"/>
      <c r="C31" s="14" t="s">
        <v>40</v>
      </c>
      <c r="D31" s="15"/>
      <c r="E31" s="147">
        <v>96548</v>
      </c>
      <c r="F31" s="138">
        <v>109309</v>
      </c>
      <c r="G31" s="139">
        <v>-12761</v>
      </c>
      <c r="H31" s="140">
        <v>-11.7</v>
      </c>
    </row>
    <row r="32" spans="2:8" ht="14.25" customHeight="1">
      <c r="B32" s="16"/>
      <c r="C32" s="17" t="s">
        <v>6</v>
      </c>
      <c r="D32" s="18"/>
      <c r="E32" s="141">
        <v>117491</v>
      </c>
      <c r="F32" s="142">
        <v>130719</v>
      </c>
      <c r="G32" s="139">
        <v>-13228</v>
      </c>
      <c r="H32" s="140">
        <v>-10.1</v>
      </c>
    </row>
    <row r="33" spans="2:14" ht="14.25" customHeight="1">
      <c r="B33" s="13"/>
      <c r="C33" s="14" t="s">
        <v>7</v>
      </c>
      <c r="D33" s="15"/>
      <c r="E33" s="141">
        <v>111589</v>
      </c>
      <c r="F33" s="142">
        <v>117798</v>
      </c>
      <c r="G33" s="139">
        <v>-6209</v>
      </c>
      <c r="H33" s="140">
        <v>-5.3</v>
      </c>
    </row>
    <row r="34" spans="2:14" ht="14.25" customHeight="1">
      <c r="B34" s="19"/>
      <c r="C34" s="20" t="s">
        <v>8</v>
      </c>
      <c r="D34" s="21"/>
      <c r="E34" s="141">
        <v>209783</v>
      </c>
      <c r="F34" s="142">
        <v>210812</v>
      </c>
      <c r="G34" s="139">
        <v>-1029</v>
      </c>
      <c r="H34" s="140">
        <v>-0.5</v>
      </c>
    </row>
    <row r="35" spans="2:14" ht="14.25" customHeight="1">
      <c r="B35" s="22"/>
      <c r="C35" s="23" t="s">
        <v>9</v>
      </c>
      <c r="D35" s="24"/>
      <c r="E35" s="143">
        <v>237093</v>
      </c>
      <c r="F35" s="144">
        <v>233832</v>
      </c>
      <c r="G35" s="145">
        <v>3261</v>
      </c>
      <c r="H35" s="146">
        <v>1.4</v>
      </c>
    </row>
    <row r="36" spans="2:14" ht="14.25" customHeight="1">
      <c r="B36" s="13"/>
      <c r="C36" s="14" t="s">
        <v>41</v>
      </c>
      <c r="D36" s="15"/>
      <c r="E36" s="147">
        <v>279655</v>
      </c>
      <c r="F36" s="138">
        <v>261621</v>
      </c>
      <c r="G36" s="139">
        <v>18034</v>
      </c>
      <c r="H36" s="140">
        <v>6.9</v>
      </c>
    </row>
    <row r="37" spans="2:14" ht="14.25" customHeight="1">
      <c r="B37" s="19"/>
      <c r="C37" s="20" t="s">
        <v>10</v>
      </c>
      <c r="D37" s="21"/>
      <c r="E37" s="141">
        <v>196853</v>
      </c>
      <c r="F37" s="142">
        <v>194276</v>
      </c>
      <c r="G37" s="139">
        <v>2577</v>
      </c>
      <c r="H37" s="140">
        <v>1.3</v>
      </c>
    </row>
    <row r="38" spans="2:14" ht="14.25" customHeight="1">
      <c r="B38" s="16"/>
      <c r="C38" s="17" t="s">
        <v>11</v>
      </c>
      <c r="D38" s="18"/>
      <c r="E38" s="141">
        <v>251435</v>
      </c>
      <c r="F38" s="142">
        <v>232386</v>
      </c>
      <c r="G38" s="139">
        <v>19049</v>
      </c>
      <c r="H38" s="140">
        <v>8.1999999999999993</v>
      </c>
    </row>
    <row r="39" spans="2:14" ht="14.25" customHeight="1">
      <c r="B39" s="19"/>
      <c r="C39" s="20" t="s">
        <v>12</v>
      </c>
      <c r="D39" s="21"/>
      <c r="E39" s="141">
        <v>284124</v>
      </c>
      <c r="F39" s="142">
        <v>256722</v>
      </c>
      <c r="G39" s="139">
        <v>27402</v>
      </c>
      <c r="H39" s="140">
        <v>10.7</v>
      </c>
    </row>
    <row r="40" spans="2:14" ht="14.25" customHeight="1">
      <c r="B40" s="22"/>
      <c r="C40" s="23" t="s">
        <v>13</v>
      </c>
      <c r="D40" s="24"/>
      <c r="E40" s="143">
        <v>325966</v>
      </c>
      <c r="F40" s="144">
        <v>294159</v>
      </c>
      <c r="G40" s="145">
        <v>31807</v>
      </c>
      <c r="H40" s="146">
        <v>10.8</v>
      </c>
    </row>
    <row r="41" spans="2:14" ht="14.25" customHeight="1">
      <c r="B41" s="13"/>
      <c r="C41" s="14" t="s">
        <v>14</v>
      </c>
      <c r="D41" s="15"/>
      <c r="E41" s="147">
        <v>273856</v>
      </c>
      <c r="F41" s="138">
        <v>254573</v>
      </c>
      <c r="G41" s="139">
        <v>19283</v>
      </c>
      <c r="H41" s="140">
        <v>7.6</v>
      </c>
    </row>
    <row r="42" spans="2:14" ht="14.25" customHeight="1">
      <c r="B42" s="19"/>
      <c r="C42" s="20" t="s">
        <v>47</v>
      </c>
      <c r="D42" s="21"/>
      <c r="E42" s="141">
        <v>431600</v>
      </c>
      <c r="F42" s="142">
        <v>438580</v>
      </c>
      <c r="G42" s="139">
        <v>-6980</v>
      </c>
      <c r="H42" s="140">
        <v>-1.6</v>
      </c>
    </row>
    <row r="43" spans="2:14" ht="14.25" customHeight="1">
      <c r="B43" s="19"/>
      <c r="C43" s="20" t="s">
        <v>48</v>
      </c>
      <c r="D43" s="21"/>
      <c r="E43" s="141">
        <v>170532</v>
      </c>
      <c r="F43" s="142">
        <v>183308</v>
      </c>
      <c r="G43" s="139">
        <v>-12776</v>
      </c>
      <c r="H43" s="140">
        <v>-7</v>
      </c>
    </row>
    <row r="44" spans="2:14" ht="14.25" customHeight="1">
      <c r="B44" s="16"/>
      <c r="C44" s="17" t="s">
        <v>15</v>
      </c>
      <c r="D44" s="18"/>
      <c r="E44" s="141">
        <v>225571</v>
      </c>
      <c r="F44" s="142">
        <v>225279</v>
      </c>
      <c r="G44" s="139">
        <v>292</v>
      </c>
      <c r="H44" s="140">
        <v>0.1</v>
      </c>
    </row>
    <row r="45" spans="2:14" ht="14.25" customHeight="1">
      <c r="B45" s="22"/>
      <c r="C45" s="23" t="s">
        <v>42</v>
      </c>
      <c r="D45" s="24"/>
      <c r="E45" s="143">
        <v>510833</v>
      </c>
      <c r="F45" s="144">
        <v>463376</v>
      </c>
      <c r="G45" s="145">
        <v>47457</v>
      </c>
      <c r="H45" s="146">
        <v>10.199999999999999</v>
      </c>
    </row>
    <row r="46" spans="2:14" ht="14.25" customHeight="1">
      <c r="B46" s="28"/>
      <c r="C46" s="29" t="s">
        <v>16</v>
      </c>
      <c r="D46" s="30"/>
      <c r="E46" s="148">
        <v>322228</v>
      </c>
      <c r="F46" s="149">
        <v>255945</v>
      </c>
      <c r="G46" s="139">
        <v>66283</v>
      </c>
      <c r="H46" s="140">
        <v>25.9</v>
      </c>
    </row>
    <row r="47" spans="2:14" ht="14.25" customHeight="1">
      <c r="B47" s="31"/>
      <c r="C47" s="32"/>
      <c r="D47" s="31"/>
      <c r="E47" s="45"/>
      <c r="F47" s="45"/>
      <c r="G47" s="46"/>
      <c r="H47" s="47"/>
      <c r="N47" s="4">
        <v>0.40904997865209181</v>
      </c>
    </row>
    <row r="48" spans="2:14" ht="14.25" customHeight="1">
      <c r="B48" s="33"/>
      <c r="C48" s="32" t="s">
        <v>23</v>
      </c>
      <c r="D48" s="31"/>
      <c r="E48" s="150">
        <v>9766759</v>
      </c>
      <c r="F48" s="151">
        <v>9421867</v>
      </c>
      <c r="G48" s="152">
        <v>344892</v>
      </c>
      <c r="H48" s="153">
        <v>3.7</v>
      </c>
      <c r="N48" s="4">
        <v>0.40588719252094918</v>
      </c>
    </row>
    <row r="49" spans="2:14" ht="14.25" customHeight="1">
      <c r="B49" s="34"/>
      <c r="C49" s="35" t="s">
        <v>24</v>
      </c>
      <c r="D49" s="36"/>
      <c r="E49" s="154">
        <v>6583328</v>
      </c>
      <c r="F49" s="155">
        <v>6454074</v>
      </c>
      <c r="G49" s="156">
        <v>129254</v>
      </c>
      <c r="H49" s="157">
        <v>2</v>
      </c>
      <c r="N49" s="4">
        <v>0.40785890085758403</v>
      </c>
    </row>
    <row r="50" spans="2:14" ht="14.25" customHeight="1">
      <c r="B50" s="28"/>
      <c r="C50" s="29" t="s">
        <v>61</v>
      </c>
      <c r="D50" s="37"/>
      <c r="E50" s="158">
        <v>16350087</v>
      </c>
      <c r="F50" s="149">
        <v>15875941</v>
      </c>
      <c r="G50" s="159">
        <v>474146</v>
      </c>
      <c r="H50" s="160">
        <v>3</v>
      </c>
    </row>
    <row r="51" spans="2:14" ht="14.25" customHeight="1">
      <c r="B51" s="38"/>
      <c r="C51" s="39"/>
      <c r="D51" s="38"/>
      <c r="E51" s="38"/>
      <c r="F51" s="38"/>
      <c r="G51" s="38"/>
      <c r="H51" s="40"/>
    </row>
    <row r="52" spans="2:14" ht="14.25" customHeight="1">
      <c r="B52" s="7"/>
      <c r="C52" s="41" t="s">
        <v>68</v>
      </c>
    </row>
    <row r="53" spans="2:14" ht="14.25" customHeight="1">
      <c r="C53" s="167"/>
      <c r="D53" s="167"/>
      <c r="E53" s="167"/>
      <c r="F53" s="167"/>
      <c r="G53" s="167"/>
      <c r="H53" s="167"/>
    </row>
    <row r="54" spans="2:14" ht="27.75" customHeight="1">
      <c r="C54" s="161"/>
      <c r="D54" s="162"/>
      <c r="E54" s="162"/>
      <c r="F54" s="162"/>
      <c r="G54" s="162"/>
      <c r="H54" s="162"/>
      <c r="I54" s="165"/>
      <c r="J54" s="166"/>
    </row>
    <row r="56" spans="2:14" s="42" customFormat="1" ht="13" customHeight="1">
      <c r="C56" s="43" t="s">
        <v>62</v>
      </c>
      <c r="D56" s="43"/>
      <c r="E56" s="43" t="s">
        <v>111</v>
      </c>
      <c r="F56" s="43" t="s">
        <v>63</v>
      </c>
      <c r="G56" s="43" t="s">
        <v>63</v>
      </c>
      <c r="H56" s="44" t="s">
        <v>64</v>
      </c>
    </row>
  </sheetData>
  <mergeCells count="3">
    <mergeCell ref="C4:C5"/>
    <mergeCell ref="I54:J54"/>
    <mergeCell ref="C53:H53"/>
  </mergeCells>
  <phoneticPr fontId="2"/>
  <pageMargins left="0.39370078740157483" right="0.39370078740157483" top="0.39370078740157483" bottom="0.39370078740157483" header="0.19685039370078741" footer="0.19685039370078741"/>
  <pageSetup paperSize="9" scale="10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82"/>
  <sheetViews>
    <sheetView view="pageBreakPreview" zoomScale="115" zoomScaleNormal="100" zoomScaleSheetLayoutView="115" workbookViewId="0">
      <pane ySplit="4" topLeftCell="A5" activePane="bottomLeft" state="frozen"/>
      <selection sqref="A1:XFD1048576"/>
      <selection pane="bottomLeft" activeCell="N10" sqref="N10"/>
    </sheetView>
  </sheetViews>
  <sheetFormatPr defaultColWidth="9" defaultRowHeight="13.5" customHeight="1"/>
  <cols>
    <col min="1" max="1" width="1" style="3" customWidth="1"/>
    <col min="2" max="2" width="7.90625" style="3" customWidth="1"/>
    <col min="3" max="3" width="1" style="3" customWidth="1"/>
    <col min="4" max="4" width="9.90625" style="3" customWidth="1"/>
    <col min="5" max="5" width="9.08984375" style="3" customWidth="1"/>
    <col min="6" max="6" width="9.6328125" style="3" customWidth="1"/>
    <col min="7" max="7" width="7.08984375" style="54" customWidth="1"/>
    <col min="8" max="8" width="1.08984375" style="54" customWidth="1"/>
    <col min="9" max="9" width="7.453125" style="54" customWidth="1"/>
    <col min="10" max="10" width="1" style="54" customWidth="1"/>
    <col min="11" max="11" width="9.6328125" style="3" customWidth="1"/>
    <col min="12" max="12" width="9.08984375" style="3" customWidth="1"/>
    <col min="13" max="13" width="9.6328125" style="3" customWidth="1"/>
    <col min="14" max="14" width="7.08984375" style="3" customWidth="1"/>
    <col min="15" max="15" width="9" style="3"/>
    <col min="16" max="16" width="12.26953125" style="3" bestFit="1" customWidth="1"/>
    <col min="17" max="17" width="9" style="3"/>
    <col min="18" max="18" width="10.6328125" style="3" customWidth="1"/>
    <col min="19" max="20" width="9" style="3"/>
    <col min="21" max="21" width="11.26953125" style="3" customWidth="1"/>
    <col min="22" max="16384" width="9" style="3"/>
  </cols>
  <sheetData>
    <row r="1" spans="1:16" ht="21" customHeight="1">
      <c r="A1" s="84" t="s">
        <v>113</v>
      </c>
    </row>
    <row r="2" spans="1:16" ht="13.5" customHeight="1">
      <c r="M2" s="172" t="s">
        <v>67</v>
      </c>
      <c r="N2" s="172"/>
    </row>
    <row r="3" spans="1:16" ht="15" customHeight="1">
      <c r="A3" s="174" t="s">
        <v>17</v>
      </c>
      <c r="B3" s="175"/>
      <c r="C3" s="176"/>
      <c r="D3" s="168" t="s">
        <v>118</v>
      </c>
      <c r="E3" s="168"/>
      <c r="F3" s="168"/>
      <c r="G3" s="168"/>
      <c r="H3" s="174" t="s">
        <v>17</v>
      </c>
      <c r="I3" s="175"/>
      <c r="J3" s="176"/>
      <c r="K3" s="169" t="s">
        <v>114</v>
      </c>
      <c r="L3" s="170"/>
      <c r="M3" s="170"/>
      <c r="N3" s="171"/>
    </row>
    <row r="4" spans="1:16" ht="15" customHeight="1">
      <c r="A4" s="177"/>
      <c r="B4" s="178"/>
      <c r="C4" s="179"/>
      <c r="D4" s="1" t="s">
        <v>69</v>
      </c>
      <c r="E4" s="2" t="s">
        <v>70</v>
      </c>
      <c r="F4" s="2" t="s">
        <v>22</v>
      </c>
      <c r="G4" s="55" t="s">
        <v>65</v>
      </c>
      <c r="H4" s="177"/>
      <c r="I4" s="178"/>
      <c r="J4" s="179"/>
      <c r="K4" s="1" t="s">
        <v>69</v>
      </c>
      <c r="L4" s="2" t="s">
        <v>70</v>
      </c>
      <c r="M4" s="2" t="s">
        <v>22</v>
      </c>
      <c r="N4" s="85" t="s">
        <v>65</v>
      </c>
      <c r="P4" s="86"/>
    </row>
    <row r="5" spans="1:16" ht="15" customHeight="1">
      <c r="A5" s="87"/>
      <c r="B5" s="88" t="s">
        <v>25</v>
      </c>
      <c r="C5" s="89"/>
      <c r="D5" s="90">
        <v>10664620</v>
      </c>
      <c r="E5" s="56">
        <v>894699</v>
      </c>
      <c r="F5" s="57">
        <v>11559319</v>
      </c>
      <c r="G5" s="58">
        <v>1.9122904911201042</v>
      </c>
      <c r="H5" s="87"/>
      <c r="I5" s="88" t="s">
        <v>25</v>
      </c>
      <c r="J5" s="89"/>
      <c r="K5" s="90">
        <v>10486276</v>
      </c>
      <c r="L5" s="56">
        <v>856143</v>
      </c>
      <c r="M5" s="57">
        <v>11342419</v>
      </c>
      <c r="N5" s="91">
        <v>12.932155890002846</v>
      </c>
      <c r="P5" s="92"/>
    </row>
    <row r="6" spans="1:16" ht="15" customHeight="1">
      <c r="A6" s="93"/>
      <c r="B6" s="94" t="s">
        <v>0</v>
      </c>
      <c r="C6" s="95"/>
      <c r="D6" s="96">
        <v>4809542</v>
      </c>
      <c r="E6" s="59">
        <v>905763</v>
      </c>
      <c r="F6" s="60">
        <v>5715305</v>
      </c>
      <c r="G6" s="61">
        <v>-10.333050619037623</v>
      </c>
      <c r="H6" s="93"/>
      <c r="I6" s="94" t="s">
        <v>0</v>
      </c>
      <c r="J6" s="95"/>
      <c r="K6" s="96">
        <v>5512224</v>
      </c>
      <c r="L6" s="59">
        <v>861702</v>
      </c>
      <c r="M6" s="60">
        <v>6373926</v>
      </c>
      <c r="N6" s="97">
        <v>-11.793622912114623</v>
      </c>
      <c r="P6" s="92"/>
    </row>
    <row r="7" spans="1:16" ht="15" customHeight="1">
      <c r="A7" s="93"/>
      <c r="B7" s="94" t="s">
        <v>26</v>
      </c>
      <c r="C7" s="95"/>
      <c r="D7" s="96">
        <v>7685572</v>
      </c>
      <c r="E7" s="59">
        <v>615992</v>
      </c>
      <c r="F7" s="60">
        <v>8301564</v>
      </c>
      <c r="G7" s="61">
        <v>3.1034757706526412</v>
      </c>
      <c r="H7" s="93"/>
      <c r="I7" s="94" t="s">
        <v>26</v>
      </c>
      <c r="J7" s="95"/>
      <c r="K7" s="96">
        <v>7458891</v>
      </c>
      <c r="L7" s="59">
        <v>592791</v>
      </c>
      <c r="M7" s="60">
        <v>8051682</v>
      </c>
      <c r="N7" s="97">
        <v>0.55478410277474477</v>
      </c>
      <c r="P7" s="92"/>
    </row>
    <row r="8" spans="1:16" ht="15" customHeight="1">
      <c r="A8" s="93"/>
      <c r="B8" s="94" t="s">
        <v>27</v>
      </c>
      <c r="C8" s="95"/>
      <c r="D8" s="96">
        <v>6298420</v>
      </c>
      <c r="E8" s="62">
        <v>673803</v>
      </c>
      <c r="F8" s="60">
        <v>6972223</v>
      </c>
      <c r="G8" s="61">
        <v>5.3481355925544882</v>
      </c>
      <c r="H8" s="93"/>
      <c r="I8" s="94" t="s">
        <v>27</v>
      </c>
      <c r="J8" s="95"/>
      <c r="K8" s="96">
        <v>5977010</v>
      </c>
      <c r="L8" s="62">
        <v>641259</v>
      </c>
      <c r="M8" s="60">
        <v>6618269</v>
      </c>
      <c r="N8" s="97">
        <v>19.203930940177838</v>
      </c>
      <c r="P8" s="92"/>
    </row>
    <row r="9" spans="1:16" ht="15" customHeight="1">
      <c r="A9" s="98"/>
      <c r="B9" s="99" t="s">
        <v>28</v>
      </c>
      <c r="C9" s="100"/>
      <c r="D9" s="101">
        <v>9944381</v>
      </c>
      <c r="E9" s="63">
        <v>1184046</v>
      </c>
      <c r="F9" s="64">
        <v>11128427</v>
      </c>
      <c r="G9" s="65">
        <v>4.0918753272622883</v>
      </c>
      <c r="H9" s="98"/>
      <c r="I9" s="99" t="s">
        <v>28</v>
      </c>
      <c r="J9" s="100"/>
      <c r="K9" s="101">
        <v>9567298</v>
      </c>
      <c r="L9" s="63">
        <v>1123668</v>
      </c>
      <c r="M9" s="64">
        <v>10690966</v>
      </c>
      <c r="N9" s="102">
        <v>13.764929898829656</v>
      </c>
      <c r="P9" s="92"/>
    </row>
    <row r="10" spans="1:16" ht="15" customHeight="1">
      <c r="A10" s="87"/>
      <c r="B10" s="88" t="s">
        <v>29</v>
      </c>
      <c r="C10" s="89"/>
      <c r="D10" s="103">
        <v>5739030</v>
      </c>
      <c r="E10" s="56">
        <v>539715</v>
      </c>
      <c r="F10" s="57">
        <v>6278745</v>
      </c>
      <c r="G10" s="58">
        <v>3.4796379598306686</v>
      </c>
      <c r="H10" s="87"/>
      <c r="I10" s="88" t="s">
        <v>29</v>
      </c>
      <c r="J10" s="89"/>
      <c r="K10" s="103">
        <v>5537902</v>
      </c>
      <c r="L10" s="56">
        <v>529712</v>
      </c>
      <c r="M10" s="57">
        <v>6067614</v>
      </c>
      <c r="N10" s="91">
        <v>3.5627829574790382</v>
      </c>
      <c r="P10" s="92"/>
    </row>
    <row r="11" spans="1:16" ht="15" customHeight="1">
      <c r="A11" s="93"/>
      <c r="B11" s="94" t="s">
        <v>30</v>
      </c>
      <c r="C11" s="95"/>
      <c r="D11" s="96">
        <v>12920189</v>
      </c>
      <c r="E11" s="62">
        <v>1045737</v>
      </c>
      <c r="F11" s="60">
        <v>13965926</v>
      </c>
      <c r="G11" s="61">
        <v>5.5262945929539251</v>
      </c>
      <c r="H11" s="93"/>
      <c r="I11" s="94" t="s">
        <v>30</v>
      </c>
      <c r="J11" s="95"/>
      <c r="K11" s="96">
        <v>12229047</v>
      </c>
      <c r="L11" s="62">
        <v>1005499</v>
      </c>
      <c r="M11" s="60">
        <v>13234546</v>
      </c>
      <c r="N11" s="97">
        <v>3.9693129564819887</v>
      </c>
      <c r="P11" s="92"/>
    </row>
    <row r="12" spans="1:16" ht="15" customHeight="1">
      <c r="A12" s="93"/>
      <c r="B12" s="94" t="s">
        <v>43</v>
      </c>
      <c r="C12" s="95"/>
      <c r="D12" s="96">
        <v>4540745</v>
      </c>
      <c r="E12" s="59">
        <v>321121</v>
      </c>
      <c r="F12" s="60">
        <v>4861866</v>
      </c>
      <c r="G12" s="61">
        <v>4.6278775342347238</v>
      </c>
      <c r="H12" s="93"/>
      <c r="I12" s="94" t="s">
        <v>43</v>
      </c>
      <c r="J12" s="95"/>
      <c r="K12" s="96">
        <v>4337574</v>
      </c>
      <c r="L12" s="59">
        <v>309243</v>
      </c>
      <c r="M12" s="60">
        <v>4646817</v>
      </c>
      <c r="N12" s="97">
        <v>2.6248889401260569</v>
      </c>
      <c r="P12" s="92"/>
    </row>
    <row r="13" spans="1:16" ht="15" customHeight="1">
      <c r="A13" s="93"/>
      <c r="B13" s="94" t="s">
        <v>44</v>
      </c>
      <c r="C13" s="95"/>
      <c r="D13" s="96">
        <v>14700522</v>
      </c>
      <c r="E13" s="59">
        <v>1275641</v>
      </c>
      <c r="F13" s="60">
        <v>15976163</v>
      </c>
      <c r="G13" s="61">
        <v>2.3123206702848753</v>
      </c>
      <c r="H13" s="93"/>
      <c r="I13" s="94" t="s">
        <v>44</v>
      </c>
      <c r="J13" s="95"/>
      <c r="K13" s="96">
        <v>14351488</v>
      </c>
      <c r="L13" s="59">
        <v>1263604</v>
      </c>
      <c r="M13" s="60">
        <v>15615092</v>
      </c>
      <c r="N13" s="97">
        <v>3.7721606087186577</v>
      </c>
      <c r="P13" s="92"/>
    </row>
    <row r="14" spans="1:16" ht="15" customHeight="1">
      <c r="A14" s="98"/>
      <c r="B14" s="99" t="s">
        <v>45</v>
      </c>
      <c r="C14" s="100"/>
      <c r="D14" s="101">
        <v>10304689</v>
      </c>
      <c r="E14" s="63">
        <v>1466459</v>
      </c>
      <c r="F14" s="64">
        <v>11771148</v>
      </c>
      <c r="G14" s="65">
        <v>-1.323047564694164</v>
      </c>
      <c r="H14" s="98"/>
      <c r="I14" s="99" t="s">
        <v>45</v>
      </c>
      <c r="J14" s="100"/>
      <c r="K14" s="101">
        <v>10530317</v>
      </c>
      <c r="L14" s="63">
        <v>1398657</v>
      </c>
      <c r="M14" s="64">
        <v>11928974</v>
      </c>
      <c r="N14" s="102">
        <v>-1.4819935218632985</v>
      </c>
      <c r="P14" s="92"/>
    </row>
    <row r="15" spans="1:16" ht="15" customHeight="1">
      <c r="A15" s="87"/>
      <c r="B15" s="88" t="s">
        <v>46</v>
      </c>
      <c r="C15" s="89"/>
      <c r="D15" s="103">
        <v>7415459</v>
      </c>
      <c r="E15" s="56">
        <v>843783</v>
      </c>
      <c r="F15" s="57">
        <v>8259242</v>
      </c>
      <c r="G15" s="58">
        <v>1.2666729851753318</v>
      </c>
      <c r="H15" s="87"/>
      <c r="I15" s="88" t="s">
        <v>46</v>
      </c>
      <c r="J15" s="89"/>
      <c r="K15" s="103">
        <v>7316344</v>
      </c>
      <c r="L15" s="56">
        <v>839589</v>
      </c>
      <c r="M15" s="57">
        <v>8155933</v>
      </c>
      <c r="N15" s="104">
        <v>2.9906945198423509</v>
      </c>
      <c r="P15" s="92"/>
    </row>
    <row r="16" spans="1:16" ht="15" customHeight="1">
      <c r="A16" s="93"/>
      <c r="B16" s="94" t="s">
        <v>31</v>
      </c>
      <c r="C16" s="95"/>
      <c r="D16" s="96">
        <v>2650976</v>
      </c>
      <c r="E16" s="59">
        <v>267938</v>
      </c>
      <c r="F16" s="60">
        <v>2918914</v>
      </c>
      <c r="G16" s="61">
        <v>2.1343881815939243</v>
      </c>
      <c r="H16" s="93"/>
      <c r="I16" s="94" t="s">
        <v>31</v>
      </c>
      <c r="J16" s="95"/>
      <c r="K16" s="96">
        <v>2526557</v>
      </c>
      <c r="L16" s="59">
        <v>331358</v>
      </c>
      <c r="M16" s="60">
        <v>2857915</v>
      </c>
      <c r="N16" s="97">
        <v>6.3814779052722566</v>
      </c>
      <c r="P16" s="92"/>
    </row>
    <row r="17" spans="1:16" ht="15" customHeight="1">
      <c r="A17" s="93"/>
      <c r="B17" s="94" t="s">
        <v>1</v>
      </c>
      <c r="C17" s="95"/>
      <c r="D17" s="96">
        <v>1295844</v>
      </c>
      <c r="E17" s="59">
        <v>138688</v>
      </c>
      <c r="F17" s="60">
        <v>1434532</v>
      </c>
      <c r="G17" s="61">
        <v>-0.67315029073833277</v>
      </c>
      <c r="H17" s="93"/>
      <c r="I17" s="94" t="s">
        <v>1</v>
      </c>
      <c r="J17" s="95"/>
      <c r="K17" s="96">
        <v>1213336</v>
      </c>
      <c r="L17" s="59">
        <v>230918</v>
      </c>
      <c r="M17" s="60">
        <v>1444254</v>
      </c>
      <c r="N17" s="97">
        <v>10.146994446334139</v>
      </c>
      <c r="P17" s="92"/>
    </row>
    <row r="18" spans="1:16" ht="15" customHeight="1">
      <c r="A18" s="93"/>
      <c r="B18" s="94" t="s">
        <v>32</v>
      </c>
      <c r="C18" s="95"/>
      <c r="D18" s="96">
        <v>1445358</v>
      </c>
      <c r="E18" s="62">
        <v>160233</v>
      </c>
      <c r="F18" s="60">
        <v>1605591</v>
      </c>
      <c r="G18" s="61">
        <v>0.38319134809079552</v>
      </c>
      <c r="H18" s="93"/>
      <c r="I18" s="94" t="s">
        <v>32</v>
      </c>
      <c r="J18" s="95"/>
      <c r="K18" s="96">
        <v>1444569</v>
      </c>
      <c r="L18" s="62">
        <v>154893</v>
      </c>
      <c r="M18" s="60">
        <v>1599462</v>
      </c>
      <c r="N18" s="97">
        <v>0.10408067597989484</v>
      </c>
      <c r="P18" s="92"/>
    </row>
    <row r="19" spans="1:16" ht="15" customHeight="1">
      <c r="A19" s="98"/>
      <c r="B19" s="99" t="s">
        <v>2</v>
      </c>
      <c r="C19" s="100"/>
      <c r="D19" s="101">
        <v>2383157</v>
      </c>
      <c r="E19" s="63">
        <v>220951</v>
      </c>
      <c r="F19" s="64">
        <v>2604108</v>
      </c>
      <c r="G19" s="65">
        <v>2.0612459656321835</v>
      </c>
      <c r="H19" s="98"/>
      <c r="I19" s="99" t="s">
        <v>2</v>
      </c>
      <c r="J19" s="100"/>
      <c r="K19" s="101">
        <v>2311790</v>
      </c>
      <c r="L19" s="63">
        <v>239725</v>
      </c>
      <c r="M19" s="64">
        <v>2551515</v>
      </c>
      <c r="N19" s="102">
        <v>2.2120783000406603</v>
      </c>
      <c r="P19" s="92"/>
    </row>
    <row r="20" spans="1:16" ht="15" customHeight="1">
      <c r="A20" s="105"/>
      <c r="B20" s="106" t="s">
        <v>33</v>
      </c>
      <c r="C20" s="107"/>
      <c r="D20" s="108">
        <v>2881093</v>
      </c>
      <c r="E20" s="56">
        <v>281485</v>
      </c>
      <c r="F20" s="66">
        <v>3162578</v>
      </c>
      <c r="G20" s="67">
        <v>8.2826942329631432</v>
      </c>
      <c r="H20" s="105"/>
      <c r="I20" s="106" t="s">
        <v>33</v>
      </c>
      <c r="J20" s="107"/>
      <c r="K20" s="108">
        <v>2640754</v>
      </c>
      <c r="L20" s="56">
        <v>279914</v>
      </c>
      <c r="M20" s="66">
        <v>2920668</v>
      </c>
      <c r="N20" s="104">
        <v>0.4571129037916638</v>
      </c>
      <c r="P20" s="92"/>
    </row>
    <row r="21" spans="1:16" ht="15" customHeight="1">
      <c r="A21" s="93"/>
      <c r="B21" s="94" t="s">
        <v>34</v>
      </c>
      <c r="C21" s="95"/>
      <c r="D21" s="96">
        <v>1052159</v>
      </c>
      <c r="E21" s="59">
        <v>179676</v>
      </c>
      <c r="F21" s="60">
        <v>1231835</v>
      </c>
      <c r="G21" s="61">
        <v>-8.5874724315724169</v>
      </c>
      <c r="H21" s="93"/>
      <c r="I21" s="94" t="s">
        <v>34</v>
      </c>
      <c r="J21" s="95"/>
      <c r="K21" s="96">
        <v>1156254</v>
      </c>
      <c r="L21" s="59">
        <v>191302</v>
      </c>
      <c r="M21" s="60">
        <v>1347556</v>
      </c>
      <c r="N21" s="97">
        <v>-3.7780281706232071</v>
      </c>
      <c r="P21" s="92"/>
    </row>
    <row r="22" spans="1:16" ht="15" customHeight="1">
      <c r="A22" s="93"/>
      <c r="B22" s="94" t="s">
        <v>3</v>
      </c>
      <c r="C22" s="95"/>
      <c r="D22" s="96">
        <v>1871030</v>
      </c>
      <c r="E22" s="59">
        <v>142148</v>
      </c>
      <c r="F22" s="60">
        <v>2013178</v>
      </c>
      <c r="G22" s="61">
        <v>6.9263335796015557</v>
      </c>
      <c r="H22" s="93"/>
      <c r="I22" s="94" t="s">
        <v>3</v>
      </c>
      <c r="J22" s="95"/>
      <c r="K22" s="96">
        <v>1768761</v>
      </c>
      <c r="L22" s="59">
        <v>114010</v>
      </c>
      <c r="M22" s="60">
        <v>1882771</v>
      </c>
      <c r="N22" s="97">
        <v>8.0567450130309446</v>
      </c>
      <c r="P22" s="92"/>
    </row>
    <row r="23" spans="1:16" ht="15" customHeight="1">
      <c r="A23" s="93"/>
      <c r="B23" s="94" t="s">
        <v>35</v>
      </c>
      <c r="C23" s="95"/>
      <c r="D23" s="96">
        <v>2353885</v>
      </c>
      <c r="E23" s="62">
        <v>174227</v>
      </c>
      <c r="F23" s="60">
        <v>2528112</v>
      </c>
      <c r="G23" s="61">
        <v>4.2239330094069469</v>
      </c>
      <c r="H23" s="93"/>
      <c r="I23" s="94" t="s">
        <v>35</v>
      </c>
      <c r="J23" s="95"/>
      <c r="K23" s="96">
        <v>2283883</v>
      </c>
      <c r="L23" s="62">
        <v>141771</v>
      </c>
      <c r="M23" s="60">
        <v>2425654</v>
      </c>
      <c r="N23" s="97">
        <v>5.1293175371266475</v>
      </c>
      <c r="P23" s="92"/>
    </row>
    <row r="24" spans="1:16" ht="15" customHeight="1">
      <c r="A24" s="98"/>
      <c r="B24" s="99" t="s">
        <v>36</v>
      </c>
      <c r="C24" s="100"/>
      <c r="D24" s="101">
        <v>2553890</v>
      </c>
      <c r="E24" s="63">
        <v>273977</v>
      </c>
      <c r="F24" s="64">
        <v>2827867</v>
      </c>
      <c r="G24" s="65">
        <v>6.550447868269119</v>
      </c>
      <c r="H24" s="98"/>
      <c r="I24" s="99" t="s">
        <v>36</v>
      </c>
      <c r="J24" s="100"/>
      <c r="K24" s="101">
        <v>2406974</v>
      </c>
      <c r="L24" s="63">
        <v>247043</v>
      </c>
      <c r="M24" s="64">
        <v>2654017</v>
      </c>
      <c r="N24" s="102">
        <v>2.2947171322511131</v>
      </c>
      <c r="P24" s="92"/>
    </row>
    <row r="25" spans="1:16" ht="15" customHeight="1">
      <c r="A25" s="87"/>
      <c r="B25" s="88" t="s">
        <v>37</v>
      </c>
      <c r="C25" s="89"/>
      <c r="D25" s="103">
        <v>2882490</v>
      </c>
      <c r="E25" s="56">
        <v>178183</v>
      </c>
      <c r="F25" s="57">
        <v>3060673</v>
      </c>
      <c r="G25" s="58">
        <v>10.111717231968404</v>
      </c>
      <c r="H25" s="87"/>
      <c r="I25" s="88" t="s">
        <v>37</v>
      </c>
      <c r="J25" s="89"/>
      <c r="K25" s="103">
        <v>2655095</v>
      </c>
      <c r="L25" s="56">
        <v>124512</v>
      </c>
      <c r="M25" s="57">
        <v>2779607</v>
      </c>
      <c r="N25" s="104">
        <v>-2.2246681236547396</v>
      </c>
      <c r="P25" s="92"/>
    </row>
    <row r="26" spans="1:16" ht="15" customHeight="1">
      <c r="A26" s="93"/>
      <c r="B26" s="94" t="s">
        <v>4</v>
      </c>
      <c r="C26" s="95"/>
      <c r="D26" s="96">
        <v>1542734</v>
      </c>
      <c r="E26" s="59">
        <v>230774</v>
      </c>
      <c r="F26" s="60">
        <v>1773508</v>
      </c>
      <c r="G26" s="61">
        <v>3.009238554032124</v>
      </c>
      <c r="H26" s="93"/>
      <c r="I26" s="94" t="s">
        <v>4</v>
      </c>
      <c r="J26" s="95"/>
      <c r="K26" s="96">
        <v>1467338</v>
      </c>
      <c r="L26" s="59">
        <v>254360</v>
      </c>
      <c r="M26" s="60">
        <v>1721698</v>
      </c>
      <c r="N26" s="97">
        <v>-3.2589798943416244</v>
      </c>
      <c r="P26" s="92"/>
    </row>
    <row r="27" spans="1:16" ht="15" customHeight="1">
      <c r="A27" s="93"/>
      <c r="B27" s="94" t="s">
        <v>38</v>
      </c>
      <c r="C27" s="95"/>
      <c r="D27" s="96">
        <v>981554</v>
      </c>
      <c r="E27" s="62">
        <v>102611</v>
      </c>
      <c r="F27" s="60">
        <v>1084165</v>
      </c>
      <c r="G27" s="61">
        <v>-23.374554470350677</v>
      </c>
      <c r="H27" s="93"/>
      <c r="I27" s="94" t="s">
        <v>38</v>
      </c>
      <c r="J27" s="95"/>
      <c r="K27" s="96">
        <v>1320680</v>
      </c>
      <c r="L27" s="62">
        <v>94209</v>
      </c>
      <c r="M27" s="60">
        <v>1414889</v>
      </c>
      <c r="N27" s="97">
        <v>2.3296096415796015</v>
      </c>
      <c r="P27" s="92"/>
    </row>
    <row r="28" spans="1:16" ht="15" customHeight="1">
      <c r="A28" s="93"/>
      <c r="B28" s="94" t="s">
        <v>5</v>
      </c>
      <c r="C28" s="95"/>
      <c r="D28" s="96">
        <v>1563144</v>
      </c>
      <c r="E28" s="62">
        <v>80463</v>
      </c>
      <c r="F28" s="60">
        <v>1643607</v>
      </c>
      <c r="G28" s="61">
        <v>2.977991022983868</v>
      </c>
      <c r="H28" s="93"/>
      <c r="I28" s="94" t="s">
        <v>5</v>
      </c>
      <c r="J28" s="95"/>
      <c r="K28" s="96">
        <v>1509215</v>
      </c>
      <c r="L28" s="62">
        <v>86861</v>
      </c>
      <c r="M28" s="60">
        <v>1596076</v>
      </c>
      <c r="N28" s="97">
        <v>-1.0286699345493331</v>
      </c>
      <c r="P28" s="92"/>
    </row>
    <row r="29" spans="1:16" ht="15" customHeight="1">
      <c r="A29" s="98"/>
      <c r="B29" s="99" t="s">
        <v>39</v>
      </c>
      <c r="C29" s="100"/>
      <c r="D29" s="101">
        <v>1989891</v>
      </c>
      <c r="E29" s="63">
        <v>106817</v>
      </c>
      <c r="F29" s="64">
        <v>2096708</v>
      </c>
      <c r="G29" s="65">
        <v>11.360631906900807</v>
      </c>
      <c r="H29" s="98"/>
      <c r="I29" s="99" t="s">
        <v>39</v>
      </c>
      <c r="J29" s="100"/>
      <c r="K29" s="101">
        <v>1782306</v>
      </c>
      <c r="L29" s="63">
        <v>100503</v>
      </c>
      <c r="M29" s="64">
        <v>1882809</v>
      </c>
      <c r="N29" s="102">
        <v>6.2374419175461906</v>
      </c>
      <c r="P29" s="92"/>
    </row>
    <row r="30" spans="1:16" ht="15" customHeight="1">
      <c r="A30" s="87"/>
      <c r="B30" s="88" t="s">
        <v>40</v>
      </c>
      <c r="C30" s="89"/>
      <c r="D30" s="103">
        <v>2637796</v>
      </c>
      <c r="E30" s="68">
        <v>96548</v>
      </c>
      <c r="F30" s="57">
        <v>2734344</v>
      </c>
      <c r="G30" s="58">
        <v>1.642430190025872</v>
      </c>
      <c r="H30" s="87"/>
      <c r="I30" s="88" t="s">
        <v>40</v>
      </c>
      <c r="J30" s="89"/>
      <c r="K30" s="103">
        <v>2580851</v>
      </c>
      <c r="L30" s="68">
        <v>109309</v>
      </c>
      <c r="M30" s="57">
        <v>2690160</v>
      </c>
      <c r="N30" s="104">
        <v>7.0189089971691407</v>
      </c>
      <c r="P30" s="92"/>
    </row>
    <row r="31" spans="1:16" ht="15" customHeight="1">
      <c r="A31" s="93"/>
      <c r="B31" s="94" t="s">
        <v>6</v>
      </c>
      <c r="C31" s="95"/>
      <c r="D31" s="96">
        <v>2394383</v>
      </c>
      <c r="E31" s="59">
        <v>117491</v>
      </c>
      <c r="F31" s="60">
        <v>2511874</v>
      </c>
      <c r="G31" s="61">
        <v>4.0743074795973877</v>
      </c>
      <c r="H31" s="93"/>
      <c r="I31" s="94" t="s">
        <v>6</v>
      </c>
      <c r="J31" s="95"/>
      <c r="K31" s="96">
        <v>2282820</v>
      </c>
      <c r="L31" s="59">
        <v>130719</v>
      </c>
      <c r="M31" s="60">
        <v>2413539</v>
      </c>
      <c r="N31" s="97">
        <v>6.2814936679094959</v>
      </c>
      <c r="P31" s="92"/>
    </row>
    <row r="32" spans="1:16" ht="15" customHeight="1">
      <c r="A32" s="93"/>
      <c r="B32" s="94" t="s">
        <v>7</v>
      </c>
      <c r="C32" s="95"/>
      <c r="D32" s="96">
        <v>3194414</v>
      </c>
      <c r="E32" s="56">
        <v>111589</v>
      </c>
      <c r="F32" s="60">
        <v>3306003</v>
      </c>
      <c r="G32" s="61">
        <v>6.0835967504948796</v>
      </c>
      <c r="H32" s="93"/>
      <c r="I32" s="94" t="s">
        <v>7</v>
      </c>
      <c r="J32" s="95"/>
      <c r="K32" s="96">
        <v>2998615</v>
      </c>
      <c r="L32" s="56">
        <v>117798</v>
      </c>
      <c r="M32" s="60">
        <v>3116413</v>
      </c>
      <c r="N32" s="97">
        <v>10.000960086520738</v>
      </c>
      <c r="P32" s="92"/>
    </row>
    <row r="33" spans="1:16" ht="15" customHeight="1">
      <c r="A33" s="93"/>
      <c r="B33" s="94" t="s">
        <v>8</v>
      </c>
      <c r="C33" s="95"/>
      <c r="D33" s="96">
        <v>843019</v>
      </c>
      <c r="E33" s="62">
        <v>209783</v>
      </c>
      <c r="F33" s="60">
        <v>1052802</v>
      </c>
      <c r="G33" s="61">
        <v>10.312663718854125</v>
      </c>
      <c r="H33" s="93"/>
      <c r="I33" s="94" t="s">
        <v>8</v>
      </c>
      <c r="J33" s="95"/>
      <c r="K33" s="96">
        <v>743568</v>
      </c>
      <c r="L33" s="62">
        <v>210812</v>
      </c>
      <c r="M33" s="60">
        <v>954380</v>
      </c>
      <c r="N33" s="97">
        <v>0.78983969813106125</v>
      </c>
      <c r="P33" s="92"/>
    </row>
    <row r="34" spans="1:16" ht="15" customHeight="1">
      <c r="A34" s="98"/>
      <c r="B34" s="99" t="s">
        <v>9</v>
      </c>
      <c r="C34" s="100"/>
      <c r="D34" s="101">
        <v>921457</v>
      </c>
      <c r="E34" s="63">
        <v>237093</v>
      </c>
      <c r="F34" s="64">
        <v>1158550</v>
      </c>
      <c r="G34" s="65">
        <v>-0.20070980635380056</v>
      </c>
      <c r="H34" s="98"/>
      <c r="I34" s="99" t="s">
        <v>9</v>
      </c>
      <c r="J34" s="100"/>
      <c r="K34" s="101">
        <v>927048</v>
      </c>
      <c r="L34" s="63">
        <v>233832</v>
      </c>
      <c r="M34" s="64">
        <v>1160880</v>
      </c>
      <c r="N34" s="102">
        <v>4.4346586180993803</v>
      </c>
      <c r="P34" s="92"/>
    </row>
    <row r="35" spans="1:16" ht="15" customHeight="1">
      <c r="A35" s="87"/>
      <c r="B35" s="88" t="s">
        <v>41</v>
      </c>
      <c r="C35" s="89"/>
      <c r="D35" s="103">
        <v>749824</v>
      </c>
      <c r="E35" s="56">
        <v>279655</v>
      </c>
      <c r="F35" s="57">
        <v>1029479</v>
      </c>
      <c r="G35" s="58">
        <v>4.166755202625926</v>
      </c>
      <c r="H35" s="87"/>
      <c r="I35" s="88" t="s">
        <v>41</v>
      </c>
      <c r="J35" s="89"/>
      <c r="K35" s="103">
        <v>726678</v>
      </c>
      <c r="L35" s="56">
        <v>261621</v>
      </c>
      <c r="M35" s="57">
        <v>988299</v>
      </c>
      <c r="N35" s="104">
        <v>6.9230095130524525</v>
      </c>
      <c r="P35" s="92"/>
    </row>
    <row r="36" spans="1:16" ht="15" customHeight="1">
      <c r="A36" s="93"/>
      <c r="B36" s="94" t="s">
        <v>10</v>
      </c>
      <c r="C36" s="95"/>
      <c r="D36" s="96">
        <v>425324</v>
      </c>
      <c r="E36" s="62">
        <v>196853</v>
      </c>
      <c r="F36" s="60">
        <v>622177</v>
      </c>
      <c r="G36" s="61">
        <v>1.0834952592005302</v>
      </c>
      <c r="H36" s="93"/>
      <c r="I36" s="94" t="s">
        <v>10</v>
      </c>
      <c r="J36" s="95"/>
      <c r="K36" s="96">
        <v>421232</v>
      </c>
      <c r="L36" s="62">
        <v>194276</v>
      </c>
      <c r="M36" s="60">
        <v>615508</v>
      </c>
      <c r="N36" s="97">
        <v>3.4813324120167923</v>
      </c>
      <c r="P36" s="92"/>
    </row>
    <row r="37" spans="1:16" ht="15" customHeight="1">
      <c r="A37" s="93"/>
      <c r="B37" s="94" t="s">
        <v>11</v>
      </c>
      <c r="C37" s="95"/>
      <c r="D37" s="96">
        <v>1258324</v>
      </c>
      <c r="E37" s="59">
        <v>251435</v>
      </c>
      <c r="F37" s="60">
        <v>1509759</v>
      </c>
      <c r="G37" s="61">
        <v>3.9514751416478875</v>
      </c>
      <c r="H37" s="93"/>
      <c r="I37" s="94" t="s">
        <v>11</v>
      </c>
      <c r="J37" s="95"/>
      <c r="K37" s="96">
        <v>1219983</v>
      </c>
      <c r="L37" s="59">
        <v>232386</v>
      </c>
      <c r="M37" s="60">
        <v>1452369</v>
      </c>
      <c r="N37" s="97">
        <v>5.591741508458643</v>
      </c>
      <c r="P37" s="92"/>
    </row>
    <row r="38" spans="1:16" ht="15" customHeight="1">
      <c r="A38" s="93"/>
      <c r="B38" s="94" t="s">
        <v>12</v>
      </c>
      <c r="C38" s="95"/>
      <c r="D38" s="96">
        <v>888921</v>
      </c>
      <c r="E38" s="62">
        <v>284124</v>
      </c>
      <c r="F38" s="60">
        <v>1173045</v>
      </c>
      <c r="G38" s="61">
        <v>3.0965572519889051</v>
      </c>
      <c r="H38" s="93"/>
      <c r="I38" s="94" t="s">
        <v>12</v>
      </c>
      <c r="J38" s="95"/>
      <c r="K38" s="96">
        <v>881090</v>
      </c>
      <c r="L38" s="62">
        <v>256722</v>
      </c>
      <c r="M38" s="60">
        <v>1137812</v>
      </c>
      <c r="N38" s="97">
        <v>6.5092789777912996</v>
      </c>
      <c r="P38" s="92"/>
    </row>
    <row r="39" spans="1:16" ht="15" customHeight="1">
      <c r="A39" s="98"/>
      <c r="B39" s="99" t="s">
        <v>13</v>
      </c>
      <c r="C39" s="100"/>
      <c r="D39" s="101">
        <v>1277435</v>
      </c>
      <c r="E39" s="63">
        <v>325966</v>
      </c>
      <c r="F39" s="64">
        <v>1603401</v>
      </c>
      <c r="G39" s="65">
        <v>7.5033741448981521</v>
      </c>
      <c r="H39" s="98"/>
      <c r="I39" s="99" t="s">
        <v>13</v>
      </c>
      <c r="J39" s="100"/>
      <c r="K39" s="101">
        <v>1197330</v>
      </c>
      <c r="L39" s="63">
        <v>294159</v>
      </c>
      <c r="M39" s="64">
        <v>1491489</v>
      </c>
      <c r="N39" s="102">
        <v>3.2063041075927599</v>
      </c>
      <c r="P39" s="92"/>
    </row>
    <row r="40" spans="1:16" ht="15" customHeight="1">
      <c r="A40" s="87"/>
      <c r="B40" s="88" t="s">
        <v>14</v>
      </c>
      <c r="C40" s="89"/>
      <c r="D40" s="103">
        <v>1292585</v>
      </c>
      <c r="E40" s="56">
        <v>273856</v>
      </c>
      <c r="F40" s="57">
        <v>1566441</v>
      </c>
      <c r="G40" s="58">
        <v>4.6664345855246845</v>
      </c>
      <c r="H40" s="87"/>
      <c r="I40" s="88" t="s">
        <v>14</v>
      </c>
      <c r="J40" s="89"/>
      <c r="K40" s="103">
        <v>1242030</v>
      </c>
      <c r="L40" s="56">
        <v>254573</v>
      </c>
      <c r="M40" s="57">
        <v>1496603</v>
      </c>
      <c r="N40" s="104">
        <v>-6.437107655283536E-2</v>
      </c>
      <c r="P40" s="92"/>
    </row>
    <row r="41" spans="1:16" ht="15" customHeight="1">
      <c r="A41" s="93"/>
      <c r="B41" s="94" t="s">
        <v>47</v>
      </c>
      <c r="C41" s="95"/>
      <c r="D41" s="96">
        <v>3425647</v>
      </c>
      <c r="E41" s="62">
        <v>431600</v>
      </c>
      <c r="F41" s="60">
        <v>3857247</v>
      </c>
      <c r="G41" s="61">
        <v>4.8145862561741399</v>
      </c>
      <c r="H41" s="93"/>
      <c r="I41" s="94" t="s">
        <v>47</v>
      </c>
      <c r="J41" s="95"/>
      <c r="K41" s="96">
        <v>3241487</v>
      </c>
      <c r="L41" s="62">
        <v>438580</v>
      </c>
      <c r="M41" s="60">
        <v>3680067</v>
      </c>
      <c r="N41" s="97">
        <v>0.41058450174473859</v>
      </c>
      <c r="P41" s="92"/>
    </row>
    <row r="42" spans="1:16" ht="15" customHeight="1">
      <c r="A42" s="93"/>
      <c r="B42" s="94" t="s">
        <v>48</v>
      </c>
      <c r="C42" s="95"/>
      <c r="D42" s="96">
        <v>4207917</v>
      </c>
      <c r="E42" s="62">
        <v>170532</v>
      </c>
      <c r="F42" s="60">
        <v>4378449</v>
      </c>
      <c r="G42" s="61">
        <v>3.1521068977841065</v>
      </c>
      <c r="H42" s="93"/>
      <c r="I42" s="94" t="s">
        <v>48</v>
      </c>
      <c r="J42" s="95"/>
      <c r="K42" s="96">
        <v>4061345</v>
      </c>
      <c r="L42" s="62">
        <v>183308</v>
      </c>
      <c r="M42" s="60">
        <v>4244653</v>
      </c>
      <c r="N42" s="97">
        <v>5.3497737090495283</v>
      </c>
      <c r="P42" s="92"/>
    </row>
    <row r="43" spans="1:16" ht="15" customHeight="1">
      <c r="A43" s="93"/>
      <c r="B43" s="94" t="s">
        <v>15</v>
      </c>
      <c r="C43" s="95"/>
      <c r="D43" s="96">
        <v>1027225</v>
      </c>
      <c r="E43" s="59">
        <v>225571</v>
      </c>
      <c r="F43" s="60">
        <v>1252796</v>
      </c>
      <c r="G43" s="61">
        <v>-7.1394898585444091</v>
      </c>
      <c r="H43" s="93"/>
      <c r="I43" s="94" t="s">
        <v>15</v>
      </c>
      <c r="J43" s="95"/>
      <c r="K43" s="96">
        <v>1123837</v>
      </c>
      <c r="L43" s="59">
        <v>225279</v>
      </c>
      <c r="M43" s="60">
        <v>1349116</v>
      </c>
      <c r="N43" s="97">
        <v>6.1380935335281785</v>
      </c>
      <c r="P43" s="92"/>
    </row>
    <row r="44" spans="1:16" ht="15" customHeight="1">
      <c r="A44" s="98"/>
      <c r="B44" s="99" t="s">
        <v>42</v>
      </c>
      <c r="C44" s="100"/>
      <c r="D44" s="101">
        <v>3566275</v>
      </c>
      <c r="E44" s="63">
        <v>510833</v>
      </c>
      <c r="F44" s="64">
        <v>4077108</v>
      </c>
      <c r="G44" s="65">
        <v>3.2837903462993236</v>
      </c>
      <c r="H44" s="98"/>
      <c r="I44" s="99" t="s">
        <v>42</v>
      </c>
      <c r="J44" s="100"/>
      <c r="K44" s="101">
        <v>3484105</v>
      </c>
      <c r="L44" s="63">
        <v>463376</v>
      </c>
      <c r="M44" s="64">
        <v>3947481</v>
      </c>
      <c r="N44" s="102">
        <v>4.1295924404849362</v>
      </c>
      <c r="P44" s="92"/>
    </row>
    <row r="45" spans="1:16" ht="15" customHeight="1">
      <c r="A45" s="109"/>
      <c r="B45" s="110" t="s">
        <v>16</v>
      </c>
      <c r="C45" s="111"/>
      <c r="D45" s="112">
        <v>1465350</v>
      </c>
      <c r="E45" s="69">
        <v>322228</v>
      </c>
      <c r="F45" s="70">
        <v>1787578</v>
      </c>
      <c r="G45" s="71">
        <v>3.9371717763730154</v>
      </c>
      <c r="H45" s="109"/>
      <c r="I45" s="110" t="s">
        <v>16</v>
      </c>
      <c r="J45" s="111"/>
      <c r="K45" s="112">
        <v>1463919</v>
      </c>
      <c r="L45" s="69">
        <v>255945</v>
      </c>
      <c r="M45" s="113">
        <v>1719864</v>
      </c>
      <c r="N45" s="104">
        <v>2.4477415634761601</v>
      </c>
      <c r="P45" s="92"/>
    </row>
    <row r="46" spans="1:16" ht="15" customHeight="1">
      <c r="A46" s="114"/>
      <c r="B46" s="115"/>
      <c r="C46" s="114"/>
      <c r="D46" s="72"/>
      <c r="E46" s="72"/>
      <c r="F46" s="72"/>
      <c r="G46" s="73"/>
      <c r="H46" s="114"/>
      <c r="I46" s="115"/>
      <c r="J46" s="114"/>
      <c r="K46" s="116"/>
      <c r="L46" s="116"/>
      <c r="M46" s="72"/>
      <c r="N46" s="117"/>
      <c r="P46" s="77"/>
    </row>
    <row r="47" spans="1:16" ht="15" customHeight="1">
      <c r="A47" s="118"/>
      <c r="B47" s="115" t="s">
        <v>23</v>
      </c>
      <c r="C47" s="119"/>
      <c r="D47" s="74">
        <v>95023169</v>
      </c>
      <c r="E47" s="74">
        <v>9766759</v>
      </c>
      <c r="F47" s="74">
        <v>104789928</v>
      </c>
      <c r="G47" s="75">
        <v>2.0089220049117342</v>
      </c>
      <c r="H47" s="118"/>
      <c r="I47" s="115" t="s">
        <v>23</v>
      </c>
      <c r="J47" s="119"/>
      <c r="K47" s="74">
        <v>93304371</v>
      </c>
      <c r="L47" s="74">
        <v>9421867</v>
      </c>
      <c r="M47" s="74">
        <v>102726238</v>
      </c>
      <c r="N47" s="91">
        <v>0.40904997865209181</v>
      </c>
      <c r="P47" s="77"/>
    </row>
    <row r="48" spans="1:16" ht="15" customHeight="1">
      <c r="A48" s="118"/>
      <c r="B48" s="115" t="s">
        <v>24</v>
      </c>
      <c r="C48" s="119"/>
      <c r="D48" s="74">
        <v>57023101</v>
      </c>
      <c r="E48" s="76">
        <v>6583328</v>
      </c>
      <c r="F48" s="76">
        <v>63606429</v>
      </c>
      <c r="G48" s="75">
        <v>3.3620218454028148</v>
      </c>
      <c r="H48" s="118"/>
      <c r="I48" s="115" t="s">
        <v>24</v>
      </c>
      <c r="J48" s="119"/>
      <c r="K48" s="74">
        <v>55083450</v>
      </c>
      <c r="L48" s="74">
        <v>6454074</v>
      </c>
      <c r="M48" s="74">
        <v>61537524</v>
      </c>
      <c r="N48" s="91">
        <v>0.40588719252094918</v>
      </c>
      <c r="P48" s="120"/>
    </row>
    <row r="49" spans="1:16" ht="15" customHeight="1">
      <c r="A49" s="118"/>
      <c r="B49" s="115" t="s">
        <v>61</v>
      </c>
      <c r="C49" s="119"/>
      <c r="D49" s="74">
        <v>152046270</v>
      </c>
      <c r="E49" s="76">
        <v>16350087</v>
      </c>
      <c r="F49" s="76">
        <v>168396357</v>
      </c>
      <c r="G49" s="75">
        <v>2.5158287803003074</v>
      </c>
      <c r="H49" s="118"/>
      <c r="I49" s="115" t="s">
        <v>61</v>
      </c>
      <c r="J49" s="119"/>
      <c r="K49" s="74">
        <v>148387821</v>
      </c>
      <c r="L49" s="74">
        <v>15875941</v>
      </c>
      <c r="M49" s="74">
        <v>164263762</v>
      </c>
      <c r="N49" s="121">
        <v>0.40785890085758403</v>
      </c>
      <c r="P49" s="120"/>
    </row>
    <row r="50" spans="1:16" ht="15" customHeight="1">
      <c r="A50" s="122" t="s">
        <v>71</v>
      </c>
      <c r="B50" s="77"/>
      <c r="C50" s="77"/>
      <c r="D50" s="77"/>
      <c r="E50" s="77"/>
      <c r="F50" s="77"/>
      <c r="G50" s="78"/>
      <c r="H50" s="122" t="s">
        <v>71</v>
      </c>
      <c r="I50" s="77"/>
      <c r="J50" s="77"/>
      <c r="K50" s="77"/>
      <c r="L50" s="77"/>
      <c r="M50" s="77"/>
      <c r="N50" s="77"/>
      <c r="O50" s="77"/>
      <c r="P50" s="120"/>
    </row>
    <row r="51" spans="1:16" ht="15" customHeight="1">
      <c r="A51" s="118"/>
      <c r="B51" s="115" t="s">
        <v>72</v>
      </c>
      <c r="C51" s="119"/>
      <c r="D51" s="79">
        <v>90.290712167841008</v>
      </c>
      <c r="E51" s="80">
        <v>9.7092878321589815</v>
      </c>
      <c r="F51" s="81">
        <v>99.999999999999986</v>
      </c>
      <c r="H51" s="118"/>
      <c r="I51" s="115" t="s">
        <v>72</v>
      </c>
      <c r="J51" s="119"/>
      <c r="K51" s="123">
        <v>90.335092288949284</v>
      </c>
      <c r="L51" s="80">
        <v>9.6649077110507182</v>
      </c>
      <c r="M51" s="81">
        <v>100</v>
      </c>
      <c r="N51" s="124"/>
      <c r="P51" s="120"/>
    </row>
    <row r="52" spans="1:16" ht="13.5" customHeight="1">
      <c r="A52" s="77"/>
      <c r="B52" s="110"/>
      <c r="C52" s="77"/>
      <c r="D52" s="78"/>
      <c r="E52" s="78"/>
      <c r="F52" s="78"/>
      <c r="H52" s="77"/>
      <c r="I52" s="110"/>
      <c r="J52" s="77"/>
      <c r="K52" s="78"/>
      <c r="L52" s="78"/>
      <c r="M52" s="78"/>
      <c r="N52" s="78"/>
      <c r="P52" s="120"/>
    </row>
    <row r="53" spans="1:16" ht="13.5" customHeight="1">
      <c r="A53" s="77"/>
      <c r="B53" s="173" t="s">
        <v>73</v>
      </c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P53" s="77"/>
    </row>
    <row r="54" spans="1:16" ht="13.5" customHeight="1">
      <c r="A54" s="77"/>
      <c r="B54" s="122" t="s">
        <v>74</v>
      </c>
      <c r="C54" s="77"/>
      <c r="D54" s="78"/>
      <c r="E54" s="78"/>
      <c r="F54" s="78"/>
      <c r="H54" s="77"/>
      <c r="I54" s="110"/>
      <c r="J54" s="77"/>
      <c r="K54" s="78"/>
      <c r="L54" s="78"/>
      <c r="M54" s="78"/>
      <c r="N54" s="78"/>
      <c r="P54" s="77"/>
    </row>
    <row r="55" spans="1:16" ht="7.5" customHeight="1">
      <c r="B55" s="125"/>
      <c r="G55" s="3"/>
      <c r="H55" s="3"/>
      <c r="I55" s="3"/>
      <c r="J55" s="3"/>
      <c r="P55" s="120"/>
    </row>
    <row r="56" spans="1:16" ht="33.75" customHeight="1">
      <c r="B56" s="126" t="s">
        <v>75</v>
      </c>
      <c r="C56" s="127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7"/>
      <c r="P56" s="120"/>
    </row>
    <row r="57" spans="1:16" s="129" customFormat="1" ht="13.5" customHeight="1">
      <c r="B57" s="130" t="s">
        <v>62</v>
      </c>
      <c r="C57" s="131"/>
      <c r="D57" s="131" t="s">
        <v>63</v>
      </c>
      <c r="E57" s="131"/>
      <c r="F57" s="130" t="s">
        <v>64</v>
      </c>
      <c r="G57" s="130" t="s">
        <v>64</v>
      </c>
      <c r="H57" s="131"/>
      <c r="I57" s="131"/>
      <c r="J57" s="131"/>
      <c r="K57" s="131" t="s">
        <v>63</v>
      </c>
      <c r="L57" s="131" t="s">
        <v>63</v>
      </c>
      <c r="M57" s="130" t="s">
        <v>64</v>
      </c>
      <c r="N57" s="130" t="s">
        <v>64</v>
      </c>
      <c r="P57" s="120"/>
    </row>
    <row r="58" spans="1:16" ht="13.5" customHeight="1">
      <c r="B58" s="77"/>
      <c r="C58" s="77"/>
      <c r="D58" s="77"/>
      <c r="E58" s="77"/>
      <c r="F58" s="77"/>
      <c r="G58" s="78"/>
      <c r="H58" s="78"/>
      <c r="I58" s="78"/>
      <c r="J58" s="78"/>
      <c r="K58" s="77"/>
      <c r="L58" s="77"/>
      <c r="M58" s="77"/>
      <c r="N58" s="77"/>
      <c r="O58" s="77"/>
      <c r="P58" s="120"/>
    </row>
    <row r="59" spans="1:16" ht="13.5" customHeight="1">
      <c r="A59" s="93"/>
      <c r="B59" s="110"/>
      <c r="C59" s="77"/>
      <c r="D59" s="120"/>
      <c r="E59" s="120"/>
      <c r="F59" s="120"/>
      <c r="G59" s="132"/>
      <c r="H59" s="77"/>
      <c r="I59" s="110"/>
      <c r="J59" s="77"/>
      <c r="K59" s="133"/>
      <c r="L59" s="133"/>
      <c r="M59" s="120"/>
      <c r="N59" s="134"/>
      <c r="O59" s="77"/>
      <c r="P59" s="77"/>
    </row>
    <row r="60" spans="1:16" ht="13.5" customHeight="1">
      <c r="A60" s="93"/>
      <c r="B60" s="110"/>
      <c r="C60" s="77"/>
      <c r="D60" s="120"/>
      <c r="E60" s="120"/>
      <c r="F60" s="120"/>
      <c r="G60" s="132"/>
      <c r="H60" s="77"/>
      <c r="I60" s="110"/>
      <c r="J60" s="77"/>
      <c r="K60" s="133"/>
      <c r="L60" s="133"/>
      <c r="M60" s="120"/>
      <c r="N60" s="134"/>
      <c r="O60" s="77"/>
      <c r="P60" s="77"/>
    </row>
    <row r="61" spans="1:16" ht="13.5" customHeight="1">
      <c r="A61" s="105"/>
      <c r="B61" s="110"/>
      <c r="C61" s="77"/>
      <c r="D61" s="120"/>
      <c r="E61" s="120"/>
      <c r="F61" s="120"/>
      <c r="G61" s="132"/>
      <c r="H61" s="77"/>
      <c r="I61" s="110"/>
      <c r="J61" s="77"/>
      <c r="K61" s="133"/>
      <c r="L61" s="133"/>
      <c r="M61" s="120"/>
      <c r="N61" s="135"/>
      <c r="O61" s="77"/>
      <c r="P61" s="120"/>
    </row>
    <row r="62" spans="1:16" ht="13.5" customHeight="1">
      <c r="A62" s="93"/>
      <c r="B62" s="110"/>
      <c r="C62" s="77"/>
      <c r="D62" s="120"/>
      <c r="E62" s="120"/>
      <c r="F62" s="120"/>
      <c r="G62" s="132"/>
      <c r="H62" s="77"/>
      <c r="I62" s="110"/>
      <c r="J62" s="77"/>
      <c r="K62" s="133"/>
      <c r="L62" s="133"/>
      <c r="M62" s="120"/>
      <c r="N62" s="135"/>
      <c r="O62" s="77"/>
      <c r="P62" s="120"/>
    </row>
    <row r="63" spans="1:16" ht="13.5" customHeight="1">
      <c r="B63" s="77"/>
      <c r="C63" s="77"/>
      <c r="D63" s="77"/>
      <c r="E63" s="77"/>
      <c r="F63" s="77"/>
      <c r="G63" s="78"/>
      <c r="H63" s="78"/>
      <c r="I63" s="78"/>
      <c r="J63" s="78"/>
      <c r="K63" s="77"/>
      <c r="L63" s="77"/>
      <c r="M63" s="77"/>
      <c r="N63" s="77"/>
      <c r="O63" s="77"/>
      <c r="P63" s="77"/>
    </row>
    <row r="64" spans="1:16" ht="13.5" customHeight="1">
      <c r="B64" s="77"/>
      <c r="C64" s="77"/>
      <c r="D64" s="77" t="s">
        <v>112</v>
      </c>
      <c r="E64" s="77"/>
      <c r="F64" s="77"/>
      <c r="G64" s="78"/>
      <c r="H64" s="78"/>
      <c r="I64" s="78"/>
      <c r="J64" s="78"/>
      <c r="K64" s="77"/>
      <c r="L64" s="77"/>
      <c r="M64" s="77"/>
      <c r="N64" s="77"/>
      <c r="O64" s="77"/>
      <c r="P64" s="77"/>
    </row>
    <row r="65" spans="1:16" ht="13.5" customHeight="1">
      <c r="A65" s="98"/>
      <c r="B65" s="110"/>
      <c r="C65" s="77"/>
      <c r="D65" s="120"/>
      <c r="E65" s="120"/>
      <c r="F65" s="120"/>
      <c r="G65" s="132"/>
      <c r="H65" s="77"/>
      <c r="I65" s="110"/>
      <c r="J65" s="77"/>
      <c r="K65" s="133"/>
      <c r="L65" s="133"/>
      <c r="M65" s="120"/>
      <c r="N65" s="134"/>
      <c r="O65" s="77"/>
      <c r="P65" s="77"/>
    </row>
    <row r="66" spans="1:16" ht="13.5" customHeight="1">
      <c r="A66" s="105"/>
      <c r="B66" s="110"/>
      <c r="C66" s="77"/>
      <c r="D66" s="120"/>
      <c r="E66" s="133"/>
      <c r="F66" s="120"/>
      <c r="G66" s="132"/>
      <c r="H66" s="77"/>
      <c r="I66" s="110"/>
      <c r="J66" s="77"/>
      <c r="K66" s="133"/>
      <c r="L66" s="133"/>
      <c r="M66" s="120"/>
      <c r="N66" s="135"/>
      <c r="O66" s="77"/>
    </row>
    <row r="67" spans="1:16" ht="13.5" customHeight="1">
      <c r="A67" s="93"/>
      <c r="B67" s="110"/>
      <c r="C67" s="77"/>
      <c r="D67" s="120"/>
      <c r="E67" s="133"/>
      <c r="F67" s="120"/>
      <c r="G67" s="132"/>
      <c r="H67" s="77"/>
      <c r="I67" s="110"/>
      <c r="J67" s="77"/>
      <c r="K67" s="133"/>
      <c r="L67" s="133"/>
      <c r="M67" s="120"/>
      <c r="N67" s="135"/>
      <c r="O67" s="77"/>
    </row>
    <row r="68" spans="1:16" ht="13.5" customHeight="1">
      <c r="A68" s="93"/>
      <c r="B68" s="110"/>
      <c r="C68" s="77"/>
      <c r="D68" s="120"/>
      <c r="E68" s="133"/>
      <c r="F68" s="120"/>
      <c r="G68" s="132"/>
      <c r="H68" s="77"/>
      <c r="I68" s="110"/>
      <c r="J68" s="77"/>
      <c r="K68" s="133"/>
      <c r="L68" s="133"/>
      <c r="M68" s="120"/>
      <c r="N68" s="135"/>
      <c r="O68" s="77"/>
    </row>
    <row r="69" spans="1:16" ht="13.5" customHeight="1">
      <c r="A69" s="93"/>
      <c r="B69" s="110"/>
      <c r="C69" s="77"/>
      <c r="D69" s="120"/>
      <c r="E69" s="133"/>
      <c r="F69" s="120"/>
      <c r="G69" s="132"/>
      <c r="H69" s="77"/>
      <c r="I69" s="110"/>
      <c r="J69" s="77"/>
      <c r="K69" s="133"/>
      <c r="L69" s="133"/>
      <c r="M69" s="120"/>
      <c r="N69" s="135"/>
      <c r="O69" s="77"/>
    </row>
    <row r="70" spans="1:16" ht="13.5" customHeight="1">
      <c r="B70" s="77"/>
      <c r="C70" s="77"/>
      <c r="D70" s="77"/>
      <c r="E70" s="77"/>
      <c r="F70" s="77"/>
      <c r="G70" s="78"/>
      <c r="H70" s="78"/>
      <c r="I70" s="78"/>
      <c r="J70" s="78"/>
      <c r="K70" s="77"/>
      <c r="L70" s="77"/>
      <c r="M70" s="77"/>
      <c r="N70" s="77"/>
      <c r="O70" s="77"/>
    </row>
    <row r="71" spans="1:16" ht="13.5" customHeight="1">
      <c r="B71" s="77"/>
      <c r="C71" s="77"/>
      <c r="D71" s="77"/>
      <c r="E71" s="77"/>
      <c r="F71" s="77"/>
      <c r="G71" s="78"/>
      <c r="H71" s="78"/>
      <c r="I71" s="78"/>
      <c r="J71" s="78"/>
      <c r="K71" s="77"/>
      <c r="L71" s="77"/>
      <c r="M71" s="77"/>
      <c r="N71" s="77"/>
      <c r="O71" s="77"/>
    </row>
    <row r="72" spans="1:16" ht="13.5" customHeight="1">
      <c r="A72" s="105"/>
      <c r="B72" s="110"/>
      <c r="C72" s="77"/>
      <c r="D72" s="120"/>
      <c r="E72" s="120"/>
      <c r="F72" s="120"/>
      <c r="G72" s="132"/>
      <c r="H72" s="77"/>
      <c r="I72" s="110"/>
      <c r="J72" s="77"/>
      <c r="K72" s="133"/>
      <c r="L72" s="133"/>
      <c r="M72" s="120"/>
      <c r="N72" s="135"/>
      <c r="O72" s="77"/>
    </row>
    <row r="73" spans="1:16" ht="13.5" customHeight="1">
      <c r="A73" s="93"/>
      <c r="B73" s="110"/>
      <c r="C73" s="77"/>
      <c r="D73" s="120"/>
      <c r="E73" s="120"/>
      <c r="F73" s="120"/>
      <c r="G73" s="132"/>
      <c r="H73" s="77"/>
      <c r="I73" s="110"/>
      <c r="J73" s="77"/>
      <c r="K73" s="133"/>
      <c r="L73" s="133"/>
      <c r="M73" s="120"/>
      <c r="N73" s="135"/>
      <c r="O73" s="77"/>
    </row>
    <row r="74" spans="1:16" ht="13.5" customHeight="1">
      <c r="A74" s="93"/>
      <c r="B74" s="110"/>
      <c r="C74" s="77"/>
      <c r="D74" s="120"/>
      <c r="E74" s="120"/>
      <c r="F74" s="120"/>
      <c r="G74" s="132"/>
      <c r="H74" s="77"/>
      <c r="I74" s="110"/>
      <c r="J74" s="77"/>
      <c r="K74" s="133"/>
      <c r="L74" s="133"/>
      <c r="M74" s="120"/>
      <c r="N74" s="135"/>
      <c r="O74" s="77"/>
    </row>
    <row r="75" spans="1:16" ht="13.5" customHeight="1">
      <c r="A75" s="98"/>
      <c r="B75" s="110"/>
      <c r="C75" s="77"/>
      <c r="D75" s="120"/>
      <c r="E75" s="120"/>
      <c r="F75" s="120"/>
      <c r="G75" s="132"/>
      <c r="H75" s="77"/>
      <c r="I75" s="110"/>
      <c r="J75" s="77"/>
      <c r="K75" s="133"/>
      <c r="L75" s="133"/>
      <c r="M75" s="120"/>
      <c r="N75" s="135"/>
      <c r="O75" s="77"/>
    </row>
    <row r="76" spans="1:16" ht="13.5" customHeight="1">
      <c r="B76" s="77"/>
      <c r="C76" s="77"/>
      <c r="D76" s="77"/>
      <c r="E76" s="77"/>
      <c r="F76" s="77"/>
      <c r="G76" s="78"/>
      <c r="H76" s="78"/>
      <c r="I76" s="78"/>
      <c r="J76" s="78"/>
      <c r="K76" s="77"/>
      <c r="L76" s="77"/>
      <c r="M76" s="77"/>
      <c r="N76" s="77"/>
      <c r="O76" s="77"/>
    </row>
    <row r="77" spans="1:16" ht="13.5" customHeight="1">
      <c r="B77" s="77"/>
      <c r="C77" s="77"/>
      <c r="D77" s="77"/>
      <c r="E77" s="77"/>
      <c r="F77" s="77"/>
      <c r="G77" s="78"/>
      <c r="H77" s="78"/>
      <c r="I77" s="78"/>
      <c r="J77" s="78"/>
      <c r="K77" s="77"/>
      <c r="L77" s="77"/>
      <c r="M77" s="77"/>
      <c r="N77" s="77"/>
      <c r="O77" s="77"/>
    </row>
    <row r="78" spans="1:16" ht="13.5" customHeight="1">
      <c r="A78" s="93"/>
      <c r="B78" s="110"/>
      <c r="C78" s="77"/>
      <c r="D78" s="120"/>
      <c r="E78" s="120"/>
      <c r="F78" s="120"/>
      <c r="G78" s="132"/>
      <c r="H78" s="77"/>
      <c r="I78" s="110"/>
      <c r="J78" s="77"/>
      <c r="K78" s="133"/>
      <c r="L78" s="133"/>
      <c r="M78" s="120"/>
      <c r="N78" s="135"/>
      <c r="O78" s="77"/>
    </row>
    <row r="79" spans="1:16" ht="13.5" customHeight="1">
      <c r="A79" s="98"/>
      <c r="B79" s="110"/>
      <c r="C79" s="77"/>
      <c r="D79" s="120"/>
      <c r="E79" s="120"/>
      <c r="F79" s="120"/>
      <c r="G79" s="132"/>
      <c r="H79" s="77"/>
      <c r="I79" s="110"/>
      <c r="J79" s="77"/>
      <c r="K79" s="133"/>
      <c r="L79" s="133"/>
      <c r="M79" s="120"/>
      <c r="N79" s="135"/>
      <c r="O79" s="77"/>
    </row>
    <row r="80" spans="1:16" ht="13.5" customHeight="1">
      <c r="B80" s="77"/>
      <c r="C80" s="77"/>
      <c r="D80" s="77"/>
      <c r="E80" s="77"/>
      <c r="F80" s="77"/>
      <c r="G80" s="78"/>
      <c r="H80" s="78"/>
      <c r="I80" s="78"/>
      <c r="J80" s="78"/>
      <c r="K80" s="77"/>
      <c r="L80" s="77"/>
      <c r="M80" s="77"/>
      <c r="N80" s="77"/>
      <c r="O80" s="77"/>
    </row>
    <row r="81" spans="2:15" ht="13.5" customHeight="1">
      <c r="B81" s="77"/>
      <c r="C81" s="77"/>
      <c r="D81" s="77"/>
      <c r="E81" s="77"/>
      <c r="F81" s="77"/>
      <c r="G81" s="78"/>
      <c r="H81" s="78"/>
      <c r="I81" s="78"/>
      <c r="J81" s="78"/>
      <c r="K81" s="77"/>
      <c r="L81" s="77"/>
      <c r="M81" s="77"/>
      <c r="N81" s="77"/>
      <c r="O81" s="77"/>
    </row>
    <row r="82" spans="2:15" ht="13.5" customHeight="1">
      <c r="B82" s="77"/>
      <c r="C82" s="77"/>
      <c r="D82" s="77"/>
      <c r="E82" s="77"/>
      <c r="F82" s="77"/>
      <c r="G82" s="78"/>
      <c r="H82" s="78"/>
      <c r="I82" s="78"/>
      <c r="J82" s="78"/>
      <c r="K82" s="77"/>
      <c r="L82" s="77"/>
      <c r="M82" s="77"/>
      <c r="N82" s="77"/>
      <c r="O82" s="77"/>
    </row>
  </sheetData>
  <mergeCells count="6">
    <mergeCell ref="D3:G3"/>
    <mergeCell ref="K3:N3"/>
    <mergeCell ref="M2:N2"/>
    <mergeCell ref="B53:N53"/>
    <mergeCell ref="A3:C4"/>
    <mergeCell ref="H3:J4"/>
  </mergeCells>
  <phoneticPr fontId="2"/>
  <pageMargins left="0.78740157480314965" right="0.51181102362204722" top="0.51181102362204722" bottom="0.35433070866141736" header="0.43307086614173229" footer="0.19685039370078741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59"/>
  <sheetViews>
    <sheetView workbookViewId="0">
      <pane xSplit="8" ySplit="44" topLeftCell="CH45" activePane="bottomRight" state="frozen"/>
      <selection pane="topRight" activeCell="I1" sqref="I1"/>
      <selection pane="bottomLeft" activeCell="A45" sqref="A45"/>
      <selection pane="bottomRight" activeCell="B70" sqref="B70"/>
    </sheetView>
  </sheetViews>
  <sheetFormatPr defaultColWidth="9" defaultRowHeight="13"/>
  <cols>
    <col min="1" max="1" width="9" style="53"/>
    <col min="2" max="2" width="10.453125" style="53" bestFit="1" customWidth="1"/>
    <col min="3" max="3" width="8.6328125" style="53" customWidth="1"/>
    <col min="4" max="4" width="15.26953125" style="53" customWidth="1"/>
    <col min="5" max="7" width="9" style="53"/>
    <col min="8" max="8" width="10.453125" style="53" bestFit="1" customWidth="1"/>
    <col min="9" max="28" width="9" style="53"/>
    <col min="29" max="29" width="9.453125" style="53" bestFit="1" customWidth="1"/>
    <col min="30" max="59" width="9" style="53"/>
    <col min="60" max="60" width="11.6328125" style="53" bestFit="1" customWidth="1"/>
    <col min="61" max="16384" width="9" style="53"/>
  </cols>
  <sheetData>
    <row r="1" spans="1:92">
      <c r="A1" s="53" t="s">
        <v>84</v>
      </c>
      <c r="B1" s="53">
        <v>34</v>
      </c>
      <c r="D1" s="53">
        <v>34</v>
      </c>
      <c r="E1" s="53">
        <v>34</v>
      </c>
      <c r="H1" s="53">
        <v>34</v>
      </c>
      <c r="I1" s="53">
        <v>34</v>
      </c>
      <c r="K1" s="53">
        <v>34</v>
      </c>
      <c r="L1" s="53">
        <v>34</v>
      </c>
      <c r="O1" s="53">
        <v>34</v>
      </c>
      <c r="P1" s="53">
        <v>34</v>
      </c>
      <c r="R1" s="53">
        <v>34</v>
      </c>
      <c r="S1" s="53">
        <v>34</v>
      </c>
      <c r="V1" s="53">
        <v>34</v>
      </c>
      <c r="W1" s="53">
        <v>34</v>
      </c>
      <c r="Y1" s="53">
        <v>34</v>
      </c>
      <c r="Z1" s="53">
        <v>34</v>
      </c>
      <c r="AC1" s="53">
        <v>34</v>
      </c>
      <c r="AD1" s="53">
        <v>34</v>
      </c>
      <c r="AF1" s="53">
        <v>34</v>
      </c>
      <c r="AG1" s="53">
        <v>34</v>
      </c>
      <c r="AJ1" s="53">
        <v>34</v>
      </c>
      <c r="AK1" s="53">
        <v>34</v>
      </c>
      <c r="AM1" s="53">
        <v>34</v>
      </c>
      <c r="AN1" s="53">
        <v>34</v>
      </c>
      <c r="AQ1" s="53">
        <v>34</v>
      </c>
      <c r="AR1" s="53">
        <v>34</v>
      </c>
      <c r="AT1" s="53">
        <v>34</v>
      </c>
      <c r="AU1" s="53">
        <v>34</v>
      </c>
      <c r="AX1" s="53">
        <v>34</v>
      </c>
      <c r="AY1" s="53">
        <v>34</v>
      </c>
      <c r="BA1" s="53">
        <v>34</v>
      </c>
      <c r="BB1" s="53">
        <v>34</v>
      </c>
      <c r="BE1" s="53">
        <v>34</v>
      </c>
      <c r="BF1" s="53">
        <v>34</v>
      </c>
      <c r="BH1" s="53">
        <v>34</v>
      </c>
      <c r="BI1" s="53">
        <v>34</v>
      </c>
      <c r="BL1" s="53">
        <v>34</v>
      </c>
      <c r="BM1" s="53">
        <v>34</v>
      </c>
      <c r="BO1" s="53">
        <v>34</v>
      </c>
      <c r="BP1" s="53">
        <v>34</v>
      </c>
      <c r="BS1" s="53">
        <v>34</v>
      </c>
      <c r="BT1" s="53">
        <v>34</v>
      </c>
      <c r="BV1" s="53">
        <v>34</v>
      </c>
      <c r="BW1" s="53">
        <v>34</v>
      </c>
      <c r="BZ1" s="53">
        <v>34</v>
      </c>
      <c r="CA1" s="53">
        <v>34</v>
      </c>
      <c r="CC1" s="53">
        <v>34</v>
      </c>
      <c r="CD1" s="53">
        <v>34</v>
      </c>
      <c r="CG1" s="53">
        <v>34</v>
      </c>
      <c r="CH1" s="53">
        <v>34</v>
      </c>
      <c r="CJ1" s="53">
        <v>34</v>
      </c>
      <c r="CK1" s="53">
        <v>34</v>
      </c>
      <c r="CN1" s="53">
        <v>34</v>
      </c>
    </row>
    <row r="2" spans="1:92">
      <c r="A2" s="53" t="s">
        <v>83</v>
      </c>
      <c r="B2" s="53">
        <v>2</v>
      </c>
      <c r="D2" s="53">
        <v>2</v>
      </c>
      <c r="E2" s="53">
        <v>2</v>
      </c>
      <c r="H2" s="53">
        <v>2</v>
      </c>
      <c r="I2" s="53">
        <v>5</v>
      </c>
      <c r="K2" s="53">
        <v>5</v>
      </c>
      <c r="L2" s="53">
        <v>5</v>
      </c>
      <c r="O2" s="53">
        <v>5</v>
      </c>
      <c r="P2" s="53">
        <v>6</v>
      </c>
      <c r="R2" s="53">
        <v>6</v>
      </c>
      <c r="S2" s="53">
        <v>6</v>
      </c>
      <c r="V2" s="53">
        <v>6</v>
      </c>
      <c r="W2" s="53">
        <v>7</v>
      </c>
      <c r="Y2" s="53">
        <v>7</v>
      </c>
      <c r="Z2" s="53">
        <v>7</v>
      </c>
      <c r="AC2" s="53">
        <v>7</v>
      </c>
      <c r="AD2" s="53">
        <v>8</v>
      </c>
      <c r="AF2" s="53">
        <v>8</v>
      </c>
      <c r="AG2" s="53">
        <v>8</v>
      </c>
      <c r="AJ2" s="53">
        <v>8</v>
      </c>
      <c r="AK2" s="53">
        <v>10</v>
      </c>
      <c r="AM2" s="53">
        <v>10</v>
      </c>
      <c r="AN2" s="53">
        <v>10</v>
      </c>
      <c r="AQ2" s="53">
        <v>10</v>
      </c>
      <c r="AR2" s="53">
        <v>11</v>
      </c>
      <c r="AT2" s="53">
        <v>11</v>
      </c>
      <c r="AU2" s="53">
        <v>11</v>
      </c>
      <c r="AX2" s="53">
        <v>11</v>
      </c>
      <c r="AY2" s="53">
        <v>12</v>
      </c>
      <c r="BA2" s="53">
        <v>12</v>
      </c>
      <c r="BB2" s="53">
        <v>12</v>
      </c>
      <c r="BE2" s="53">
        <v>12</v>
      </c>
      <c r="BF2" s="53">
        <v>13</v>
      </c>
      <c r="BH2" s="53">
        <v>13</v>
      </c>
      <c r="BI2" s="53">
        <v>13</v>
      </c>
      <c r="BL2" s="53">
        <v>13</v>
      </c>
      <c r="BM2" s="53">
        <v>15</v>
      </c>
      <c r="BO2" s="53">
        <v>15</v>
      </c>
      <c r="BP2" s="53">
        <v>15</v>
      </c>
      <c r="BS2" s="53">
        <v>15</v>
      </c>
      <c r="BT2" s="53">
        <v>28</v>
      </c>
      <c r="BV2" s="53">
        <v>28</v>
      </c>
      <c r="BW2" s="53">
        <v>28</v>
      </c>
      <c r="BZ2" s="53">
        <v>28</v>
      </c>
      <c r="CA2" s="53">
        <v>30</v>
      </c>
      <c r="CC2" s="53">
        <v>30</v>
      </c>
      <c r="CD2" s="53">
        <v>30</v>
      </c>
      <c r="CG2" s="53">
        <v>30</v>
      </c>
      <c r="CH2" s="53">
        <v>31</v>
      </c>
      <c r="CJ2" s="53">
        <v>31</v>
      </c>
      <c r="CK2" s="53">
        <v>31</v>
      </c>
      <c r="CN2" s="53">
        <v>31</v>
      </c>
    </row>
    <row r="3" spans="1:92">
      <c r="A3" s="53" t="s">
        <v>85</v>
      </c>
      <c r="B3" s="53">
        <v>1</v>
      </c>
      <c r="D3" s="53">
        <v>2</v>
      </c>
      <c r="E3" s="53">
        <v>3</v>
      </c>
      <c r="H3" s="53">
        <v>4</v>
      </c>
      <c r="I3" s="53">
        <v>1</v>
      </c>
      <c r="K3" s="53">
        <v>2</v>
      </c>
      <c r="L3" s="53">
        <v>3</v>
      </c>
      <c r="O3" s="53">
        <v>4</v>
      </c>
      <c r="P3" s="53">
        <v>1</v>
      </c>
      <c r="R3" s="53">
        <v>2</v>
      </c>
      <c r="S3" s="53">
        <v>3</v>
      </c>
      <c r="V3" s="53">
        <v>4</v>
      </c>
      <c r="W3" s="53">
        <v>1</v>
      </c>
      <c r="Y3" s="53">
        <v>2</v>
      </c>
      <c r="Z3" s="53">
        <v>3</v>
      </c>
      <c r="AC3" s="53">
        <v>4</v>
      </c>
      <c r="AD3" s="53">
        <v>1</v>
      </c>
      <c r="AF3" s="53">
        <v>2</v>
      </c>
      <c r="AG3" s="53">
        <v>3</v>
      </c>
      <c r="AJ3" s="53">
        <v>4</v>
      </c>
      <c r="AK3" s="53">
        <v>1</v>
      </c>
      <c r="AM3" s="53">
        <v>2</v>
      </c>
      <c r="AN3" s="53">
        <v>3</v>
      </c>
      <c r="AQ3" s="53">
        <v>4</v>
      </c>
      <c r="AR3" s="53">
        <v>1</v>
      </c>
      <c r="AT3" s="53">
        <v>2</v>
      </c>
      <c r="AU3" s="53">
        <v>3</v>
      </c>
      <c r="AX3" s="53">
        <v>4</v>
      </c>
      <c r="AY3" s="53">
        <v>1</v>
      </c>
      <c r="BA3" s="53">
        <v>2</v>
      </c>
      <c r="BB3" s="53">
        <v>3</v>
      </c>
      <c r="BE3" s="53">
        <v>4</v>
      </c>
      <c r="BF3" s="53">
        <v>1</v>
      </c>
      <c r="BH3" s="53">
        <v>2</v>
      </c>
      <c r="BI3" s="53">
        <v>3</v>
      </c>
      <c r="BL3" s="53">
        <v>4</v>
      </c>
      <c r="BM3" s="53">
        <v>1</v>
      </c>
      <c r="BO3" s="53">
        <v>2</v>
      </c>
      <c r="BP3" s="53">
        <v>3</v>
      </c>
      <c r="BS3" s="53">
        <v>4</v>
      </c>
      <c r="BT3" s="53">
        <v>1</v>
      </c>
      <c r="BV3" s="53">
        <v>2</v>
      </c>
      <c r="BW3" s="53">
        <v>3</v>
      </c>
      <c r="BZ3" s="53">
        <v>4</v>
      </c>
      <c r="CA3" s="53">
        <v>1</v>
      </c>
      <c r="CC3" s="53">
        <v>2</v>
      </c>
      <c r="CD3" s="53">
        <v>3</v>
      </c>
      <c r="CG3" s="53">
        <v>4</v>
      </c>
      <c r="CH3" s="53">
        <v>1</v>
      </c>
      <c r="CJ3" s="53">
        <v>2</v>
      </c>
      <c r="CK3" s="53">
        <v>3</v>
      </c>
      <c r="CN3" s="53">
        <v>4</v>
      </c>
    </row>
    <row r="4" spans="1:92">
      <c r="A4" s="53" t="s">
        <v>25</v>
      </c>
      <c r="B4" s="53">
        <v>75541558</v>
      </c>
      <c r="D4" s="53">
        <v>5832649</v>
      </c>
      <c r="E4" s="53">
        <v>5098230</v>
      </c>
      <c r="H4" s="53">
        <v>76275977</v>
      </c>
      <c r="I4" s="53">
        <v>12297746</v>
      </c>
      <c r="K4" s="53">
        <v>0</v>
      </c>
      <c r="L4" s="53">
        <v>1677717</v>
      </c>
      <c r="O4" s="53">
        <v>10620029</v>
      </c>
      <c r="P4" s="53">
        <v>813125</v>
      </c>
      <c r="R4" s="53">
        <v>0</v>
      </c>
      <c r="S4" s="53">
        <v>139620</v>
      </c>
      <c r="V4" s="53">
        <v>673505</v>
      </c>
      <c r="W4" s="53">
        <v>11484621</v>
      </c>
      <c r="Y4" s="53">
        <v>0</v>
      </c>
      <c r="Z4" s="53">
        <v>1538097</v>
      </c>
      <c r="AC4" s="53">
        <v>9946524</v>
      </c>
      <c r="AD4" s="53">
        <v>24138603</v>
      </c>
      <c r="AF4" s="53">
        <v>5996320</v>
      </c>
      <c r="AG4" s="53">
        <v>1130956</v>
      </c>
      <c r="AJ4" s="53">
        <v>29003967</v>
      </c>
      <c r="AK4" s="53">
        <v>521187</v>
      </c>
      <c r="AM4" s="53">
        <v>0</v>
      </c>
      <c r="AN4" s="53">
        <v>26900</v>
      </c>
      <c r="AQ4" s="53">
        <v>494287</v>
      </c>
      <c r="AR4" s="53">
        <v>0</v>
      </c>
      <c r="AT4" s="53">
        <v>0</v>
      </c>
      <c r="AU4" s="53">
        <v>0</v>
      </c>
      <c r="AX4" s="53">
        <v>0</v>
      </c>
      <c r="AY4" s="53">
        <v>17959707</v>
      </c>
      <c r="BA4" s="53">
        <v>733400</v>
      </c>
      <c r="BB4" s="53">
        <v>2408116</v>
      </c>
      <c r="BE4" s="53">
        <v>16284991</v>
      </c>
      <c r="BF4" s="53">
        <v>966028</v>
      </c>
      <c r="BH4" s="53">
        <v>0</v>
      </c>
      <c r="BI4" s="53">
        <v>93836</v>
      </c>
      <c r="BL4" s="53">
        <v>872192</v>
      </c>
      <c r="BM4" s="53">
        <v>0</v>
      </c>
      <c r="BO4" s="53">
        <v>0</v>
      </c>
      <c r="BP4" s="53">
        <v>0</v>
      </c>
      <c r="BS4" s="53">
        <v>0</v>
      </c>
      <c r="BT4" s="53">
        <v>6139738</v>
      </c>
      <c r="BV4" s="53">
        <v>0</v>
      </c>
      <c r="BW4" s="53">
        <v>875665</v>
      </c>
      <c r="BZ4" s="53">
        <v>5264073</v>
      </c>
      <c r="CA4" s="53">
        <v>279048</v>
      </c>
      <c r="CC4" s="53">
        <v>0</v>
      </c>
      <c r="CD4" s="53">
        <v>132580</v>
      </c>
      <c r="CG4" s="53">
        <v>146468</v>
      </c>
      <c r="CH4" s="53">
        <v>137843615</v>
      </c>
      <c r="CJ4" s="53">
        <v>12562369</v>
      </c>
      <c r="CK4" s="53">
        <v>11444000</v>
      </c>
      <c r="CN4" s="53">
        <v>138961984</v>
      </c>
    </row>
    <row r="5" spans="1:92">
      <c r="A5" s="53" t="s">
        <v>0</v>
      </c>
      <c r="B5" s="53">
        <v>20318802</v>
      </c>
      <c r="D5" s="53">
        <v>1273368</v>
      </c>
      <c r="E5" s="53">
        <v>1297893</v>
      </c>
      <c r="H5" s="53">
        <v>20294277</v>
      </c>
      <c r="I5" s="53">
        <v>2620980</v>
      </c>
      <c r="K5" s="53">
        <v>0</v>
      </c>
      <c r="L5" s="53">
        <v>364015</v>
      </c>
      <c r="O5" s="53">
        <v>2256965</v>
      </c>
      <c r="P5" s="53">
        <v>53149</v>
      </c>
      <c r="R5" s="53">
        <v>0</v>
      </c>
      <c r="S5" s="53">
        <v>4028</v>
      </c>
      <c r="V5" s="53">
        <v>49121</v>
      </c>
      <c r="W5" s="53">
        <v>2567831</v>
      </c>
      <c r="Y5" s="53">
        <v>0</v>
      </c>
      <c r="Z5" s="53">
        <v>359987</v>
      </c>
      <c r="AC5" s="53">
        <v>2207844</v>
      </c>
      <c r="AD5" s="53">
        <v>5166848</v>
      </c>
      <c r="AF5" s="53">
        <v>868978</v>
      </c>
      <c r="AG5" s="53">
        <v>299615</v>
      </c>
      <c r="AJ5" s="53">
        <v>5736211</v>
      </c>
      <c r="AK5" s="53">
        <v>63213</v>
      </c>
      <c r="AM5" s="53">
        <v>0</v>
      </c>
      <c r="AN5" s="53">
        <v>2066</v>
      </c>
      <c r="AQ5" s="53">
        <v>61147</v>
      </c>
      <c r="AR5" s="53">
        <v>0</v>
      </c>
      <c r="AT5" s="53">
        <v>0</v>
      </c>
      <c r="AU5" s="53">
        <v>0</v>
      </c>
      <c r="AX5" s="53">
        <v>0</v>
      </c>
      <c r="AY5" s="53">
        <v>58042</v>
      </c>
      <c r="BA5" s="53">
        <v>0</v>
      </c>
      <c r="BB5" s="53">
        <v>903</v>
      </c>
      <c r="BE5" s="53">
        <v>57139</v>
      </c>
      <c r="BF5" s="53">
        <v>1650660</v>
      </c>
      <c r="BH5" s="53">
        <v>0</v>
      </c>
      <c r="BI5" s="53">
        <v>194282</v>
      </c>
      <c r="BL5" s="53">
        <v>1456378</v>
      </c>
      <c r="BM5" s="53">
        <v>0</v>
      </c>
      <c r="BO5" s="53">
        <v>0</v>
      </c>
      <c r="BP5" s="53">
        <v>0</v>
      </c>
      <c r="BS5" s="53">
        <v>0</v>
      </c>
      <c r="BT5" s="53">
        <v>507687</v>
      </c>
      <c r="BV5" s="53">
        <v>40700</v>
      </c>
      <c r="BW5" s="53">
        <v>75315</v>
      </c>
      <c r="BZ5" s="53">
        <v>473072</v>
      </c>
      <c r="CA5" s="53">
        <v>42071</v>
      </c>
      <c r="CC5" s="53">
        <v>0</v>
      </c>
      <c r="CD5" s="53">
        <v>8471</v>
      </c>
      <c r="CG5" s="53">
        <v>33600</v>
      </c>
      <c r="CH5" s="53">
        <v>30428303</v>
      </c>
      <c r="CJ5" s="53">
        <v>2183046</v>
      </c>
      <c r="CK5" s="53">
        <v>2242560</v>
      </c>
      <c r="CN5" s="53">
        <v>30368789</v>
      </c>
    </row>
    <row r="6" spans="1:92">
      <c r="A6" s="53" t="s">
        <v>26</v>
      </c>
      <c r="B6" s="53">
        <v>13227816</v>
      </c>
      <c r="D6" s="53">
        <v>1994534</v>
      </c>
      <c r="E6" s="53">
        <v>1198636</v>
      </c>
      <c r="H6" s="53">
        <v>14023714</v>
      </c>
      <c r="I6" s="53">
        <v>1258773</v>
      </c>
      <c r="K6" s="53">
        <v>0</v>
      </c>
      <c r="L6" s="53">
        <v>181617</v>
      </c>
      <c r="O6" s="53">
        <v>1077156</v>
      </c>
      <c r="P6" s="53">
        <v>49418</v>
      </c>
      <c r="R6" s="53">
        <v>0</v>
      </c>
      <c r="S6" s="53">
        <v>8345</v>
      </c>
      <c r="V6" s="53">
        <v>41073</v>
      </c>
      <c r="W6" s="53">
        <v>1209355</v>
      </c>
      <c r="Y6" s="53">
        <v>0</v>
      </c>
      <c r="Z6" s="53">
        <v>173272</v>
      </c>
      <c r="AC6" s="53">
        <v>1036083</v>
      </c>
      <c r="AD6" s="53">
        <v>4161673</v>
      </c>
      <c r="AF6" s="53">
        <v>373040</v>
      </c>
      <c r="AG6" s="53">
        <v>198477</v>
      </c>
      <c r="AJ6" s="53">
        <v>4336236</v>
      </c>
      <c r="AK6" s="53">
        <v>476472</v>
      </c>
      <c r="AM6" s="53">
        <v>9000</v>
      </c>
      <c r="AN6" s="53">
        <v>38077</v>
      </c>
      <c r="AQ6" s="53">
        <v>447395</v>
      </c>
      <c r="AR6" s="53">
        <v>0</v>
      </c>
      <c r="AT6" s="53">
        <v>0</v>
      </c>
      <c r="AU6" s="53">
        <v>0</v>
      </c>
      <c r="AX6" s="53">
        <v>0</v>
      </c>
      <c r="AY6" s="53">
        <v>1174205</v>
      </c>
      <c r="BA6" s="53">
        <v>14400</v>
      </c>
      <c r="BB6" s="53">
        <v>123453</v>
      </c>
      <c r="BE6" s="53">
        <v>1065152</v>
      </c>
      <c r="BF6" s="53">
        <v>320603</v>
      </c>
      <c r="BH6" s="53">
        <v>0</v>
      </c>
      <c r="BI6" s="53">
        <v>83895</v>
      </c>
      <c r="BL6" s="53">
        <v>236708</v>
      </c>
      <c r="BM6" s="53">
        <v>0</v>
      </c>
      <c r="BO6" s="53">
        <v>0</v>
      </c>
      <c r="BP6" s="53">
        <v>0</v>
      </c>
      <c r="BS6" s="53">
        <v>0</v>
      </c>
      <c r="BT6" s="53">
        <v>253336</v>
      </c>
      <c r="BV6" s="53">
        <v>55200</v>
      </c>
      <c r="BW6" s="53">
        <v>84301</v>
      </c>
      <c r="BZ6" s="53">
        <v>224235</v>
      </c>
      <c r="CA6" s="53">
        <v>69727</v>
      </c>
      <c r="CC6" s="53">
        <v>0</v>
      </c>
      <c r="CD6" s="53">
        <v>21499</v>
      </c>
      <c r="CG6" s="53">
        <v>48228</v>
      </c>
      <c r="CH6" s="53">
        <v>20942605</v>
      </c>
      <c r="CJ6" s="53">
        <v>2446174</v>
      </c>
      <c r="CK6" s="53">
        <v>1929955</v>
      </c>
      <c r="CN6" s="53">
        <v>21458824</v>
      </c>
    </row>
    <row r="7" spans="1:92">
      <c r="A7" s="53" t="s">
        <v>27</v>
      </c>
      <c r="B7" s="53">
        <v>18529754</v>
      </c>
      <c r="D7" s="53">
        <v>1701807</v>
      </c>
      <c r="E7" s="53">
        <v>1599135</v>
      </c>
      <c r="H7" s="53">
        <v>18632426</v>
      </c>
      <c r="I7" s="53">
        <v>3116569</v>
      </c>
      <c r="K7" s="53">
        <v>0</v>
      </c>
      <c r="L7" s="53">
        <v>597556</v>
      </c>
      <c r="O7" s="53">
        <v>2519013</v>
      </c>
      <c r="P7" s="53">
        <v>94731</v>
      </c>
      <c r="R7" s="53">
        <v>0</v>
      </c>
      <c r="S7" s="53">
        <v>8555</v>
      </c>
      <c r="V7" s="53">
        <v>86176</v>
      </c>
      <c r="W7" s="53">
        <v>3021838</v>
      </c>
      <c r="Y7" s="53">
        <v>0</v>
      </c>
      <c r="Z7" s="53">
        <v>589001</v>
      </c>
      <c r="AC7" s="53">
        <v>2432837</v>
      </c>
      <c r="AD7" s="53">
        <v>11122037</v>
      </c>
      <c r="AF7" s="53">
        <v>1270025</v>
      </c>
      <c r="AG7" s="53">
        <v>306189</v>
      </c>
      <c r="AJ7" s="53">
        <v>12085873</v>
      </c>
      <c r="AK7" s="53">
        <v>171200</v>
      </c>
      <c r="AM7" s="53">
        <v>0</v>
      </c>
      <c r="AN7" s="53">
        <v>9103</v>
      </c>
      <c r="AQ7" s="53">
        <v>162097</v>
      </c>
      <c r="AR7" s="53">
        <v>0</v>
      </c>
      <c r="AT7" s="53">
        <v>0</v>
      </c>
      <c r="AU7" s="53">
        <v>0</v>
      </c>
      <c r="AX7" s="53">
        <v>0</v>
      </c>
      <c r="AY7" s="53">
        <v>980531</v>
      </c>
      <c r="BA7" s="53">
        <v>0</v>
      </c>
      <c r="BB7" s="53">
        <v>186302</v>
      </c>
      <c r="BE7" s="53">
        <v>794229</v>
      </c>
      <c r="BF7" s="53">
        <v>1475810</v>
      </c>
      <c r="BH7" s="53">
        <v>0</v>
      </c>
      <c r="BI7" s="53">
        <v>118902</v>
      </c>
      <c r="BL7" s="53">
        <v>1356908</v>
      </c>
      <c r="BM7" s="53">
        <v>0</v>
      </c>
      <c r="BO7" s="53">
        <v>0</v>
      </c>
      <c r="BP7" s="53">
        <v>0</v>
      </c>
      <c r="BS7" s="53">
        <v>0</v>
      </c>
      <c r="BT7" s="53">
        <v>1040724</v>
      </c>
      <c r="BV7" s="53">
        <v>0</v>
      </c>
      <c r="BW7" s="53">
        <v>141217</v>
      </c>
      <c r="BZ7" s="53">
        <v>899507</v>
      </c>
      <c r="CA7" s="53">
        <v>16920</v>
      </c>
      <c r="CC7" s="53">
        <v>0</v>
      </c>
      <c r="CD7" s="53">
        <v>6923</v>
      </c>
      <c r="CG7" s="53">
        <v>9997</v>
      </c>
      <c r="CH7" s="53">
        <v>36453545</v>
      </c>
      <c r="CJ7" s="53">
        <v>2971832</v>
      </c>
      <c r="CK7" s="53">
        <v>2965327</v>
      </c>
      <c r="CN7" s="53">
        <v>36460050</v>
      </c>
    </row>
    <row r="8" spans="1:92">
      <c r="A8" s="53" t="s">
        <v>28</v>
      </c>
      <c r="B8" s="53">
        <v>18994420</v>
      </c>
      <c r="D8" s="53">
        <v>2740373</v>
      </c>
      <c r="E8" s="53">
        <v>1223886</v>
      </c>
      <c r="H8" s="53">
        <v>20510907</v>
      </c>
      <c r="I8" s="53">
        <v>2086883</v>
      </c>
      <c r="K8" s="53">
        <v>0</v>
      </c>
      <c r="L8" s="53">
        <v>334748</v>
      </c>
      <c r="O8" s="53">
        <v>1752135</v>
      </c>
      <c r="P8" s="53">
        <v>97854</v>
      </c>
      <c r="R8" s="53">
        <v>0</v>
      </c>
      <c r="S8" s="53">
        <v>24230</v>
      </c>
      <c r="V8" s="53">
        <v>73624</v>
      </c>
      <c r="W8" s="53">
        <v>1989029</v>
      </c>
      <c r="Y8" s="53">
        <v>0</v>
      </c>
      <c r="Z8" s="53">
        <v>310518</v>
      </c>
      <c r="AC8" s="53">
        <v>1678511</v>
      </c>
      <c r="AD8" s="53">
        <v>954697</v>
      </c>
      <c r="AF8" s="53">
        <v>1034600</v>
      </c>
      <c r="AG8" s="53">
        <v>92424</v>
      </c>
      <c r="AJ8" s="53">
        <v>1896873</v>
      </c>
      <c r="AK8" s="53">
        <v>467800</v>
      </c>
      <c r="AM8" s="53">
        <v>0</v>
      </c>
      <c r="AN8" s="53">
        <v>3893</v>
      </c>
      <c r="AQ8" s="53">
        <v>463907</v>
      </c>
      <c r="AR8" s="53">
        <v>0</v>
      </c>
      <c r="AT8" s="53">
        <v>0</v>
      </c>
      <c r="AU8" s="53">
        <v>0</v>
      </c>
      <c r="AX8" s="53">
        <v>0</v>
      </c>
      <c r="AY8" s="53">
        <v>76000</v>
      </c>
      <c r="BA8" s="53">
        <v>0</v>
      </c>
      <c r="BB8" s="53">
        <v>5500</v>
      </c>
      <c r="BE8" s="53">
        <v>70500</v>
      </c>
      <c r="BF8" s="53">
        <v>1110790</v>
      </c>
      <c r="BH8" s="53">
        <v>0</v>
      </c>
      <c r="BI8" s="53">
        <v>85320</v>
      </c>
      <c r="BL8" s="53">
        <v>1025470</v>
      </c>
      <c r="BM8" s="53">
        <v>0</v>
      </c>
      <c r="BO8" s="53">
        <v>0</v>
      </c>
      <c r="BP8" s="53">
        <v>0</v>
      </c>
      <c r="BS8" s="53">
        <v>0</v>
      </c>
      <c r="BT8" s="53">
        <v>758008</v>
      </c>
      <c r="BV8" s="53">
        <v>55000</v>
      </c>
      <c r="BW8" s="53">
        <v>114138</v>
      </c>
      <c r="BZ8" s="53">
        <v>698870</v>
      </c>
      <c r="CA8" s="53">
        <v>7257</v>
      </c>
      <c r="CC8" s="53">
        <v>0</v>
      </c>
      <c r="CD8" s="53">
        <v>6224</v>
      </c>
      <c r="CG8" s="53">
        <v>1033</v>
      </c>
      <c r="CH8" s="53">
        <v>24455855</v>
      </c>
      <c r="CJ8" s="53">
        <v>3829973</v>
      </c>
      <c r="CK8" s="53">
        <v>1866133</v>
      </c>
      <c r="CN8" s="53">
        <v>26419695</v>
      </c>
    </row>
    <row r="9" spans="1:92">
      <c r="A9" s="53" t="s">
        <v>29</v>
      </c>
      <c r="B9" s="53">
        <v>13757609</v>
      </c>
      <c r="D9" s="53">
        <v>991350</v>
      </c>
      <c r="E9" s="53">
        <v>1145556</v>
      </c>
      <c r="H9" s="53">
        <v>13603403</v>
      </c>
      <c r="I9" s="53">
        <v>2566756</v>
      </c>
      <c r="K9" s="53">
        <v>0</v>
      </c>
      <c r="L9" s="53">
        <v>339071</v>
      </c>
      <c r="O9" s="53">
        <v>2227685</v>
      </c>
      <c r="P9" s="53">
        <v>235571</v>
      </c>
      <c r="R9" s="53">
        <v>0</v>
      </c>
      <c r="S9" s="53">
        <v>59789</v>
      </c>
      <c r="V9" s="53">
        <v>175782</v>
      </c>
      <c r="W9" s="53">
        <v>2331185</v>
      </c>
      <c r="Y9" s="53">
        <v>0</v>
      </c>
      <c r="Z9" s="53">
        <v>279282</v>
      </c>
      <c r="AC9" s="53">
        <v>2051903</v>
      </c>
      <c r="AD9" s="53">
        <v>2748968</v>
      </c>
      <c r="AF9" s="53">
        <v>283062</v>
      </c>
      <c r="AG9" s="53">
        <v>187157</v>
      </c>
      <c r="AJ9" s="53">
        <v>2844873</v>
      </c>
      <c r="AK9" s="53">
        <v>38500</v>
      </c>
      <c r="AM9" s="53">
        <v>0</v>
      </c>
      <c r="AN9" s="53">
        <v>1187</v>
      </c>
      <c r="AQ9" s="53">
        <v>37313</v>
      </c>
      <c r="AR9" s="53">
        <v>0</v>
      </c>
      <c r="AT9" s="53">
        <v>0</v>
      </c>
      <c r="AU9" s="53">
        <v>0</v>
      </c>
      <c r="AX9" s="53">
        <v>0</v>
      </c>
      <c r="AY9" s="53">
        <v>127000</v>
      </c>
      <c r="BA9" s="53">
        <v>0</v>
      </c>
      <c r="BB9" s="53">
        <v>9800</v>
      </c>
      <c r="BE9" s="53">
        <v>117200</v>
      </c>
      <c r="BF9" s="53">
        <v>482461</v>
      </c>
      <c r="BH9" s="53">
        <v>0</v>
      </c>
      <c r="BI9" s="53">
        <v>137572</v>
      </c>
      <c r="BL9" s="53">
        <v>344889</v>
      </c>
      <c r="BM9" s="53">
        <v>0</v>
      </c>
      <c r="BO9" s="53">
        <v>0</v>
      </c>
      <c r="BP9" s="53">
        <v>0</v>
      </c>
      <c r="BS9" s="53">
        <v>0</v>
      </c>
      <c r="BT9" s="53">
        <v>446299</v>
      </c>
      <c r="BV9" s="53">
        <v>122800</v>
      </c>
      <c r="BW9" s="53">
        <v>45334</v>
      </c>
      <c r="BZ9" s="53">
        <v>523765</v>
      </c>
      <c r="CA9" s="53">
        <v>63451</v>
      </c>
      <c r="CC9" s="53">
        <v>0</v>
      </c>
      <c r="CD9" s="53">
        <v>63451</v>
      </c>
      <c r="CG9" s="53">
        <v>0</v>
      </c>
      <c r="CH9" s="53">
        <v>20231044</v>
      </c>
      <c r="CJ9" s="53">
        <v>1397212</v>
      </c>
      <c r="CK9" s="53">
        <v>1929128</v>
      </c>
      <c r="CN9" s="53">
        <v>19699128</v>
      </c>
    </row>
    <row r="10" spans="1:92">
      <c r="A10" s="53" t="s">
        <v>30</v>
      </c>
      <c r="B10" s="53">
        <v>19626087</v>
      </c>
      <c r="D10" s="53">
        <v>2923813</v>
      </c>
      <c r="E10" s="53">
        <v>1521232</v>
      </c>
      <c r="H10" s="53">
        <v>21028668</v>
      </c>
      <c r="I10" s="53">
        <v>3927529</v>
      </c>
      <c r="K10" s="53">
        <v>0</v>
      </c>
      <c r="L10" s="53">
        <v>582382</v>
      </c>
      <c r="O10" s="53">
        <v>3345147</v>
      </c>
      <c r="P10" s="53">
        <v>143423</v>
      </c>
      <c r="R10" s="53">
        <v>0</v>
      </c>
      <c r="S10" s="53">
        <v>26831</v>
      </c>
      <c r="V10" s="53">
        <v>116592</v>
      </c>
      <c r="W10" s="53">
        <v>3784106</v>
      </c>
      <c r="Y10" s="53">
        <v>0</v>
      </c>
      <c r="Z10" s="53">
        <v>555551</v>
      </c>
      <c r="AC10" s="53">
        <v>3228555</v>
      </c>
      <c r="AD10" s="53">
        <v>8607560</v>
      </c>
      <c r="AF10" s="53">
        <v>865106</v>
      </c>
      <c r="AG10" s="53">
        <v>371607</v>
      </c>
      <c r="AJ10" s="53">
        <v>9101059</v>
      </c>
      <c r="AK10" s="53">
        <v>0</v>
      </c>
      <c r="AM10" s="53">
        <v>0</v>
      </c>
      <c r="AN10" s="53">
        <v>0</v>
      </c>
      <c r="AQ10" s="53">
        <v>0</v>
      </c>
      <c r="AR10" s="53">
        <v>0</v>
      </c>
      <c r="AT10" s="53">
        <v>0</v>
      </c>
      <c r="AU10" s="53">
        <v>0</v>
      </c>
      <c r="AX10" s="53">
        <v>0</v>
      </c>
      <c r="AY10" s="53">
        <v>1507740</v>
      </c>
      <c r="BA10" s="53">
        <v>0</v>
      </c>
      <c r="BB10" s="53">
        <v>176554</v>
      </c>
      <c r="BE10" s="53">
        <v>1331186</v>
      </c>
      <c r="BF10" s="53">
        <v>721210</v>
      </c>
      <c r="BH10" s="53">
        <v>0</v>
      </c>
      <c r="BI10" s="53">
        <v>71843</v>
      </c>
      <c r="BL10" s="53">
        <v>649367</v>
      </c>
      <c r="BM10" s="53">
        <v>0</v>
      </c>
      <c r="BO10" s="53">
        <v>0</v>
      </c>
      <c r="BP10" s="53">
        <v>0</v>
      </c>
      <c r="BS10" s="53">
        <v>0</v>
      </c>
      <c r="BT10" s="53">
        <v>1337446</v>
      </c>
      <c r="BV10" s="53">
        <v>150700</v>
      </c>
      <c r="BW10" s="53">
        <v>179185</v>
      </c>
      <c r="BZ10" s="53">
        <v>1308961</v>
      </c>
      <c r="CA10" s="53">
        <v>22085</v>
      </c>
      <c r="CC10" s="53">
        <v>0</v>
      </c>
      <c r="CD10" s="53">
        <v>13238</v>
      </c>
      <c r="CG10" s="53">
        <v>8847</v>
      </c>
      <c r="CH10" s="53">
        <v>35749657</v>
      </c>
      <c r="CJ10" s="53">
        <v>3939619</v>
      </c>
      <c r="CK10" s="53">
        <v>2916041</v>
      </c>
      <c r="CN10" s="53">
        <v>36773235</v>
      </c>
    </row>
    <row r="11" spans="1:92">
      <c r="A11" s="53" t="s">
        <v>43</v>
      </c>
      <c r="B11" s="53">
        <v>16965560</v>
      </c>
      <c r="D11" s="53">
        <v>1816209</v>
      </c>
      <c r="E11" s="53">
        <v>897260</v>
      </c>
      <c r="H11" s="53">
        <v>17884509</v>
      </c>
      <c r="I11" s="53">
        <v>1654269</v>
      </c>
      <c r="K11" s="53">
        <v>0</v>
      </c>
      <c r="L11" s="53">
        <v>260411</v>
      </c>
      <c r="O11" s="53">
        <v>1393858</v>
      </c>
      <c r="P11" s="53">
        <v>161655</v>
      </c>
      <c r="R11" s="53">
        <v>0</v>
      </c>
      <c r="S11" s="53">
        <v>47250</v>
      </c>
      <c r="V11" s="53">
        <v>114405</v>
      </c>
      <c r="W11" s="53">
        <v>1492614</v>
      </c>
      <c r="Y11" s="53">
        <v>0</v>
      </c>
      <c r="Z11" s="53">
        <v>213161</v>
      </c>
      <c r="AC11" s="53">
        <v>1279453</v>
      </c>
      <c r="AD11" s="53">
        <v>882737</v>
      </c>
      <c r="AF11" s="53">
        <v>272703</v>
      </c>
      <c r="AG11" s="53">
        <v>58596</v>
      </c>
      <c r="AJ11" s="53">
        <v>1096844</v>
      </c>
      <c r="AK11" s="53">
        <v>0</v>
      </c>
      <c r="AM11" s="53">
        <v>0</v>
      </c>
      <c r="AN11" s="53">
        <v>0</v>
      </c>
      <c r="AQ11" s="53">
        <v>0</v>
      </c>
      <c r="AR11" s="53">
        <v>0</v>
      </c>
      <c r="AT11" s="53">
        <v>0</v>
      </c>
      <c r="AU11" s="53">
        <v>0</v>
      </c>
      <c r="AX11" s="53">
        <v>0</v>
      </c>
      <c r="AY11" s="53">
        <v>0</v>
      </c>
      <c r="BA11" s="53">
        <v>339100</v>
      </c>
      <c r="BB11" s="53">
        <v>0</v>
      </c>
      <c r="BE11" s="53">
        <v>339100</v>
      </c>
      <c r="BF11" s="53">
        <v>1671711</v>
      </c>
      <c r="BH11" s="53">
        <v>0</v>
      </c>
      <c r="BI11" s="53">
        <v>123476</v>
      </c>
      <c r="BL11" s="53">
        <v>1548235</v>
      </c>
      <c r="BM11" s="53">
        <v>0</v>
      </c>
      <c r="BO11" s="53">
        <v>0</v>
      </c>
      <c r="BP11" s="53">
        <v>0</v>
      </c>
      <c r="BS11" s="53">
        <v>0</v>
      </c>
      <c r="BT11" s="53">
        <v>974392</v>
      </c>
      <c r="BV11" s="53">
        <v>53800</v>
      </c>
      <c r="BW11" s="53">
        <v>120819</v>
      </c>
      <c r="BZ11" s="53">
        <v>907373</v>
      </c>
      <c r="CA11" s="53">
        <v>71627</v>
      </c>
      <c r="CC11" s="53">
        <v>0</v>
      </c>
      <c r="CD11" s="53">
        <v>16402</v>
      </c>
      <c r="CG11" s="53">
        <v>55225</v>
      </c>
      <c r="CH11" s="53">
        <v>22220296</v>
      </c>
      <c r="CJ11" s="53">
        <v>2481812</v>
      </c>
      <c r="CK11" s="53">
        <v>1476964</v>
      </c>
      <c r="CN11" s="53">
        <v>23225144</v>
      </c>
    </row>
    <row r="12" spans="1:92">
      <c r="A12" s="53" t="s">
        <v>44</v>
      </c>
      <c r="B12" s="53">
        <v>12481078</v>
      </c>
      <c r="D12" s="53">
        <v>795762</v>
      </c>
      <c r="E12" s="53">
        <v>1199166</v>
      </c>
      <c r="H12" s="53">
        <v>12077674</v>
      </c>
      <c r="I12" s="53">
        <v>1957868</v>
      </c>
      <c r="K12" s="53">
        <v>0</v>
      </c>
      <c r="L12" s="53">
        <v>221406</v>
      </c>
      <c r="O12" s="53">
        <v>1736462</v>
      </c>
      <c r="P12" s="53">
        <v>51132</v>
      </c>
      <c r="R12" s="53">
        <v>0</v>
      </c>
      <c r="S12" s="53">
        <v>5142</v>
      </c>
      <c r="V12" s="53">
        <v>45990</v>
      </c>
      <c r="W12" s="53">
        <v>1906736</v>
      </c>
      <c r="Y12" s="53">
        <v>0</v>
      </c>
      <c r="Z12" s="53">
        <v>216264</v>
      </c>
      <c r="AC12" s="53">
        <v>1690472</v>
      </c>
      <c r="AD12" s="53">
        <v>20410156</v>
      </c>
      <c r="AF12" s="53">
        <v>4004526</v>
      </c>
      <c r="AG12" s="53">
        <v>958820</v>
      </c>
      <c r="AJ12" s="53">
        <v>23455862</v>
      </c>
      <c r="AK12" s="53">
        <v>0</v>
      </c>
      <c r="AM12" s="53">
        <v>0</v>
      </c>
      <c r="AN12" s="53">
        <v>0</v>
      </c>
      <c r="AQ12" s="53">
        <v>0</v>
      </c>
      <c r="AR12" s="53">
        <v>0</v>
      </c>
      <c r="AT12" s="53">
        <v>0</v>
      </c>
      <c r="AU12" s="53">
        <v>0</v>
      </c>
      <c r="AX12" s="53">
        <v>0</v>
      </c>
      <c r="AY12" s="53">
        <v>1771162</v>
      </c>
      <c r="BA12" s="53">
        <v>0</v>
      </c>
      <c r="BB12" s="53">
        <v>150322</v>
      </c>
      <c r="BE12" s="53">
        <v>1620840</v>
      </c>
      <c r="BF12" s="53">
        <v>10774636</v>
      </c>
      <c r="BH12" s="53">
        <v>2086500</v>
      </c>
      <c r="BI12" s="53">
        <v>1818341</v>
      </c>
      <c r="BL12" s="53">
        <v>11042795</v>
      </c>
      <c r="BM12" s="53">
        <v>0</v>
      </c>
      <c r="BO12" s="53">
        <v>0</v>
      </c>
      <c r="BP12" s="53">
        <v>0</v>
      </c>
      <c r="BS12" s="53">
        <v>0</v>
      </c>
      <c r="BT12" s="53">
        <v>1386828</v>
      </c>
      <c r="BV12" s="53">
        <v>65100</v>
      </c>
      <c r="BW12" s="53">
        <v>158660</v>
      </c>
      <c r="BZ12" s="53">
        <v>1293268</v>
      </c>
      <c r="CA12" s="53">
        <v>198584</v>
      </c>
      <c r="CC12" s="53">
        <v>0</v>
      </c>
      <c r="CD12" s="53">
        <v>45990</v>
      </c>
      <c r="CG12" s="53">
        <v>152594</v>
      </c>
      <c r="CH12" s="53">
        <v>48980312</v>
      </c>
      <c r="CJ12" s="53">
        <v>6951888</v>
      </c>
      <c r="CK12" s="53">
        <v>4552705</v>
      </c>
      <c r="CN12" s="53">
        <v>51379495</v>
      </c>
    </row>
    <row r="13" spans="1:92">
      <c r="A13" s="53" t="s">
        <v>45</v>
      </c>
      <c r="B13" s="53">
        <v>18771410</v>
      </c>
      <c r="D13" s="53">
        <v>2060038</v>
      </c>
      <c r="E13" s="53">
        <v>1765217</v>
      </c>
      <c r="H13" s="53">
        <v>19066231</v>
      </c>
      <c r="I13" s="53">
        <v>2153231</v>
      </c>
      <c r="K13" s="53">
        <v>0</v>
      </c>
      <c r="L13" s="53">
        <v>327835</v>
      </c>
      <c r="O13" s="53">
        <v>1825396</v>
      </c>
      <c r="P13" s="53">
        <v>91803</v>
      </c>
      <c r="R13" s="53">
        <v>0</v>
      </c>
      <c r="S13" s="53">
        <v>26255</v>
      </c>
      <c r="V13" s="53">
        <v>65548</v>
      </c>
      <c r="W13" s="53">
        <v>2061428</v>
      </c>
      <c r="Y13" s="53">
        <v>0</v>
      </c>
      <c r="Z13" s="53">
        <v>301580</v>
      </c>
      <c r="AC13" s="53">
        <v>1759848</v>
      </c>
      <c r="AD13" s="53">
        <v>9540825</v>
      </c>
      <c r="AF13" s="53">
        <v>1854971</v>
      </c>
      <c r="AG13" s="53">
        <v>518644</v>
      </c>
      <c r="AJ13" s="53">
        <v>10877152</v>
      </c>
      <c r="AK13" s="53">
        <v>220280</v>
      </c>
      <c r="AM13" s="53">
        <v>0</v>
      </c>
      <c r="AN13" s="53">
        <v>1026</v>
      </c>
      <c r="AQ13" s="53">
        <v>219254</v>
      </c>
      <c r="AR13" s="53">
        <v>0</v>
      </c>
      <c r="AT13" s="53">
        <v>0</v>
      </c>
      <c r="AU13" s="53">
        <v>0</v>
      </c>
      <c r="AX13" s="53">
        <v>0</v>
      </c>
      <c r="AY13" s="53">
        <v>1368306</v>
      </c>
      <c r="BA13" s="53">
        <v>880100</v>
      </c>
      <c r="BB13" s="53">
        <v>150833</v>
      </c>
      <c r="BE13" s="53">
        <v>2097573</v>
      </c>
      <c r="BF13" s="53">
        <v>1433145</v>
      </c>
      <c r="BH13" s="53">
        <v>0</v>
      </c>
      <c r="BI13" s="53">
        <v>196034</v>
      </c>
      <c r="BL13" s="53">
        <v>1237111</v>
      </c>
      <c r="BM13" s="53">
        <v>0</v>
      </c>
      <c r="BO13" s="53">
        <v>0</v>
      </c>
      <c r="BP13" s="53">
        <v>0</v>
      </c>
      <c r="BS13" s="53">
        <v>0</v>
      </c>
      <c r="BT13" s="53">
        <v>397553</v>
      </c>
      <c r="BV13" s="53">
        <v>0</v>
      </c>
      <c r="BW13" s="53">
        <v>70317</v>
      </c>
      <c r="BZ13" s="53">
        <v>327236</v>
      </c>
      <c r="CA13" s="53">
        <v>676098</v>
      </c>
      <c r="CC13" s="53">
        <v>0</v>
      </c>
      <c r="CD13" s="53">
        <v>121251</v>
      </c>
      <c r="CG13" s="53">
        <v>554847</v>
      </c>
      <c r="CH13" s="53">
        <v>34560848</v>
      </c>
      <c r="CJ13" s="53">
        <v>4795109</v>
      </c>
      <c r="CK13" s="53">
        <v>3151157</v>
      </c>
      <c r="CN13" s="53">
        <v>36204800</v>
      </c>
    </row>
    <row r="14" spans="1:92">
      <c r="A14" s="53" t="s">
        <v>46</v>
      </c>
      <c r="B14" s="53">
        <v>7243470</v>
      </c>
      <c r="D14" s="53">
        <v>1700</v>
      </c>
      <c r="E14" s="53">
        <v>702005</v>
      </c>
      <c r="H14" s="53">
        <v>6543165</v>
      </c>
      <c r="I14" s="53">
        <v>822144</v>
      </c>
      <c r="K14" s="53">
        <v>0</v>
      </c>
      <c r="L14" s="53">
        <v>158993</v>
      </c>
      <c r="O14" s="53">
        <v>663151</v>
      </c>
      <c r="P14" s="53">
        <v>45439</v>
      </c>
      <c r="R14" s="53">
        <v>0</v>
      </c>
      <c r="S14" s="53">
        <v>11219</v>
      </c>
      <c r="V14" s="53">
        <v>34220</v>
      </c>
      <c r="W14" s="53">
        <v>776705</v>
      </c>
      <c r="Y14" s="53">
        <v>0</v>
      </c>
      <c r="Z14" s="53">
        <v>147774</v>
      </c>
      <c r="AC14" s="53">
        <v>628931</v>
      </c>
      <c r="AD14" s="53">
        <v>8010801</v>
      </c>
      <c r="AF14" s="53">
        <v>1018000</v>
      </c>
      <c r="AG14" s="53">
        <v>626013</v>
      </c>
      <c r="AJ14" s="53">
        <v>8402788</v>
      </c>
      <c r="AK14" s="53">
        <v>0</v>
      </c>
      <c r="AM14" s="53">
        <v>0</v>
      </c>
      <c r="AN14" s="53">
        <v>0</v>
      </c>
      <c r="AQ14" s="53">
        <v>0</v>
      </c>
      <c r="AR14" s="53">
        <v>0</v>
      </c>
      <c r="AT14" s="53">
        <v>0</v>
      </c>
      <c r="AU14" s="53">
        <v>0</v>
      </c>
      <c r="AX14" s="53">
        <v>0</v>
      </c>
      <c r="AY14" s="53">
        <v>1097069</v>
      </c>
      <c r="BA14" s="53">
        <v>135400</v>
      </c>
      <c r="BB14" s="53">
        <v>123366</v>
      </c>
      <c r="BE14" s="53">
        <v>1109103</v>
      </c>
      <c r="BF14" s="53">
        <v>1788440</v>
      </c>
      <c r="BH14" s="53">
        <v>196700</v>
      </c>
      <c r="BI14" s="53">
        <v>132949</v>
      </c>
      <c r="BL14" s="53">
        <v>1852191</v>
      </c>
      <c r="BM14" s="53">
        <v>0</v>
      </c>
      <c r="BO14" s="53">
        <v>0</v>
      </c>
      <c r="BP14" s="53">
        <v>0</v>
      </c>
      <c r="BS14" s="53">
        <v>0</v>
      </c>
      <c r="BT14" s="53">
        <v>777248</v>
      </c>
      <c r="BV14" s="53">
        <v>0</v>
      </c>
      <c r="BW14" s="53">
        <v>126998</v>
      </c>
      <c r="BZ14" s="53">
        <v>650250</v>
      </c>
      <c r="CA14" s="53">
        <v>0</v>
      </c>
      <c r="CC14" s="53">
        <v>0</v>
      </c>
      <c r="CD14" s="53">
        <v>0</v>
      </c>
      <c r="CG14" s="53">
        <v>0</v>
      </c>
      <c r="CH14" s="53">
        <v>19739172</v>
      </c>
      <c r="CJ14" s="53">
        <v>1351800</v>
      </c>
      <c r="CK14" s="53">
        <v>1870324</v>
      </c>
      <c r="CN14" s="53">
        <v>19220648</v>
      </c>
    </row>
    <row r="15" spans="1:92">
      <c r="A15" s="53" t="s">
        <v>31</v>
      </c>
      <c r="B15" s="53">
        <v>4489997</v>
      </c>
      <c r="D15" s="53">
        <v>406654</v>
      </c>
      <c r="E15" s="53">
        <v>402816</v>
      </c>
      <c r="H15" s="53">
        <v>4493835</v>
      </c>
      <c r="I15" s="53">
        <v>431600</v>
      </c>
      <c r="K15" s="53">
        <v>0</v>
      </c>
      <c r="L15" s="53">
        <v>71692</v>
      </c>
      <c r="O15" s="53">
        <v>359908</v>
      </c>
      <c r="P15" s="53">
        <v>20085</v>
      </c>
      <c r="R15" s="53">
        <v>0</v>
      </c>
      <c r="S15" s="53">
        <v>8183</v>
      </c>
      <c r="V15" s="53">
        <v>11902</v>
      </c>
      <c r="W15" s="53">
        <v>411515</v>
      </c>
      <c r="Y15" s="53">
        <v>0</v>
      </c>
      <c r="Z15" s="53">
        <v>63509</v>
      </c>
      <c r="AC15" s="53">
        <v>348006</v>
      </c>
      <c r="AD15" s="53">
        <v>271814</v>
      </c>
      <c r="AF15" s="53">
        <v>0</v>
      </c>
      <c r="AG15" s="53">
        <v>19493</v>
      </c>
      <c r="AJ15" s="53">
        <v>252321</v>
      </c>
      <c r="AK15" s="53">
        <v>593699</v>
      </c>
      <c r="AM15" s="53">
        <v>0</v>
      </c>
      <c r="AN15" s="53">
        <v>384500</v>
      </c>
      <c r="AQ15" s="53">
        <v>209199</v>
      </c>
      <c r="AR15" s="53">
        <v>0</v>
      </c>
      <c r="AT15" s="53">
        <v>0</v>
      </c>
      <c r="AU15" s="53">
        <v>0</v>
      </c>
      <c r="AX15" s="53">
        <v>0</v>
      </c>
      <c r="AY15" s="53">
        <v>170554</v>
      </c>
      <c r="BA15" s="53">
        <v>0</v>
      </c>
      <c r="BB15" s="53">
        <v>9760</v>
      </c>
      <c r="BE15" s="53">
        <v>160794</v>
      </c>
      <c r="BF15" s="53">
        <v>109206</v>
      </c>
      <c r="BH15" s="53">
        <v>0</v>
      </c>
      <c r="BI15" s="53">
        <v>22117</v>
      </c>
      <c r="BL15" s="53">
        <v>87089</v>
      </c>
      <c r="BM15" s="53">
        <v>0</v>
      </c>
      <c r="BO15" s="53">
        <v>0</v>
      </c>
      <c r="BP15" s="53">
        <v>0</v>
      </c>
      <c r="BS15" s="53">
        <v>0</v>
      </c>
      <c r="BT15" s="53">
        <v>24563</v>
      </c>
      <c r="BV15" s="53">
        <v>0</v>
      </c>
      <c r="BW15" s="53">
        <v>7524</v>
      </c>
      <c r="BZ15" s="53">
        <v>17039</v>
      </c>
      <c r="CA15" s="53">
        <v>12316</v>
      </c>
      <c r="CC15" s="53">
        <v>0</v>
      </c>
      <c r="CD15" s="53">
        <v>5539</v>
      </c>
      <c r="CG15" s="53">
        <v>6777</v>
      </c>
      <c r="CH15" s="53">
        <v>6103749</v>
      </c>
      <c r="CJ15" s="53">
        <v>406654</v>
      </c>
      <c r="CK15" s="53">
        <v>923441</v>
      </c>
      <c r="CN15" s="53">
        <v>5586962</v>
      </c>
    </row>
    <row r="16" spans="1:92">
      <c r="A16" s="53" t="s">
        <v>1</v>
      </c>
      <c r="B16" s="53">
        <v>2613596</v>
      </c>
      <c r="D16" s="53">
        <v>947244</v>
      </c>
      <c r="E16" s="53">
        <v>166071</v>
      </c>
      <c r="H16" s="53">
        <v>3394769</v>
      </c>
      <c r="I16" s="53">
        <v>174800</v>
      </c>
      <c r="K16" s="53">
        <v>0</v>
      </c>
      <c r="L16" s="53">
        <v>24702</v>
      </c>
      <c r="O16" s="53">
        <v>150098</v>
      </c>
      <c r="P16" s="53">
        <v>882</v>
      </c>
      <c r="R16" s="53">
        <v>0</v>
      </c>
      <c r="S16" s="53">
        <v>67</v>
      </c>
      <c r="V16" s="53">
        <v>815</v>
      </c>
      <c r="W16" s="53">
        <v>173918</v>
      </c>
      <c r="Y16" s="53">
        <v>0</v>
      </c>
      <c r="Z16" s="53">
        <v>24635</v>
      </c>
      <c r="AC16" s="53">
        <v>149283</v>
      </c>
      <c r="AD16" s="53">
        <v>219877</v>
      </c>
      <c r="AF16" s="53">
        <v>38077</v>
      </c>
      <c r="AG16" s="53">
        <v>10718</v>
      </c>
      <c r="AJ16" s="53">
        <v>247236</v>
      </c>
      <c r="AK16" s="53">
        <v>83885</v>
      </c>
      <c r="AM16" s="53">
        <v>0</v>
      </c>
      <c r="AN16" s="53">
        <v>507</v>
      </c>
      <c r="AQ16" s="53">
        <v>83378</v>
      </c>
      <c r="AR16" s="53">
        <v>0</v>
      </c>
      <c r="AT16" s="53">
        <v>0</v>
      </c>
      <c r="AU16" s="53">
        <v>0</v>
      </c>
      <c r="AX16" s="53">
        <v>0</v>
      </c>
      <c r="AY16" s="53">
        <v>0</v>
      </c>
      <c r="BA16" s="53">
        <v>0</v>
      </c>
      <c r="BB16" s="53">
        <v>0</v>
      </c>
      <c r="BE16" s="53">
        <v>0</v>
      </c>
      <c r="BF16" s="53">
        <v>285218</v>
      </c>
      <c r="BH16" s="53">
        <v>0</v>
      </c>
      <c r="BI16" s="53">
        <v>4464</v>
      </c>
      <c r="BL16" s="53">
        <v>280754</v>
      </c>
      <c r="BM16" s="53">
        <v>0</v>
      </c>
      <c r="BO16" s="53">
        <v>0</v>
      </c>
      <c r="BP16" s="53">
        <v>0</v>
      </c>
      <c r="BS16" s="53">
        <v>0</v>
      </c>
      <c r="BT16" s="53">
        <v>5470</v>
      </c>
      <c r="BV16" s="53">
        <v>75400</v>
      </c>
      <c r="BW16" s="53">
        <v>2827</v>
      </c>
      <c r="BZ16" s="53">
        <v>78043</v>
      </c>
      <c r="CA16" s="53">
        <v>1671</v>
      </c>
      <c r="CC16" s="53">
        <v>99900</v>
      </c>
      <c r="CD16" s="53">
        <v>1173</v>
      </c>
      <c r="CG16" s="53">
        <v>100398</v>
      </c>
      <c r="CH16" s="53">
        <v>3384517</v>
      </c>
      <c r="CJ16" s="53">
        <v>1160621</v>
      </c>
      <c r="CK16" s="53">
        <v>210462</v>
      </c>
      <c r="CN16" s="53">
        <v>4334676</v>
      </c>
    </row>
    <row r="17" spans="1:92">
      <c r="A17" s="53" t="s">
        <v>32</v>
      </c>
      <c r="B17" s="53">
        <v>1790437</v>
      </c>
      <c r="D17" s="53">
        <v>270300</v>
      </c>
      <c r="E17" s="53">
        <v>120669</v>
      </c>
      <c r="H17" s="53">
        <v>1940068</v>
      </c>
      <c r="I17" s="53">
        <v>642172</v>
      </c>
      <c r="K17" s="53">
        <v>0</v>
      </c>
      <c r="L17" s="53">
        <v>66470</v>
      </c>
      <c r="O17" s="53">
        <v>575702</v>
      </c>
      <c r="P17" s="53">
        <v>1911</v>
      </c>
      <c r="R17" s="53">
        <v>0</v>
      </c>
      <c r="S17" s="53">
        <v>145</v>
      </c>
      <c r="V17" s="53">
        <v>1766</v>
      </c>
      <c r="W17" s="53">
        <v>640261</v>
      </c>
      <c r="Y17" s="53">
        <v>0</v>
      </c>
      <c r="Z17" s="53">
        <v>66325</v>
      </c>
      <c r="AC17" s="53">
        <v>573936</v>
      </c>
      <c r="AD17" s="53">
        <v>71649</v>
      </c>
      <c r="AF17" s="53">
        <v>47000</v>
      </c>
      <c r="AG17" s="53">
        <v>4012</v>
      </c>
      <c r="AJ17" s="53">
        <v>114637</v>
      </c>
      <c r="AK17" s="53">
        <v>0</v>
      </c>
      <c r="AM17" s="53">
        <v>0</v>
      </c>
      <c r="AN17" s="53">
        <v>0</v>
      </c>
      <c r="AQ17" s="53">
        <v>0</v>
      </c>
      <c r="AR17" s="53">
        <v>0</v>
      </c>
      <c r="AT17" s="53">
        <v>0</v>
      </c>
      <c r="AU17" s="53">
        <v>0</v>
      </c>
      <c r="AX17" s="53">
        <v>0</v>
      </c>
      <c r="AY17" s="53">
        <v>0</v>
      </c>
      <c r="BA17" s="53">
        <v>0</v>
      </c>
      <c r="BB17" s="53">
        <v>0</v>
      </c>
      <c r="BE17" s="53">
        <v>0</v>
      </c>
      <c r="BF17" s="53">
        <v>219397</v>
      </c>
      <c r="BH17" s="53">
        <v>0</v>
      </c>
      <c r="BI17" s="53">
        <v>20538</v>
      </c>
      <c r="BL17" s="53">
        <v>198859</v>
      </c>
      <c r="BM17" s="53">
        <v>0</v>
      </c>
      <c r="BO17" s="53">
        <v>0</v>
      </c>
      <c r="BP17" s="53">
        <v>0</v>
      </c>
      <c r="BS17" s="53">
        <v>0</v>
      </c>
      <c r="BT17" s="53">
        <v>7740</v>
      </c>
      <c r="BV17" s="53">
        <v>0</v>
      </c>
      <c r="BW17" s="53">
        <v>1422</v>
      </c>
      <c r="BZ17" s="53">
        <v>6318</v>
      </c>
      <c r="CA17" s="53">
        <v>0</v>
      </c>
      <c r="CC17" s="53">
        <v>0</v>
      </c>
      <c r="CD17" s="53">
        <v>0</v>
      </c>
      <c r="CG17" s="53">
        <v>0</v>
      </c>
      <c r="CH17" s="53">
        <v>2731395</v>
      </c>
      <c r="CJ17" s="53">
        <v>317300</v>
      </c>
      <c r="CK17" s="53">
        <v>213111</v>
      </c>
      <c r="CN17" s="53">
        <v>2835584</v>
      </c>
    </row>
    <row r="18" spans="1:92">
      <c r="A18" s="53" t="s">
        <v>2</v>
      </c>
      <c r="B18" s="53">
        <v>1984564</v>
      </c>
      <c r="D18" s="53">
        <v>165995</v>
      </c>
      <c r="E18" s="53">
        <v>187164</v>
      </c>
      <c r="H18" s="53">
        <v>1963395</v>
      </c>
      <c r="I18" s="53">
        <v>246893</v>
      </c>
      <c r="K18" s="53">
        <v>0</v>
      </c>
      <c r="L18" s="53">
        <v>44989</v>
      </c>
      <c r="O18" s="53">
        <v>201904</v>
      </c>
      <c r="P18" s="53">
        <v>27533</v>
      </c>
      <c r="R18" s="53">
        <v>0</v>
      </c>
      <c r="S18" s="53">
        <v>7273</v>
      </c>
      <c r="V18" s="53">
        <v>20260</v>
      </c>
      <c r="W18" s="53">
        <v>219360</v>
      </c>
      <c r="Y18" s="53">
        <v>0</v>
      </c>
      <c r="Z18" s="53">
        <v>37716</v>
      </c>
      <c r="AC18" s="53">
        <v>181644</v>
      </c>
      <c r="AD18" s="53">
        <v>380388</v>
      </c>
      <c r="AF18" s="53">
        <v>107630</v>
      </c>
      <c r="AG18" s="53">
        <v>34233</v>
      </c>
      <c r="AJ18" s="53">
        <v>453785</v>
      </c>
      <c r="AK18" s="53">
        <v>0</v>
      </c>
      <c r="AM18" s="53">
        <v>0</v>
      </c>
      <c r="AN18" s="53">
        <v>0</v>
      </c>
      <c r="AQ18" s="53">
        <v>0</v>
      </c>
      <c r="AR18" s="53">
        <v>0</v>
      </c>
      <c r="AT18" s="53">
        <v>0</v>
      </c>
      <c r="AU18" s="53">
        <v>0</v>
      </c>
      <c r="AX18" s="53">
        <v>0</v>
      </c>
      <c r="AY18" s="53">
        <v>0</v>
      </c>
      <c r="BA18" s="53">
        <v>0</v>
      </c>
      <c r="BB18" s="53">
        <v>0</v>
      </c>
      <c r="BE18" s="53">
        <v>0</v>
      </c>
      <c r="BF18" s="53">
        <v>509446</v>
      </c>
      <c r="BH18" s="53">
        <v>0</v>
      </c>
      <c r="BI18" s="53">
        <v>111137</v>
      </c>
      <c r="BL18" s="53">
        <v>398309</v>
      </c>
      <c r="BM18" s="53">
        <v>0</v>
      </c>
      <c r="BO18" s="53">
        <v>0</v>
      </c>
      <c r="BP18" s="53">
        <v>0</v>
      </c>
      <c r="BS18" s="53">
        <v>0</v>
      </c>
      <c r="BT18" s="53">
        <v>145841</v>
      </c>
      <c r="BV18" s="53">
        <v>0</v>
      </c>
      <c r="BW18" s="53">
        <v>30963</v>
      </c>
      <c r="BZ18" s="53">
        <v>114878</v>
      </c>
      <c r="CA18" s="53">
        <v>28811</v>
      </c>
      <c r="CC18" s="53">
        <v>0</v>
      </c>
      <c r="CD18" s="53">
        <v>7332</v>
      </c>
      <c r="CG18" s="53">
        <v>21479</v>
      </c>
      <c r="CH18" s="53">
        <v>3295943</v>
      </c>
      <c r="CJ18" s="53">
        <v>273625</v>
      </c>
      <c r="CK18" s="53">
        <v>415818</v>
      </c>
      <c r="CN18" s="53">
        <v>3153750</v>
      </c>
    </row>
    <row r="19" spans="1:92">
      <c r="A19" s="53" t="s">
        <v>33</v>
      </c>
      <c r="B19" s="53">
        <v>3763520</v>
      </c>
      <c r="D19" s="53">
        <v>400654</v>
      </c>
      <c r="E19" s="53">
        <v>324847</v>
      </c>
      <c r="H19" s="53">
        <v>3839327</v>
      </c>
      <c r="I19" s="53">
        <v>266880</v>
      </c>
      <c r="K19" s="53">
        <v>0</v>
      </c>
      <c r="L19" s="53">
        <v>38035</v>
      </c>
      <c r="O19" s="53">
        <v>228845</v>
      </c>
      <c r="P19" s="53">
        <v>4264</v>
      </c>
      <c r="R19" s="53">
        <v>0</v>
      </c>
      <c r="S19" s="53">
        <v>596</v>
      </c>
      <c r="V19" s="53">
        <v>3668</v>
      </c>
      <c r="W19" s="53">
        <v>262616</v>
      </c>
      <c r="Y19" s="53">
        <v>0</v>
      </c>
      <c r="Z19" s="53">
        <v>37439</v>
      </c>
      <c r="AC19" s="53">
        <v>225177</v>
      </c>
      <c r="AD19" s="53">
        <v>1191306</v>
      </c>
      <c r="AF19" s="53">
        <v>59458</v>
      </c>
      <c r="AG19" s="53">
        <v>40936</v>
      </c>
      <c r="AJ19" s="53">
        <v>1209828</v>
      </c>
      <c r="AK19" s="53">
        <v>0</v>
      </c>
      <c r="AM19" s="53">
        <v>0</v>
      </c>
      <c r="AN19" s="53">
        <v>0</v>
      </c>
      <c r="AQ19" s="53">
        <v>0</v>
      </c>
      <c r="AR19" s="53">
        <v>0</v>
      </c>
      <c r="AT19" s="53">
        <v>0</v>
      </c>
      <c r="AU19" s="53">
        <v>0</v>
      </c>
      <c r="AX19" s="53">
        <v>0</v>
      </c>
      <c r="AY19" s="53">
        <v>514532</v>
      </c>
      <c r="BA19" s="53">
        <v>0</v>
      </c>
      <c r="BB19" s="53">
        <v>46984</v>
      </c>
      <c r="BE19" s="53">
        <v>467548</v>
      </c>
      <c r="BF19" s="53">
        <v>889639</v>
      </c>
      <c r="BH19" s="53">
        <v>0</v>
      </c>
      <c r="BI19" s="53">
        <v>45896</v>
      </c>
      <c r="BL19" s="53">
        <v>843743</v>
      </c>
      <c r="BM19" s="53">
        <v>0</v>
      </c>
      <c r="BO19" s="53">
        <v>0</v>
      </c>
      <c r="BP19" s="53">
        <v>0</v>
      </c>
      <c r="BS19" s="53">
        <v>0</v>
      </c>
      <c r="BT19" s="53">
        <v>81533</v>
      </c>
      <c r="BV19" s="53">
        <v>0</v>
      </c>
      <c r="BW19" s="53">
        <v>9284</v>
      </c>
      <c r="BZ19" s="53">
        <v>72249</v>
      </c>
      <c r="CA19" s="53">
        <v>137862</v>
      </c>
      <c r="CC19" s="53">
        <v>29800</v>
      </c>
      <c r="CD19" s="53">
        <v>14512</v>
      </c>
      <c r="CG19" s="53">
        <v>153150</v>
      </c>
      <c r="CH19" s="53">
        <v>6845272</v>
      </c>
      <c r="CJ19" s="53">
        <v>489912</v>
      </c>
      <c r="CK19" s="53">
        <v>520494</v>
      </c>
      <c r="CN19" s="53">
        <v>6814690</v>
      </c>
    </row>
    <row r="20" spans="1:92">
      <c r="A20" s="53" t="s">
        <v>34</v>
      </c>
      <c r="B20" s="53">
        <v>3510961</v>
      </c>
      <c r="D20" s="53">
        <v>150000</v>
      </c>
      <c r="E20" s="53">
        <v>247789</v>
      </c>
      <c r="H20" s="53">
        <v>3413172</v>
      </c>
      <c r="I20" s="53">
        <v>444432</v>
      </c>
      <c r="K20" s="53">
        <v>0</v>
      </c>
      <c r="L20" s="53">
        <v>72569</v>
      </c>
      <c r="O20" s="53">
        <v>371863</v>
      </c>
      <c r="P20" s="53">
        <v>3724</v>
      </c>
      <c r="R20" s="53">
        <v>0</v>
      </c>
      <c r="S20" s="53">
        <v>3724</v>
      </c>
      <c r="V20" s="53">
        <v>0</v>
      </c>
      <c r="W20" s="53">
        <v>440708</v>
      </c>
      <c r="Y20" s="53">
        <v>0</v>
      </c>
      <c r="Z20" s="53">
        <v>68845</v>
      </c>
      <c r="AC20" s="53">
        <v>371863</v>
      </c>
      <c r="AD20" s="53">
        <v>0</v>
      </c>
      <c r="AF20" s="53">
        <v>0</v>
      </c>
      <c r="AG20" s="53">
        <v>0</v>
      </c>
      <c r="AJ20" s="53">
        <v>0</v>
      </c>
      <c r="AK20" s="53">
        <v>0</v>
      </c>
      <c r="AM20" s="53">
        <v>0</v>
      </c>
      <c r="AN20" s="53">
        <v>0</v>
      </c>
      <c r="AQ20" s="53">
        <v>0</v>
      </c>
      <c r="AR20" s="53">
        <v>0</v>
      </c>
      <c r="AT20" s="53">
        <v>0</v>
      </c>
      <c r="AU20" s="53">
        <v>0</v>
      </c>
      <c r="AX20" s="53">
        <v>0</v>
      </c>
      <c r="AY20" s="53">
        <v>0</v>
      </c>
      <c r="BA20" s="53">
        <v>0</v>
      </c>
      <c r="BB20" s="53">
        <v>0</v>
      </c>
      <c r="BE20" s="53">
        <v>0</v>
      </c>
      <c r="BF20" s="53">
        <v>86056</v>
      </c>
      <c r="BH20" s="53">
        <v>0</v>
      </c>
      <c r="BI20" s="53">
        <v>38644</v>
      </c>
      <c r="BL20" s="53">
        <v>47412</v>
      </c>
      <c r="BM20" s="53">
        <v>0</v>
      </c>
      <c r="BO20" s="53">
        <v>0</v>
      </c>
      <c r="BP20" s="53">
        <v>0</v>
      </c>
      <c r="BS20" s="53">
        <v>0</v>
      </c>
      <c r="BT20" s="53">
        <v>209117</v>
      </c>
      <c r="BV20" s="53">
        <v>0</v>
      </c>
      <c r="BW20" s="53">
        <v>25675</v>
      </c>
      <c r="BZ20" s="53">
        <v>183442</v>
      </c>
      <c r="CA20" s="53">
        <v>0</v>
      </c>
      <c r="CC20" s="53">
        <v>0</v>
      </c>
      <c r="CD20" s="53">
        <v>0</v>
      </c>
      <c r="CG20" s="53">
        <v>0</v>
      </c>
      <c r="CH20" s="53">
        <v>4250566</v>
      </c>
      <c r="CJ20" s="53">
        <v>150000</v>
      </c>
      <c r="CK20" s="53">
        <v>384677</v>
      </c>
      <c r="CN20" s="53">
        <v>4015889</v>
      </c>
    </row>
    <row r="21" spans="1:92">
      <c r="A21" s="53" t="s">
        <v>3</v>
      </c>
      <c r="B21" s="53">
        <v>2711226</v>
      </c>
      <c r="D21" s="53">
        <v>164939</v>
      </c>
      <c r="E21" s="53">
        <v>176437</v>
      </c>
      <c r="H21" s="53">
        <v>2699728</v>
      </c>
      <c r="I21" s="53">
        <v>505119</v>
      </c>
      <c r="K21" s="53">
        <v>0</v>
      </c>
      <c r="L21" s="53">
        <v>69996</v>
      </c>
      <c r="O21" s="53">
        <v>435123</v>
      </c>
      <c r="P21" s="53">
        <v>5595</v>
      </c>
      <c r="R21" s="53">
        <v>0</v>
      </c>
      <c r="S21" s="53">
        <v>1008</v>
      </c>
      <c r="V21" s="53">
        <v>4587</v>
      </c>
      <c r="W21" s="53">
        <v>499524</v>
      </c>
      <c r="Y21" s="53">
        <v>0</v>
      </c>
      <c r="Z21" s="53">
        <v>68988</v>
      </c>
      <c r="AC21" s="53">
        <v>430536</v>
      </c>
      <c r="AD21" s="53">
        <v>0</v>
      </c>
      <c r="AF21" s="53">
        <v>0</v>
      </c>
      <c r="AG21" s="53">
        <v>0</v>
      </c>
      <c r="AJ21" s="53">
        <v>0</v>
      </c>
      <c r="AK21" s="53">
        <v>0</v>
      </c>
      <c r="AM21" s="53">
        <v>0</v>
      </c>
      <c r="AN21" s="53">
        <v>0</v>
      </c>
      <c r="AQ21" s="53">
        <v>0</v>
      </c>
      <c r="AR21" s="53">
        <v>0</v>
      </c>
      <c r="AT21" s="53">
        <v>0</v>
      </c>
      <c r="AU21" s="53">
        <v>0</v>
      </c>
      <c r="AX21" s="53">
        <v>0</v>
      </c>
      <c r="AY21" s="53">
        <v>0</v>
      </c>
      <c r="BA21" s="53">
        <v>0</v>
      </c>
      <c r="BB21" s="53">
        <v>0</v>
      </c>
      <c r="BE21" s="53">
        <v>0</v>
      </c>
      <c r="BF21" s="53">
        <v>198825</v>
      </c>
      <c r="BH21" s="53">
        <v>0</v>
      </c>
      <c r="BI21" s="53">
        <v>18075</v>
      </c>
      <c r="BL21" s="53">
        <v>180750</v>
      </c>
      <c r="BM21" s="53">
        <v>0</v>
      </c>
      <c r="BO21" s="53">
        <v>0</v>
      </c>
      <c r="BP21" s="53">
        <v>0</v>
      </c>
      <c r="BS21" s="53">
        <v>0</v>
      </c>
      <c r="BT21" s="53">
        <v>23750</v>
      </c>
      <c r="BV21" s="53">
        <v>0</v>
      </c>
      <c r="BW21" s="53">
        <v>3654</v>
      </c>
      <c r="BZ21" s="53">
        <v>20096</v>
      </c>
      <c r="CA21" s="53">
        <v>0</v>
      </c>
      <c r="CC21" s="53">
        <v>0</v>
      </c>
      <c r="CD21" s="53">
        <v>0</v>
      </c>
      <c r="CG21" s="53">
        <v>0</v>
      </c>
      <c r="CH21" s="53">
        <v>3438920</v>
      </c>
      <c r="CJ21" s="53">
        <v>164939</v>
      </c>
      <c r="CK21" s="53">
        <v>268162</v>
      </c>
      <c r="CN21" s="53">
        <v>3335697</v>
      </c>
    </row>
    <row r="22" spans="1:92">
      <c r="A22" s="53" t="s">
        <v>35</v>
      </c>
      <c r="B22" s="53">
        <v>3304314</v>
      </c>
      <c r="D22" s="53">
        <v>196200</v>
      </c>
      <c r="E22" s="53">
        <v>167829</v>
      </c>
      <c r="H22" s="53">
        <v>3332685</v>
      </c>
      <c r="I22" s="53">
        <v>184397</v>
      </c>
      <c r="K22" s="53">
        <v>0</v>
      </c>
      <c r="L22" s="53">
        <v>41488</v>
      </c>
      <c r="O22" s="53">
        <v>142909</v>
      </c>
      <c r="P22" s="53">
        <v>0</v>
      </c>
      <c r="R22" s="53">
        <v>0</v>
      </c>
      <c r="S22" s="53">
        <v>0</v>
      </c>
      <c r="V22" s="53">
        <v>0</v>
      </c>
      <c r="W22" s="53">
        <v>184397</v>
      </c>
      <c r="Y22" s="53">
        <v>0</v>
      </c>
      <c r="Z22" s="53">
        <v>41488</v>
      </c>
      <c r="AC22" s="53">
        <v>142909</v>
      </c>
      <c r="AD22" s="53">
        <v>47936</v>
      </c>
      <c r="AF22" s="53">
        <v>0</v>
      </c>
      <c r="AG22" s="53">
        <v>16604</v>
      </c>
      <c r="AJ22" s="53">
        <v>31332</v>
      </c>
      <c r="AK22" s="53">
        <v>0</v>
      </c>
      <c r="AM22" s="53">
        <v>0</v>
      </c>
      <c r="AN22" s="53">
        <v>0</v>
      </c>
      <c r="AQ22" s="53">
        <v>0</v>
      </c>
      <c r="AR22" s="53">
        <v>0</v>
      </c>
      <c r="AT22" s="53">
        <v>0</v>
      </c>
      <c r="AU22" s="53">
        <v>0</v>
      </c>
      <c r="AX22" s="53">
        <v>0</v>
      </c>
      <c r="AY22" s="53">
        <v>0</v>
      </c>
      <c r="BA22" s="53">
        <v>0</v>
      </c>
      <c r="BB22" s="53">
        <v>0</v>
      </c>
      <c r="BE22" s="53">
        <v>0</v>
      </c>
      <c r="BF22" s="53">
        <v>1083317</v>
      </c>
      <c r="BH22" s="53">
        <v>0</v>
      </c>
      <c r="BI22" s="53">
        <v>147257</v>
      </c>
      <c r="BL22" s="53">
        <v>936060</v>
      </c>
      <c r="BM22" s="53">
        <v>0</v>
      </c>
      <c r="BO22" s="53">
        <v>0</v>
      </c>
      <c r="BP22" s="53">
        <v>0</v>
      </c>
      <c r="BS22" s="53">
        <v>0</v>
      </c>
      <c r="BT22" s="53">
        <v>0</v>
      </c>
      <c r="BV22" s="53">
        <v>0</v>
      </c>
      <c r="BW22" s="53">
        <v>0</v>
      </c>
      <c r="BZ22" s="53">
        <v>0</v>
      </c>
      <c r="CA22" s="53">
        <v>0</v>
      </c>
      <c r="CC22" s="53">
        <v>0</v>
      </c>
      <c r="CD22" s="53">
        <v>0</v>
      </c>
      <c r="CG22" s="53">
        <v>0</v>
      </c>
      <c r="CH22" s="53">
        <v>4619964</v>
      </c>
      <c r="CJ22" s="53">
        <v>196200</v>
      </c>
      <c r="CK22" s="53">
        <v>373178</v>
      </c>
      <c r="CN22" s="53">
        <v>4442986</v>
      </c>
    </row>
    <row r="23" spans="1:92">
      <c r="A23" s="53" t="s">
        <v>36</v>
      </c>
      <c r="B23" s="53">
        <v>3356352</v>
      </c>
      <c r="D23" s="53">
        <v>808772</v>
      </c>
      <c r="E23" s="53">
        <v>258424</v>
      </c>
      <c r="H23" s="53">
        <v>3906700</v>
      </c>
      <c r="I23" s="53">
        <v>318494</v>
      </c>
      <c r="K23" s="53">
        <v>0</v>
      </c>
      <c r="L23" s="53">
        <v>50268</v>
      </c>
      <c r="O23" s="53">
        <v>268226</v>
      </c>
      <c r="P23" s="53">
        <v>10331</v>
      </c>
      <c r="R23" s="53">
        <v>0</v>
      </c>
      <c r="S23" s="53">
        <v>5127</v>
      </c>
      <c r="V23" s="53">
        <v>5204</v>
      </c>
      <c r="W23" s="53">
        <v>308163</v>
      </c>
      <c r="Y23" s="53">
        <v>0</v>
      </c>
      <c r="Z23" s="53">
        <v>45141</v>
      </c>
      <c r="AC23" s="53">
        <v>263022</v>
      </c>
      <c r="AD23" s="53">
        <v>128657</v>
      </c>
      <c r="AF23" s="53">
        <v>0</v>
      </c>
      <c r="AG23" s="53">
        <v>11560</v>
      </c>
      <c r="AJ23" s="53">
        <v>117097</v>
      </c>
      <c r="AK23" s="53">
        <v>0</v>
      </c>
      <c r="AM23" s="53">
        <v>0</v>
      </c>
      <c r="AN23" s="53">
        <v>0</v>
      </c>
      <c r="AQ23" s="53">
        <v>0</v>
      </c>
      <c r="AR23" s="53">
        <v>0</v>
      </c>
      <c r="AT23" s="53">
        <v>0</v>
      </c>
      <c r="AU23" s="53">
        <v>0</v>
      </c>
      <c r="AX23" s="53">
        <v>0</v>
      </c>
      <c r="AY23" s="53">
        <v>0</v>
      </c>
      <c r="BA23" s="53">
        <v>0</v>
      </c>
      <c r="BB23" s="53">
        <v>0</v>
      </c>
      <c r="BE23" s="53">
        <v>0</v>
      </c>
      <c r="BF23" s="53">
        <v>20052</v>
      </c>
      <c r="BH23" s="53">
        <v>0</v>
      </c>
      <c r="BI23" s="53">
        <v>1856</v>
      </c>
      <c r="BL23" s="53">
        <v>18196</v>
      </c>
      <c r="BM23" s="53">
        <v>0</v>
      </c>
      <c r="BO23" s="53">
        <v>0</v>
      </c>
      <c r="BP23" s="53">
        <v>0</v>
      </c>
      <c r="BS23" s="53">
        <v>0</v>
      </c>
      <c r="BT23" s="53">
        <v>11496</v>
      </c>
      <c r="BV23" s="53">
        <v>0</v>
      </c>
      <c r="BW23" s="53">
        <v>3284</v>
      </c>
      <c r="BZ23" s="53">
        <v>8212</v>
      </c>
      <c r="CA23" s="53">
        <v>0</v>
      </c>
      <c r="CC23" s="53">
        <v>0</v>
      </c>
      <c r="CD23" s="53">
        <v>0</v>
      </c>
      <c r="CG23" s="53">
        <v>0</v>
      </c>
      <c r="CH23" s="53">
        <v>3835051</v>
      </c>
      <c r="CJ23" s="53">
        <v>808772</v>
      </c>
      <c r="CK23" s="53">
        <v>325392</v>
      </c>
      <c r="CN23" s="53">
        <v>4318431</v>
      </c>
    </row>
    <row r="24" spans="1:92">
      <c r="A24" s="53" t="s">
        <v>37</v>
      </c>
      <c r="B24" s="53">
        <v>6210735</v>
      </c>
      <c r="D24" s="53">
        <v>759029</v>
      </c>
      <c r="E24" s="53">
        <v>401671</v>
      </c>
      <c r="H24" s="53">
        <v>6568093</v>
      </c>
      <c r="I24" s="53">
        <v>597486</v>
      </c>
      <c r="K24" s="53">
        <v>0</v>
      </c>
      <c r="L24" s="53">
        <v>63505</v>
      </c>
      <c r="O24" s="53">
        <v>533981</v>
      </c>
      <c r="P24" s="53">
        <v>0</v>
      </c>
      <c r="R24" s="53">
        <v>0</v>
      </c>
      <c r="S24" s="53">
        <v>0</v>
      </c>
      <c r="V24" s="53">
        <v>0</v>
      </c>
      <c r="W24" s="53">
        <v>597486</v>
      </c>
      <c r="Y24" s="53">
        <v>0</v>
      </c>
      <c r="Z24" s="53">
        <v>63505</v>
      </c>
      <c r="AC24" s="53">
        <v>533981</v>
      </c>
      <c r="AD24" s="53">
        <v>618352</v>
      </c>
      <c r="AF24" s="53">
        <v>0</v>
      </c>
      <c r="AG24" s="53">
        <v>23854</v>
      </c>
      <c r="AJ24" s="53">
        <v>594498</v>
      </c>
      <c r="AK24" s="53">
        <v>75290</v>
      </c>
      <c r="AM24" s="53">
        <v>22000</v>
      </c>
      <c r="AN24" s="53">
        <v>21990</v>
      </c>
      <c r="AQ24" s="53">
        <v>75300</v>
      </c>
      <c r="AR24" s="53">
        <v>0</v>
      </c>
      <c r="AT24" s="53">
        <v>0</v>
      </c>
      <c r="AU24" s="53">
        <v>0</v>
      </c>
      <c r="AX24" s="53">
        <v>0</v>
      </c>
      <c r="AY24" s="53">
        <v>0</v>
      </c>
      <c r="BA24" s="53">
        <v>0</v>
      </c>
      <c r="BB24" s="53">
        <v>0</v>
      </c>
      <c r="BE24" s="53">
        <v>0</v>
      </c>
      <c r="BF24" s="53">
        <v>105376</v>
      </c>
      <c r="BH24" s="53">
        <v>0</v>
      </c>
      <c r="BI24" s="53">
        <v>105376</v>
      </c>
      <c r="BL24" s="53">
        <v>0</v>
      </c>
      <c r="BM24" s="53">
        <v>0</v>
      </c>
      <c r="BO24" s="53">
        <v>0</v>
      </c>
      <c r="BP24" s="53">
        <v>0</v>
      </c>
      <c r="BS24" s="53">
        <v>0</v>
      </c>
      <c r="BT24" s="53">
        <v>187417</v>
      </c>
      <c r="BV24" s="53">
        <v>168700</v>
      </c>
      <c r="BW24" s="53">
        <v>18375</v>
      </c>
      <c r="BZ24" s="53">
        <v>337742</v>
      </c>
      <c r="CA24" s="53">
        <v>14391</v>
      </c>
      <c r="CC24" s="53">
        <v>0</v>
      </c>
      <c r="CD24" s="53">
        <v>2822</v>
      </c>
      <c r="CG24" s="53">
        <v>11569</v>
      </c>
      <c r="CH24" s="53">
        <v>7809047</v>
      </c>
      <c r="CJ24" s="53">
        <v>949729</v>
      </c>
      <c r="CK24" s="53">
        <v>637593</v>
      </c>
      <c r="CN24" s="53">
        <v>8121183</v>
      </c>
    </row>
    <row r="25" spans="1:92">
      <c r="A25" s="53" t="s">
        <v>4</v>
      </c>
      <c r="B25" s="53">
        <v>2256527</v>
      </c>
      <c r="D25" s="53">
        <v>71000</v>
      </c>
      <c r="E25" s="53">
        <v>220877</v>
      </c>
      <c r="H25" s="53">
        <v>2106650</v>
      </c>
      <c r="I25" s="53">
        <v>789214</v>
      </c>
      <c r="K25" s="53">
        <v>0</v>
      </c>
      <c r="L25" s="53">
        <v>92038</v>
      </c>
      <c r="O25" s="53">
        <v>697176</v>
      </c>
      <c r="P25" s="53">
        <v>9557</v>
      </c>
      <c r="R25" s="53">
        <v>0</v>
      </c>
      <c r="S25" s="53">
        <v>725</v>
      </c>
      <c r="V25" s="53">
        <v>8832</v>
      </c>
      <c r="W25" s="53">
        <v>779657</v>
      </c>
      <c r="Y25" s="53">
        <v>0</v>
      </c>
      <c r="Z25" s="53">
        <v>91313</v>
      </c>
      <c r="AC25" s="53">
        <v>688344</v>
      </c>
      <c r="AD25" s="53">
        <v>9542</v>
      </c>
      <c r="AF25" s="53">
        <v>0</v>
      </c>
      <c r="AG25" s="53">
        <v>1833</v>
      </c>
      <c r="AJ25" s="53">
        <v>7709</v>
      </c>
      <c r="AK25" s="53">
        <v>0</v>
      </c>
      <c r="AM25" s="53">
        <v>0</v>
      </c>
      <c r="AN25" s="53">
        <v>0</v>
      </c>
      <c r="AQ25" s="53">
        <v>0</v>
      </c>
      <c r="AR25" s="53">
        <v>0</v>
      </c>
      <c r="AT25" s="53">
        <v>0</v>
      </c>
      <c r="AU25" s="53">
        <v>0</v>
      </c>
      <c r="AX25" s="53">
        <v>0</v>
      </c>
      <c r="AY25" s="53">
        <v>0</v>
      </c>
      <c r="BA25" s="53">
        <v>0</v>
      </c>
      <c r="BB25" s="53">
        <v>0</v>
      </c>
      <c r="BE25" s="53">
        <v>0</v>
      </c>
      <c r="BF25" s="53">
        <v>0</v>
      </c>
      <c r="BH25" s="53">
        <v>0</v>
      </c>
      <c r="BI25" s="53">
        <v>0</v>
      </c>
      <c r="BL25" s="53">
        <v>0</v>
      </c>
      <c r="BM25" s="53">
        <v>0</v>
      </c>
      <c r="BO25" s="53">
        <v>0</v>
      </c>
      <c r="BP25" s="53">
        <v>0</v>
      </c>
      <c r="BS25" s="53">
        <v>0</v>
      </c>
      <c r="BT25" s="53">
        <v>0</v>
      </c>
      <c r="BV25" s="53">
        <v>0</v>
      </c>
      <c r="BW25" s="53">
        <v>0</v>
      </c>
      <c r="BZ25" s="53">
        <v>0</v>
      </c>
      <c r="CA25" s="53">
        <v>0</v>
      </c>
      <c r="CC25" s="53">
        <v>0</v>
      </c>
      <c r="CD25" s="53">
        <v>0</v>
      </c>
      <c r="CG25" s="53">
        <v>0</v>
      </c>
      <c r="CH25" s="53">
        <v>3055283</v>
      </c>
      <c r="CJ25" s="53">
        <v>71000</v>
      </c>
      <c r="CK25" s="53">
        <v>314748</v>
      </c>
      <c r="CN25" s="53">
        <v>2811535</v>
      </c>
    </row>
    <row r="26" spans="1:92">
      <c r="A26" s="53" t="s">
        <v>38</v>
      </c>
      <c r="B26" s="53">
        <v>4132546</v>
      </c>
      <c r="D26" s="53">
        <v>477400</v>
      </c>
      <c r="E26" s="53">
        <v>337594</v>
      </c>
      <c r="H26" s="53">
        <v>4272352</v>
      </c>
      <c r="I26" s="53">
        <v>1096703</v>
      </c>
      <c r="K26" s="53">
        <v>0</v>
      </c>
      <c r="L26" s="53">
        <v>194671</v>
      </c>
      <c r="O26" s="53">
        <v>902032</v>
      </c>
      <c r="P26" s="53">
        <v>23597</v>
      </c>
      <c r="R26" s="53">
        <v>0</v>
      </c>
      <c r="S26" s="53">
        <v>1789</v>
      </c>
      <c r="V26" s="53">
        <v>21808</v>
      </c>
      <c r="W26" s="53">
        <v>1073106</v>
      </c>
      <c r="Y26" s="53">
        <v>0</v>
      </c>
      <c r="Z26" s="53">
        <v>192882</v>
      </c>
      <c r="AC26" s="53">
        <v>880224</v>
      </c>
      <c r="AD26" s="53">
        <v>67953</v>
      </c>
      <c r="AF26" s="53">
        <v>0</v>
      </c>
      <c r="AG26" s="53">
        <v>22731</v>
      </c>
      <c r="AJ26" s="53">
        <v>45222</v>
      </c>
      <c r="AK26" s="53">
        <v>0</v>
      </c>
      <c r="AM26" s="53">
        <v>0</v>
      </c>
      <c r="AN26" s="53">
        <v>0</v>
      </c>
      <c r="AQ26" s="53">
        <v>0</v>
      </c>
      <c r="AR26" s="53">
        <v>0</v>
      </c>
      <c r="AT26" s="53">
        <v>0</v>
      </c>
      <c r="AU26" s="53">
        <v>0</v>
      </c>
      <c r="AX26" s="53">
        <v>0</v>
      </c>
      <c r="AY26" s="53">
        <v>1229112</v>
      </c>
      <c r="BA26" s="53">
        <v>0</v>
      </c>
      <c r="BB26" s="53">
        <v>175588</v>
      </c>
      <c r="BE26" s="53">
        <v>1053524</v>
      </c>
      <c r="BF26" s="53">
        <v>2200</v>
      </c>
      <c r="BH26" s="53">
        <v>0</v>
      </c>
      <c r="BI26" s="53">
        <v>1200</v>
      </c>
      <c r="BL26" s="53">
        <v>1000</v>
      </c>
      <c r="BM26" s="53">
        <v>0</v>
      </c>
      <c r="BO26" s="53">
        <v>0</v>
      </c>
      <c r="BP26" s="53">
        <v>0</v>
      </c>
      <c r="BS26" s="53">
        <v>0</v>
      </c>
      <c r="BT26" s="53">
        <v>381062</v>
      </c>
      <c r="BV26" s="53">
        <v>0</v>
      </c>
      <c r="BW26" s="53">
        <v>36525</v>
      </c>
      <c r="BZ26" s="53">
        <v>344537</v>
      </c>
      <c r="CA26" s="53">
        <v>0</v>
      </c>
      <c r="CC26" s="53">
        <v>0</v>
      </c>
      <c r="CD26" s="53">
        <v>0</v>
      </c>
      <c r="CG26" s="53">
        <v>0</v>
      </c>
      <c r="CH26" s="53">
        <v>6909576</v>
      </c>
      <c r="CJ26" s="53">
        <v>477400</v>
      </c>
      <c r="CK26" s="53">
        <v>768309</v>
      </c>
      <c r="CN26" s="53">
        <v>6618667</v>
      </c>
    </row>
    <row r="27" spans="1:92">
      <c r="A27" s="53" t="s">
        <v>5</v>
      </c>
      <c r="B27" s="53">
        <v>2268454</v>
      </c>
      <c r="D27" s="53">
        <v>324845</v>
      </c>
      <c r="E27" s="53">
        <v>159426</v>
      </c>
      <c r="H27" s="53">
        <v>2433873</v>
      </c>
      <c r="I27" s="53">
        <v>319960</v>
      </c>
      <c r="K27" s="53">
        <v>0</v>
      </c>
      <c r="L27" s="53">
        <v>42650</v>
      </c>
      <c r="O27" s="53">
        <v>277310</v>
      </c>
      <c r="P27" s="53">
        <v>0</v>
      </c>
      <c r="R27" s="53">
        <v>0</v>
      </c>
      <c r="S27" s="53">
        <v>0</v>
      </c>
      <c r="V27" s="53">
        <v>0</v>
      </c>
      <c r="W27" s="53">
        <v>319960</v>
      </c>
      <c r="Y27" s="53">
        <v>0</v>
      </c>
      <c r="Z27" s="53">
        <v>42650</v>
      </c>
      <c r="AC27" s="53">
        <v>277310</v>
      </c>
      <c r="AD27" s="53">
        <v>1193876</v>
      </c>
      <c r="AF27" s="53">
        <v>131555</v>
      </c>
      <c r="AG27" s="53">
        <v>44592</v>
      </c>
      <c r="AJ27" s="53">
        <v>1280839</v>
      </c>
      <c r="AK27" s="53">
        <v>0</v>
      </c>
      <c r="AM27" s="53">
        <v>0</v>
      </c>
      <c r="AN27" s="53">
        <v>0</v>
      </c>
      <c r="AQ27" s="53">
        <v>0</v>
      </c>
      <c r="AR27" s="53">
        <v>0</v>
      </c>
      <c r="AT27" s="53">
        <v>0</v>
      </c>
      <c r="AU27" s="53">
        <v>0</v>
      </c>
      <c r="AX27" s="53">
        <v>0</v>
      </c>
      <c r="AY27" s="53">
        <v>130032</v>
      </c>
      <c r="BA27" s="53">
        <v>0</v>
      </c>
      <c r="BB27" s="53">
        <v>14446</v>
      </c>
      <c r="BE27" s="53">
        <v>115586</v>
      </c>
      <c r="BF27" s="53">
        <v>278484</v>
      </c>
      <c r="BH27" s="53">
        <v>0</v>
      </c>
      <c r="BI27" s="53">
        <v>44779</v>
      </c>
      <c r="BL27" s="53">
        <v>233705</v>
      </c>
      <c r="BM27" s="53">
        <v>0</v>
      </c>
      <c r="BO27" s="53">
        <v>0</v>
      </c>
      <c r="BP27" s="53">
        <v>0</v>
      </c>
      <c r="BS27" s="53">
        <v>0</v>
      </c>
      <c r="BT27" s="53">
        <v>286119</v>
      </c>
      <c r="BV27" s="53">
        <v>1300</v>
      </c>
      <c r="BW27" s="53">
        <v>34663</v>
      </c>
      <c r="BZ27" s="53">
        <v>252756</v>
      </c>
      <c r="CA27" s="53">
        <v>0</v>
      </c>
      <c r="CC27" s="53">
        <v>0</v>
      </c>
      <c r="CD27" s="53">
        <v>0</v>
      </c>
      <c r="CG27" s="53">
        <v>0</v>
      </c>
      <c r="CH27" s="53">
        <v>4476925</v>
      </c>
      <c r="CJ27" s="53">
        <v>457700</v>
      </c>
      <c r="CK27" s="53">
        <v>340556</v>
      </c>
      <c r="CN27" s="53">
        <v>4594069</v>
      </c>
    </row>
    <row r="28" spans="1:92">
      <c r="A28" s="53" t="s">
        <v>39</v>
      </c>
      <c r="B28" s="53">
        <v>4345684</v>
      </c>
      <c r="D28" s="53">
        <v>329120</v>
      </c>
      <c r="E28" s="53">
        <v>323347</v>
      </c>
      <c r="H28" s="53">
        <v>4351457</v>
      </c>
      <c r="I28" s="53">
        <v>302387</v>
      </c>
      <c r="K28" s="53">
        <v>0</v>
      </c>
      <c r="L28" s="53">
        <v>48711</v>
      </c>
      <c r="O28" s="53">
        <v>253676</v>
      </c>
      <c r="P28" s="53">
        <v>39110</v>
      </c>
      <c r="R28" s="53">
        <v>0</v>
      </c>
      <c r="S28" s="53">
        <v>11284</v>
      </c>
      <c r="V28" s="53">
        <v>27826</v>
      </c>
      <c r="W28" s="53">
        <v>263277</v>
      </c>
      <c r="Y28" s="53">
        <v>0</v>
      </c>
      <c r="Z28" s="53">
        <v>37427</v>
      </c>
      <c r="AC28" s="53">
        <v>225850</v>
      </c>
      <c r="AD28" s="53">
        <v>757503</v>
      </c>
      <c r="AF28" s="53">
        <v>74797</v>
      </c>
      <c r="AG28" s="53">
        <v>33577</v>
      </c>
      <c r="AJ28" s="53">
        <v>798723</v>
      </c>
      <c r="AK28" s="53">
        <v>0</v>
      </c>
      <c r="AM28" s="53">
        <v>0</v>
      </c>
      <c r="AN28" s="53">
        <v>0</v>
      </c>
      <c r="AQ28" s="53">
        <v>0</v>
      </c>
      <c r="AR28" s="53">
        <v>0</v>
      </c>
      <c r="AT28" s="53">
        <v>0</v>
      </c>
      <c r="AU28" s="53">
        <v>0</v>
      </c>
      <c r="AX28" s="53">
        <v>0</v>
      </c>
      <c r="AY28" s="53">
        <v>0</v>
      </c>
      <c r="BA28" s="53">
        <v>0</v>
      </c>
      <c r="BB28" s="53">
        <v>0</v>
      </c>
      <c r="BE28" s="53">
        <v>0</v>
      </c>
      <c r="BF28" s="53">
        <v>285927</v>
      </c>
      <c r="BH28" s="53">
        <v>0</v>
      </c>
      <c r="BI28" s="53">
        <v>35998</v>
      </c>
      <c r="BL28" s="53">
        <v>249929</v>
      </c>
      <c r="BM28" s="53">
        <v>0</v>
      </c>
      <c r="BO28" s="53">
        <v>0</v>
      </c>
      <c r="BP28" s="53">
        <v>0</v>
      </c>
      <c r="BS28" s="53">
        <v>0</v>
      </c>
      <c r="BT28" s="53">
        <v>51665</v>
      </c>
      <c r="BV28" s="53">
        <v>0</v>
      </c>
      <c r="BW28" s="53">
        <v>17282</v>
      </c>
      <c r="BZ28" s="53">
        <v>34383</v>
      </c>
      <c r="CA28" s="53">
        <v>60888</v>
      </c>
      <c r="CC28" s="53">
        <v>0</v>
      </c>
      <c r="CD28" s="53">
        <v>26164</v>
      </c>
      <c r="CG28" s="53">
        <v>34724</v>
      </c>
      <c r="CH28" s="53">
        <v>5804054</v>
      </c>
      <c r="CJ28" s="53">
        <v>403917</v>
      </c>
      <c r="CK28" s="53">
        <v>485079</v>
      </c>
      <c r="CN28" s="53">
        <v>5722892</v>
      </c>
    </row>
    <row r="29" spans="1:92">
      <c r="A29" s="53" t="s">
        <v>40</v>
      </c>
      <c r="B29" s="53">
        <v>7208144</v>
      </c>
      <c r="D29" s="53">
        <v>385400</v>
      </c>
      <c r="E29" s="53">
        <v>537533</v>
      </c>
      <c r="H29" s="53">
        <v>7056011</v>
      </c>
      <c r="I29" s="53">
        <v>618133</v>
      </c>
      <c r="K29" s="53">
        <v>0</v>
      </c>
      <c r="L29" s="53">
        <v>125624</v>
      </c>
      <c r="O29" s="53">
        <v>492509</v>
      </c>
      <c r="P29" s="53">
        <v>72063</v>
      </c>
      <c r="R29" s="53">
        <v>0</v>
      </c>
      <c r="S29" s="53">
        <v>13088</v>
      </c>
      <c r="V29" s="53">
        <v>58975</v>
      </c>
      <c r="W29" s="53">
        <v>546070</v>
      </c>
      <c r="Y29" s="53">
        <v>0</v>
      </c>
      <c r="Z29" s="53">
        <v>112536</v>
      </c>
      <c r="AC29" s="53">
        <v>433534</v>
      </c>
      <c r="AD29" s="53">
        <v>1512857</v>
      </c>
      <c r="AF29" s="53">
        <v>469347</v>
      </c>
      <c r="AG29" s="53">
        <v>55907</v>
      </c>
      <c r="AJ29" s="53">
        <v>1926297</v>
      </c>
      <c r="AK29" s="53">
        <v>0</v>
      </c>
      <c r="AM29" s="53">
        <v>0</v>
      </c>
      <c r="AN29" s="53">
        <v>0</v>
      </c>
      <c r="AQ29" s="53">
        <v>0</v>
      </c>
      <c r="AR29" s="53">
        <v>0</v>
      </c>
      <c r="AT29" s="53">
        <v>0</v>
      </c>
      <c r="AU29" s="53">
        <v>0</v>
      </c>
      <c r="AX29" s="53">
        <v>0</v>
      </c>
      <c r="AY29" s="53">
        <v>0</v>
      </c>
      <c r="BA29" s="53">
        <v>0</v>
      </c>
      <c r="BB29" s="53">
        <v>0</v>
      </c>
      <c r="BE29" s="53">
        <v>0</v>
      </c>
      <c r="BF29" s="53">
        <v>464160</v>
      </c>
      <c r="BH29" s="53">
        <v>0</v>
      </c>
      <c r="BI29" s="53">
        <v>62700</v>
      </c>
      <c r="BL29" s="53">
        <v>401460</v>
      </c>
      <c r="BM29" s="53">
        <v>0</v>
      </c>
      <c r="BO29" s="53">
        <v>0</v>
      </c>
      <c r="BP29" s="53">
        <v>0</v>
      </c>
      <c r="BS29" s="53">
        <v>0</v>
      </c>
      <c r="BT29" s="53">
        <v>1650096</v>
      </c>
      <c r="BV29" s="53">
        <v>0</v>
      </c>
      <c r="BW29" s="53">
        <v>121119</v>
      </c>
      <c r="BZ29" s="53">
        <v>1528977</v>
      </c>
      <c r="CA29" s="53">
        <v>2924</v>
      </c>
      <c r="CC29" s="53">
        <v>0</v>
      </c>
      <c r="CD29" s="53">
        <v>1451</v>
      </c>
      <c r="CG29" s="53">
        <v>1473</v>
      </c>
      <c r="CH29" s="53">
        <v>11456314</v>
      </c>
      <c r="CJ29" s="53">
        <v>854747</v>
      </c>
      <c r="CK29" s="53">
        <v>904334</v>
      </c>
      <c r="CN29" s="53">
        <v>11406727</v>
      </c>
    </row>
    <row r="30" spans="1:92">
      <c r="A30" s="53" t="s">
        <v>6</v>
      </c>
      <c r="B30" s="53">
        <v>5127225</v>
      </c>
      <c r="D30" s="53">
        <v>308812</v>
      </c>
      <c r="E30" s="53">
        <v>296471</v>
      </c>
      <c r="H30" s="53">
        <v>5139566</v>
      </c>
      <c r="I30" s="53">
        <v>206489</v>
      </c>
      <c r="K30" s="53">
        <v>0</v>
      </c>
      <c r="L30" s="53">
        <v>23502</v>
      </c>
      <c r="O30" s="53">
        <v>182987</v>
      </c>
      <c r="P30" s="53">
        <v>17850</v>
      </c>
      <c r="R30" s="53">
        <v>0</v>
      </c>
      <c r="S30" s="53">
        <v>3735</v>
      </c>
      <c r="V30" s="53">
        <v>14115</v>
      </c>
      <c r="W30" s="53">
        <v>188639</v>
      </c>
      <c r="Y30" s="53">
        <v>0</v>
      </c>
      <c r="Z30" s="53">
        <v>19767</v>
      </c>
      <c r="AC30" s="53">
        <v>168872</v>
      </c>
      <c r="AD30" s="53">
        <v>236872</v>
      </c>
      <c r="AF30" s="53">
        <v>0</v>
      </c>
      <c r="AG30" s="53">
        <v>20068</v>
      </c>
      <c r="AJ30" s="53">
        <v>216804</v>
      </c>
      <c r="AK30" s="53">
        <v>0</v>
      </c>
      <c r="AM30" s="53">
        <v>0</v>
      </c>
      <c r="AN30" s="53">
        <v>0</v>
      </c>
      <c r="AQ30" s="53">
        <v>0</v>
      </c>
      <c r="AR30" s="53">
        <v>0</v>
      </c>
      <c r="AT30" s="53">
        <v>0</v>
      </c>
      <c r="AU30" s="53">
        <v>0</v>
      </c>
      <c r="AX30" s="53">
        <v>0</v>
      </c>
      <c r="AY30" s="53">
        <v>0</v>
      </c>
      <c r="BA30" s="53">
        <v>0</v>
      </c>
      <c r="BB30" s="53">
        <v>0</v>
      </c>
      <c r="BE30" s="53">
        <v>0</v>
      </c>
      <c r="BF30" s="53">
        <v>289327</v>
      </c>
      <c r="BH30" s="53">
        <v>0</v>
      </c>
      <c r="BI30" s="53">
        <v>48956</v>
      </c>
      <c r="BL30" s="53">
        <v>240371</v>
      </c>
      <c r="BM30" s="53">
        <v>7100</v>
      </c>
      <c r="BO30" s="53">
        <v>0</v>
      </c>
      <c r="BP30" s="53">
        <v>7100</v>
      </c>
      <c r="BS30" s="53">
        <v>0</v>
      </c>
      <c r="BT30" s="53">
        <v>495643</v>
      </c>
      <c r="BV30" s="53">
        <v>38800</v>
      </c>
      <c r="BW30" s="53">
        <v>46093</v>
      </c>
      <c r="BZ30" s="53">
        <v>488350</v>
      </c>
      <c r="CA30" s="53">
        <v>50023</v>
      </c>
      <c r="CC30" s="53">
        <v>0</v>
      </c>
      <c r="CD30" s="53">
        <v>3563</v>
      </c>
      <c r="CG30" s="53">
        <v>46460</v>
      </c>
      <c r="CH30" s="53">
        <v>6412679</v>
      </c>
      <c r="CJ30" s="53">
        <v>347612</v>
      </c>
      <c r="CK30" s="53">
        <v>445753</v>
      </c>
      <c r="CN30" s="53">
        <v>6314538</v>
      </c>
    </row>
    <row r="31" spans="1:92">
      <c r="A31" s="53" t="s">
        <v>7</v>
      </c>
      <c r="B31" s="53">
        <v>10662974</v>
      </c>
      <c r="D31" s="53">
        <v>1353300</v>
      </c>
      <c r="E31" s="53">
        <v>641665</v>
      </c>
      <c r="H31" s="53">
        <v>11374609</v>
      </c>
      <c r="I31" s="53">
        <v>1044813</v>
      </c>
      <c r="K31" s="53">
        <v>0</v>
      </c>
      <c r="L31" s="53">
        <v>171609</v>
      </c>
      <c r="O31" s="53">
        <v>873204</v>
      </c>
      <c r="P31" s="53">
        <v>42196</v>
      </c>
      <c r="R31" s="53">
        <v>0</v>
      </c>
      <c r="S31" s="53">
        <v>9502</v>
      </c>
      <c r="V31" s="53">
        <v>32694</v>
      </c>
      <c r="W31" s="53">
        <v>1002617</v>
      </c>
      <c r="Y31" s="53">
        <v>0</v>
      </c>
      <c r="Z31" s="53">
        <v>162107</v>
      </c>
      <c r="AC31" s="53">
        <v>840510</v>
      </c>
      <c r="AD31" s="53">
        <v>2101945</v>
      </c>
      <c r="AF31" s="53">
        <v>0</v>
      </c>
      <c r="AG31" s="53">
        <v>75940</v>
      </c>
      <c r="AJ31" s="53">
        <v>2026005</v>
      </c>
      <c r="AK31" s="53">
        <v>83623</v>
      </c>
      <c r="AM31" s="53">
        <v>0</v>
      </c>
      <c r="AN31" s="53">
        <v>6776</v>
      </c>
      <c r="AQ31" s="53">
        <v>76847</v>
      </c>
      <c r="AR31" s="53">
        <v>0</v>
      </c>
      <c r="AT31" s="53">
        <v>0</v>
      </c>
      <c r="AU31" s="53">
        <v>0</v>
      </c>
      <c r="AX31" s="53">
        <v>0</v>
      </c>
      <c r="AY31" s="53">
        <v>27164</v>
      </c>
      <c r="BA31" s="53">
        <v>0</v>
      </c>
      <c r="BB31" s="53">
        <v>27164</v>
      </c>
      <c r="BE31" s="53">
        <v>0</v>
      </c>
      <c r="BF31" s="53">
        <v>243057</v>
      </c>
      <c r="BH31" s="53">
        <v>0</v>
      </c>
      <c r="BI31" s="53">
        <v>24284</v>
      </c>
      <c r="BL31" s="53">
        <v>218773</v>
      </c>
      <c r="BM31" s="53">
        <v>0</v>
      </c>
      <c r="BO31" s="53">
        <v>0</v>
      </c>
      <c r="BP31" s="53">
        <v>0</v>
      </c>
      <c r="BS31" s="53">
        <v>0</v>
      </c>
      <c r="BT31" s="53">
        <v>101290</v>
      </c>
      <c r="BV31" s="53">
        <v>0</v>
      </c>
      <c r="BW31" s="53">
        <v>31123</v>
      </c>
      <c r="BZ31" s="53">
        <v>70167</v>
      </c>
      <c r="CA31" s="53">
        <v>11907</v>
      </c>
      <c r="CC31" s="53">
        <v>0</v>
      </c>
      <c r="CD31" s="53">
        <v>4440</v>
      </c>
      <c r="CG31" s="53">
        <v>7467</v>
      </c>
      <c r="CH31" s="53">
        <v>14276773</v>
      </c>
      <c r="CJ31" s="53">
        <v>1353300</v>
      </c>
      <c r="CK31" s="53">
        <v>983001</v>
      </c>
      <c r="CN31" s="53">
        <v>14647072</v>
      </c>
    </row>
    <row r="32" spans="1:92">
      <c r="A32" s="53" t="s">
        <v>8</v>
      </c>
      <c r="B32" s="53">
        <v>943677</v>
      </c>
      <c r="D32" s="53">
        <v>141704</v>
      </c>
      <c r="E32" s="53">
        <v>78702</v>
      </c>
      <c r="H32" s="53">
        <v>1006679</v>
      </c>
      <c r="I32" s="53">
        <v>76323</v>
      </c>
      <c r="K32" s="53">
        <v>0</v>
      </c>
      <c r="L32" s="53">
        <v>22103</v>
      </c>
      <c r="O32" s="53">
        <v>54220</v>
      </c>
      <c r="P32" s="53">
        <v>39521</v>
      </c>
      <c r="R32" s="53">
        <v>0</v>
      </c>
      <c r="S32" s="53">
        <v>19489</v>
      </c>
      <c r="V32" s="53">
        <v>20032</v>
      </c>
      <c r="W32" s="53">
        <v>36802</v>
      </c>
      <c r="Y32" s="53">
        <v>0</v>
      </c>
      <c r="Z32" s="53">
        <v>2614</v>
      </c>
      <c r="AC32" s="53">
        <v>34188</v>
      </c>
      <c r="AD32" s="53">
        <v>120056</v>
      </c>
      <c r="AF32" s="53">
        <v>0</v>
      </c>
      <c r="AG32" s="53">
        <v>5992</v>
      </c>
      <c r="AJ32" s="53">
        <v>114064</v>
      </c>
      <c r="AK32" s="53">
        <v>60933</v>
      </c>
      <c r="AM32" s="53">
        <v>0</v>
      </c>
      <c r="AN32" s="53">
        <v>960</v>
      </c>
      <c r="AQ32" s="53">
        <v>59973</v>
      </c>
      <c r="AR32" s="53">
        <v>0</v>
      </c>
      <c r="AT32" s="53">
        <v>0</v>
      </c>
      <c r="AU32" s="53">
        <v>0</v>
      </c>
      <c r="AX32" s="53">
        <v>0</v>
      </c>
      <c r="AY32" s="53">
        <v>118423</v>
      </c>
      <c r="BA32" s="53">
        <v>0</v>
      </c>
      <c r="BB32" s="53">
        <v>10937</v>
      </c>
      <c r="BE32" s="53">
        <v>107486</v>
      </c>
      <c r="BF32" s="53">
        <v>0</v>
      </c>
      <c r="BH32" s="53">
        <v>0</v>
      </c>
      <c r="BI32" s="53">
        <v>0</v>
      </c>
      <c r="BL32" s="53">
        <v>0</v>
      </c>
      <c r="BM32" s="53">
        <v>0</v>
      </c>
      <c r="BO32" s="53">
        <v>0</v>
      </c>
      <c r="BP32" s="53">
        <v>0</v>
      </c>
      <c r="BS32" s="53">
        <v>0</v>
      </c>
      <c r="BT32" s="53">
        <v>2053</v>
      </c>
      <c r="BV32" s="53">
        <v>0</v>
      </c>
      <c r="BW32" s="53">
        <v>341</v>
      </c>
      <c r="BZ32" s="53">
        <v>1712</v>
      </c>
      <c r="CA32" s="53">
        <v>1232</v>
      </c>
      <c r="CC32" s="53">
        <v>0</v>
      </c>
      <c r="CD32" s="53">
        <v>751</v>
      </c>
      <c r="CG32" s="53">
        <v>481</v>
      </c>
      <c r="CH32" s="53">
        <v>1322697</v>
      </c>
      <c r="CJ32" s="53">
        <v>141704</v>
      </c>
      <c r="CK32" s="53">
        <v>119786</v>
      </c>
      <c r="CN32" s="53">
        <v>1344615</v>
      </c>
    </row>
    <row r="33" spans="1:92">
      <c r="A33" s="53" t="s">
        <v>9</v>
      </c>
      <c r="B33" s="53">
        <v>622247</v>
      </c>
      <c r="D33" s="53">
        <v>202287</v>
      </c>
      <c r="E33" s="53">
        <v>65807</v>
      </c>
      <c r="H33" s="53">
        <v>758727</v>
      </c>
      <c r="I33" s="53">
        <v>271783</v>
      </c>
      <c r="K33" s="53">
        <v>0</v>
      </c>
      <c r="L33" s="53">
        <v>64827</v>
      </c>
      <c r="O33" s="53">
        <v>206956</v>
      </c>
      <c r="P33" s="53">
        <v>135146</v>
      </c>
      <c r="R33" s="53">
        <v>0</v>
      </c>
      <c r="S33" s="53">
        <v>38930</v>
      </c>
      <c r="V33" s="53">
        <v>96216</v>
      </c>
      <c r="W33" s="53">
        <v>136637</v>
      </c>
      <c r="Y33" s="53">
        <v>0</v>
      </c>
      <c r="Z33" s="53">
        <v>25897</v>
      </c>
      <c r="AC33" s="53">
        <v>110740</v>
      </c>
      <c r="AD33" s="53">
        <v>119297</v>
      </c>
      <c r="AF33" s="53">
        <v>0</v>
      </c>
      <c r="AG33" s="53">
        <v>13120</v>
      </c>
      <c r="AJ33" s="53">
        <v>106177</v>
      </c>
      <c r="AK33" s="53">
        <v>52944</v>
      </c>
      <c r="AM33" s="53">
        <v>0</v>
      </c>
      <c r="AN33" s="53">
        <v>1374</v>
      </c>
      <c r="AQ33" s="53">
        <v>51570</v>
      </c>
      <c r="AR33" s="53">
        <v>0</v>
      </c>
      <c r="AT33" s="53">
        <v>0</v>
      </c>
      <c r="AU33" s="53">
        <v>0</v>
      </c>
      <c r="AX33" s="53">
        <v>0</v>
      </c>
      <c r="AY33" s="53">
        <v>0</v>
      </c>
      <c r="BA33" s="53">
        <v>0</v>
      </c>
      <c r="BB33" s="53">
        <v>0</v>
      </c>
      <c r="BE33" s="53">
        <v>0</v>
      </c>
      <c r="BF33" s="53">
        <v>0</v>
      </c>
      <c r="BH33" s="53">
        <v>0</v>
      </c>
      <c r="BI33" s="53">
        <v>0</v>
      </c>
      <c r="BL33" s="53">
        <v>0</v>
      </c>
      <c r="BM33" s="53">
        <v>0</v>
      </c>
      <c r="BO33" s="53">
        <v>0</v>
      </c>
      <c r="BP33" s="53">
        <v>0</v>
      </c>
      <c r="BS33" s="53">
        <v>0</v>
      </c>
      <c r="BT33" s="53">
        <v>0</v>
      </c>
      <c r="BV33" s="53">
        <v>0</v>
      </c>
      <c r="BW33" s="53">
        <v>0</v>
      </c>
      <c r="BZ33" s="53">
        <v>0</v>
      </c>
      <c r="CA33" s="53">
        <v>112859</v>
      </c>
      <c r="CC33" s="53">
        <v>0</v>
      </c>
      <c r="CD33" s="53">
        <v>10670</v>
      </c>
      <c r="CG33" s="53">
        <v>102189</v>
      </c>
      <c r="CH33" s="53">
        <v>1179130</v>
      </c>
      <c r="CJ33" s="53">
        <v>202287</v>
      </c>
      <c r="CK33" s="53">
        <v>155798</v>
      </c>
      <c r="CN33" s="53">
        <v>1225619</v>
      </c>
    </row>
    <row r="34" spans="1:92">
      <c r="A34" s="53" t="s">
        <v>41</v>
      </c>
      <c r="B34" s="53">
        <v>604055</v>
      </c>
      <c r="D34" s="53">
        <v>623028</v>
      </c>
      <c r="E34" s="53">
        <v>42339</v>
      </c>
      <c r="H34" s="53">
        <v>1184744</v>
      </c>
      <c r="I34" s="53">
        <v>130423</v>
      </c>
      <c r="K34" s="53">
        <v>0</v>
      </c>
      <c r="L34" s="53">
        <v>30104</v>
      </c>
      <c r="O34" s="53">
        <v>100319</v>
      </c>
      <c r="P34" s="53">
        <v>105312</v>
      </c>
      <c r="R34" s="53">
        <v>0</v>
      </c>
      <c r="S34" s="53">
        <v>25778</v>
      </c>
      <c r="V34" s="53">
        <v>79534</v>
      </c>
      <c r="W34" s="53">
        <v>25111</v>
      </c>
      <c r="Y34" s="53">
        <v>0</v>
      </c>
      <c r="Z34" s="53">
        <v>4326</v>
      </c>
      <c r="AC34" s="53">
        <v>20785</v>
      </c>
      <c r="AD34" s="53">
        <v>167989</v>
      </c>
      <c r="AF34" s="53">
        <v>0</v>
      </c>
      <c r="AG34" s="53">
        <v>18555</v>
      </c>
      <c r="AJ34" s="53">
        <v>149434</v>
      </c>
      <c r="AK34" s="53">
        <v>0</v>
      </c>
      <c r="AM34" s="53">
        <v>0</v>
      </c>
      <c r="AN34" s="53">
        <v>0</v>
      </c>
      <c r="AQ34" s="53">
        <v>0</v>
      </c>
      <c r="AR34" s="53">
        <v>0</v>
      </c>
      <c r="AT34" s="53">
        <v>0</v>
      </c>
      <c r="AU34" s="53">
        <v>0</v>
      </c>
      <c r="AX34" s="53">
        <v>0</v>
      </c>
      <c r="AY34" s="53">
        <v>51570</v>
      </c>
      <c r="BA34" s="53">
        <v>0</v>
      </c>
      <c r="BB34" s="53">
        <v>4497</v>
      </c>
      <c r="BE34" s="53">
        <v>47073</v>
      </c>
      <c r="BF34" s="53">
        <v>66929</v>
      </c>
      <c r="BH34" s="53">
        <v>0</v>
      </c>
      <c r="BI34" s="53">
        <v>5243</v>
      </c>
      <c r="BL34" s="53">
        <v>61686</v>
      </c>
      <c r="BM34" s="53">
        <v>0</v>
      </c>
      <c r="BO34" s="53">
        <v>0</v>
      </c>
      <c r="BP34" s="53">
        <v>0</v>
      </c>
      <c r="BS34" s="53">
        <v>0</v>
      </c>
      <c r="BT34" s="53">
        <v>0</v>
      </c>
      <c r="BV34" s="53">
        <v>0</v>
      </c>
      <c r="BW34" s="53">
        <v>0</v>
      </c>
      <c r="BZ34" s="53">
        <v>0</v>
      </c>
      <c r="CA34" s="53">
        <v>0</v>
      </c>
      <c r="CC34" s="53">
        <v>0</v>
      </c>
      <c r="CD34" s="53">
        <v>0</v>
      </c>
      <c r="CG34" s="53">
        <v>0</v>
      </c>
      <c r="CH34" s="53">
        <v>1020966</v>
      </c>
      <c r="CJ34" s="53">
        <v>623028</v>
      </c>
      <c r="CK34" s="53">
        <v>100738</v>
      </c>
      <c r="CN34" s="53">
        <v>1543256</v>
      </c>
    </row>
    <row r="35" spans="1:92">
      <c r="A35" s="53" t="s">
        <v>10</v>
      </c>
      <c r="B35" s="53">
        <v>568603</v>
      </c>
      <c r="D35" s="53">
        <v>36336</v>
      </c>
      <c r="E35" s="53">
        <v>53384</v>
      </c>
      <c r="H35" s="53">
        <v>551555</v>
      </c>
      <c r="I35" s="53">
        <v>121278</v>
      </c>
      <c r="K35" s="53">
        <v>0</v>
      </c>
      <c r="L35" s="53">
        <v>21019</v>
      </c>
      <c r="O35" s="53">
        <v>100259</v>
      </c>
      <c r="P35" s="53">
        <v>33798</v>
      </c>
      <c r="R35" s="53">
        <v>0</v>
      </c>
      <c r="S35" s="53">
        <v>11139</v>
      </c>
      <c r="V35" s="53">
        <v>22659</v>
      </c>
      <c r="W35" s="53">
        <v>87480</v>
      </c>
      <c r="Y35" s="53">
        <v>0</v>
      </c>
      <c r="Z35" s="53">
        <v>9880</v>
      </c>
      <c r="AC35" s="53">
        <v>77600</v>
      </c>
      <c r="AD35" s="53">
        <v>0</v>
      </c>
      <c r="AF35" s="53">
        <v>17690</v>
      </c>
      <c r="AG35" s="53">
        <v>0</v>
      </c>
      <c r="AJ35" s="53">
        <v>17690</v>
      </c>
      <c r="AK35" s="53">
        <v>0</v>
      </c>
      <c r="AM35" s="53">
        <v>0</v>
      </c>
      <c r="AN35" s="53">
        <v>0</v>
      </c>
      <c r="AQ35" s="53">
        <v>0</v>
      </c>
      <c r="AR35" s="53">
        <v>0</v>
      </c>
      <c r="AT35" s="53">
        <v>0</v>
      </c>
      <c r="AU35" s="53">
        <v>0</v>
      </c>
      <c r="AX35" s="53">
        <v>0</v>
      </c>
      <c r="AY35" s="53">
        <v>0</v>
      </c>
      <c r="BA35" s="53">
        <v>0</v>
      </c>
      <c r="BB35" s="53">
        <v>0</v>
      </c>
      <c r="BE35" s="53">
        <v>0</v>
      </c>
      <c r="BF35" s="53">
        <v>5760</v>
      </c>
      <c r="BH35" s="53">
        <v>0</v>
      </c>
      <c r="BI35" s="53">
        <v>1440</v>
      </c>
      <c r="BL35" s="53">
        <v>4320</v>
      </c>
      <c r="BM35" s="53">
        <v>0</v>
      </c>
      <c r="BO35" s="53">
        <v>0</v>
      </c>
      <c r="BP35" s="53">
        <v>0</v>
      </c>
      <c r="BS35" s="53">
        <v>0</v>
      </c>
      <c r="BT35" s="53">
        <v>1313</v>
      </c>
      <c r="BV35" s="53">
        <v>0</v>
      </c>
      <c r="BW35" s="53">
        <v>525</v>
      </c>
      <c r="BZ35" s="53">
        <v>788</v>
      </c>
      <c r="CA35" s="53">
        <v>0</v>
      </c>
      <c r="CC35" s="53">
        <v>0</v>
      </c>
      <c r="CD35" s="53">
        <v>0</v>
      </c>
      <c r="CG35" s="53">
        <v>0</v>
      </c>
      <c r="CH35" s="53">
        <v>696954</v>
      </c>
      <c r="CJ35" s="53">
        <v>54026</v>
      </c>
      <c r="CK35" s="53">
        <v>76368</v>
      </c>
      <c r="CN35" s="53">
        <v>674612</v>
      </c>
    </row>
    <row r="36" spans="1:92">
      <c r="A36" s="53" t="s">
        <v>11</v>
      </c>
      <c r="B36" s="53">
        <v>2768995</v>
      </c>
      <c r="D36" s="53">
        <v>219089</v>
      </c>
      <c r="E36" s="53">
        <v>211723</v>
      </c>
      <c r="H36" s="53">
        <v>2776361</v>
      </c>
      <c r="I36" s="53">
        <v>76778</v>
      </c>
      <c r="K36" s="53">
        <v>0</v>
      </c>
      <c r="L36" s="53">
        <v>13789</v>
      </c>
      <c r="O36" s="53">
        <v>62989</v>
      </c>
      <c r="P36" s="53">
        <v>735</v>
      </c>
      <c r="R36" s="53">
        <v>0</v>
      </c>
      <c r="S36" s="53">
        <v>56</v>
      </c>
      <c r="V36" s="53">
        <v>679</v>
      </c>
      <c r="W36" s="53">
        <v>76043</v>
      </c>
      <c r="Y36" s="53">
        <v>0</v>
      </c>
      <c r="Z36" s="53">
        <v>13733</v>
      </c>
      <c r="AC36" s="53">
        <v>62310</v>
      </c>
      <c r="AD36" s="53">
        <v>100771</v>
      </c>
      <c r="AF36" s="53">
        <v>1800</v>
      </c>
      <c r="AG36" s="53">
        <v>18704</v>
      </c>
      <c r="AJ36" s="53">
        <v>83867</v>
      </c>
      <c r="AK36" s="53">
        <v>0</v>
      </c>
      <c r="AM36" s="53">
        <v>0</v>
      </c>
      <c r="AN36" s="53">
        <v>0</v>
      </c>
      <c r="AQ36" s="53">
        <v>0</v>
      </c>
      <c r="AR36" s="53">
        <v>0</v>
      </c>
      <c r="AT36" s="53">
        <v>0</v>
      </c>
      <c r="AU36" s="53">
        <v>0</v>
      </c>
      <c r="AX36" s="53">
        <v>0</v>
      </c>
      <c r="AY36" s="53">
        <v>0</v>
      </c>
      <c r="BA36" s="53">
        <v>0</v>
      </c>
      <c r="BB36" s="53">
        <v>0</v>
      </c>
      <c r="BE36" s="53">
        <v>0</v>
      </c>
      <c r="BF36" s="53">
        <v>0</v>
      </c>
      <c r="BH36" s="53">
        <v>0</v>
      </c>
      <c r="BI36" s="53">
        <v>0</v>
      </c>
      <c r="BL36" s="53">
        <v>0</v>
      </c>
      <c r="BM36" s="53">
        <v>0</v>
      </c>
      <c r="BO36" s="53">
        <v>0</v>
      </c>
      <c r="BP36" s="53">
        <v>0</v>
      </c>
      <c r="BS36" s="53">
        <v>0</v>
      </c>
      <c r="BT36" s="53">
        <v>11011</v>
      </c>
      <c r="BV36" s="53">
        <v>0</v>
      </c>
      <c r="BW36" s="53">
        <v>3146</v>
      </c>
      <c r="BZ36" s="53">
        <v>7865</v>
      </c>
      <c r="CA36" s="53">
        <v>0</v>
      </c>
      <c r="CC36" s="53">
        <v>0</v>
      </c>
      <c r="CD36" s="53">
        <v>0</v>
      </c>
      <c r="CG36" s="53">
        <v>0</v>
      </c>
      <c r="CH36" s="53">
        <v>2957555</v>
      </c>
      <c r="CJ36" s="53">
        <v>220889</v>
      </c>
      <c r="CK36" s="53">
        <v>247362</v>
      </c>
      <c r="CN36" s="53">
        <v>2931082</v>
      </c>
    </row>
    <row r="37" spans="1:92">
      <c r="A37" s="53" t="s">
        <v>12</v>
      </c>
      <c r="B37" s="53">
        <v>2056316</v>
      </c>
      <c r="D37" s="53">
        <v>290128</v>
      </c>
      <c r="E37" s="53">
        <v>182908</v>
      </c>
      <c r="H37" s="53">
        <v>2163536</v>
      </c>
      <c r="I37" s="53">
        <v>53947</v>
      </c>
      <c r="K37" s="53">
        <v>0</v>
      </c>
      <c r="L37" s="53">
        <v>15082</v>
      </c>
      <c r="O37" s="53">
        <v>38865</v>
      </c>
      <c r="P37" s="53">
        <v>0</v>
      </c>
      <c r="R37" s="53">
        <v>0</v>
      </c>
      <c r="S37" s="53">
        <v>0</v>
      </c>
      <c r="V37" s="53">
        <v>0</v>
      </c>
      <c r="W37" s="53">
        <v>53947</v>
      </c>
      <c r="Y37" s="53">
        <v>0</v>
      </c>
      <c r="Z37" s="53">
        <v>15082</v>
      </c>
      <c r="AC37" s="53">
        <v>38865</v>
      </c>
      <c r="AD37" s="53">
        <v>7088</v>
      </c>
      <c r="AF37" s="53">
        <v>0</v>
      </c>
      <c r="AG37" s="53">
        <v>1966</v>
      </c>
      <c r="AJ37" s="53">
        <v>5122</v>
      </c>
      <c r="AK37" s="53">
        <v>0</v>
      </c>
      <c r="AM37" s="53">
        <v>0</v>
      </c>
      <c r="AN37" s="53">
        <v>0</v>
      </c>
      <c r="AQ37" s="53">
        <v>0</v>
      </c>
      <c r="AR37" s="53">
        <v>0</v>
      </c>
      <c r="AT37" s="53">
        <v>0</v>
      </c>
      <c r="AU37" s="53">
        <v>0</v>
      </c>
      <c r="AX37" s="53">
        <v>0</v>
      </c>
      <c r="AY37" s="53">
        <v>0</v>
      </c>
      <c r="BA37" s="53">
        <v>0</v>
      </c>
      <c r="BB37" s="53">
        <v>0</v>
      </c>
      <c r="BE37" s="53">
        <v>0</v>
      </c>
      <c r="BF37" s="53">
        <v>39318</v>
      </c>
      <c r="BH37" s="53">
        <v>0</v>
      </c>
      <c r="BI37" s="53">
        <v>4434</v>
      </c>
      <c r="BL37" s="53">
        <v>34884</v>
      </c>
      <c r="BM37" s="53">
        <v>0</v>
      </c>
      <c r="BO37" s="53">
        <v>0</v>
      </c>
      <c r="BP37" s="53">
        <v>0</v>
      </c>
      <c r="BS37" s="53">
        <v>0</v>
      </c>
      <c r="BT37" s="53">
        <v>12113</v>
      </c>
      <c r="BV37" s="53">
        <v>0</v>
      </c>
      <c r="BW37" s="53">
        <v>3390</v>
      </c>
      <c r="BZ37" s="53">
        <v>8723</v>
      </c>
      <c r="CA37" s="53">
        <v>5534</v>
      </c>
      <c r="CC37" s="53">
        <v>0</v>
      </c>
      <c r="CD37" s="53">
        <v>1373</v>
      </c>
      <c r="CG37" s="53">
        <v>4161</v>
      </c>
      <c r="CH37" s="53">
        <v>2174316</v>
      </c>
      <c r="CJ37" s="53">
        <v>290128</v>
      </c>
      <c r="CK37" s="53">
        <v>209153</v>
      </c>
      <c r="CN37" s="53">
        <v>2255291</v>
      </c>
    </row>
    <row r="38" spans="1:92">
      <c r="A38" s="53" t="s">
        <v>13</v>
      </c>
      <c r="B38" s="53">
        <v>1417321</v>
      </c>
      <c r="D38" s="53">
        <v>195200</v>
      </c>
      <c r="E38" s="53">
        <v>114115</v>
      </c>
      <c r="H38" s="53">
        <v>1498406</v>
      </c>
      <c r="I38" s="53">
        <v>301983</v>
      </c>
      <c r="K38" s="53">
        <v>0</v>
      </c>
      <c r="L38" s="53">
        <v>74226</v>
      </c>
      <c r="O38" s="53">
        <v>227757</v>
      </c>
      <c r="P38" s="53">
        <v>110659</v>
      </c>
      <c r="R38" s="53">
        <v>0</v>
      </c>
      <c r="S38" s="53">
        <v>34231</v>
      </c>
      <c r="V38" s="53">
        <v>76428</v>
      </c>
      <c r="W38" s="53">
        <v>191324</v>
      </c>
      <c r="Y38" s="53">
        <v>0</v>
      </c>
      <c r="Z38" s="53">
        <v>39995</v>
      </c>
      <c r="AC38" s="53">
        <v>151329</v>
      </c>
      <c r="AD38" s="53">
        <v>144473</v>
      </c>
      <c r="AF38" s="53">
        <v>1500</v>
      </c>
      <c r="AG38" s="53">
        <v>15437</v>
      </c>
      <c r="AJ38" s="53">
        <v>130536</v>
      </c>
      <c r="AK38" s="53">
        <v>0</v>
      </c>
      <c r="AM38" s="53">
        <v>0</v>
      </c>
      <c r="AN38" s="53">
        <v>0</v>
      </c>
      <c r="AQ38" s="53">
        <v>0</v>
      </c>
      <c r="AR38" s="53">
        <v>0</v>
      </c>
      <c r="AT38" s="53">
        <v>0</v>
      </c>
      <c r="AU38" s="53">
        <v>0</v>
      </c>
      <c r="AX38" s="53">
        <v>0</v>
      </c>
      <c r="AY38" s="53">
        <v>72200</v>
      </c>
      <c r="BA38" s="53">
        <v>0</v>
      </c>
      <c r="BB38" s="53">
        <v>0</v>
      </c>
      <c r="BE38" s="53">
        <v>72200</v>
      </c>
      <c r="BF38" s="53">
        <v>3364</v>
      </c>
      <c r="BH38" s="53">
        <v>0</v>
      </c>
      <c r="BI38" s="53">
        <v>232</v>
      </c>
      <c r="BL38" s="53">
        <v>3132</v>
      </c>
      <c r="BM38" s="53">
        <v>0</v>
      </c>
      <c r="BO38" s="53">
        <v>0</v>
      </c>
      <c r="BP38" s="53">
        <v>0</v>
      </c>
      <c r="BS38" s="53">
        <v>0</v>
      </c>
      <c r="BT38" s="53">
        <v>4400</v>
      </c>
      <c r="BV38" s="53">
        <v>0</v>
      </c>
      <c r="BW38" s="53">
        <v>3562</v>
      </c>
      <c r="BZ38" s="53">
        <v>838</v>
      </c>
      <c r="CA38" s="53">
        <v>100440</v>
      </c>
      <c r="CC38" s="53">
        <v>0</v>
      </c>
      <c r="CD38" s="53">
        <v>14047</v>
      </c>
      <c r="CG38" s="53">
        <v>86393</v>
      </c>
      <c r="CH38" s="53">
        <v>2044181</v>
      </c>
      <c r="CJ38" s="53">
        <v>196700</v>
      </c>
      <c r="CK38" s="53">
        <v>221619</v>
      </c>
      <c r="CN38" s="53">
        <v>2019262</v>
      </c>
    </row>
    <row r="39" spans="1:92">
      <c r="A39" s="53" t="s">
        <v>14</v>
      </c>
      <c r="B39" s="53">
        <v>1752735</v>
      </c>
      <c r="D39" s="53">
        <v>437902</v>
      </c>
      <c r="E39" s="53">
        <v>133656</v>
      </c>
      <c r="H39" s="53">
        <v>2056981</v>
      </c>
      <c r="I39" s="53">
        <v>129902</v>
      </c>
      <c r="K39" s="53">
        <v>0</v>
      </c>
      <c r="L39" s="53">
        <v>23403</v>
      </c>
      <c r="O39" s="53">
        <v>106499</v>
      </c>
      <c r="P39" s="53">
        <v>515</v>
      </c>
      <c r="R39" s="53">
        <v>0</v>
      </c>
      <c r="S39" s="53">
        <v>39</v>
      </c>
      <c r="V39" s="53">
        <v>476</v>
      </c>
      <c r="W39" s="53">
        <v>129387</v>
      </c>
      <c r="Y39" s="53">
        <v>0</v>
      </c>
      <c r="Z39" s="53">
        <v>23364</v>
      </c>
      <c r="AC39" s="53">
        <v>106023</v>
      </c>
      <c r="AD39" s="53">
        <v>205044</v>
      </c>
      <c r="AF39" s="53">
        <v>0</v>
      </c>
      <c r="AG39" s="53">
        <v>13135</v>
      </c>
      <c r="AJ39" s="53">
        <v>191909</v>
      </c>
      <c r="AK39" s="53">
        <v>0</v>
      </c>
      <c r="AM39" s="53">
        <v>0</v>
      </c>
      <c r="AN39" s="53">
        <v>0</v>
      </c>
      <c r="AQ39" s="53">
        <v>0</v>
      </c>
      <c r="AR39" s="53">
        <v>0</v>
      </c>
      <c r="AT39" s="53">
        <v>0</v>
      </c>
      <c r="AU39" s="53">
        <v>0</v>
      </c>
      <c r="AX39" s="53">
        <v>0</v>
      </c>
      <c r="AY39" s="53">
        <v>12100</v>
      </c>
      <c r="BA39" s="53">
        <v>35100</v>
      </c>
      <c r="BB39" s="53">
        <v>0</v>
      </c>
      <c r="BE39" s="53">
        <v>47200</v>
      </c>
      <c r="BF39" s="53">
        <v>34300</v>
      </c>
      <c r="BH39" s="53">
        <v>0</v>
      </c>
      <c r="BI39" s="53">
        <v>2356</v>
      </c>
      <c r="BL39" s="53">
        <v>31944</v>
      </c>
      <c r="BM39" s="53">
        <v>0</v>
      </c>
      <c r="BO39" s="53">
        <v>0</v>
      </c>
      <c r="BP39" s="53">
        <v>0</v>
      </c>
      <c r="BS39" s="53">
        <v>0</v>
      </c>
      <c r="BT39" s="53">
        <v>0</v>
      </c>
      <c r="BV39" s="53">
        <v>0</v>
      </c>
      <c r="BW39" s="53">
        <v>0</v>
      </c>
      <c r="BZ39" s="53">
        <v>0</v>
      </c>
      <c r="CA39" s="53">
        <v>168286</v>
      </c>
      <c r="CC39" s="53">
        <v>0</v>
      </c>
      <c r="CD39" s="53">
        <v>16764</v>
      </c>
      <c r="CG39" s="53">
        <v>151522</v>
      </c>
      <c r="CH39" s="53">
        <v>2302367</v>
      </c>
      <c r="CJ39" s="53">
        <v>473002</v>
      </c>
      <c r="CK39" s="53">
        <v>189314</v>
      </c>
      <c r="CN39" s="53">
        <v>2586055</v>
      </c>
    </row>
    <row r="40" spans="1:92">
      <c r="A40" s="53" t="s">
        <v>47</v>
      </c>
      <c r="B40" s="53">
        <v>3469156</v>
      </c>
      <c r="D40" s="53">
        <v>366500</v>
      </c>
      <c r="E40" s="53">
        <v>377547</v>
      </c>
      <c r="H40" s="53">
        <v>3458109</v>
      </c>
      <c r="I40" s="53">
        <v>517020</v>
      </c>
      <c r="K40" s="53">
        <v>0</v>
      </c>
      <c r="L40" s="53">
        <v>115072</v>
      </c>
      <c r="O40" s="53">
        <v>401948</v>
      </c>
      <c r="P40" s="53">
        <v>57859</v>
      </c>
      <c r="R40" s="53">
        <v>0</v>
      </c>
      <c r="S40" s="53">
        <v>23144</v>
      </c>
      <c r="V40" s="53">
        <v>34715</v>
      </c>
      <c r="W40" s="53">
        <v>459161</v>
      </c>
      <c r="Y40" s="53">
        <v>0</v>
      </c>
      <c r="Z40" s="53">
        <v>91928</v>
      </c>
      <c r="AC40" s="53">
        <v>367233</v>
      </c>
      <c r="AD40" s="53">
        <v>1414275</v>
      </c>
      <c r="AF40" s="53">
        <v>281601</v>
      </c>
      <c r="AG40" s="53">
        <v>83181</v>
      </c>
      <c r="AJ40" s="53">
        <v>1612695</v>
      </c>
      <c r="AK40" s="53">
        <v>40209</v>
      </c>
      <c r="AM40" s="53">
        <v>0</v>
      </c>
      <c r="AN40" s="53">
        <v>2572</v>
      </c>
      <c r="AQ40" s="53">
        <v>37637</v>
      </c>
      <c r="AR40" s="53">
        <v>0</v>
      </c>
      <c r="AT40" s="53">
        <v>0</v>
      </c>
      <c r="AU40" s="53">
        <v>0</v>
      </c>
      <c r="AX40" s="53">
        <v>0</v>
      </c>
      <c r="AY40" s="53">
        <v>262312</v>
      </c>
      <c r="BA40" s="53">
        <v>0</v>
      </c>
      <c r="BB40" s="53">
        <v>37284</v>
      </c>
      <c r="BE40" s="53">
        <v>225028</v>
      </c>
      <c r="BF40" s="53">
        <v>1174282</v>
      </c>
      <c r="BH40" s="53">
        <v>152800</v>
      </c>
      <c r="BI40" s="53">
        <v>192592</v>
      </c>
      <c r="BL40" s="53">
        <v>1134490</v>
      </c>
      <c r="BM40" s="53">
        <v>0</v>
      </c>
      <c r="BO40" s="53">
        <v>0</v>
      </c>
      <c r="BP40" s="53">
        <v>0</v>
      </c>
      <c r="BS40" s="53">
        <v>0</v>
      </c>
      <c r="BT40" s="53">
        <v>0</v>
      </c>
      <c r="BV40" s="53">
        <v>0</v>
      </c>
      <c r="BW40" s="53">
        <v>0</v>
      </c>
      <c r="BZ40" s="53">
        <v>0</v>
      </c>
      <c r="CA40" s="53">
        <v>25522</v>
      </c>
      <c r="CC40" s="53">
        <v>0</v>
      </c>
      <c r="CD40" s="53">
        <v>9533</v>
      </c>
      <c r="CG40" s="53">
        <v>15989</v>
      </c>
      <c r="CH40" s="53">
        <v>6902776</v>
      </c>
      <c r="CJ40" s="53">
        <v>800901</v>
      </c>
      <c r="CK40" s="53">
        <v>817781</v>
      </c>
      <c r="CN40" s="53">
        <v>6885896</v>
      </c>
    </row>
    <row r="41" spans="1:92">
      <c r="A41" s="53" t="s">
        <v>48</v>
      </c>
      <c r="B41" s="53">
        <v>6745652</v>
      </c>
      <c r="D41" s="53">
        <v>104600</v>
      </c>
      <c r="E41" s="53">
        <v>683246</v>
      </c>
      <c r="H41" s="53">
        <v>6167006</v>
      </c>
      <c r="I41" s="53">
        <v>1462620</v>
      </c>
      <c r="K41" s="53">
        <v>0</v>
      </c>
      <c r="L41" s="53">
        <v>192441</v>
      </c>
      <c r="O41" s="53">
        <v>1270179</v>
      </c>
      <c r="P41" s="53">
        <v>99879</v>
      </c>
      <c r="R41" s="53">
        <v>0</v>
      </c>
      <c r="S41" s="53">
        <v>24805</v>
      </c>
      <c r="V41" s="53">
        <v>75074</v>
      </c>
      <c r="W41" s="53">
        <v>1362741</v>
      </c>
      <c r="Y41" s="53">
        <v>0</v>
      </c>
      <c r="Z41" s="53">
        <v>167636</v>
      </c>
      <c r="AC41" s="53">
        <v>1195105</v>
      </c>
      <c r="AD41" s="53">
        <v>5031151</v>
      </c>
      <c r="AF41" s="53">
        <v>897578</v>
      </c>
      <c r="AG41" s="53">
        <v>129581</v>
      </c>
      <c r="AJ41" s="53">
        <v>5799148</v>
      </c>
      <c r="AK41" s="53">
        <v>3080</v>
      </c>
      <c r="AM41" s="53">
        <v>0</v>
      </c>
      <c r="AN41" s="53">
        <v>220</v>
      </c>
      <c r="AQ41" s="53">
        <v>2860</v>
      </c>
      <c r="AR41" s="53">
        <v>0</v>
      </c>
      <c r="AT41" s="53">
        <v>0</v>
      </c>
      <c r="AU41" s="53">
        <v>0</v>
      </c>
      <c r="AX41" s="53">
        <v>0</v>
      </c>
      <c r="AY41" s="53">
        <v>1548966</v>
      </c>
      <c r="BA41" s="53">
        <v>561500</v>
      </c>
      <c r="BB41" s="53">
        <v>95275</v>
      </c>
      <c r="BE41" s="53">
        <v>2015191</v>
      </c>
      <c r="BF41" s="53">
        <v>413598</v>
      </c>
      <c r="BH41" s="53">
        <v>0</v>
      </c>
      <c r="BI41" s="53">
        <v>90410</v>
      </c>
      <c r="BL41" s="53">
        <v>323188</v>
      </c>
      <c r="BM41" s="53">
        <v>0</v>
      </c>
      <c r="BO41" s="53">
        <v>0</v>
      </c>
      <c r="BP41" s="53">
        <v>0</v>
      </c>
      <c r="BS41" s="53">
        <v>0</v>
      </c>
      <c r="BT41" s="53">
        <v>298235</v>
      </c>
      <c r="BV41" s="53">
        <v>0</v>
      </c>
      <c r="BW41" s="53">
        <v>26643</v>
      </c>
      <c r="BZ41" s="53">
        <v>271592</v>
      </c>
      <c r="CA41" s="53">
        <v>87854</v>
      </c>
      <c r="CC41" s="53">
        <v>0</v>
      </c>
      <c r="CD41" s="53">
        <v>19654</v>
      </c>
      <c r="CG41" s="53">
        <v>68200</v>
      </c>
      <c r="CH41" s="53">
        <v>15591156</v>
      </c>
      <c r="CJ41" s="53">
        <v>1563678</v>
      </c>
      <c r="CK41" s="53">
        <v>1237470</v>
      </c>
      <c r="CN41" s="53">
        <v>15917364</v>
      </c>
    </row>
    <row r="42" spans="1:92">
      <c r="A42" s="53" t="s">
        <v>15</v>
      </c>
      <c r="B42" s="53">
        <v>1314891</v>
      </c>
      <c r="D42" s="53">
        <v>141444</v>
      </c>
      <c r="E42" s="53">
        <v>154090</v>
      </c>
      <c r="H42" s="53">
        <v>1302245</v>
      </c>
      <c r="I42" s="53">
        <v>153511</v>
      </c>
      <c r="K42" s="53">
        <v>0</v>
      </c>
      <c r="L42" s="53">
        <v>37252</v>
      </c>
      <c r="O42" s="53">
        <v>116259</v>
      </c>
      <c r="P42" s="53">
        <v>0</v>
      </c>
      <c r="R42" s="53">
        <v>0</v>
      </c>
      <c r="S42" s="53">
        <v>0</v>
      </c>
      <c r="V42" s="53">
        <v>0</v>
      </c>
      <c r="W42" s="53">
        <v>153511</v>
      </c>
      <c r="Y42" s="53">
        <v>0</v>
      </c>
      <c r="Z42" s="53">
        <v>37252</v>
      </c>
      <c r="AC42" s="53">
        <v>116259</v>
      </c>
      <c r="AD42" s="53">
        <v>47951</v>
      </c>
      <c r="AF42" s="53">
        <v>29314</v>
      </c>
      <c r="AG42" s="53">
        <v>1781</v>
      </c>
      <c r="AJ42" s="53">
        <v>75484</v>
      </c>
      <c r="AK42" s="53">
        <v>0</v>
      </c>
      <c r="AM42" s="53">
        <v>0</v>
      </c>
      <c r="AN42" s="53">
        <v>0</v>
      </c>
      <c r="AQ42" s="53">
        <v>0</v>
      </c>
      <c r="AR42" s="53">
        <v>0</v>
      </c>
      <c r="AT42" s="53">
        <v>0</v>
      </c>
      <c r="AU42" s="53">
        <v>0</v>
      </c>
      <c r="AX42" s="53">
        <v>0</v>
      </c>
      <c r="AY42" s="53">
        <v>13214</v>
      </c>
      <c r="BA42" s="53">
        <v>0</v>
      </c>
      <c r="BB42" s="53">
        <v>1069</v>
      </c>
      <c r="BE42" s="53">
        <v>12145</v>
      </c>
      <c r="BF42" s="53">
        <v>109852</v>
      </c>
      <c r="BH42" s="53">
        <v>0</v>
      </c>
      <c r="BI42" s="53">
        <v>9753</v>
      </c>
      <c r="BL42" s="53">
        <v>100099</v>
      </c>
      <c r="BM42" s="53">
        <v>0</v>
      </c>
      <c r="BO42" s="53">
        <v>0</v>
      </c>
      <c r="BP42" s="53">
        <v>0</v>
      </c>
      <c r="BS42" s="53">
        <v>0</v>
      </c>
      <c r="BT42" s="53">
        <v>136065</v>
      </c>
      <c r="BV42" s="53">
        <v>0</v>
      </c>
      <c r="BW42" s="53">
        <v>28450</v>
      </c>
      <c r="BZ42" s="53">
        <v>107615</v>
      </c>
      <c r="CA42" s="53">
        <v>0</v>
      </c>
      <c r="CC42" s="53">
        <v>0</v>
      </c>
      <c r="CD42" s="53">
        <v>0</v>
      </c>
      <c r="CG42" s="53">
        <v>0</v>
      </c>
      <c r="CH42" s="53">
        <v>1775484</v>
      </c>
      <c r="CJ42" s="53">
        <v>170758</v>
      </c>
      <c r="CK42" s="53">
        <v>232395</v>
      </c>
      <c r="CN42" s="53">
        <v>1713847</v>
      </c>
    </row>
    <row r="43" spans="1:92">
      <c r="A43" s="53" t="s">
        <v>42</v>
      </c>
      <c r="B43" s="53">
        <v>5348464</v>
      </c>
      <c r="D43" s="53">
        <v>812106</v>
      </c>
      <c r="E43" s="53">
        <v>347088</v>
      </c>
      <c r="H43" s="53">
        <v>5813482</v>
      </c>
      <c r="I43" s="53">
        <v>279645</v>
      </c>
      <c r="K43" s="53">
        <v>0</v>
      </c>
      <c r="L43" s="53">
        <v>99600</v>
      </c>
      <c r="O43" s="53">
        <v>180045</v>
      </c>
      <c r="P43" s="53">
        <v>0</v>
      </c>
      <c r="R43" s="53">
        <v>0</v>
      </c>
      <c r="S43" s="53">
        <v>0</v>
      </c>
      <c r="V43" s="53">
        <v>0</v>
      </c>
      <c r="W43" s="53">
        <v>279645</v>
      </c>
      <c r="Y43" s="53">
        <v>0</v>
      </c>
      <c r="Z43" s="53">
        <v>99600</v>
      </c>
      <c r="AC43" s="53">
        <v>180045</v>
      </c>
      <c r="AD43" s="53">
        <v>60797</v>
      </c>
      <c r="AF43" s="53">
        <v>16052</v>
      </c>
      <c r="AG43" s="53">
        <v>1486</v>
      </c>
      <c r="AJ43" s="53">
        <v>75363</v>
      </c>
      <c r="AK43" s="53">
        <v>0</v>
      </c>
      <c r="AM43" s="53">
        <v>0</v>
      </c>
      <c r="AN43" s="53">
        <v>0</v>
      </c>
      <c r="AQ43" s="53">
        <v>0</v>
      </c>
      <c r="AR43" s="53">
        <v>0</v>
      </c>
      <c r="AT43" s="53">
        <v>0</v>
      </c>
      <c r="AU43" s="53">
        <v>0</v>
      </c>
      <c r="AX43" s="53">
        <v>0</v>
      </c>
      <c r="AY43" s="53">
        <v>0</v>
      </c>
      <c r="BA43" s="53">
        <v>0</v>
      </c>
      <c r="BB43" s="53">
        <v>0</v>
      </c>
      <c r="BE43" s="53">
        <v>0</v>
      </c>
      <c r="BF43" s="53">
        <v>0</v>
      </c>
      <c r="BH43" s="53">
        <v>0</v>
      </c>
      <c r="BI43" s="53">
        <v>0</v>
      </c>
      <c r="BL43" s="53">
        <v>0</v>
      </c>
      <c r="BM43" s="53">
        <v>0</v>
      </c>
      <c r="BO43" s="53">
        <v>0</v>
      </c>
      <c r="BP43" s="53">
        <v>0</v>
      </c>
      <c r="BS43" s="53">
        <v>0</v>
      </c>
      <c r="BT43" s="53">
        <v>10969</v>
      </c>
      <c r="BV43" s="53">
        <v>0</v>
      </c>
      <c r="BW43" s="53">
        <v>3937</v>
      </c>
      <c r="BZ43" s="53">
        <v>7032</v>
      </c>
      <c r="CA43" s="53">
        <v>37939</v>
      </c>
      <c r="CC43" s="53">
        <v>0</v>
      </c>
      <c r="CD43" s="53">
        <v>10925</v>
      </c>
      <c r="CG43" s="53">
        <v>27014</v>
      </c>
      <c r="CH43" s="53">
        <v>5737814</v>
      </c>
      <c r="CJ43" s="53">
        <v>828158</v>
      </c>
      <c r="CK43" s="53">
        <v>463036</v>
      </c>
      <c r="CN43" s="53">
        <v>6102936</v>
      </c>
    </row>
    <row r="44" spans="1:92">
      <c r="A44" s="53" t="s">
        <v>16</v>
      </c>
      <c r="B44" s="53">
        <v>1625314</v>
      </c>
      <c r="D44" s="53">
        <v>410088</v>
      </c>
      <c r="E44" s="53">
        <v>142617</v>
      </c>
      <c r="H44" s="53">
        <v>1892785</v>
      </c>
      <c r="I44" s="53">
        <v>100043</v>
      </c>
      <c r="K44" s="53">
        <v>0</v>
      </c>
      <c r="L44" s="53">
        <v>28418</v>
      </c>
      <c r="O44" s="53">
        <v>71625</v>
      </c>
      <c r="P44" s="53">
        <v>956</v>
      </c>
      <c r="R44" s="53">
        <v>0</v>
      </c>
      <c r="S44" s="53">
        <v>73</v>
      </c>
      <c r="V44" s="53">
        <v>883</v>
      </c>
      <c r="W44" s="53">
        <v>99087</v>
      </c>
      <c r="Y44" s="53">
        <v>0</v>
      </c>
      <c r="Z44" s="53">
        <v>28345</v>
      </c>
      <c r="AC44" s="53">
        <v>70742</v>
      </c>
      <c r="AD44" s="53">
        <v>87827</v>
      </c>
      <c r="AF44" s="53">
        <v>0</v>
      </c>
      <c r="AG44" s="53">
        <v>3481</v>
      </c>
      <c r="AJ44" s="53">
        <v>84346</v>
      </c>
      <c r="AK44" s="53">
        <v>0</v>
      </c>
      <c r="AM44" s="53">
        <v>0</v>
      </c>
      <c r="AN44" s="53">
        <v>0</v>
      </c>
      <c r="AQ44" s="53">
        <v>0</v>
      </c>
      <c r="AR44" s="53">
        <v>0</v>
      </c>
      <c r="AT44" s="53">
        <v>0</v>
      </c>
      <c r="AU44" s="53">
        <v>0</v>
      </c>
      <c r="AX44" s="53">
        <v>0</v>
      </c>
      <c r="AY44" s="53">
        <v>142255</v>
      </c>
      <c r="BA44" s="53">
        <v>0</v>
      </c>
      <c r="BB44" s="53">
        <v>8728</v>
      </c>
      <c r="BE44" s="53">
        <v>133527</v>
      </c>
      <c r="BF44" s="53">
        <v>201190</v>
      </c>
      <c r="BH44" s="53">
        <v>105400</v>
      </c>
      <c r="BI44" s="53">
        <v>13570</v>
      </c>
      <c r="BL44" s="53">
        <v>293020</v>
      </c>
      <c r="BM44" s="53">
        <v>0</v>
      </c>
      <c r="BO44" s="53">
        <v>0</v>
      </c>
      <c r="BP44" s="53">
        <v>0</v>
      </c>
      <c r="BS44" s="53">
        <v>0</v>
      </c>
      <c r="BT44" s="53">
        <v>15175</v>
      </c>
      <c r="BV44" s="53">
        <v>0</v>
      </c>
      <c r="BW44" s="53">
        <v>4512</v>
      </c>
      <c r="BZ44" s="53">
        <v>10663</v>
      </c>
      <c r="CA44" s="53">
        <v>4564</v>
      </c>
      <c r="CC44" s="53">
        <v>0</v>
      </c>
      <c r="CD44" s="53">
        <v>752</v>
      </c>
      <c r="CG44" s="53">
        <v>3812</v>
      </c>
      <c r="CH44" s="53">
        <v>2176368</v>
      </c>
      <c r="CJ44" s="53">
        <v>515488</v>
      </c>
      <c r="CK44" s="53">
        <v>202078</v>
      </c>
      <c r="CN44" s="53">
        <v>2489778</v>
      </c>
    </row>
    <row r="45" spans="1:92">
      <c r="A45" s="53" t="s">
        <v>66</v>
      </c>
      <c r="B45" s="53">
        <f>SUM(B4:B44)</f>
        <v>334432246</v>
      </c>
      <c r="D45" s="53">
        <f>SUM(D4:D44)</f>
        <v>33631679</v>
      </c>
      <c r="E45" s="53">
        <f>SUM(E4:E44)</f>
        <v>25206068</v>
      </c>
      <c r="H45" s="53">
        <f>SUM(H4:H44)</f>
        <v>342857857</v>
      </c>
      <c r="I45" s="53">
        <f>SUM(I4:I44)</f>
        <v>46327976</v>
      </c>
      <c r="K45" s="53">
        <f>SUM(K4:K44)</f>
        <v>0</v>
      </c>
      <c r="L45" s="53">
        <f>SUM(L4:L44)</f>
        <v>7025606</v>
      </c>
      <c r="O45" s="53">
        <f>SUM(O4:O44)</f>
        <v>39302370</v>
      </c>
      <c r="P45" s="53">
        <f>SUM(P4:P44)</f>
        <v>2700378</v>
      </c>
      <c r="R45" s="53">
        <f>SUM(R4:R44)</f>
        <v>0</v>
      </c>
      <c r="S45" s="53">
        <f>SUM(S4:S44)</f>
        <v>605194</v>
      </c>
      <c r="V45" s="53">
        <f>SUM(V4:V44)</f>
        <v>2095184</v>
      </c>
      <c r="W45" s="53">
        <f>SUM(W4:W44)</f>
        <v>43627598</v>
      </c>
      <c r="Y45" s="53">
        <f>SUM(Y4:Y44)</f>
        <v>0</v>
      </c>
      <c r="Z45" s="53">
        <f>SUM(Z4:Z44)</f>
        <v>6420412</v>
      </c>
      <c r="AC45" s="53">
        <f>SUM(AC4:AC44)</f>
        <v>37207186</v>
      </c>
      <c r="AD45" s="53">
        <f>SUM(AD4:AD44)</f>
        <v>112062151</v>
      </c>
      <c r="AF45" s="53">
        <f>SUM(AF4:AF44)</f>
        <v>20014730</v>
      </c>
      <c r="AG45" s="53">
        <f>SUM(AG4:AG44)</f>
        <v>5470975</v>
      </c>
      <c r="AJ45" s="53">
        <f>SUM(AJ4:AJ44)</f>
        <v>126605906</v>
      </c>
      <c r="AK45" s="53">
        <f>SUM(AK4:AK44)</f>
        <v>2952315</v>
      </c>
      <c r="AM45" s="53">
        <f>SUM(AM4:AM44)</f>
        <v>31000</v>
      </c>
      <c r="AN45" s="53">
        <f>SUM(AN4:AN44)</f>
        <v>501151</v>
      </c>
      <c r="AQ45" s="53">
        <f>SUM(AQ4:AQ44)</f>
        <v>2482164</v>
      </c>
      <c r="AR45" s="53">
        <f>SUM(AR4:AR44)</f>
        <v>0</v>
      </c>
      <c r="AT45" s="53">
        <f>SUM(AT4:AT44)</f>
        <v>0</v>
      </c>
      <c r="AU45" s="53">
        <f>SUM(AU4:AU44)</f>
        <v>0</v>
      </c>
      <c r="AX45" s="53">
        <f>SUM(AX4:AX44)</f>
        <v>0</v>
      </c>
      <c r="AY45" s="53">
        <f>SUM(AY4:AY44)</f>
        <v>30412196</v>
      </c>
      <c r="BA45" s="53">
        <f>SUM(BA4:BA44)</f>
        <v>2699000</v>
      </c>
      <c r="BB45" s="53">
        <f>SUM(BB4:BB44)</f>
        <v>3766881</v>
      </c>
      <c r="BE45" s="53">
        <f>SUM(BE4:BE44)</f>
        <v>29344315</v>
      </c>
      <c r="BF45" s="53">
        <f>SUM(BF4:BF44)</f>
        <v>29513774</v>
      </c>
      <c r="BH45" s="53">
        <f>SUM(BH4:BH44)</f>
        <v>2541400</v>
      </c>
      <c r="BI45" s="53">
        <f>SUM(BI4:BI44)</f>
        <v>4109757</v>
      </c>
      <c r="BL45" s="53">
        <f>SUM(BL4:BL44)</f>
        <v>27945417</v>
      </c>
      <c r="BM45" s="53">
        <f>SUM(BM4:BM44)</f>
        <v>7100</v>
      </c>
      <c r="BO45" s="53">
        <f>SUM(BO4:BO44)</f>
        <v>0</v>
      </c>
      <c r="BP45" s="53">
        <f>SUM(BP4:BP44)</f>
        <v>7100</v>
      </c>
      <c r="BS45" s="53">
        <f>SUM(BS4:BS44)</f>
        <v>0</v>
      </c>
      <c r="BT45" s="53">
        <f>SUM(BT4:BT44)</f>
        <v>18173395</v>
      </c>
      <c r="BV45" s="53">
        <f>SUM(BV4:BV44)</f>
        <v>827500</v>
      </c>
      <c r="BW45" s="53">
        <f>SUM(BW4:BW44)</f>
        <v>2456268</v>
      </c>
      <c r="BZ45" s="53">
        <f>SUM(BZ4:BZ44)</f>
        <v>16544627</v>
      </c>
      <c r="CA45" s="53">
        <f>SUM(CA4:CA44)</f>
        <v>2311891</v>
      </c>
      <c r="CC45" s="53">
        <f>SUM(CC4:CC44)</f>
        <v>129700</v>
      </c>
      <c r="CD45" s="53">
        <f>SUM(CD4:CD44)</f>
        <v>587494</v>
      </c>
      <c r="CG45" s="53">
        <f>SUM(CG4:CG44)</f>
        <v>1854097</v>
      </c>
      <c r="CH45" s="53">
        <f>SUM(CH4:CH44)</f>
        <v>576193044</v>
      </c>
      <c r="CJ45" s="53">
        <f>SUM(CJ4:CJ44)</f>
        <v>59875009</v>
      </c>
      <c r="CK45" s="53">
        <f>SUM(CK4:CK44)</f>
        <v>49131300</v>
      </c>
      <c r="CN45" s="53">
        <f>SUM(CN4:CN44)</f>
        <v>586936753</v>
      </c>
    </row>
    <row r="47" spans="1:92">
      <c r="A47" s="53">
        <v>2</v>
      </c>
      <c r="B47" s="53">
        <v>334432246</v>
      </c>
      <c r="D47" s="53">
        <v>33631679</v>
      </c>
      <c r="E47" s="53">
        <v>25206068</v>
      </c>
      <c r="H47" s="53">
        <v>342857857</v>
      </c>
    </row>
    <row r="48" spans="1:92">
      <c r="A48" s="53">
        <v>5</v>
      </c>
      <c r="B48" s="53">
        <v>46327976</v>
      </c>
      <c r="D48" s="53">
        <v>0</v>
      </c>
      <c r="E48" s="53">
        <v>7025606</v>
      </c>
      <c r="H48" s="53">
        <v>39302370</v>
      </c>
    </row>
    <row r="49" spans="1:8">
      <c r="A49" s="53">
        <v>6</v>
      </c>
      <c r="B49" s="53">
        <v>2700378</v>
      </c>
      <c r="D49" s="53">
        <v>0</v>
      </c>
      <c r="E49" s="53">
        <v>605194</v>
      </c>
      <c r="H49" s="53">
        <v>2095184</v>
      </c>
    </row>
    <row r="50" spans="1:8">
      <c r="A50" s="53">
        <v>7</v>
      </c>
      <c r="B50" s="53">
        <v>43627598</v>
      </c>
      <c r="D50" s="53">
        <v>0</v>
      </c>
      <c r="E50" s="53">
        <v>6420412</v>
      </c>
      <c r="H50" s="53">
        <v>37207186</v>
      </c>
    </row>
    <row r="51" spans="1:8">
      <c r="A51" s="53">
        <v>78</v>
      </c>
      <c r="B51" s="53">
        <v>112062151</v>
      </c>
      <c r="D51" s="53">
        <v>20014730</v>
      </c>
      <c r="E51" s="53">
        <v>5470975</v>
      </c>
      <c r="H51" s="53">
        <v>126605906</v>
      </c>
    </row>
    <row r="52" spans="1:8">
      <c r="A52" s="53">
        <v>10</v>
      </c>
      <c r="B52" s="53">
        <v>2952315</v>
      </c>
      <c r="D52" s="53">
        <v>31000</v>
      </c>
      <c r="E52" s="53">
        <v>501151</v>
      </c>
      <c r="H52" s="53">
        <v>2482164</v>
      </c>
    </row>
    <row r="53" spans="1:8">
      <c r="A53" s="53">
        <v>11</v>
      </c>
      <c r="B53" s="53">
        <v>0</v>
      </c>
      <c r="D53" s="53">
        <v>0</v>
      </c>
      <c r="E53" s="53">
        <v>0</v>
      </c>
      <c r="H53" s="53">
        <v>0</v>
      </c>
    </row>
    <row r="54" spans="1:8">
      <c r="A54" s="53">
        <v>12</v>
      </c>
      <c r="B54" s="53">
        <v>30412196</v>
      </c>
      <c r="D54" s="53">
        <v>2699000</v>
      </c>
      <c r="E54" s="53">
        <v>3766881</v>
      </c>
      <c r="H54" s="53">
        <v>29344315</v>
      </c>
    </row>
    <row r="55" spans="1:8">
      <c r="A55" s="53">
        <v>13</v>
      </c>
      <c r="B55" s="53">
        <v>29513774</v>
      </c>
      <c r="D55" s="53">
        <v>2541400</v>
      </c>
      <c r="E55" s="53">
        <v>4109757</v>
      </c>
      <c r="H55" s="53">
        <v>27945417</v>
      </c>
    </row>
    <row r="56" spans="1:8">
      <c r="A56" s="53">
        <v>15</v>
      </c>
      <c r="B56" s="53">
        <v>7100</v>
      </c>
      <c r="D56" s="53">
        <v>0</v>
      </c>
      <c r="E56" s="53">
        <v>7100</v>
      </c>
      <c r="H56" s="53">
        <v>0</v>
      </c>
    </row>
    <row r="57" spans="1:8">
      <c r="A57" s="53">
        <v>28</v>
      </c>
      <c r="B57" s="53">
        <v>18173395</v>
      </c>
      <c r="D57" s="53">
        <v>827500</v>
      </c>
      <c r="E57" s="53">
        <v>2456268</v>
      </c>
      <c r="H57" s="53">
        <v>16544627</v>
      </c>
    </row>
    <row r="58" spans="1:8">
      <c r="A58" s="53">
        <v>30</v>
      </c>
      <c r="B58" s="53">
        <v>2311891</v>
      </c>
      <c r="D58" s="53">
        <v>129700</v>
      </c>
      <c r="E58" s="53">
        <v>587494</v>
      </c>
      <c r="H58" s="53">
        <v>1854097</v>
      </c>
    </row>
    <row r="59" spans="1:8">
      <c r="A59" s="53">
        <v>31</v>
      </c>
      <c r="B59" s="53">
        <v>576193044</v>
      </c>
      <c r="D59" s="53">
        <v>59875009</v>
      </c>
      <c r="E59" s="53">
        <v>49131300</v>
      </c>
      <c r="H59" s="53">
        <v>586936753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H2" sqref="H2"/>
    </sheetView>
  </sheetViews>
  <sheetFormatPr defaultRowHeight="13"/>
  <cols>
    <col min="1" max="1" width="5.36328125" customWidth="1"/>
    <col min="3" max="3" width="20.90625" customWidth="1"/>
    <col min="10" max="10" width="10.08984375" customWidth="1"/>
    <col min="11" max="11" width="10.7265625" customWidth="1"/>
  </cols>
  <sheetData>
    <row r="1" spans="1:11">
      <c r="A1" t="s">
        <v>19</v>
      </c>
      <c r="D1" t="s">
        <v>106</v>
      </c>
      <c r="E1" t="s">
        <v>107</v>
      </c>
      <c r="F1" t="s">
        <v>86</v>
      </c>
      <c r="I1" t="s">
        <v>87</v>
      </c>
      <c r="J1" t="s">
        <v>108</v>
      </c>
    </row>
    <row r="2" spans="1:11">
      <c r="F2" t="s">
        <v>20</v>
      </c>
      <c r="G2" t="s">
        <v>21</v>
      </c>
      <c r="H2" t="s">
        <v>22</v>
      </c>
      <c r="J2" t="s">
        <v>88</v>
      </c>
      <c r="K2" t="s">
        <v>49</v>
      </c>
    </row>
    <row r="3" spans="1:11">
      <c r="I3" t="s">
        <v>76</v>
      </c>
    </row>
    <row r="4" spans="1:11">
      <c r="D4" t="s">
        <v>50</v>
      </c>
      <c r="E4" t="s">
        <v>51</v>
      </c>
      <c r="F4" t="s">
        <v>52</v>
      </c>
      <c r="I4" t="s">
        <v>109</v>
      </c>
    </row>
    <row r="5" spans="1:11">
      <c r="A5">
        <v>1</v>
      </c>
      <c r="B5" t="s">
        <v>89</v>
      </c>
      <c r="D5">
        <v>58337554</v>
      </c>
      <c r="E5">
        <v>6378800</v>
      </c>
      <c r="F5">
        <v>4378518</v>
      </c>
      <c r="G5">
        <v>793659</v>
      </c>
      <c r="H5">
        <v>5172177</v>
      </c>
      <c r="I5">
        <v>60337836</v>
      </c>
      <c r="J5">
        <v>59420006</v>
      </c>
      <c r="K5">
        <v>917830</v>
      </c>
    </row>
    <row r="6" spans="1:11">
      <c r="A6">
        <v>2</v>
      </c>
      <c r="B6" t="s">
        <v>53</v>
      </c>
      <c r="D6">
        <v>30335066</v>
      </c>
      <c r="E6">
        <v>1428800</v>
      </c>
      <c r="F6">
        <v>1810576</v>
      </c>
      <c r="G6">
        <v>500389</v>
      </c>
      <c r="H6">
        <v>2310965</v>
      </c>
      <c r="I6">
        <v>29953290</v>
      </c>
      <c r="J6">
        <v>28125503</v>
      </c>
      <c r="K6">
        <v>1827787</v>
      </c>
    </row>
    <row r="7" spans="1:11">
      <c r="A7">
        <v>3</v>
      </c>
      <c r="B7" t="s">
        <v>54</v>
      </c>
      <c r="D7">
        <v>406952</v>
      </c>
      <c r="E7">
        <v>130100</v>
      </c>
      <c r="F7">
        <v>69508</v>
      </c>
      <c r="G7">
        <v>2809</v>
      </c>
      <c r="H7">
        <v>72317</v>
      </c>
      <c r="I7">
        <v>467544</v>
      </c>
      <c r="J7">
        <v>466813</v>
      </c>
      <c r="K7">
        <v>731</v>
      </c>
    </row>
    <row r="8" spans="1:11">
      <c r="A8">
        <v>4</v>
      </c>
      <c r="B8" t="s">
        <v>90</v>
      </c>
      <c r="D8">
        <v>2371627</v>
      </c>
      <c r="E8">
        <v>0</v>
      </c>
      <c r="F8">
        <v>271173</v>
      </c>
      <c r="G8">
        <v>8992</v>
      </c>
      <c r="H8">
        <v>280165</v>
      </c>
      <c r="I8">
        <v>2100454</v>
      </c>
      <c r="J8">
        <v>940406</v>
      </c>
      <c r="K8">
        <v>1160048</v>
      </c>
    </row>
    <row r="9" spans="1:11">
      <c r="A9">
        <v>5</v>
      </c>
      <c r="B9" t="s">
        <v>91</v>
      </c>
      <c r="D9">
        <v>151300</v>
      </c>
      <c r="E9">
        <v>263000</v>
      </c>
      <c r="F9">
        <v>0</v>
      </c>
      <c r="G9">
        <v>1320</v>
      </c>
      <c r="H9">
        <v>1320</v>
      </c>
      <c r="I9">
        <v>414300</v>
      </c>
      <c r="J9">
        <v>414300</v>
      </c>
      <c r="K9">
        <v>0</v>
      </c>
    </row>
    <row r="10" spans="1:11">
      <c r="A10">
        <v>6</v>
      </c>
      <c r="B10" t="s">
        <v>92</v>
      </c>
      <c r="D10">
        <v>91831685</v>
      </c>
      <c r="E10">
        <v>9110700</v>
      </c>
      <c r="F10">
        <v>7819663</v>
      </c>
      <c r="G10">
        <v>1494071</v>
      </c>
      <c r="H10">
        <v>9313734</v>
      </c>
      <c r="I10">
        <v>93122722</v>
      </c>
      <c r="J10">
        <v>79996621</v>
      </c>
      <c r="K10">
        <v>13126101</v>
      </c>
    </row>
    <row r="11" spans="1:11">
      <c r="A11">
        <v>7</v>
      </c>
      <c r="B11" t="s">
        <v>93</v>
      </c>
      <c r="D11">
        <v>125074388</v>
      </c>
      <c r="E11">
        <v>14559800</v>
      </c>
      <c r="F11">
        <v>15521794</v>
      </c>
      <c r="G11">
        <v>1705809</v>
      </c>
      <c r="H11">
        <v>17227603</v>
      </c>
      <c r="I11">
        <v>124112394</v>
      </c>
      <c r="J11">
        <v>30617683</v>
      </c>
      <c r="K11">
        <v>93494711</v>
      </c>
    </row>
    <row r="12" spans="1:11">
      <c r="A12">
        <v>8</v>
      </c>
      <c r="B12" t="s">
        <v>94</v>
      </c>
      <c r="D12">
        <v>13102851</v>
      </c>
      <c r="E12">
        <v>1707072</v>
      </c>
      <c r="F12">
        <v>1515669</v>
      </c>
      <c r="G12">
        <v>69596</v>
      </c>
      <c r="H12">
        <v>1585265</v>
      </c>
      <c r="I12">
        <v>13294254</v>
      </c>
      <c r="J12">
        <v>13294254</v>
      </c>
      <c r="K12">
        <v>0</v>
      </c>
    </row>
    <row r="13" spans="1:11">
      <c r="A13">
        <v>9</v>
      </c>
      <c r="B13" t="s">
        <v>95</v>
      </c>
      <c r="D13">
        <v>15007583</v>
      </c>
      <c r="E13">
        <v>3941876</v>
      </c>
      <c r="F13">
        <v>1288932</v>
      </c>
      <c r="G13">
        <v>111669</v>
      </c>
      <c r="H13">
        <v>1400601</v>
      </c>
      <c r="I13">
        <v>17660527</v>
      </c>
      <c r="J13">
        <v>16873962</v>
      </c>
      <c r="K13">
        <v>786565</v>
      </c>
    </row>
    <row r="14" spans="1:11">
      <c r="A14">
        <v>10</v>
      </c>
      <c r="B14" t="s">
        <v>96</v>
      </c>
      <c r="D14">
        <v>1141437</v>
      </c>
      <c r="E14">
        <v>0</v>
      </c>
      <c r="F14">
        <v>204217</v>
      </c>
      <c r="G14">
        <v>8543</v>
      </c>
      <c r="H14">
        <v>212760</v>
      </c>
      <c r="I14">
        <v>937220</v>
      </c>
      <c r="J14">
        <v>0</v>
      </c>
      <c r="K14">
        <v>937220</v>
      </c>
    </row>
    <row r="15" spans="1:11">
      <c r="A15">
        <v>11</v>
      </c>
      <c r="B15" t="s">
        <v>97</v>
      </c>
      <c r="D15">
        <v>52911</v>
      </c>
      <c r="E15">
        <v>0</v>
      </c>
      <c r="F15">
        <v>3904</v>
      </c>
      <c r="G15">
        <v>1242</v>
      </c>
      <c r="H15">
        <v>5146</v>
      </c>
      <c r="I15">
        <v>49007</v>
      </c>
      <c r="J15">
        <v>0</v>
      </c>
      <c r="K15">
        <v>49007</v>
      </c>
    </row>
    <row r="16" spans="1:11">
      <c r="A16">
        <v>12</v>
      </c>
      <c r="B16" t="s">
        <v>98</v>
      </c>
      <c r="D16">
        <v>712511</v>
      </c>
      <c r="E16">
        <v>0</v>
      </c>
      <c r="F16">
        <v>239603</v>
      </c>
      <c r="G16">
        <v>14248</v>
      </c>
      <c r="H16">
        <v>253851</v>
      </c>
      <c r="I16">
        <v>472908</v>
      </c>
      <c r="J16">
        <v>443535</v>
      </c>
      <c r="K16">
        <v>29373</v>
      </c>
    </row>
    <row r="17" spans="1:11">
      <c r="A17">
        <v>13</v>
      </c>
      <c r="B17" t="s">
        <v>99</v>
      </c>
      <c r="D17">
        <v>24399</v>
      </c>
      <c r="E17">
        <v>0</v>
      </c>
      <c r="F17">
        <v>7433</v>
      </c>
      <c r="G17">
        <v>632</v>
      </c>
      <c r="H17">
        <v>8065</v>
      </c>
      <c r="I17">
        <v>16966</v>
      </c>
      <c r="J17">
        <v>0</v>
      </c>
      <c r="K17">
        <v>16966</v>
      </c>
    </row>
    <row r="18" spans="1:11">
      <c r="A18">
        <v>14</v>
      </c>
      <c r="B18" t="s">
        <v>100</v>
      </c>
      <c r="D18">
        <v>358964</v>
      </c>
      <c r="E18">
        <v>0</v>
      </c>
      <c r="F18">
        <v>69447</v>
      </c>
      <c r="G18">
        <v>6971</v>
      </c>
      <c r="H18">
        <v>76418</v>
      </c>
      <c r="I18">
        <v>289517</v>
      </c>
      <c r="J18">
        <v>0</v>
      </c>
      <c r="K18">
        <v>289517</v>
      </c>
    </row>
    <row r="19" spans="1:11">
      <c r="A19">
        <v>15</v>
      </c>
      <c r="B19" t="s">
        <v>110</v>
      </c>
      <c r="D19">
        <v>2952315</v>
      </c>
      <c r="E19">
        <v>31000</v>
      </c>
      <c r="F19">
        <v>501151</v>
      </c>
      <c r="G19">
        <v>39387</v>
      </c>
      <c r="H19">
        <v>540538</v>
      </c>
      <c r="I19">
        <v>2482164</v>
      </c>
      <c r="J19">
        <v>0</v>
      </c>
      <c r="K19">
        <v>2482164</v>
      </c>
    </row>
    <row r="20" spans="1:11">
      <c r="A20">
        <v>16</v>
      </c>
      <c r="B20" t="s">
        <v>55</v>
      </c>
      <c r="D20">
        <v>10232413</v>
      </c>
      <c r="E20">
        <v>520600</v>
      </c>
      <c r="F20">
        <v>935481</v>
      </c>
      <c r="G20">
        <v>158821</v>
      </c>
      <c r="H20">
        <v>1094302</v>
      </c>
      <c r="I20">
        <v>9817532</v>
      </c>
      <c r="J20">
        <v>7844869</v>
      </c>
      <c r="K20">
        <v>1972663</v>
      </c>
    </row>
    <row r="21" spans="1:11">
      <c r="A21">
        <v>17</v>
      </c>
      <c r="B21" t="s">
        <v>101</v>
      </c>
      <c r="D21">
        <v>38748</v>
      </c>
      <c r="E21">
        <v>0</v>
      </c>
      <c r="F21">
        <v>11467</v>
      </c>
      <c r="G21">
        <v>815</v>
      </c>
      <c r="H21">
        <v>12282</v>
      </c>
      <c r="I21">
        <v>27281</v>
      </c>
      <c r="J21">
        <v>0</v>
      </c>
      <c r="K21">
        <v>27281</v>
      </c>
    </row>
    <row r="22" spans="1:11">
      <c r="A22">
        <v>18</v>
      </c>
      <c r="B22" t="s">
        <v>56</v>
      </c>
      <c r="D22">
        <v>64090</v>
      </c>
      <c r="E22">
        <v>0</v>
      </c>
      <c r="F22">
        <v>29521</v>
      </c>
      <c r="G22">
        <v>2771</v>
      </c>
      <c r="H22">
        <v>32292</v>
      </c>
      <c r="I22">
        <v>34569</v>
      </c>
      <c r="J22">
        <v>33896</v>
      </c>
      <c r="K22">
        <v>673</v>
      </c>
    </row>
    <row r="23" spans="1:11">
      <c r="A23">
        <v>19</v>
      </c>
      <c r="B23" t="s">
        <v>57</v>
      </c>
      <c r="D23">
        <v>12196</v>
      </c>
      <c r="E23">
        <v>0</v>
      </c>
      <c r="F23">
        <v>3895</v>
      </c>
      <c r="G23">
        <v>236</v>
      </c>
      <c r="H23">
        <v>4131</v>
      </c>
      <c r="I23">
        <v>8301</v>
      </c>
      <c r="J23">
        <v>8301</v>
      </c>
      <c r="K23">
        <v>0</v>
      </c>
    </row>
    <row r="24" spans="1:11">
      <c r="A24">
        <v>20</v>
      </c>
      <c r="B24" t="s">
        <v>102</v>
      </c>
      <c r="D24">
        <v>6573617</v>
      </c>
      <c r="E24">
        <v>0</v>
      </c>
      <c r="F24">
        <v>924648</v>
      </c>
      <c r="G24">
        <v>75051</v>
      </c>
      <c r="H24">
        <v>999699</v>
      </c>
      <c r="I24">
        <v>5648969</v>
      </c>
      <c r="J24">
        <v>5648969</v>
      </c>
      <c r="K24">
        <v>0</v>
      </c>
    </row>
    <row r="25" spans="1:11">
      <c r="A25">
        <v>21</v>
      </c>
      <c r="B25" t="s">
        <v>103</v>
      </c>
      <c r="D25">
        <v>1096572</v>
      </c>
      <c r="E25">
        <v>0</v>
      </c>
      <c r="F25">
        <v>360321</v>
      </c>
      <c r="G25">
        <v>20210</v>
      </c>
      <c r="H25">
        <v>380531</v>
      </c>
      <c r="I25">
        <v>736251</v>
      </c>
      <c r="J25">
        <v>736251</v>
      </c>
      <c r="K25">
        <v>0</v>
      </c>
    </row>
    <row r="26" spans="1:11">
      <c r="A26">
        <v>22</v>
      </c>
      <c r="B26" t="s">
        <v>58</v>
      </c>
      <c r="D26">
        <v>207719896</v>
      </c>
      <c r="E26">
        <v>20983561</v>
      </c>
      <c r="F26">
        <v>12069975</v>
      </c>
      <c r="G26">
        <v>1931645</v>
      </c>
      <c r="H26">
        <v>14001620</v>
      </c>
      <c r="I26">
        <v>216633482</v>
      </c>
      <c r="J26">
        <v>137278158</v>
      </c>
      <c r="K26">
        <v>79355324</v>
      </c>
    </row>
    <row r="27" spans="1:11">
      <c r="A27">
        <v>23</v>
      </c>
      <c r="B27" t="s">
        <v>59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</row>
    <row r="28" spans="1:11">
      <c r="A28">
        <v>24</v>
      </c>
      <c r="B28" t="s">
        <v>104</v>
      </c>
      <c r="D28">
        <v>10347</v>
      </c>
      <c r="E28">
        <v>0</v>
      </c>
      <c r="F28">
        <v>3688</v>
      </c>
      <c r="G28">
        <v>98</v>
      </c>
      <c r="H28">
        <v>3786</v>
      </c>
      <c r="I28">
        <v>6659</v>
      </c>
      <c r="J28">
        <v>0</v>
      </c>
      <c r="K28">
        <v>6659</v>
      </c>
    </row>
    <row r="29" spans="1:11">
      <c r="A29">
        <v>25</v>
      </c>
      <c r="B29" t="s">
        <v>60</v>
      </c>
      <c r="D29">
        <v>2136571</v>
      </c>
      <c r="E29">
        <v>129700</v>
      </c>
      <c r="F29">
        <v>459357</v>
      </c>
      <c r="G29">
        <v>5306</v>
      </c>
      <c r="H29">
        <v>464663</v>
      </c>
      <c r="I29">
        <v>1806914</v>
      </c>
      <c r="J29">
        <v>0</v>
      </c>
      <c r="K29">
        <v>1806914</v>
      </c>
    </row>
    <row r="30" spans="1:11">
      <c r="A30">
        <v>26</v>
      </c>
      <c r="B30" t="s">
        <v>49</v>
      </c>
      <c r="D30">
        <v>6447051</v>
      </c>
      <c r="E30">
        <v>690000</v>
      </c>
      <c r="F30">
        <v>631359</v>
      </c>
      <c r="G30">
        <v>55424</v>
      </c>
      <c r="H30">
        <v>686783</v>
      </c>
      <c r="I30">
        <v>6505692</v>
      </c>
      <c r="J30">
        <v>16700</v>
      </c>
      <c r="K30">
        <v>6488992</v>
      </c>
    </row>
    <row r="31" spans="1:11">
      <c r="A31" t="s">
        <v>105</v>
      </c>
      <c r="D31">
        <v>576193044</v>
      </c>
      <c r="E31">
        <v>59875009</v>
      </c>
      <c r="F31">
        <v>49131300</v>
      </c>
      <c r="G31">
        <v>7009714</v>
      </c>
      <c r="H31">
        <v>56141014</v>
      </c>
      <c r="I31">
        <v>586936753</v>
      </c>
      <c r="J31">
        <v>382160227</v>
      </c>
      <c r="K31">
        <v>204776526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X45"/>
  <sheetViews>
    <sheetView topLeftCell="A2" zoomScale="69" zoomScaleNormal="69" workbookViewId="0">
      <selection activeCell="F4" sqref="F4:G44"/>
    </sheetView>
  </sheetViews>
  <sheetFormatPr defaultColWidth="9" defaultRowHeight="13"/>
  <cols>
    <col min="1" max="16384" width="9" style="53"/>
  </cols>
  <sheetData>
    <row r="1" spans="1:50">
      <c r="B1" s="53" t="s">
        <v>84</v>
      </c>
      <c r="C1" s="53">
        <v>6</v>
      </c>
      <c r="D1" s="53">
        <v>6</v>
      </c>
      <c r="E1" s="53">
        <v>6</v>
      </c>
      <c r="F1" s="53">
        <v>6</v>
      </c>
      <c r="G1" s="53">
        <v>6</v>
      </c>
      <c r="H1" s="53">
        <v>6</v>
      </c>
      <c r="I1" s="53">
        <v>6</v>
      </c>
      <c r="J1" s="53">
        <v>6</v>
      </c>
      <c r="K1" s="53">
        <v>6</v>
      </c>
      <c r="L1" s="53">
        <v>6</v>
      </c>
      <c r="M1" s="53">
        <v>6</v>
      </c>
      <c r="N1" s="53">
        <v>6</v>
      </c>
      <c r="O1" s="53">
        <v>6</v>
      </c>
      <c r="P1" s="53">
        <v>6</v>
      </c>
      <c r="Q1" s="53">
        <v>6</v>
      </c>
      <c r="R1" s="53">
        <v>6</v>
      </c>
      <c r="S1" s="53">
        <v>6</v>
      </c>
      <c r="T1" s="53">
        <v>6</v>
      </c>
      <c r="U1" s="53">
        <v>6</v>
      </c>
      <c r="V1" s="53">
        <v>6</v>
      </c>
      <c r="W1" s="53">
        <v>6</v>
      </c>
      <c r="X1" s="53">
        <v>6</v>
      </c>
      <c r="Y1" s="53">
        <v>6</v>
      </c>
      <c r="Z1" s="53">
        <v>6</v>
      </c>
      <c r="AA1" s="53">
        <v>6</v>
      </c>
      <c r="AB1" s="53">
        <v>6</v>
      </c>
      <c r="AC1" s="53">
        <v>6</v>
      </c>
      <c r="AD1" s="53">
        <v>6</v>
      </c>
      <c r="AE1" s="53">
        <v>6</v>
      </c>
      <c r="AF1" s="53">
        <v>6</v>
      </c>
      <c r="AG1" s="53">
        <v>6</v>
      </c>
      <c r="AH1" s="53">
        <v>6</v>
      </c>
      <c r="AI1" s="53">
        <v>6</v>
      </c>
      <c r="AJ1" s="53">
        <v>6</v>
      </c>
      <c r="AK1" s="53">
        <v>6</v>
      </c>
      <c r="AL1" s="53">
        <v>6</v>
      </c>
      <c r="AM1" s="53">
        <v>6</v>
      </c>
      <c r="AN1" s="53">
        <v>6</v>
      </c>
      <c r="AO1" s="53">
        <v>6</v>
      </c>
      <c r="AP1" s="53">
        <v>6</v>
      </c>
      <c r="AQ1" s="53">
        <v>6</v>
      </c>
      <c r="AR1" s="53">
        <v>6</v>
      </c>
      <c r="AS1" s="53">
        <v>6</v>
      </c>
      <c r="AT1" s="53">
        <v>6</v>
      </c>
      <c r="AU1" s="53">
        <v>6</v>
      </c>
      <c r="AV1" s="53">
        <v>6</v>
      </c>
      <c r="AW1" s="53">
        <v>6</v>
      </c>
      <c r="AX1" s="53">
        <v>6</v>
      </c>
    </row>
    <row r="2" spans="1:50">
      <c r="B2" s="53" t="s">
        <v>83</v>
      </c>
      <c r="C2" s="53">
        <v>37</v>
      </c>
      <c r="D2" s="53">
        <v>37</v>
      </c>
      <c r="E2" s="53">
        <v>37</v>
      </c>
      <c r="F2" s="53">
        <v>37</v>
      </c>
      <c r="G2" s="53">
        <v>37</v>
      </c>
      <c r="H2" s="53">
        <v>37</v>
      </c>
      <c r="I2" s="53">
        <v>37</v>
      </c>
      <c r="J2" s="53">
        <v>37</v>
      </c>
      <c r="K2" s="53">
        <v>38</v>
      </c>
      <c r="L2" s="53">
        <v>38</v>
      </c>
      <c r="M2" s="53">
        <v>38</v>
      </c>
      <c r="N2" s="53">
        <v>38</v>
      </c>
      <c r="O2" s="53">
        <v>38</v>
      </c>
      <c r="P2" s="53">
        <v>38</v>
      </c>
      <c r="Q2" s="53">
        <v>38</v>
      </c>
      <c r="R2" s="53">
        <v>38</v>
      </c>
      <c r="S2" s="53">
        <v>38</v>
      </c>
      <c r="T2" s="53">
        <v>38</v>
      </c>
      <c r="U2" s="53">
        <v>39</v>
      </c>
      <c r="V2" s="53">
        <v>39</v>
      </c>
      <c r="W2" s="53">
        <v>39</v>
      </c>
      <c r="X2" s="53">
        <v>39</v>
      </c>
      <c r="Y2" s="53">
        <v>39</v>
      </c>
      <c r="Z2" s="53">
        <v>39</v>
      </c>
      <c r="AA2" s="53">
        <v>39</v>
      </c>
      <c r="AB2" s="53">
        <v>39</v>
      </c>
      <c r="AC2" s="53">
        <v>39</v>
      </c>
      <c r="AD2" s="53">
        <v>39</v>
      </c>
      <c r="AE2" s="53">
        <v>40</v>
      </c>
      <c r="AF2" s="53">
        <v>40</v>
      </c>
      <c r="AG2" s="53">
        <v>40</v>
      </c>
      <c r="AH2" s="53">
        <v>40</v>
      </c>
      <c r="AI2" s="53">
        <v>40</v>
      </c>
      <c r="AJ2" s="53">
        <v>40</v>
      </c>
      <c r="AK2" s="53">
        <v>40</v>
      </c>
      <c r="AL2" s="53">
        <v>40</v>
      </c>
      <c r="AM2" s="53">
        <v>40</v>
      </c>
      <c r="AN2" s="53">
        <v>40</v>
      </c>
      <c r="AO2" s="53">
        <v>41</v>
      </c>
      <c r="AP2" s="53">
        <v>41</v>
      </c>
      <c r="AQ2" s="53">
        <v>41</v>
      </c>
      <c r="AR2" s="53">
        <v>41</v>
      </c>
      <c r="AS2" s="53">
        <v>41</v>
      </c>
      <c r="AT2" s="53">
        <v>41</v>
      </c>
      <c r="AU2" s="53">
        <v>41</v>
      </c>
      <c r="AV2" s="53">
        <v>41</v>
      </c>
      <c r="AW2" s="53">
        <v>41</v>
      </c>
      <c r="AX2" s="53">
        <v>41</v>
      </c>
    </row>
    <row r="3" spans="1:50">
      <c r="B3" s="53" t="s">
        <v>85</v>
      </c>
      <c r="C3" s="53">
        <v>1</v>
      </c>
      <c r="D3" s="53">
        <v>2</v>
      </c>
      <c r="E3" s="53">
        <v>3</v>
      </c>
      <c r="F3" s="53">
        <v>6</v>
      </c>
      <c r="G3" s="53">
        <v>7</v>
      </c>
      <c r="H3" s="53">
        <v>8</v>
      </c>
      <c r="I3" s="53">
        <v>9</v>
      </c>
      <c r="J3" s="53">
        <v>10</v>
      </c>
      <c r="K3" s="53">
        <v>1</v>
      </c>
      <c r="L3" s="53">
        <v>2</v>
      </c>
      <c r="M3" s="53">
        <v>3</v>
      </c>
      <c r="N3" s="53">
        <v>4</v>
      </c>
      <c r="O3" s="53">
        <v>5</v>
      </c>
      <c r="P3" s="53">
        <v>6</v>
      </c>
      <c r="Q3" s="53">
        <v>7</v>
      </c>
      <c r="R3" s="53">
        <v>8</v>
      </c>
      <c r="S3" s="53">
        <v>9</v>
      </c>
      <c r="T3" s="53">
        <v>10</v>
      </c>
      <c r="U3" s="53">
        <v>1</v>
      </c>
      <c r="V3" s="53">
        <v>2</v>
      </c>
      <c r="W3" s="53">
        <v>3</v>
      </c>
      <c r="X3" s="53">
        <v>4</v>
      </c>
      <c r="Y3" s="53">
        <v>5</v>
      </c>
      <c r="Z3" s="53">
        <v>6</v>
      </c>
      <c r="AA3" s="53">
        <v>7</v>
      </c>
      <c r="AB3" s="53">
        <v>8</v>
      </c>
      <c r="AC3" s="53">
        <v>9</v>
      </c>
      <c r="AD3" s="53">
        <v>10</v>
      </c>
      <c r="AE3" s="53">
        <v>1</v>
      </c>
      <c r="AF3" s="53">
        <v>2</v>
      </c>
      <c r="AG3" s="53">
        <v>3</v>
      </c>
      <c r="AH3" s="53">
        <v>4</v>
      </c>
      <c r="AI3" s="53">
        <v>5</v>
      </c>
      <c r="AJ3" s="53">
        <v>6</v>
      </c>
      <c r="AK3" s="53">
        <v>7</v>
      </c>
      <c r="AL3" s="53">
        <v>8</v>
      </c>
      <c r="AM3" s="53">
        <v>9</v>
      </c>
      <c r="AN3" s="53">
        <v>10</v>
      </c>
      <c r="AO3" s="53">
        <v>1</v>
      </c>
      <c r="AP3" s="53">
        <v>2</v>
      </c>
      <c r="AQ3" s="53">
        <v>3</v>
      </c>
      <c r="AR3" s="53">
        <v>4</v>
      </c>
      <c r="AS3" s="53">
        <v>5</v>
      </c>
      <c r="AT3" s="53">
        <v>6</v>
      </c>
      <c r="AU3" s="53">
        <v>7</v>
      </c>
      <c r="AV3" s="53">
        <v>8</v>
      </c>
      <c r="AW3" s="53">
        <v>9</v>
      </c>
      <c r="AX3" s="53">
        <v>10</v>
      </c>
    </row>
    <row r="4" spans="1:50">
      <c r="A4" s="53" t="str">
        <f>T("472018")</f>
        <v>472018</v>
      </c>
      <c r="B4" s="53" t="s">
        <v>25</v>
      </c>
      <c r="C4" s="53">
        <v>45222566</v>
      </c>
      <c r="D4" s="53">
        <v>1324974</v>
      </c>
      <c r="E4" s="53">
        <v>46547540</v>
      </c>
      <c r="F4" s="53">
        <v>44841768</v>
      </c>
      <c r="G4" s="53">
        <v>511361</v>
      </c>
      <c r="H4" s="53">
        <v>45353129</v>
      </c>
      <c r="I4" s="53">
        <v>0</v>
      </c>
      <c r="J4" s="53">
        <v>131689</v>
      </c>
      <c r="K4" s="53">
        <v>6353525</v>
      </c>
      <c r="L4" s="53">
        <v>2034267</v>
      </c>
      <c r="M4" s="53">
        <v>8387792</v>
      </c>
      <c r="N4" s="53">
        <v>0</v>
      </c>
      <c r="O4" s="53">
        <v>0</v>
      </c>
      <c r="P4" s="53">
        <v>5973850</v>
      </c>
      <c r="Q4" s="53">
        <v>322714</v>
      </c>
      <c r="R4" s="53">
        <v>6296564</v>
      </c>
      <c r="S4" s="53">
        <v>0</v>
      </c>
      <c r="T4" s="53">
        <v>305528</v>
      </c>
      <c r="U4" s="53">
        <v>0</v>
      </c>
      <c r="V4" s="53">
        <v>0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  <c r="AG4" s="53">
        <v>0</v>
      </c>
      <c r="AH4" s="53">
        <v>0</v>
      </c>
      <c r="AI4" s="53">
        <v>0</v>
      </c>
      <c r="AJ4" s="53">
        <v>0</v>
      </c>
      <c r="AK4" s="53">
        <v>0</v>
      </c>
      <c r="AL4" s="53">
        <v>0</v>
      </c>
      <c r="AM4" s="53">
        <v>0</v>
      </c>
      <c r="AN4" s="53">
        <v>94494</v>
      </c>
      <c r="AO4" s="53">
        <v>0</v>
      </c>
      <c r="AP4" s="53">
        <v>0</v>
      </c>
      <c r="AQ4" s="53">
        <v>0</v>
      </c>
      <c r="AR4" s="53">
        <v>0</v>
      </c>
      <c r="AS4" s="53">
        <v>0</v>
      </c>
      <c r="AT4" s="53">
        <v>0</v>
      </c>
      <c r="AU4" s="53">
        <v>0</v>
      </c>
      <c r="AV4" s="53">
        <v>0</v>
      </c>
      <c r="AW4" s="53">
        <v>0</v>
      </c>
      <c r="AX4" s="53">
        <v>3483</v>
      </c>
    </row>
    <row r="5" spans="1:50">
      <c r="A5" s="53" t="str">
        <f>T("472051")</f>
        <v>472051</v>
      </c>
      <c r="B5" s="53" t="s">
        <v>0</v>
      </c>
      <c r="C5" s="53">
        <v>10405613</v>
      </c>
      <c r="D5" s="53">
        <v>568884</v>
      </c>
      <c r="E5" s="53">
        <v>10974497</v>
      </c>
      <c r="F5" s="53">
        <v>10233858</v>
      </c>
      <c r="G5" s="53">
        <v>197905</v>
      </c>
      <c r="H5" s="53">
        <v>10431763</v>
      </c>
      <c r="I5" s="53">
        <v>0</v>
      </c>
      <c r="J5" s="53">
        <v>49248</v>
      </c>
      <c r="K5" s="53">
        <v>1871859</v>
      </c>
      <c r="L5" s="53">
        <v>470726</v>
      </c>
      <c r="M5" s="53">
        <v>2342585</v>
      </c>
      <c r="N5" s="53">
        <v>0</v>
      </c>
      <c r="O5" s="53">
        <v>0</v>
      </c>
      <c r="P5" s="53">
        <v>1781119</v>
      </c>
      <c r="Q5" s="53">
        <v>73846</v>
      </c>
      <c r="R5" s="53">
        <v>1854965</v>
      </c>
      <c r="S5" s="53">
        <v>0</v>
      </c>
      <c r="T5" s="53">
        <v>53497</v>
      </c>
      <c r="U5" s="53">
        <v>0</v>
      </c>
      <c r="V5" s="53">
        <v>0</v>
      </c>
      <c r="W5" s="53">
        <v>0</v>
      </c>
      <c r="X5" s="53">
        <v>0</v>
      </c>
      <c r="Y5" s="53">
        <v>0</v>
      </c>
      <c r="Z5" s="53">
        <v>0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  <c r="AG5" s="53">
        <v>0</v>
      </c>
      <c r="AH5" s="53">
        <v>0</v>
      </c>
      <c r="AI5" s="53">
        <v>0</v>
      </c>
      <c r="AJ5" s="53">
        <v>0</v>
      </c>
      <c r="AK5" s="53">
        <v>0</v>
      </c>
      <c r="AL5" s="53">
        <v>0</v>
      </c>
      <c r="AM5" s="53">
        <v>0</v>
      </c>
      <c r="AN5" s="53">
        <v>23201</v>
      </c>
      <c r="AO5" s="53">
        <v>0</v>
      </c>
      <c r="AP5" s="53">
        <v>0</v>
      </c>
      <c r="AQ5" s="53">
        <v>0</v>
      </c>
      <c r="AR5" s="53">
        <v>0</v>
      </c>
      <c r="AS5" s="53">
        <v>0</v>
      </c>
      <c r="AT5" s="53">
        <v>0</v>
      </c>
      <c r="AU5" s="53">
        <v>0</v>
      </c>
      <c r="AV5" s="53">
        <v>0</v>
      </c>
      <c r="AW5" s="53">
        <v>0</v>
      </c>
      <c r="AX5" s="53">
        <v>1855</v>
      </c>
    </row>
    <row r="6" spans="1:50">
      <c r="A6" s="53" t="str">
        <f>T("472077")</f>
        <v>472077</v>
      </c>
      <c r="B6" s="53" t="s">
        <v>26</v>
      </c>
      <c r="C6" s="53">
        <v>5145270</v>
      </c>
      <c r="D6" s="53">
        <v>229122</v>
      </c>
      <c r="E6" s="53">
        <v>5374392</v>
      </c>
      <c r="F6" s="53">
        <v>5018262</v>
      </c>
      <c r="G6" s="53">
        <v>113357</v>
      </c>
      <c r="H6" s="53">
        <v>5131619</v>
      </c>
      <c r="I6" s="53">
        <v>0</v>
      </c>
      <c r="J6" s="53">
        <v>31676</v>
      </c>
      <c r="K6" s="53">
        <v>1213271</v>
      </c>
      <c r="L6" s="53">
        <v>261111</v>
      </c>
      <c r="M6" s="53">
        <v>1474382</v>
      </c>
      <c r="N6" s="53">
        <v>0</v>
      </c>
      <c r="O6" s="53">
        <v>0</v>
      </c>
      <c r="P6" s="53">
        <v>1125237</v>
      </c>
      <c r="Q6" s="53">
        <v>56823</v>
      </c>
      <c r="R6" s="53">
        <v>1182060</v>
      </c>
      <c r="S6" s="53">
        <v>0</v>
      </c>
      <c r="T6" s="53">
        <v>28521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  <c r="AG6" s="53">
        <v>0</v>
      </c>
      <c r="AH6" s="53">
        <v>0</v>
      </c>
      <c r="AI6" s="53">
        <v>0</v>
      </c>
      <c r="AJ6" s="53">
        <v>0</v>
      </c>
      <c r="AK6" s="53">
        <v>0</v>
      </c>
      <c r="AL6" s="53">
        <v>0</v>
      </c>
      <c r="AM6" s="53">
        <v>0</v>
      </c>
      <c r="AN6" s="53">
        <v>21526</v>
      </c>
      <c r="AO6" s="53">
        <v>0</v>
      </c>
      <c r="AP6" s="53">
        <v>0</v>
      </c>
      <c r="AQ6" s="53">
        <v>0</v>
      </c>
      <c r="AR6" s="53">
        <v>0</v>
      </c>
      <c r="AS6" s="53">
        <v>0</v>
      </c>
      <c r="AT6" s="53">
        <v>0</v>
      </c>
      <c r="AU6" s="53">
        <v>0</v>
      </c>
      <c r="AV6" s="53">
        <v>0</v>
      </c>
      <c r="AW6" s="53">
        <v>0</v>
      </c>
      <c r="AX6" s="53">
        <v>1450</v>
      </c>
    </row>
    <row r="7" spans="1:50">
      <c r="A7" s="53" t="str">
        <f>T("472085")</f>
        <v>472085</v>
      </c>
      <c r="B7" s="53" t="s">
        <v>27</v>
      </c>
      <c r="C7" s="53">
        <v>14075796</v>
      </c>
      <c r="D7" s="53">
        <v>433860</v>
      </c>
      <c r="E7" s="53">
        <v>14509656</v>
      </c>
      <c r="F7" s="53">
        <v>13931398</v>
      </c>
      <c r="G7" s="53">
        <v>156836</v>
      </c>
      <c r="H7" s="53">
        <v>14088234</v>
      </c>
      <c r="I7" s="53">
        <v>0</v>
      </c>
      <c r="J7" s="53">
        <v>21725</v>
      </c>
      <c r="K7" s="53">
        <v>2269736</v>
      </c>
      <c r="L7" s="53">
        <v>453175</v>
      </c>
      <c r="M7" s="53">
        <v>2722911</v>
      </c>
      <c r="N7" s="53">
        <v>0</v>
      </c>
      <c r="O7" s="53">
        <v>0</v>
      </c>
      <c r="P7" s="53">
        <v>2143587</v>
      </c>
      <c r="Q7" s="53">
        <v>93636</v>
      </c>
      <c r="R7" s="53">
        <v>2237223</v>
      </c>
      <c r="S7" s="53">
        <v>0</v>
      </c>
      <c r="T7" s="53">
        <v>30377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  <c r="AG7" s="53">
        <v>0</v>
      </c>
      <c r="AH7" s="53">
        <v>0</v>
      </c>
      <c r="AI7" s="53">
        <v>0</v>
      </c>
      <c r="AJ7" s="53">
        <v>0</v>
      </c>
      <c r="AK7" s="53">
        <v>0</v>
      </c>
      <c r="AL7" s="53">
        <v>0</v>
      </c>
      <c r="AM7" s="53">
        <v>0</v>
      </c>
      <c r="AN7" s="53">
        <v>32616</v>
      </c>
      <c r="AO7" s="53">
        <v>0</v>
      </c>
      <c r="AP7" s="53">
        <v>0</v>
      </c>
      <c r="AQ7" s="53">
        <v>0</v>
      </c>
      <c r="AR7" s="53">
        <v>0</v>
      </c>
      <c r="AS7" s="53">
        <v>0</v>
      </c>
      <c r="AT7" s="53">
        <v>0</v>
      </c>
      <c r="AU7" s="53">
        <v>0</v>
      </c>
      <c r="AV7" s="53">
        <v>0</v>
      </c>
      <c r="AW7" s="53">
        <v>0</v>
      </c>
      <c r="AX7" s="53">
        <v>6905</v>
      </c>
    </row>
    <row r="8" spans="1:50">
      <c r="A8" s="53" t="str">
        <f>T("472093")</f>
        <v>472093</v>
      </c>
      <c r="B8" s="53" t="s">
        <v>28</v>
      </c>
      <c r="C8" s="53">
        <v>6116139</v>
      </c>
      <c r="D8" s="53">
        <v>635695</v>
      </c>
      <c r="E8" s="53">
        <v>6751834</v>
      </c>
      <c r="F8" s="53">
        <v>5966889</v>
      </c>
      <c r="G8" s="53">
        <v>175119</v>
      </c>
      <c r="H8" s="53">
        <v>6142008</v>
      </c>
      <c r="I8" s="53">
        <v>0</v>
      </c>
      <c r="J8" s="53">
        <v>61680</v>
      </c>
      <c r="K8" s="53">
        <v>1065221</v>
      </c>
      <c r="L8" s="53">
        <v>299761</v>
      </c>
      <c r="M8" s="53">
        <v>1364982</v>
      </c>
      <c r="N8" s="53">
        <v>0</v>
      </c>
      <c r="O8" s="53">
        <v>0</v>
      </c>
      <c r="P8" s="53">
        <v>987556</v>
      </c>
      <c r="Q8" s="53">
        <v>57296</v>
      </c>
      <c r="R8" s="53">
        <v>1044852</v>
      </c>
      <c r="S8" s="53">
        <v>0</v>
      </c>
      <c r="T8" s="53">
        <v>16242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  <c r="AG8" s="53">
        <v>0</v>
      </c>
      <c r="AH8" s="53">
        <v>0</v>
      </c>
      <c r="AI8" s="53">
        <v>0</v>
      </c>
      <c r="AJ8" s="53">
        <v>0</v>
      </c>
      <c r="AK8" s="53">
        <v>0</v>
      </c>
      <c r="AL8" s="53">
        <v>0</v>
      </c>
      <c r="AM8" s="53">
        <v>0</v>
      </c>
      <c r="AN8" s="53">
        <v>20855</v>
      </c>
      <c r="AO8" s="53">
        <v>0</v>
      </c>
      <c r="AP8" s="53">
        <v>0</v>
      </c>
      <c r="AQ8" s="53">
        <v>0</v>
      </c>
      <c r="AR8" s="53">
        <v>0</v>
      </c>
      <c r="AS8" s="53">
        <v>0</v>
      </c>
      <c r="AT8" s="53">
        <v>0</v>
      </c>
      <c r="AU8" s="53">
        <v>0</v>
      </c>
      <c r="AV8" s="53">
        <v>0</v>
      </c>
      <c r="AW8" s="53">
        <v>0</v>
      </c>
      <c r="AX8" s="53">
        <v>526</v>
      </c>
    </row>
    <row r="9" spans="1:50">
      <c r="A9" s="53" t="str">
        <f>T("472107")</f>
        <v>472107</v>
      </c>
      <c r="B9" s="53" t="s">
        <v>29</v>
      </c>
      <c r="C9" s="53">
        <v>5087659</v>
      </c>
      <c r="D9" s="53">
        <v>286111</v>
      </c>
      <c r="E9" s="53">
        <v>5373770</v>
      </c>
      <c r="F9" s="53">
        <v>4999889</v>
      </c>
      <c r="G9" s="53">
        <v>109625</v>
      </c>
      <c r="H9" s="53">
        <v>5109514</v>
      </c>
      <c r="I9" s="53">
        <v>0</v>
      </c>
      <c r="J9" s="53">
        <v>15329</v>
      </c>
      <c r="K9" s="53">
        <v>1114448</v>
      </c>
      <c r="L9" s="53">
        <v>276580</v>
      </c>
      <c r="M9" s="53">
        <v>1391028</v>
      </c>
      <c r="N9" s="53">
        <v>0</v>
      </c>
      <c r="O9" s="53">
        <v>0</v>
      </c>
      <c r="P9" s="53">
        <v>1061144</v>
      </c>
      <c r="Q9" s="53">
        <v>53188</v>
      </c>
      <c r="R9" s="53">
        <v>1114332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  <c r="AG9" s="53">
        <v>0</v>
      </c>
      <c r="AH9" s="53">
        <v>0</v>
      </c>
      <c r="AI9" s="53">
        <v>0</v>
      </c>
      <c r="AJ9" s="53">
        <v>0</v>
      </c>
      <c r="AK9" s="53">
        <v>0</v>
      </c>
      <c r="AL9" s="53">
        <v>0</v>
      </c>
      <c r="AM9" s="53">
        <v>0</v>
      </c>
      <c r="AN9" s="53">
        <v>0</v>
      </c>
      <c r="AO9" s="53">
        <v>0</v>
      </c>
      <c r="AP9" s="53">
        <v>0</v>
      </c>
      <c r="AQ9" s="53">
        <v>0</v>
      </c>
      <c r="AR9" s="53">
        <v>0</v>
      </c>
      <c r="AS9" s="53">
        <v>0</v>
      </c>
      <c r="AT9" s="53">
        <v>0</v>
      </c>
      <c r="AU9" s="53">
        <v>0</v>
      </c>
      <c r="AV9" s="53">
        <v>0</v>
      </c>
      <c r="AW9" s="53">
        <v>0</v>
      </c>
      <c r="AX9" s="53">
        <v>0</v>
      </c>
    </row>
    <row r="10" spans="1:50">
      <c r="A10" s="53" t="str">
        <f>T("472115")</f>
        <v>472115</v>
      </c>
      <c r="B10" s="53" t="s">
        <v>30</v>
      </c>
      <c r="C10" s="53">
        <v>14100511</v>
      </c>
      <c r="D10" s="53">
        <v>1063063</v>
      </c>
      <c r="E10" s="53">
        <v>15163574</v>
      </c>
      <c r="F10" s="53">
        <v>13845770</v>
      </c>
      <c r="G10" s="53">
        <v>416976</v>
      </c>
      <c r="H10" s="53">
        <v>14262746</v>
      </c>
      <c r="I10" s="53">
        <v>0</v>
      </c>
      <c r="J10" s="53">
        <v>219706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3008946</v>
      </c>
      <c r="V10" s="53">
        <v>1046567</v>
      </c>
      <c r="W10" s="53">
        <v>4055513</v>
      </c>
      <c r="X10" s="53">
        <v>0</v>
      </c>
      <c r="Y10" s="53">
        <v>0</v>
      </c>
      <c r="Z10" s="53">
        <v>2801651</v>
      </c>
      <c r="AA10" s="53">
        <v>188294</v>
      </c>
      <c r="AB10" s="53">
        <v>2989945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</row>
    <row r="11" spans="1:50">
      <c r="A11" s="53" t="str">
        <f>T("472123")</f>
        <v>472123</v>
      </c>
      <c r="B11" s="53" t="s">
        <v>43</v>
      </c>
      <c r="C11" s="53">
        <v>5789126</v>
      </c>
      <c r="D11" s="53">
        <v>270272</v>
      </c>
      <c r="E11" s="53">
        <v>6059398</v>
      </c>
      <c r="F11" s="53">
        <v>5708735</v>
      </c>
      <c r="G11" s="53">
        <v>111701</v>
      </c>
      <c r="H11" s="53">
        <v>5820436</v>
      </c>
      <c r="I11" s="53">
        <v>0</v>
      </c>
      <c r="J11" s="53">
        <v>9579</v>
      </c>
      <c r="K11" s="53">
        <v>1111074</v>
      </c>
      <c r="L11" s="53">
        <v>317617</v>
      </c>
      <c r="M11" s="53">
        <v>1428691</v>
      </c>
      <c r="N11" s="53">
        <v>0</v>
      </c>
      <c r="O11" s="53">
        <v>0</v>
      </c>
      <c r="P11" s="53">
        <v>1072526</v>
      </c>
      <c r="Q11" s="53">
        <v>72782</v>
      </c>
      <c r="R11" s="53">
        <v>1145308</v>
      </c>
      <c r="S11" s="53">
        <v>0</v>
      </c>
      <c r="T11" s="53">
        <v>11347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166</v>
      </c>
    </row>
    <row r="12" spans="1:50">
      <c r="A12" s="53" t="str">
        <f>T("472131")</f>
        <v>472131</v>
      </c>
      <c r="B12" s="53" t="s">
        <v>44</v>
      </c>
      <c r="C12" s="53">
        <v>10545596</v>
      </c>
      <c r="D12" s="53">
        <v>798757</v>
      </c>
      <c r="E12" s="53">
        <v>11344353</v>
      </c>
      <c r="F12" s="53">
        <v>10308759</v>
      </c>
      <c r="G12" s="53">
        <v>330204</v>
      </c>
      <c r="H12" s="53">
        <v>10638963</v>
      </c>
      <c r="I12" s="53">
        <v>0</v>
      </c>
      <c r="J12" s="53">
        <v>37607</v>
      </c>
      <c r="K12" s="53">
        <v>2465055</v>
      </c>
      <c r="L12" s="53">
        <v>1209965</v>
      </c>
      <c r="M12" s="53">
        <v>3675020</v>
      </c>
      <c r="N12" s="53">
        <v>0</v>
      </c>
      <c r="O12" s="53">
        <v>0</v>
      </c>
      <c r="P12" s="53">
        <v>2295587</v>
      </c>
      <c r="Q12" s="53">
        <v>264795</v>
      </c>
      <c r="R12" s="53">
        <v>2560382</v>
      </c>
      <c r="S12" s="53">
        <v>0</v>
      </c>
      <c r="T12" s="53">
        <v>63033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586</v>
      </c>
    </row>
    <row r="13" spans="1:50">
      <c r="A13" s="53" t="str">
        <f>T("472140")</f>
        <v>472140</v>
      </c>
      <c r="B13" s="53" t="s">
        <v>45</v>
      </c>
      <c r="C13" s="53">
        <v>4811593</v>
      </c>
      <c r="D13" s="53">
        <v>293860</v>
      </c>
      <c r="E13" s="53">
        <v>5105453</v>
      </c>
      <c r="F13" s="53">
        <v>4733172</v>
      </c>
      <c r="G13" s="53">
        <v>97023</v>
      </c>
      <c r="H13" s="53">
        <v>4830195</v>
      </c>
      <c r="I13" s="53">
        <v>0</v>
      </c>
      <c r="J13" s="53">
        <v>27198</v>
      </c>
      <c r="K13" s="53">
        <v>1155885</v>
      </c>
      <c r="L13" s="53">
        <v>394076</v>
      </c>
      <c r="M13" s="53">
        <v>1549961</v>
      </c>
      <c r="N13" s="53">
        <v>0</v>
      </c>
      <c r="O13" s="53">
        <v>0</v>
      </c>
      <c r="P13" s="53">
        <v>1068555</v>
      </c>
      <c r="Q13" s="53">
        <v>92822</v>
      </c>
      <c r="R13" s="53">
        <v>1161377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</row>
    <row r="14" spans="1:50">
      <c r="A14" s="53" t="str">
        <f>T("472158")</f>
        <v>472158</v>
      </c>
      <c r="B14" s="53" t="s">
        <v>46</v>
      </c>
      <c r="C14" s="53">
        <v>3148266</v>
      </c>
      <c r="D14" s="53">
        <v>174609</v>
      </c>
      <c r="E14" s="53">
        <v>3322875</v>
      </c>
      <c r="F14" s="53">
        <v>3093887</v>
      </c>
      <c r="G14" s="53">
        <v>66235</v>
      </c>
      <c r="H14" s="53">
        <v>3160122</v>
      </c>
      <c r="I14" s="53">
        <v>0</v>
      </c>
      <c r="J14" s="53">
        <v>13651</v>
      </c>
      <c r="K14" s="53">
        <v>797367</v>
      </c>
      <c r="L14" s="53">
        <v>144314</v>
      </c>
      <c r="M14" s="53">
        <v>941681</v>
      </c>
      <c r="N14" s="53">
        <v>0</v>
      </c>
      <c r="O14" s="53">
        <v>0</v>
      </c>
      <c r="P14" s="53">
        <v>764733</v>
      </c>
      <c r="Q14" s="53">
        <v>39580</v>
      </c>
      <c r="R14" s="53">
        <v>804313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  <c r="AG14" s="53">
        <v>0</v>
      </c>
      <c r="AH14" s="53">
        <v>0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0</v>
      </c>
      <c r="AU14" s="53">
        <v>0</v>
      </c>
      <c r="AV14" s="53">
        <v>0</v>
      </c>
      <c r="AW14" s="53">
        <v>0</v>
      </c>
      <c r="AX14" s="53">
        <v>0</v>
      </c>
    </row>
    <row r="15" spans="1:50">
      <c r="A15" s="53" t="str">
        <f>T("473014")</f>
        <v>473014</v>
      </c>
      <c r="B15" s="53" t="s">
        <v>31</v>
      </c>
      <c r="C15" s="53">
        <v>615794</v>
      </c>
      <c r="D15" s="53">
        <v>55771</v>
      </c>
      <c r="E15" s="53">
        <v>671565</v>
      </c>
      <c r="F15" s="53">
        <v>605639</v>
      </c>
      <c r="G15" s="53">
        <v>9985</v>
      </c>
      <c r="H15" s="53">
        <v>615624</v>
      </c>
      <c r="I15" s="53">
        <v>0</v>
      </c>
      <c r="J15" s="53">
        <v>5155</v>
      </c>
      <c r="K15" s="53">
        <v>98433</v>
      </c>
      <c r="L15" s="53">
        <v>15828</v>
      </c>
      <c r="M15" s="53">
        <v>114261</v>
      </c>
      <c r="N15" s="53">
        <v>0</v>
      </c>
      <c r="O15" s="53">
        <v>0</v>
      </c>
      <c r="P15" s="53">
        <v>93625</v>
      </c>
      <c r="Q15" s="53">
        <v>3305</v>
      </c>
      <c r="R15" s="53">
        <v>96930</v>
      </c>
      <c r="S15" s="53">
        <v>0</v>
      </c>
      <c r="T15" s="53">
        <v>1320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0</v>
      </c>
      <c r="AU15" s="53">
        <v>0</v>
      </c>
      <c r="AV15" s="53">
        <v>0</v>
      </c>
      <c r="AW15" s="53">
        <v>0</v>
      </c>
      <c r="AX15" s="53">
        <v>0</v>
      </c>
    </row>
    <row r="16" spans="1:50">
      <c r="A16" s="53" t="str">
        <f>T("473022")</f>
        <v>473022</v>
      </c>
      <c r="B16" s="53" t="s">
        <v>1</v>
      </c>
      <c r="C16" s="53">
        <v>698222</v>
      </c>
      <c r="D16" s="53">
        <v>22408</v>
      </c>
      <c r="E16" s="53">
        <v>720630</v>
      </c>
      <c r="F16" s="53">
        <v>692275</v>
      </c>
      <c r="G16" s="53">
        <v>5122</v>
      </c>
      <c r="H16" s="53">
        <v>697397</v>
      </c>
      <c r="I16" s="53">
        <v>0</v>
      </c>
      <c r="J16" s="53">
        <v>1646</v>
      </c>
      <c r="K16" s="53">
        <v>58973</v>
      </c>
      <c r="L16" s="53">
        <v>16339</v>
      </c>
      <c r="M16" s="53">
        <v>75312</v>
      </c>
      <c r="N16" s="53">
        <v>0</v>
      </c>
      <c r="O16" s="53">
        <v>0</v>
      </c>
      <c r="P16" s="53">
        <v>56660</v>
      </c>
      <c r="Q16" s="53">
        <v>3375</v>
      </c>
      <c r="R16" s="53">
        <v>60035</v>
      </c>
      <c r="S16" s="53">
        <v>0</v>
      </c>
      <c r="T16" s="53">
        <v>2453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</row>
    <row r="17" spans="1:50">
      <c r="A17" s="53" t="str">
        <f>T("473031")</f>
        <v>473031</v>
      </c>
      <c r="B17" s="53" t="s">
        <v>32</v>
      </c>
      <c r="C17" s="53">
        <v>251931</v>
      </c>
      <c r="D17" s="53">
        <v>24501</v>
      </c>
      <c r="E17" s="53">
        <v>276432</v>
      </c>
      <c r="F17" s="53">
        <v>246915</v>
      </c>
      <c r="G17" s="53">
        <v>2891</v>
      </c>
      <c r="H17" s="53">
        <v>249806</v>
      </c>
      <c r="I17" s="53">
        <v>0</v>
      </c>
      <c r="J17" s="53">
        <v>244</v>
      </c>
      <c r="K17" s="53">
        <v>34612</v>
      </c>
      <c r="L17" s="53">
        <v>17080</v>
      </c>
      <c r="M17" s="53">
        <v>51692</v>
      </c>
      <c r="N17" s="53">
        <v>0</v>
      </c>
      <c r="O17" s="53">
        <v>0</v>
      </c>
      <c r="P17" s="53">
        <v>32427</v>
      </c>
      <c r="Q17" s="53">
        <v>1769</v>
      </c>
      <c r="R17" s="53">
        <v>34196</v>
      </c>
      <c r="S17" s="53">
        <v>0</v>
      </c>
      <c r="T17" s="53">
        <v>8789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0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</row>
    <row r="18" spans="1:50">
      <c r="A18" s="53" t="str">
        <f>T("473065")</f>
        <v>473065</v>
      </c>
      <c r="B18" s="53" t="s">
        <v>2</v>
      </c>
      <c r="C18" s="53">
        <v>594597</v>
      </c>
      <c r="D18" s="53">
        <v>38389</v>
      </c>
      <c r="E18" s="53">
        <v>632986</v>
      </c>
      <c r="F18" s="53">
        <v>581078</v>
      </c>
      <c r="G18" s="53">
        <v>16622</v>
      </c>
      <c r="H18" s="53">
        <v>597700</v>
      </c>
      <c r="I18" s="53">
        <v>0</v>
      </c>
      <c r="J18" s="53">
        <v>1710</v>
      </c>
      <c r="K18" s="53">
        <v>219623</v>
      </c>
      <c r="L18" s="53">
        <v>35389</v>
      </c>
      <c r="M18" s="53">
        <v>255012</v>
      </c>
      <c r="N18" s="53">
        <v>0</v>
      </c>
      <c r="O18" s="53">
        <v>0</v>
      </c>
      <c r="P18" s="53">
        <v>209651</v>
      </c>
      <c r="Q18" s="53">
        <v>11064</v>
      </c>
      <c r="R18" s="53">
        <v>220715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</row>
    <row r="19" spans="1:50">
      <c r="A19" s="53" t="str">
        <f>T("473081")</f>
        <v>473081</v>
      </c>
      <c r="B19" s="53" t="s">
        <v>33</v>
      </c>
      <c r="C19" s="53">
        <v>1053718</v>
      </c>
      <c r="D19" s="53">
        <v>78816</v>
      </c>
      <c r="E19" s="53">
        <v>1132534</v>
      </c>
      <c r="F19" s="53">
        <v>1028082</v>
      </c>
      <c r="G19" s="53">
        <v>18408</v>
      </c>
      <c r="H19" s="53">
        <v>1046490</v>
      </c>
      <c r="I19" s="53">
        <v>0</v>
      </c>
      <c r="J19" s="53">
        <v>7152</v>
      </c>
      <c r="K19" s="53">
        <v>292501</v>
      </c>
      <c r="L19" s="53">
        <v>44284</v>
      </c>
      <c r="M19" s="53">
        <v>336785</v>
      </c>
      <c r="N19" s="53">
        <v>0</v>
      </c>
      <c r="O19" s="53">
        <v>0</v>
      </c>
      <c r="P19" s="53">
        <v>275184</v>
      </c>
      <c r="Q19" s="53">
        <v>12607</v>
      </c>
      <c r="R19" s="53">
        <v>287791</v>
      </c>
      <c r="S19" s="53">
        <v>0</v>
      </c>
      <c r="T19" s="53">
        <v>4572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</row>
    <row r="20" spans="1:50">
      <c r="A20" s="53" t="str">
        <f>T("473111")</f>
        <v>473111</v>
      </c>
      <c r="B20" s="53" t="s">
        <v>34</v>
      </c>
      <c r="C20" s="53">
        <v>1472570</v>
      </c>
      <c r="D20" s="53">
        <v>43645</v>
      </c>
      <c r="E20" s="53">
        <v>1516215</v>
      </c>
      <c r="F20" s="53">
        <v>1451279</v>
      </c>
      <c r="G20" s="53">
        <v>13807</v>
      </c>
      <c r="H20" s="53">
        <v>1465086</v>
      </c>
      <c r="I20" s="53">
        <v>0</v>
      </c>
      <c r="J20" s="53">
        <v>516</v>
      </c>
      <c r="K20" s="53">
        <v>215287</v>
      </c>
      <c r="L20" s="53">
        <v>16917</v>
      </c>
      <c r="M20" s="53">
        <v>232204</v>
      </c>
      <c r="N20" s="53">
        <v>0</v>
      </c>
      <c r="O20" s="53">
        <v>0</v>
      </c>
      <c r="P20" s="53">
        <v>211100</v>
      </c>
      <c r="Q20" s="53">
        <v>2919</v>
      </c>
      <c r="R20" s="53">
        <v>214019</v>
      </c>
      <c r="S20" s="53">
        <v>0</v>
      </c>
      <c r="T20" s="53">
        <v>1101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</row>
    <row r="21" spans="1:50">
      <c r="A21" s="53" t="str">
        <f>T("473138")</f>
        <v>473138</v>
      </c>
      <c r="B21" s="53" t="s">
        <v>3</v>
      </c>
      <c r="C21" s="53">
        <v>561965</v>
      </c>
      <c r="D21" s="53">
        <v>22383</v>
      </c>
      <c r="E21" s="53">
        <v>584348</v>
      </c>
      <c r="F21" s="53">
        <v>554001</v>
      </c>
      <c r="G21" s="53">
        <v>11722</v>
      </c>
      <c r="H21" s="53">
        <v>565723</v>
      </c>
      <c r="I21" s="53">
        <v>0</v>
      </c>
      <c r="J21" s="53">
        <v>3289</v>
      </c>
      <c r="K21" s="53">
        <v>106156</v>
      </c>
      <c r="L21" s="53">
        <v>20186</v>
      </c>
      <c r="M21" s="53">
        <v>126342</v>
      </c>
      <c r="N21" s="53">
        <v>0</v>
      </c>
      <c r="O21" s="53">
        <v>0</v>
      </c>
      <c r="P21" s="53">
        <v>101573</v>
      </c>
      <c r="Q21" s="53">
        <v>7720</v>
      </c>
      <c r="R21" s="53">
        <v>109293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</row>
    <row r="22" spans="1:50">
      <c r="A22" s="53" t="str">
        <f>T("473146")</f>
        <v>473146</v>
      </c>
      <c r="B22" s="53" t="s">
        <v>35</v>
      </c>
      <c r="C22" s="53">
        <v>1106452</v>
      </c>
      <c r="D22" s="53">
        <v>82310</v>
      </c>
      <c r="E22" s="53">
        <v>1188762</v>
      </c>
      <c r="F22" s="53">
        <v>1085826</v>
      </c>
      <c r="G22" s="53">
        <v>22531</v>
      </c>
      <c r="H22" s="53">
        <v>1108357</v>
      </c>
      <c r="I22" s="53">
        <v>0</v>
      </c>
      <c r="J22" s="53">
        <v>6620</v>
      </c>
      <c r="K22" s="53">
        <v>246483</v>
      </c>
      <c r="L22" s="53">
        <v>61850</v>
      </c>
      <c r="M22" s="53">
        <v>308333</v>
      </c>
      <c r="N22" s="53">
        <v>0</v>
      </c>
      <c r="O22" s="53">
        <v>0</v>
      </c>
      <c r="P22" s="53">
        <v>232329</v>
      </c>
      <c r="Q22" s="53">
        <v>13090</v>
      </c>
      <c r="R22" s="53">
        <v>245419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</row>
    <row r="23" spans="1:50">
      <c r="A23" s="53" t="str">
        <f>T("473154")</f>
        <v>473154</v>
      </c>
      <c r="B23" s="53" t="s">
        <v>36</v>
      </c>
      <c r="C23" s="53">
        <v>342154</v>
      </c>
      <c r="D23" s="53">
        <v>17346</v>
      </c>
      <c r="E23" s="53">
        <v>359500</v>
      </c>
      <c r="F23" s="53">
        <v>338283</v>
      </c>
      <c r="G23" s="53">
        <v>5938</v>
      </c>
      <c r="H23" s="53">
        <v>344221</v>
      </c>
      <c r="I23" s="53">
        <v>0</v>
      </c>
      <c r="J23" s="53">
        <v>2109</v>
      </c>
      <c r="K23" s="53">
        <v>136732</v>
      </c>
      <c r="L23" s="53">
        <v>22732</v>
      </c>
      <c r="M23" s="53">
        <v>159464</v>
      </c>
      <c r="N23" s="53">
        <v>0</v>
      </c>
      <c r="O23" s="53">
        <v>0</v>
      </c>
      <c r="P23" s="53">
        <v>132125</v>
      </c>
      <c r="Q23" s="53">
        <v>3946</v>
      </c>
      <c r="R23" s="53">
        <v>136071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</row>
    <row r="24" spans="1:50">
      <c r="A24" s="53" t="str">
        <f>T("473243")</f>
        <v>473243</v>
      </c>
      <c r="B24" s="53" t="s">
        <v>37</v>
      </c>
      <c r="C24" s="53">
        <v>3674689</v>
      </c>
      <c r="D24" s="53">
        <v>282997</v>
      </c>
      <c r="E24" s="53">
        <v>3957686</v>
      </c>
      <c r="F24" s="53">
        <v>3594251</v>
      </c>
      <c r="G24" s="53">
        <v>118121</v>
      </c>
      <c r="H24" s="53">
        <v>3712372</v>
      </c>
      <c r="I24" s="53">
        <v>0</v>
      </c>
      <c r="J24" s="53">
        <v>16670</v>
      </c>
      <c r="K24" s="53">
        <v>960654</v>
      </c>
      <c r="L24" s="53">
        <v>188585</v>
      </c>
      <c r="M24" s="53">
        <v>1149239</v>
      </c>
      <c r="N24" s="53">
        <v>0</v>
      </c>
      <c r="O24" s="53">
        <v>0</v>
      </c>
      <c r="P24" s="53">
        <v>901874</v>
      </c>
      <c r="Q24" s="53">
        <v>40290</v>
      </c>
      <c r="R24" s="53">
        <v>942164</v>
      </c>
      <c r="S24" s="53">
        <v>0</v>
      </c>
      <c r="T24" s="53">
        <v>22574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</row>
    <row r="25" spans="1:50">
      <c r="A25" s="53" t="str">
        <f>T("473251")</f>
        <v>473251</v>
      </c>
      <c r="B25" s="53" t="s">
        <v>4</v>
      </c>
      <c r="C25" s="53">
        <v>2318819</v>
      </c>
      <c r="D25" s="53">
        <v>121953</v>
      </c>
      <c r="E25" s="53">
        <v>2440772</v>
      </c>
      <c r="F25" s="53">
        <v>2278345</v>
      </c>
      <c r="G25" s="53">
        <v>32635</v>
      </c>
      <c r="H25" s="53">
        <v>2310980</v>
      </c>
      <c r="I25" s="53">
        <v>0</v>
      </c>
      <c r="J25" s="53">
        <v>9227</v>
      </c>
      <c r="K25" s="53">
        <v>364666</v>
      </c>
      <c r="L25" s="53">
        <v>79344</v>
      </c>
      <c r="M25" s="53">
        <v>444010</v>
      </c>
      <c r="N25" s="53">
        <v>0</v>
      </c>
      <c r="O25" s="53">
        <v>0</v>
      </c>
      <c r="P25" s="53">
        <v>342310</v>
      </c>
      <c r="Q25" s="53">
        <v>18022</v>
      </c>
      <c r="R25" s="53">
        <v>360332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  <c r="AG25" s="53">
        <v>0</v>
      </c>
      <c r="AH25" s="53">
        <v>0</v>
      </c>
      <c r="AI25" s="53">
        <v>0</v>
      </c>
      <c r="AJ25" s="53">
        <v>0</v>
      </c>
      <c r="AK25" s="53">
        <v>0</v>
      </c>
      <c r="AL25" s="53">
        <v>0</v>
      </c>
      <c r="AM25" s="53">
        <v>0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</row>
    <row r="26" spans="1:50">
      <c r="A26" s="53" t="str">
        <f>T("473260")</f>
        <v>473260</v>
      </c>
      <c r="B26" s="53" t="s">
        <v>38</v>
      </c>
      <c r="C26" s="53">
        <v>4722664</v>
      </c>
      <c r="D26" s="53">
        <v>255132</v>
      </c>
      <c r="E26" s="53">
        <v>4977796</v>
      </c>
      <c r="F26" s="53">
        <v>4642840</v>
      </c>
      <c r="G26" s="53">
        <v>94411</v>
      </c>
      <c r="H26" s="53">
        <v>4737251</v>
      </c>
      <c r="I26" s="53">
        <v>0</v>
      </c>
      <c r="J26" s="53">
        <v>12962</v>
      </c>
      <c r="K26" s="53">
        <v>785927</v>
      </c>
      <c r="L26" s="53">
        <v>228038</v>
      </c>
      <c r="M26" s="53">
        <v>1013965</v>
      </c>
      <c r="N26" s="53">
        <v>0</v>
      </c>
      <c r="O26" s="53">
        <v>0</v>
      </c>
      <c r="P26" s="53">
        <v>718542</v>
      </c>
      <c r="Q26" s="53">
        <v>61138</v>
      </c>
      <c r="R26" s="53">
        <v>779680</v>
      </c>
      <c r="S26" s="53">
        <v>0</v>
      </c>
      <c r="T26" s="53">
        <v>18321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53">
        <v>0</v>
      </c>
      <c r="AO26" s="53">
        <v>0</v>
      </c>
      <c r="AP26" s="53">
        <v>0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0</v>
      </c>
      <c r="AW26" s="53">
        <v>0</v>
      </c>
      <c r="AX26" s="53">
        <v>0</v>
      </c>
    </row>
    <row r="27" spans="1:50">
      <c r="A27" s="53" t="str">
        <f>T("473278")</f>
        <v>473278</v>
      </c>
      <c r="B27" s="53" t="s">
        <v>5</v>
      </c>
      <c r="C27" s="53">
        <v>1832208</v>
      </c>
      <c r="D27" s="53">
        <v>127608</v>
      </c>
      <c r="E27" s="53">
        <v>1959816</v>
      </c>
      <c r="F27" s="53">
        <v>1808798</v>
      </c>
      <c r="G27" s="53">
        <v>34668</v>
      </c>
      <c r="H27" s="53">
        <v>1843466</v>
      </c>
      <c r="I27" s="53">
        <v>0</v>
      </c>
      <c r="J27" s="53">
        <v>7869</v>
      </c>
      <c r="K27" s="53">
        <v>393941</v>
      </c>
      <c r="L27" s="53">
        <v>90313</v>
      </c>
      <c r="M27" s="53">
        <v>484254</v>
      </c>
      <c r="N27" s="53">
        <v>0</v>
      </c>
      <c r="O27" s="53">
        <v>0</v>
      </c>
      <c r="P27" s="53">
        <v>372703</v>
      </c>
      <c r="Q27" s="53">
        <v>21127</v>
      </c>
      <c r="R27" s="53">
        <v>393830</v>
      </c>
      <c r="S27" s="53">
        <v>0</v>
      </c>
      <c r="T27" s="53">
        <v>4713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</row>
    <row r="28" spans="1:50">
      <c r="A28" s="53" t="str">
        <f>T("473286")</f>
        <v>473286</v>
      </c>
      <c r="B28" s="53" t="s">
        <v>39</v>
      </c>
      <c r="C28" s="53">
        <v>1971184</v>
      </c>
      <c r="D28" s="53">
        <v>179943</v>
      </c>
      <c r="E28" s="53">
        <v>2151127</v>
      </c>
      <c r="F28" s="53">
        <v>1934443</v>
      </c>
      <c r="G28" s="53">
        <v>37050</v>
      </c>
      <c r="H28" s="53">
        <v>1971493</v>
      </c>
      <c r="I28" s="53">
        <v>0</v>
      </c>
      <c r="J28" s="53">
        <v>8749</v>
      </c>
      <c r="K28" s="53">
        <v>356939</v>
      </c>
      <c r="L28" s="53">
        <v>84382</v>
      </c>
      <c r="M28" s="53">
        <v>441321</v>
      </c>
      <c r="N28" s="53">
        <v>0</v>
      </c>
      <c r="O28" s="53">
        <v>0</v>
      </c>
      <c r="P28" s="53">
        <v>342871</v>
      </c>
      <c r="Q28" s="53">
        <v>11153</v>
      </c>
      <c r="R28" s="53">
        <v>354024</v>
      </c>
      <c r="S28" s="53">
        <v>0</v>
      </c>
      <c r="T28" s="53">
        <v>4836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3">
        <v>0</v>
      </c>
      <c r="AO28" s="53">
        <v>0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0</v>
      </c>
      <c r="AX28" s="53">
        <v>0</v>
      </c>
    </row>
    <row r="29" spans="1:50">
      <c r="A29" s="53" t="str">
        <f>T("473294")</f>
        <v>473294</v>
      </c>
      <c r="B29" s="53" t="s">
        <v>40</v>
      </c>
      <c r="C29" s="53">
        <v>3467996</v>
      </c>
      <c r="D29" s="53">
        <v>161009</v>
      </c>
      <c r="E29" s="53">
        <v>3629005</v>
      </c>
      <c r="F29" s="53">
        <v>3410267</v>
      </c>
      <c r="G29" s="53">
        <v>57102</v>
      </c>
      <c r="H29" s="53">
        <v>3467369</v>
      </c>
      <c r="I29" s="53">
        <v>0</v>
      </c>
      <c r="J29" s="53">
        <v>8518</v>
      </c>
      <c r="K29" s="53">
        <v>603872</v>
      </c>
      <c r="L29" s="53">
        <v>130392</v>
      </c>
      <c r="M29" s="53">
        <v>734264</v>
      </c>
      <c r="N29" s="53">
        <v>0</v>
      </c>
      <c r="O29" s="53">
        <v>0</v>
      </c>
      <c r="P29" s="53">
        <v>584435</v>
      </c>
      <c r="Q29" s="53">
        <v>32858</v>
      </c>
      <c r="R29" s="53">
        <v>617293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0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</v>
      </c>
      <c r="AU29" s="53">
        <v>0</v>
      </c>
      <c r="AV29" s="53">
        <v>0</v>
      </c>
      <c r="AW29" s="53">
        <v>0</v>
      </c>
      <c r="AX29" s="53">
        <v>0</v>
      </c>
    </row>
    <row r="30" spans="1:50">
      <c r="A30" s="53" t="str">
        <f>T("473481")</f>
        <v>473481</v>
      </c>
      <c r="B30" s="53" t="s">
        <v>6</v>
      </c>
      <c r="C30" s="53">
        <v>1553763</v>
      </c>
      <c r="D30" s="53">
        <v>25822</v>
      </c>
      <c r="E30" s="53">
        <v>1579585</v>
      </c>
      <c r="F30" s="53">
        <v>1544783</v>
      </c>
      <c r="G30" s="53">
        <v>12970</v>
      </c>
      <c r="H30" s="53">
        <v>1557753</v>
      </c>
      <c r="I30" s="53">
        <v>0</v>
      </c>
      <c r="J30" s="53">
        <v>1697</v>
      </c>
      <c r="K30" s="53">
        <v>326074</v>
      </c>
      <c r="L30" s="53">
        <v>82535</v>
      </c>
      <c r="M30" s="53">
        <v>408609</v>
      </c>
      <c r="N30" s="53">
        <v>0</v>
      </c>
      <c r="O30" s="53">
        <v>0</v>
      </c>
      <c r="P30" s="53">
        <v>311481</v>
      </c>
      <c r="Q30" s="53">
        <v>15851</v>
      </c>
      <c r="R30" s="53">
        <v>327332</v>
      </c>
      <c r="S30" s="53">
        <v>0</v>
      </c>
      <c r="T30" s="53">
        <v>8014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0</v>
      </c>
      <c r="AH30" s="53">
        <v>0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</row>
    <row r="31" spans="1:50">
      <c r="A31" s="53" t="str">
        <f>T("473502")</f>
        <v>473502</v>
      </c>
      <c r="B31" s="53" t="s">
        <v>7</v>
      </c>
      <c r="C31" s="53">
        <v>3689473</v>
      </c>
      <c r="D31" s="53">
        <v>77177</v>
      </c>
      <c r="E31" s="53">
        <v>3766650</v>
      </c>
      <c r="F31" s="53">
        <v>3659510</v>
      </c>
      <c r="G31" s="53">
        <v>31966</v>
      </c>
      <c r="H31" s="53">
        <v>3691476</v>
      </c>
      <c r="I31" s="53">
        <v>0</v>
      </c>
      <c r="J31" s="53">
        <v>6620</v>
      </c>
      <c r="K31" s="53">
        <v>662724</v>
      </c>
      <c r="L31" s="53">
        <v>140612</v>
      </c>
      <c r="M31" s="53">
        <v>803336</v>
      </c>
      <c r="N31" s="53">
        <v>0</v>
      </c>
      <c r="O31" s="53">
        <v>0</v>
      </c>
      <c r="P31" s="53">
        <v>645322</v>
      </c>
      <c r="Q31" s="53">
        <v>28152</v>
      </c>
      <c r="R31" s="53">
        <v>673474</v>
      </c>
      <c r="S31" s="53">
        <v>0</v>
      </c>
      <c r="T31" s="53">
        <v>6706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  <c r="AG31" s="53">
        <v>0</v>
      </c>
      <c r="AH31" s="53">
        <v>0</v>
      </c>
      <c r="AI31" s="53">
        <v>0</v>
      </c>
      <c r="AJ31" s="53">
        <v>0</v>
      </c>
      <c r="AK31" s="53">
        <v>0</v>
      </c>
      <c r="AL31" s="53">
        <v>0</v>
      </c>
      <c r="AM31" s="53">
        <v>0</v>
      </c>
      <c r="AN31" s="53">
        <v>5784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</row>
    <row r="32" spans="1:50">
      <c r="A32" s="53" t="str">
        <f>T("473537")</f>
        <v>473537</v>
      </c>
      <c r="B32" s="53" t="s">
        <v>8</v>
      </c>
      <c r="C32" s="53">
        <v>73376</v>
      </c>
      <c r="D32" s="53">
        <v>3496</v>
      </c>
      <c r="E32" s="53">
        <v>76872</v>
      </c>
      <c r="F32" s="53">
        <v>72302</v>
      </c>
      <c r="G32" s="53">
        <v>1062</v>
      </c>
      <c r="H32" s="53">
        <v>73364</v>
      </c>
      <c r="I32" s="53">
        <v>0</v>
      </c>
      <c r="J32" s="53">
        <v>511</v>
      </c>
      <c r="K32" s="53">
        <v>12841</v>
      </c>
      <c r="L32" s="53">
        <v>2068</v>
      </c>
      <c r="M32" s="53">
        <v>14909</v>
      </c>
      <c r="N32" s="53">
        <v>0</v>
      </c>
      <c r="O32" s="53">
        <v>0</v>
      </c>
      <c r="P32" s="53">
        <v>12240</v>
      </c>
      <c r="Q32" s="53">
        <v>292</v>
      </c>
      <c r="R32" s="53">
        <v>12532</v>
      </c>
      <c r="S32" s="53">
        <v>0</v>
      </c>
      <c r="T32" s="53">
        <v>297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  <c r="AG32" s="53">
        <v>0</v>
      </c>
      <c r="AH32" s="53">
        <v>0</v>
      </c>
      <c r="AI32" s="53">
        <v>0</v>
      </c>
      <c r="AJ32" s="53">
        <v>0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0</v>
      </c>
      <c r="AW32" s="53">
        <v>0</v>
      </c>
      <c r="AX32" s="53">
        <v>0</v>
      </c>
    </row>
    <row r="33" spans="1:50">
      <c r="A33" s="53" t="str">
        <f>T("473545")</f>
        <v>473545</v>
      </c>
      <c r="B33" s="53" t="s">
        <v>9</v>
      </c>
      <c r="C33" s="53">
        <v>74813</v>
      </c>
      <c r="D33" s="53">
        <v>17346</v>
      </c>
      <c r="E33" s="53">
        <v>92159</v>
      </c>
      <c r="F33" s="53">
        <v>72762</v>
      </c>
      <c r="G33" s="53">
        <v>2898</v>
      </c>
      <c r="H33" s="53">
        <v>75660</v>
      </c>
      <c r="I33" s="53">
        <v>0</v>
      </c>
      <c r="J33" s="53">
        <v>0</v>
      </c>
      <c r="K33" s="53">
        <v>31484</v>
      </c>
      <c r="L33" s="53">
        <v>7480</v>
      </c>
      <c r="M33" s="53">
        <v>38964</v>
      </c>
      <c r="N33" s="53">
        <v>0</v>
      </c>
      <c r="O33" s="53">
        <v>0</v>
      </c>
      <c r="P33" s="53">
        <v>30616</v>
      </c>
      <c r="Q33" s="53">
        <v>1645</v>
      </c>
      <c r="R33" s="53">
        <v>32261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  <c r="AG33" s="53">
        <v>0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0</v>
      </c>
      <c r="AU33" s="53">
        <v>0</v>
      </c>
      <c r="AV33" s="53">
        <v>0</v>
      </c>
      <c r="AW33" s="53">
        <v>0</v>
      </c>
      <c r="AX33" s="53">
        <v>0</v>
      </c>
    </row>
    <row r="34" spans="1:50">
      <c r="A34" s="53" t="str">
        <f>T("473553")</f>
        <v>473553</v>
      </c>
      <c r="B34" s="53" t="s">
        <v>41</v>
      </c>
      <c r="C34" s="53">
        <v>54733</v>
      </c>
      <c r="D34" s="53">
        <v>12430</v>
      </c>
      <c r="E34" s="53">
        <v>67163</v>
      </c>
      <c r="F34" s="53">
        <v>50263</v>
      </c>
      <c r="G34" s="53">
        <v>2082</v>
      </c>
      <c r="H34" s="53">
        <v>52345</v>
      </c>
      <c r="I34" s="53">
        <v>0</v>
      </c>
      <c r="J34" s="53">
        <v>0</v>
      </c>
      <c r="K34" s="53">
        <v>8738</v>
      </c>
      <c r="L34" s="53">
        <v>1411</v>
      </c>
      <c r="M34" s="53">
        <v>10149</v>
      </c>
      <c r="N34" s="53">
        <v>0</v>
      </c>
      <c r="O34" s="53">
        <v>0</v>
      </c>
      <c r="P34" s="53">
        <v>8289</v>
      </c>
      <c r="Q34" s="53">
        <v>654</v>
      </c>
      <c r="R34" s="53">
        <v>8943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</row>
    <row r="35" spans="1:50">
      <c r="A35" s="53" t="str">
        <f>T("473561")</f>
        <v>473561</v>
      </c>
      <c r="B35" s="53" t="s">
        <v>10</v>
      </c>
      <c r="C35" s="53">
        <v>24777</v>
      </c>
      <c r="D35" s="53">
        <v>1537</v>
      </c>
      <c r="E35" s="53">
        <v>26314</v>
      </c>
      <c r="F35" s="53">
        <v>24101</v>
      </c>
      <c r="G35" s="53">
        <v>349</v>
      </c>
      <c r="H35" s="53">
        <v>24450</v>
      </c>
      <c r="I35" s="53">
        <v>0</v>
      </c>
      <c r="J35" s="53">
        <v>63</v>
      </c>
      <c r="K35" s="53">
        <v>6132</v>
      </c>
      <c r="L35" s="53">
        <v>2195</v>
      </c>
      <c r="M35" s="53">
        <v>8327</v>
      </c>
      <c r="N35" s="53">
        <v>0</v>
      </c>
      <c r="O35" s="53">
        <v>0</v>
      </c>
      <c r="P35" s="53">
        <v>5648</v>
      </c>
      <c r="Q35" s="53">
        <v>587</v>
      </c>
      <c r="R35" s="53">
        <v>6235</v>
      </c>
      <c r="S35" s="53">
        <v>0</v>
      </c>
      <c r="T35" s="53">
        <v>486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  <c r="AG35" s="53">
        <v>0</v>
      </c>
      <c r="AH35" s="53">
        <v>0</v>
      </c>
      <c r="AI35" s="53">
        <v>0</v>
      </c>
      <c r="AJ35" s="53">
        <v>0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</row>
    <row r="36" spans="1:50">
      <c r="A36" s="53" t="str">
        <f>T("473570")</f>
        <v>473570</v>
      </c>
      <c r="B36" s="53" t="s">
        <v>11</v>
      </c>
      <c r="C36" s="53">
        <v>153894</v>
      </c>
      <c r="D36" s="53">
        <v>10528</v>
      </c>
      <c r="E36" s="53">
        <v>164422</v>
      </c>
      <c r="F36" s="53">
        <v>151977</v>
      </c>
      <c r="G36" s="53">
        <v>1395</v>
      </c>
      <c r="H36" s="53">
        <v>153372</v>
      </c>
      <c r="I36" s="53">
        <v>0</v>
      </c>
      <c r="J36" s="53">
        <v>335</v>
      </c>
      <c r="K36" s="53">
        <v>32343</v>
      </c>
      <c r="L36" s="53">
        <v>4777</v>
      </c>
      <c r="M36" s="53">
        <v>37120</v>
      </c>
      <c r="N36" s="53">
        <v>0</v>
      </c>
      <c r="O36" s="53">
        <v>0</v>
      </c>
      <c r="P36" s="53">
        <v>31243</v>
      </c>
      <c r="Q36" s="53">
        <v>145</v>
      </c>
      <c r="R36" s="53">
        <v>31388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  <c r="AG36" s="53">
        <v>0</v>
      </c>
      <c r="AH36" s="53">
        <v>0</v>
      </c>
      <c r="AI36" s="53">
        <v>0</v>
      </c>
      <c r="AJ36" s="53">
        <v>0</v>
      </c>
      <c r="AK36" s="53">
        <v>0</v>
      </c>
      <c r="AL36" s="53">
        <v>0</v>
      </c>
      <c r="AM36" s="53">
        <v>0</v>
      </c>
      <c r="AN36" s="53">
        <v>0</v>
      </c>
      <c r="AO36" s="53">
        <v>0</v>
      </c>
      <c r="AP36" s="53">
        <v>0</v>
      </c>
      <c r="AQ36" s="53">
        <v>0</v>
      </c>
      <c r="AR36" s="53">
        <v>0</v>
      </c>
      <c r="AS36" s="53">
        <v>0</v>
      </c>
      <c r="AT36" s="53">
        <v>0</v>
      </c>
      <c r="AU36" s="53">
        <v>0</v>
      </c>
      <c r="AV36" s="53">
        <v>0</v>
      </c>
      <c r="AW36" s="53">
        <v>0</v>
      </c>
      <c r="AX36" s="53">
        <v>0</v>
      </c>
    </row>
    <row r="37" spans="1:50">
      <c r="A37" s="53" t="str">
        <f>T("473588")</f>
        <v>473588</v>
      </c>
      <c r="B37" s="53" t="s">
        <v>12</v>
      </c>
      <c r="C37" s="53">
        <v>83694</v>
      </c>
      <c r="D37" s="53">
        <v>2061</v>
      </c>
      <c r="E37" s="53">
        <v>85755</v>
      </c>
      <c r="F37" s="53">
        <v>82291</v>
      </c>
      <c r="G37" s="53">
        <v>978</v>
      </c>
      <c r="H37" s="53">
        <v>83269</v>
      </c>
      <c r="I37" s="53">
        <v>0</v>
      </c>
      <c r="J37" s="53">
        <v>124</v>
      </c>
      <c r="K37" s="53">
        <v>12460</v>
      </c>
      <c r="L37" s="53">
        <v>8</v>
      </c>
      <c r="M37" s="53">
        <v>12468</v>
      </c>
      <c r="N37" s="53">
        <v>0</v>
      </c>
      <c r="O37" s="53">
        <v>0</v>
      </c>
      <c r="P37" s="53">
        <v>12460</v>
      </c>
      <c r="Q37" s="53">
        <v>0</v>
      </c>
      <c r="R37" s="53">
        <v>12460</v>
      </c>
      <c r="S37" s="53">
        <v>0</v>
      </c>
      <c r="T37" s="53">
        <v>8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  <c r="AG37" s="53">
        <v>0</v>
      </c>
      <c r="AH37" s="53">
        <v>0</v>
      </c>
      <c r="AI37" s="53">
        <v>0</v>
      </c>
      <c r="AJ37" s="53">
        <v>0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</row>
    <row r="38" spans="1:50">
      <c r="A38" s="53" t="str">
        <f>T("473596")</f>
        <v>473596</v>
      </c>
      <c r="B38" s="53" t="s">
        <v>13</v>
      </c>
      <c r="C38" s="53">
        <v>79101</v>
      </c>
      <c r="D38" s="53">
        <v>12050</v>
      </c>
      <c r="E38" s="53">
        <v>91151</v>
      </c>
      <c r="F38" s="53">
        <v>77527</v>
      </c>
      <c r="G38" s="53">
        <v>1288</v>
      </c>
      <c r="H38" s="53">
        <v>78815</v>
      </c>
      <c r="I38" s="53">
        <v>0</v>
      </c>
      <c r="J38" s="53">
        <v>580</v>
      </c>
      <c r="K38" s="53">
        <v>17330</v>
      </c>
      <c r="L38" s="53">
        <v>1829</v>
      </c>
      <c r="M38" s="53">
        <v>19159</v>
      </c>
      <c r="N38" s="53">
        <v>0</v>
      </c>
      <c r="O38" s="53">
        <v>0</v>
      </c>
      <c r="P38" s="53">
        <v>16940</v>
      </c>
      <c r="Q38" s="53">
        <v>1084</v>
      </c>
      <c r="R38" s="53">
        <v>18024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0</v>
      </c>
      <c r="AN38" s="53">
        <v>0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</row>
    <row r="39" spans="1:50">
      <c r="A39" s="53" t="str">
        <f>T("473600")</f>
        <v>473600</v>
      </c>
      <c r="B39" s="53" t="s">
        <v>14</v>
      </c>
      <c r="C39" s="53">
        <v>112493</v>
      </c>
      <c r="D39" s="53">
        <v>24179</v>
      </c>
      <c r="E39" s="53">
        <v>136672</v>
      </c>
      <c r="F39" s="53">
        <v>106741</v>
      </c>
      <c r="G39" s="53">
        <v>3688</v>
      </c>
      <c r="H39" s="53">
        <v>110429</v>
      </c>
      <c r="I39" s="53">
        <v>0</v>
      </c>
      <c r="J39" s="53">
        <v>0</v>
      </c>
      <c r="K39" s="53">
        <v>24264</v>
      </c>
      <c r="L39" s="53">
        <v>13346</v>
      </c>
      <c r="M39" s="53">
        <v>37610</v>
      </c>
      <c r="N39" s="53">
        <v>0</v>
      </c>
      <c r="O39" s="53">
        <v>0</v>
      </c>
      <c r="P39" s="53">
        <v>19993</v>
      </c>
      <c r="Q39" s="53">
        <v>1591</v>
      </c>
      <c r="R39" s="53">
        <v>21584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</row>
    <row r="40" spans="1:50">
      <c r="A40" s="53" t="str">
        <f>T("473618")</f>
        <v>473618</v>
      </c>
      <c r="B40" s="53" t="s">
        <v>47</v>
      </c>
      <c r="C40" s="53">
        <v>652004</v>
      </c>
      <c r="D40" s="53">
        <v>68797</v>
      </c>
      <c r="E40" s="53">
        <v>720801</v>
      </c>
      <c r="F40" s="53">
        <v>629971</v>
      </c>
      <c r="G40" s="53">
        <v>13809</v>
      </c>
      <c r="H40" s="53">
        <v>643780</v>
      </c>
      <c r="I40" s="53">
        <v>0</v>
      </c>
      <c r="J40" s="53">
        <v>18271</v>
      </c>
      <c r="K40" s="53">
        <v>159055</v>
      </c>
      <c r="L40" s="53">
        <v>51102</v>
      </c>
      <c r="M40" s="53">
        <v>210157</v>
      </c>
      <c r="N40" s="53">
        <v>0</v>
      </c>
      <c r="O40" s="53">
        <v>0</v>
      </c>
      <c r="P40" s="53">
        <v>144693</v>
      </c>
      <c r="Q40" s="53">
        <v>11934</v>
      </c>
      <c r="R40" s="53">
        <v>156627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  <c r="AG40" s="53">
        <v>0</v>
      </c>
      <c r="AH40" s="53">
        <v>0</v>
      </c>
      <c r="AI40" s="53">
        <v>0</v>
      </c>
      <c r="AJ40" s="53">
        <v>0</v>
      </c>
      <c r="AK40" s="53">
        <v>0</v>
      </c>
      <c r="AL40" s="53">
        <v>0</v>
      </c>
      <c r="AM40" s="53">
        <v>0</v>
      </c>
      <c r="AN40" s="53">
        <v>0</v>
      </c>
      <c r="AO40" s="53">
        <v>0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</row>
    <row r="41" spans="1:50">
      <c r="A41" s="53" t="str">
        <f>T("473626")</f>
        <v>473626</v>
      </c>
      <c r="B41" s="53" t="s">
        <v>48</v>
      </c>
      <c r="C41" s="53">
        <v>2182933</v>
      </c>
      <c r="D41" s="53">
        <v>121822</v>
      </c>
      <c r="E41" s="53">
        <v>2304755</v>
      </c>
      <c r="F41" s="53">
        <v>2140539</v>
      </c>
      <c r="G41" s="53">
        <v>52207</v>
      </c>
      <c r="H41" s="53">
        <v>2192746</v>
      </c>
      <c r="I41" s="53">
        <v>0</v>
      </c>
      <c r="J41" s="53">
        <v>7354</v>
      </c>
      <c r="K41" s="53">
        <v>505366</v>
      </c>
      <c r="L41" s="53">
        <v>87351</v>
      </c>
      <c r="M41" s="53">
        <v>592717</v>
      </c>
      <c r="N41" s="53">
        <v>0</v>
      </c>
      <c r="O41" s="53">
        <v>0</v>
      </c>
      <c r="P41" s="53">
        <v>485152</v>
      </c>
      <c r="Q41" s="53">
        <v>21449</v>
      </c>
      <c r="R41" s="53">
        <v>506601</v>
      </c>
      <c r="S41" s="53">
        <v>0</v>
      </c>
      <c r="T41" s="53">
        <v>8069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  <c r="AG41" s="53">
        <v>0</v>
      </c>
      <c r="AH41" s="53">
        <v>0</v>
      </c>
      <c r="AI41" s="53">
        <v>0</v>
      </c>
      <c r="AJ41" s="53">
        <v>0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</row>
    <row r="42" spans="1:50">
      <c r="A42" s="53" t="str">
        <f>T("473758")</f>
        <v>473758</v>
      </c>
      <c r="B42" s="53" t="s">
        <v>15</v>
      </c>
      <c r="C42" s="53">
        <v>92753</v>
      </c>
      <c r="D42" s="53">
        <v>13528</v>
      </c>
      <c r="E42" s="53">
        <v>106281</v>
      </c>
      <c r="F42" s="53">
        <v>87397</v>
      </c>
      <c r="G42" s="53">
        <v>2557</v>
      </c>
      <c r="H42" s="53">
        <v>89954</v>
      </c>
      <c r="I42" s="53">
        <v>0</v>
      </c>
      <c r="J42" s="53">
        <v>0</v>
      </c>
      <c r="K42" s="53">
        <v>30102</v>
      </c>
      <c r="L42" s="53">
        <v>1584</v>
      </c>
      <c r="M42" s="53">
        <v>31686</v>
      </c>
      <c r="N42" s="53">
        <v>0</v>
      </c>
      <c r="O42" s="53">
        <v>0</v>
      </c>
      <c r="P42" s="53">
        <v>29549</v>
      </c>
      <c r="Q42" s="53">
        <v>220</v>
      </c>
      <c r="R42" s="53">
        <v>29769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0</v>
      </c>
      <c r="AJ42" s="53">
        <v>0</v>
      </c>
      <c r="AK42" s="53">
        <v>0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</row>
    <row r="43" spans="1:50">
      <c r="A43" s="53" t="str">
        <f>T("473812")</f>
        <v>473812</v>
      </c>
      <c r="B43" s="53" t="s">
        <v>42</v>
      </c>
      <c r="C43" s="53">
        <v>466622</v>
      </c>
      <c r="D43" s="53">
        <v>42442</v>
      </c>
      <c r="E43" s="53">
        <v>509064</v>
      </c>
      <c r="F43" s="53">
        <v>455768</v>
      </c>
      <c r="G43" s="53">
        <v>9772</v>
      </c>
      <c r="H43" s="53">
        <v>465540</v>
      </c>
      <c r="I43" s="53">
        <v>0</v>
      </c>
      <c r="J43" s="53">
        <v>10268</v>
      </c>
      <c r="K43" s="53">
        <v>124929</v>
      </c>
      <c r="L43" s="53">
        <v>27645</v>
      </c>
      <c r="M43" s="53">
        <v>152574</v>
      </c>
      <c r="N43" s="53">
        <v>0</v>
      </c>
      <c r="O43" s="53">
        <v>0</v>
      </c>
      <c r="P43" s="53">
        <v>115700</v>
      </c>
      <c r="Q43" s="53">
        <v>6565</v>
      </c>
      <c r="R43" s="53">
        <v>122265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  <c r="AG43" s="53">
        <v>0</v>
      </c>
      <c r="AH43" s="53">
        <v>0</v>
      </c>
      <c r="AI43" s="53">
        <v>0</v>
      </c>
      <c r="AJ43" s="53">
        <v>0</v>
      </c>
      <c r="AK43" s="53">
        <v>0</v>
      </c>
      <c r="AL43" s="53">
        <v>0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</row>
    <row r="44" spans="1:50">
      <c r="A44" s="53" t="str">
        <f>T("473821")</f>
        <v>473821</v>
      </c>
      <c r="B44" s="53" t="s">
        <v>16</v>
      </c>
      <c r="C44" s="53">
        <v>165011</v>
      </c>
      <c r="D44" s="53">
        <v>15616</v>
      </c>
      <c r="E44" s="53">
        <v>180627</v>
      </c>
      <c r="F44" s="53">
        <v>162156</v>
      </c>
      <c r="G44" s="53">
        <v>3655</v>
      </c>
      <c r="H44" s="53">
        <v>165811</v>
      </c>
      <c r="I44" s="53">
        <v>0</v>
      </c>
      <c r="J44" s="53">
        <v>6402</v>
      </c>
      <c r="K44" s="53">
        <v>33995</v>
      </c>
      <c r="L44" s="53">
        <v>21380</v>
      </c>
      <c r="M44" s="53">
        <v>55375</v>
      </c>
      <c r="N44" s="53">
        <v>0</v>
      </c>
      <c r="O44" s="53">
        <v>0</v>
      </c>
      <c r="P44" s="53">
        <v>31230</v>
      </c>
      <c r="Q44" s="53">
        <v>1790</v>
      </c>
      <c r="R44" s="53">
        <v>33020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  <c r="AG44" s="53">
        <v>0</v>
      </c>
      <c r="AH44" s="53">
        <v>0</v>
      </c>
      <c r="AI44" s="53">
        <v>0</v>
      </c>
      <c r="AJ44" s="53">
        <v>0</v>
      </c>
      <c r="AK44" s="53">
        <v>0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</row>
    <row r="45" spans="1:50">
      <c r="B45" s="53" t="s">
        <v>66</v>
      </c>
      <c r="C45" s="53">
        <f t="shared" ref="C45:AX45" si="0">SUM(C4:C44)</f>
        <v>158592538</v>
      </c>
      <c r="D45" s="53">
        <f t="shared" si="0"/>
        <v>8042249</v>
      </c>
      <c r="E45" s="53">
        <f t="shared" si="0"/>
        <v>166634787</v>
      </c>
      <c r="F45" s="53">
        <f t="shared" si="0"/>
        <v>156252797</v>
      </c>
      <c r="G45" s="53">
        <f t="shared" si="0"/>
        <v>2908031</v>
      </c>
      <c r="H45" s="53">
        <f t="shared" si="0"/>
        <v>159160828</v>
      </c>
      <c r="I45" s="53">
        <f t="shared" si="0"/>
        <v>0</v>
      </c>
      <c r="J45" s="53">
        <f t="shared" si="0"/>
        <v>763749</v>
      </c>
      <c r="K45" s="53">
        <f t="shared" si="0"/>
        <v>26280077</v>
      </c>
      <c r="L45" s="53">
        <f t="shared" si="0"/>
        <v>7358574</v>
      </c>
      <c r="M45" s="53">
        <f t="shared" si="0"/>
        <v>33638651</v>
      </c>
      <c r="N45" s="53">
        <f t="shared" si="0"/>
        <v>0</v>
      </c>
      <c r="O45" s="53">
        <f t="shared" si="0"/>
        <v>0</v>
      </c>
      <c r="P45" s="53">
        <f t="shared" si="0"/>
        <v>24781859</v>
      </c>
      <c r="Q45" s="53">
        <f t="shared" si="0"/>
        <v>1463824</v>
      </c>
      <c r="R45" s="53">
        <f t="shared" si="0"/>
        <v>26245683</v>
      </c>
      <c r="S45" s="53">
        <f t="shared" si="0"/>
        <v>0</v>
      </c>
      <c r="T45" s="53">
        <f t="shared" si="0"/>
        <v>600804</v>
      </c>
      <c r="U45" s="53">
        <f t="shared" si="0"/>
        <v>3008946</v>
      </c>
      <c r="V45" s="53">
        <f t="shared" si="0"/>
        <v>1046567</v>
      </c>
      <c r="W45" s="53">
        <f t="shared" si="0"/>
        <v>4055513</v>
      </c>
      <c r="X45" s="53">
        <f t="shared" si="0"/>
        <v>0</v>
      </c>
      <c r="Y45" s="53">
        <f t="shared" si="0"/>
        <v>0</v>
      </c>
      <c r="Z45" s="53">
        <f t="shared" si="0"/>
        <v>2801651</v>
      </c>
      <c r="AA45" s="53">
        <f t="shared" si="0"/>
        <v>188294</v>
      </c>
      <c r="AB45" s="53">
        <f t="shared" si="0"/>
        <v>2989945</v>
      </c>
      <c r="AC45" s="53">
        <f t="shared" si="0"/>
        <v>0</v>
      </c>
      <c r="AD45" s="53">
        <f t="shared" si="0"/>
        <v>0</v>
      </c>
      <c r="AE45" s="53">
        <f t="shared" si="0"/>
        <v>0</v>
      </c>
      <c r="AF45" s="53">
        <f t="shared" si="0"/>
        <v>0</v>
      </c>
      <c r="AG45" s="53">
        <f t="shared" si="0"/>
        <v>0</v>
      </c>
      <c r="AH45" s="53">
        <f t="shared" si="0"/>
        <v>0</v>
      </c>
      <c r="AI45" s="53">
        <f t="shared" si="0"/>
        <v>0</v>
      </c>
      <c r="AJ45" s="53">
        <f t="shared" si="0"/>
        <v>0</v>
      </c>
      <c r="AK45" s="53">
        <f t="shared" si="0"/>
        <v>0</v>
      </c>
      <c r="AL45" s="53">
        <f t="shared" si="0"/>
        <v>0</v>
      </c>
      <c r="AM45" s="53">
        <f t="shared" si="0"/>
        <v>0</v>
      </c>
      <c r="AN45" s="53">
        <f t="shared" si="0"/>
        <v>198476</v>
      </c>
      <c r="AO45" s="53">
        <f t="shared" si="0"/>
        <v>0</v>
      </c>
      <c r="AP45" s="53">
        <f t="shared" si="0"/>
        <v>0</v>
      </c>
      <c r="AQ45" s="53">
        <f t="shared" si="0"/>
        <v>0</v>
      </c>
      <c r="AR45" s="53">
        <f t="shared" si="0"/>
        <v>0</v>
      </c>
      <c r="AS45" s="53">
        <f t="shared" si="0"/>
        <v>0</v>
      </c>
      <c r="AT45" s="53">
        <f t="shared" si="0"/>
        <v>0</v>
      </c>
      <c r="AU45" s="53">
        <f t="shared" si="0"/>
        <v>0</v>
      </c>
      <c r="AV45" s="53">
        <f t="shared" si="0"/>
        <v>0</v>
      </c>
      <c r="AW45" s="53">
        <f t="shared" si="0"/>
        <v>0</v>
      </c>
      <c r="AX45" s="53">
        <f t="shared" si="0"/>
        <v>14971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EG48"/>
  <sheetViews>
    <sheetView topLeftCell="O25" workbookViewId="0">
      <selection activeCell="Y51" sqref="Y51"/>
    </sheetView>
  </sheetViews>
  <sheetFormatPr defaultColWidth="9" defaultRowHeight="13"/>
  <cols>
    <col min="1" max="2" width="9" style="53"/>
    <col min="3" max="3" width="9.453125" style="53" bestFit="1" customWidth="1"/>
    <col min="4" max="21" width="9" style="53"/>
    <col min="22" max="22" width="9.453125" style="53" bestFit="1" customWidth="1"/>
    <col min="23" max="26" width="9" style="53"/>
    <col min="27" max="27" width="9.453125" style="53" bestFit="1" customWidth="1"/>
    <col min="28" max="16384" width="9" style="53"/>
  </cols>
  <sheetData>
    <row r="1" spans="1:137">
      <c r="B1" s="53" t="s">
        <v>84</v>
      </c>
      <c r="C1" s="53">
        <v>6</v>
      </c>
      <c r="D1" s="53">
        <v>6</v>
      </c>
      <c r="E1" s="53">
        <v>6</v>
      </c>
      <c r="F1" s="53">
        <v>6</v>
      </c>
      <c r="G1" s="53">
        <v>6</v>
      </c>
      <c r="H1" s="53">
        <v>6</v>
      </c>
      <c r="J1" s="53">
        <v>6</v>
      </c>
      <c r="K1" s="53">
        <v>6</v>
      </c>
      <c r="L1" s="53">
        <v>6</v>
      </c>
      <c r="M1" s="53">
        <v>6</v>
      </c>
      <c r="N1" s="53">
        <v>6</v>
      </c>
      <c r="O1" s="53">
        <v>6</v>
      </c>
      <c r="P1" s="53">
        <v>6</v>
      </c>
      <c r="Q1" s="53">
        <v>6</v>
      </c>
      <c r="R1" s="53">
        <v>6</v>
      </c>
      <c r="S1" s="53">
        <v>6</v>
      </c>
      <c r="T1" s="53">
        <v>6</v>
      </c>
      <c r="U1" s="53">
        <v>6</v>
      </c>
      <c r="AE1" s="53">
        <v>6</v>
      </c>
      <c r="AF1" s="53">
        <v>6</v>
      </c>
      <c r="AG1" s="53">
        <v>6</v>
      </c>
      <c r="AH1" s="53">
        <v>6</v>
      </c>
      <c r="AI1" s="53">
        <v>6</v>
      </c>
      <c r="AJ1" s="53">
        <v>6</v>
      </c>
      <c r="AK1" s="53">
        <v>6</v>
      </c>
      <c r="AL1" s="53">
        <v>6</v>
      </c>
      <c r="AM1" s="53">
        <v>6</v>
      </c>
      <c r="AN1" s="53">
        <v>6</v>
      </c>
      <c r="AO1" s="53">
        <v>6</v>
      </c>
      <c r="AP1" s="53">
        <v>6</v>
      </c>
      <c r="AQ1" s="53">
        <v>6</v>
      </c>
      <c r="AR1" s="53">
        <v>6</v>
      </c>
      <c r="AS1" s="53">
        <v>6</v>
      </c>
      <c r="AT1" s="53">
        <v>6</v>
      </c>
      <c r="AU1" s="53">
        <v>6</v>
      </c>
      <c r="AV1" s="53">
        <v>6</v>
      </c>
      <c r="AW1" s="53">
        <v>6</v>
      </c>
      <c r="AX1" s="53">
        <v>6</v>
      </c>
      <c r="AY1" s="53">
        <v>6</v>
      </c>
      <c r="AZ1" s="53">
        <v>6</v>
      </c>
      <c r="BA1" s="53">
        <v>6</v>
      </c>
      <c r="BB1" s="53">
        <v>6</v>
      </c>
      <c r="BC1" s="53">
        <v>6</v>
      </c>
      <c r="BD1" s="53">
        <v>6</v>
      </c>
      <c r="BE1" s="53">
        <v>6</v>
      </c>
      <c r="BF1" s="53">
        <v>6</v>
      </c>
      <c r="BG1" s="53">
        <v>6</v>
      </c>
      <c r="BH1" s="53">
        <v>6</v>
      </c>
      <c r="BI1" s="53">
        <v>6</v>
      </c>
      <c r="BJ1" s="53">
        <v>6</v>
      </c>
      <c r="BK1" s="53">
        <v>6</v>
      </c>
      <c r="BL1" s="53">
        <v>6</v>
      </c>
      <c r="BM1" s="53">
        <v>6</v>
      </c>
      <c r="BN1" s="53">
        <v>6</v>
      </c>
      <c r="BO1" s="53">
        <v>6</v>
      </c>
      <c r="BP1" s="53">
        <v>6</v>
      </c>
      <c r="BQ1" s="53">
        <v>6</v>
      </c>
      <c r="BR1" s="53">
        <v>6</v>
      </c>
      <c r="BS1" s="53">
        <v>6</v>
      </c>
      <c r="BT1" s="53">
        <v>6</v>
      </c>
      <c r="BU1" s="53">
        <v>6</v>
      </c>
      <c r="BV1" s="53">
        <v>6</v>
      </c>
      <c r="BW1" s="53">
        <v>6</v>
      </c>
      <c r="BX1" s="53">
        <v>6</v>
      </c>
      <c r="BY1" s="53">
        <v>6</v>
      </c>
      <c r="BZ1" s="53">
        <v>6</v>
      </c>
      <c r="CA1" s="53">
        <v>6</v>
      </c>
      <c r="CB1" s="53">
        <v>6</v>
      </c>
      <c r="CC1" s="53">
        <v>6</v>
      </c>
      <c r="CD1" s="53">
        <v>6</v>
      </c>
      <c r="CE1" s="53">
        <v>6</v>
      </c>
      <c r="CF1" s="53">
        <v>6</v>
      </c>
      <c r="CG1" s="53">
        <v>6</v>
      </c>
      <c r="CH1" s="53">
        <v>6</v>
      </c>
      <c r="CI1" s="53">
        <v>6</v>
      </c>
      <c r="CJ1" s="53">
        <v>6</v>
      </c>
      <c r="CK1" s="53">
        <v>6</v>
      </c>
      <c r="CL1" s="53">
        <v>6</v>
      </c>
      <c r="CM1" s="53">
        <v>6</v>
      </c>
      <c r="CN1" s="53">
        <v>6</v>
      </c>
      <c r="CO1" s="53">
        <v>6</v>
      </c>
      <c r="CP1" s="53">
        <v>6</v>
      </c>
      <c r="CQ1" s="53">
        <v>6</v>
      </c>
      <c r="CR1" s="53">
        <v>6</v>
      </c>
      <c r="CS1" s="53">
        <v>6</v>
      </c>
      <c r="CT1" s="53">
        <v>6</v>
      </c>
      <c r="CU1" s="53">
        <v>6</v>
      </c>
      <c r="CV1" s="53">
        <v>6</v>
      </c>
      <c r="CW1" s="53">
        <v>6</v>
      </c>
      <c r="CX1" s="53">
        <v>6</v>
      </c>
      <c r="CY1" s="53">
        <v>6</v>
      </c>
      <c r="CZ1" s="53">
        <v>6</v>
      </c>
      <c r="DA1" s="53">
        <v>6</v>
      </c>
      <c r="DB1" s="53">
        <v>6</v>
      </c>
      <c r="DC1" s="53">
        <v>6</v>
      </c>
      <c r="DD1" s="53">
        <v>6</v>
      </c>
      <c r="DE1" s="53">
        <v>6</v>
      </c>
      <c r="DF1" s="53">
        <v>6</v>
      </c>
      <c r="DG1" s="53">
        <v>6</v>
      </c>
      <c r="DH1" s="53">
        <v>6</v>
      </c>
      <c r="DI1" s="53">
        <v>6</v>
      </c>
      <c r="DJ1" s="53">
        <v>6</v>
      </c>
      <c r="DK1" s="53">
        <v>6</v>
      </c>
      <c r="DL1" s="53">
        <v>6</v>
      </c>
      <c r="DM1" s="53">
        <v>6</v>
      </c>
      <c r="DN1" s="53">
        <v>6</v>
      </c>
      <c r="DO1" s="53">
        <v>6</v>
      </c>
      <c r="DP1" s="53">
        <v>6</v>
      </c>
      <c r="DQ1" s="53">
        <v>6</v>
      </c>
      <c r="DR1" s="53">
        <v>6</v>
      </c>
      <c r="DS1" s="53">
        <v>6</v>
      </c>
      <c r="DT1" s="53">
        <v>6</v>
      </c>
      <c r="DU1" s="53">
        <v>6</v>
      </c>
      <c r="DV1" s="53">
        <v>6</v>
      </c>
      <c r="DW1" s="53">
        <v>6</v>
      </c>
      <c r="DX1" s="53">
        <v>6</v>
      </c>
      <c r="DY1" s="53">
        <v>6</v>
      </c>
      <c r="DZ1" s="53">
        <v>6</v>
      </c>
      <c r="EA1" s="53">
        <v>6</v>
      </c>
      <c r="EB1" s="53">
        <v>6</v>
      </c>
      <c r="EC1" s="53">
        <v>6</v>
      </c>
      <c r="ED1" s="53">
        <v>6</v>
      </c>
      <c r="EE1" s="53">
        <v>6</v>
      </c>
      <c r="EF1" s="53">
        <v>6</v>
      </c>
      <c r="EG1" s="53">
        <v>6</v>
      </c>
    </row>
    <row r="2" spans="1:137">
      <c r="B2" s="53" t="s">
        <v>83</v>
      </c>
      <c r="C2" s="53">
        <v>3</v>
      </c>
      <c r="D2" s="53">
        <v>3</v>
      </c>
      <c r="E2" s="53">
        <v>3</v>
      </c>
      <c r="F2" s="53">
        <v>3</v>
      </c>
      <c r="G2" s="53">
        <v>3</v>
      </c>
      <c r="H2" s="53">
        <v>3</v>
      </c>
      <c r="J2" s="53">
        <v>9</v>
      </c>
      <c r="K2" s="53">
        <v>9</v>
      </c>
      <c r="L2" s="53">
        <v>9</v>
      </c>
      <c r="M2" s="53">
        <v>9</v>
      </c>
      <c r="N2" s="53">
        <v>9</v>
      </c>
      <c r="O2" s="53">
        <v>9</v>
      </c>
      <c r="P2" s="53">
        <v>14</v>
      </c>
      <c r="Q2" s="53">
        <v>14</v>
      </c>
      <c r="R2" s="53">
        <v>14</v>
      </c>
      <c r="S2" s="53">
        <v>14</v>
      </c>
      <c r="T2" s="53">
        <v>14</v>
      </c>
      <c r="U2" s="53">
        <v>14</v>
      </c>
      <c r="AE2" s="53">
        <v>15</v>
      </c>
      <c r="AF2" s="53">
        <v>15</v>
      </c>
      <c r="AG2" s="53">
        <v>15</v>
      </c>
      <c r="AH2" s="53">
        <v>16</v>
      </c>
      <c r="AI2" s="53">
        <v>16</v>
      </c>
      <c r="AJ2" s="53">
        <v>16</v>
      </c>
      <c r="AK2" s="53">
        <v>16</v>
      </c>
      <c r="AL2" s="53">
        <v>16</v>
      </c>
      <c r="AM2" s="53">
        <v>16</v>
      </c>
      <c r="AN2" s="53">
        <v>16</v>
      </c>
      <c r="AO2" s="53">
        <v>16</v>
      </c>
      <c r="AP2" s="53">
        <v>16</v>
      </c>
      <c r="AQ2" s="53">
        <v>16</v>
      </c>
      <c r="AR2" s="53">
        <v>17</v>
      </c>
      <c r="AS2" s="53">
        <v>17</v>
      </c>
      <c r="AT2" s="53">
        <v>17</v>
      </c>
      <c r="AU2" s="53">
        <v>17</v>
      </c>
      <c r="AV2" s="53">
        <v>17</v>
      </c>
      <c r="AW2" s="53">
        <v>17</v>
      </c>
      <c r="AX2" s="53">
        <v>17</v>
      </c>
      <c r="AY2" s="53">
        <v>17</v>
      </c>
      <c r="AZ2" s="53">
        <v>17</v>
      </c>
      <c r="BA2" s="53">
        <v>17</v>
      </c>
      <c r="BB2" s="53">
        <v>18</v>
      </c>
      <c r="BC2" s="53">
        <v>18</v>
      </c>
      <c r="BD2" s="53">
        <v>18</v>
      </c>
      <c r="BE2" s="53">
        <v>18</v>
      </c>
      <c r="BF2" s="53">
        <v>18</v>
      </c>
      <c r="BG2" s="53">
        <v>18</v>
      </c>
      <c r="BH2" s="53">
        <v>18</v>
      </c>
      <c r="BI2" s="53">
        <v>18</v>
      </c>
      <c r="BJ2" s="53">
        <v>18</v>
      </c>
      <c r="BK2" s="53">
        <v>18</v>
      </c>
      <c r="BL2" s="53">
        <v>19</v>
      </c>
      <c r="BM2" s="53">
        <v>19</v>
      </c>
      <c r="BN2" s="53">
        <v>19</v>
      </c>
      <c r="BO2" s="53">
        <v>19</v>
      </c>
      <c r="BP2" s="53">
        <v>19</v>
      </c>
      <c r="BQ2" s="53">
        <v>19</v>
      </c>
      <c r="BR2" s="53">
        <v>19</v>
      </c>
      <c r="BS2" s="53">
        <v>19</v>
      </c>
      <c r="BT2" s="53">
        <v>19</v>
      </c>
      <c r="BU2" s="53">
        <v>19</v>
      </c>
      <c r="BV2" s="53">
        <v>20</v>
      </c>
      <c r="BW2" s="53">
        <v>20</v>
      </c>
      <c r="BX2" s="53">
        <v>20</v>
      </c>
      <c r="BY2" s="53">
        <v>20</v>
      </c>
      <c r="BZ2" s="53">
        <v>20</v>
      </c>
      <c r="CA2" s="53">
        <v>20</v>
      </c>
      <c r="CB2" s="53">
        <v>20</v>
      </c>
      <c r="CC2" s="53">
        <v>20</v>
      </c>
      <c r="CD2" s="53">
        <v>20</v>
      </c>
      <c r="CE2" s="53">
        <v>20</v>
      </c>
      <c r="CF2" s="53">
        <v>21</v>
      </c>
      <c r="CG2" s="53">
        <v>21</v>
      </c>
      <c r="CH2" s="53">
        <v>21</v>
      </c>
      <c r="CI2" s="53">
        <v>21</v>
      </c>
      <c r="CJ2" s="53">
        <v>21</v>
      </c>
      <c r="CK2" s="53">
        <v>21</v>
      </c>
      <c r="CL2" s="53">
        <v>21</v>
      </c>
      <c r="CM2" s="53">
        <v>21</v>
      </c>
      <c r="CN2" s="53">
        <v>21</v>
      </c>
      <c r="CO2" s="53">
        <v>21</v>
      </c>
      <c r="CP2" s="53">
        <v>22</v>
      </c>
      <c r="CQ2" s="53">
        <v>22</v>
      </c>
      <c r="CR2" s="53">
        <v>22</v>
      </c>
      <c r="CS2" s="53">
        <v>22</v>
      </c>
      <c r="CT2" s="53">
        <v>22</v>
      </c>
      <c r="CU2" s="53">
        <v>22</v>
      </c>
      <c r="CV2" s="53">
        <v>22</v>
      </c>
      <c r="CW2" s="53">
        <v>22</v>
      </c>
      <c r="CX2" s="53">
        <v>22</v>
      </c>
      <c r="CY2" s="53">
        <v>22</v>
      </c>
      <c r="CZ2" s="53">
        <v>23</v>
      </c>
      <c r="DA2" s="53">
        <v>23</v>
      </c>
      <c r="DB2" s="53">
        <v>23</v>
      </c>
      <c r="DC2" s="53">
        <v>23</v>
      </c>
      <c r="DD2" s="53">
        <v>23</v>
      </c>
      <c r="DE2" s="53">
        <v>23</v>
      </c>
      <c r="DF2" s="53">
        <v>23</v>
      </c>
      <c r="DG2" s="53">
        <v>23</v>
      </c>
      <c r="DH2" s="53">
        <v>23</v>
      </c>
      <c r="DI2" s="53">
        <v>23</v>
      </c>
      <c r="DJ2" s="53">
        <v>24</v>
      </c>
      <c r="DK2" s="53">
        <v>24</v>
      </c>
      <c r="DL2" s="53">
        <v>24</v>
      </c>
      <c r="DM2" s="53">
        <v>24</v>
      </c>
      <c r="DN2" s="53">
        <v>24</v>
      </c>
      <c r="DO2" s="53">
        <v>24</v>
      </c>
      <c r="DP2" s="53">
        <v>24</v>
      </c>
      <c r="DQ2" s="53">
        <v>24</v>
      </c>
      <c r="DR2" s="53">
        <v>24</v>
      </c>
      <c r="DS2" s="53">
        <v>24</v>
      </c>
      <c r="DT2" s="53">
        <v>25</v>
      </c>
      <c r="DU2" s="53">
        <v>25</v>
      </c>
      <c r="DV2" s="53">
        <v>25</v>
      </c>
      <c r="DW2" s="53">
        <v>25</v>
      </c>
      <c r="DX2" s="53">
        <v>25</v>
      </c>
      <c r="DY2" s="53">
        <v>25</v>
      </c>
      <c r="DZ2" s="53">
        <v>25</v>
      </c>
      <c r="EA2" s="53">
        <v>25</v>
      </c>
      <c r="EB2" s="53">
        <v>25</v>
      </c>
      <c r="EC2" s="53">
        <v>25</v>
      </c>
      <c r="ED2" s="53">
        <v>26</v>
      </c>
      <c r="EE2" s="53">
        <v>26</v>
      </c>
      <c r="EF2" s="53">
        <v>26</v>
      </c>
      <c r="EG2" s="53">
        <v>26</v>
      </c>
    </row>
    <row r="3" spans="1:137">
      <c r="B3" s="53" t="s">
        <v>85</v>
      </c>
      <c r="C3" s="53">
        <v>1</v>
      </c>
      <c r="D3" s="53">
        <v>2</v>
      </c>
      <c r="E3" s="53">
        <v>3</v>
      </c>
      <c r="F3" s="53">
        <v>6</v>
      </c>
      <c r="G3" s="53">
        <v>7</v>
      </c>
      <c r="H3" s="53">
        <v>8</v>
      </c>
      <c r="J3" s="53">
        <v>1</v>
      </c>
      <c r="K3" s="53">
        <v>2</v>
      </c>
      <c r="L3" s="53">
        <v>3</v>
      </c>
      <c r="M3" s="53">
        <v>6</v>
      </c>
      <c r="N3" s="53">
        <v>7</v>
      </c>
      <c r="O3" s="53">
        <v>8</v>
      </c>
      <c r="P3" s="53">
        <v>1</v>
      </c>
      <c r="Q3" s="53">
        <v>2</v>
      </c>
      <c r="R3" s="53">
        <v>3</v>
      </c>
      <c r="S3" s="53">
        <v>6</v>
      </c>
      <c r="T3" s="53">
        <v>7</v>
      </c>
      <c r="U3" s="53">
        <v>8</v>
      </c>
      <c r="V3" s="53">
        <v>1</v>
      </c>
      <c r="W3" s="53">
        <v>2</v>
      </c>
      <c r="X3" s="53">
        <v>3</v>
      </c>
      <c r="Y3" s="53">
        <v>6</v>
      </c>
      <c r="Z3" s="53">
        <v>7</v>
      </c>
      <c r="AA3" s="53">
        <v>8</v>
      </c>
      <c r="AE3" s="53">
        <v>8</v>
      </c>
      <c r="AF3" s="53">
        <v>9</v>
      </c>
      <c r="AG3" s="53">
        <v>10</v>
      </c>
      <c r="AH3" s="53">
        <v>1</v>
      </c>
      <c r="AI3" s="53">
        <v>2</v>
      </c>
      <c r="AJ3" s="53">
        <v>3</v>
      </c>
      <c r="AK3" s="53">
        <v>4</v>
      </c>
      <c r="AL3" s="53">
        <v>5</v>
      </c>
      <c r="AM3" s="53">
        <v>6</v>
      </c>
      <c r="AN3" s="53">
        <v>7</v>
      </c>
      <c r="AO3" s="53">
        <v>8</v>
      </c>
      <c r="AP3" s="53">
        <v>9</v>
      </c>
      <c r="AQ3" s="53">
        <v>10</v>
      </c>
      <c r="AR3" s="53">
        <v>1</v>
      </c>
      <c r="AS3" s="53">
        <v>2</v>
      </c>
      <c r="AT3" s="53">
        <v>3</v>
      </c>
      <c r="AU3" s="53">
        <v>4</v>
      </c>
      <c r="AV3" s="53">
        <v>5</v>
      </c>
      <c r="AW3" s="53">
        <v>6</v>
      </c>
      <c r="AX3" s="53">
        <v>7</v>
      </c>
      <c r="AY3" s="53">
        <v>8</v>
      </c>
      <c r="AZ3" s="53">
        <v>9</v>
      </c>
      <c r="BA3" s="53">
        <v>10</v>
      </c>
      <c r="BB3" s="53">
        <v>1</v>
      </c>
      <c r="BC3" s="53">
        <v>2</v>
      </c>
      <c r="BD3" s="53">
        <v>3</v>
      </c>
      <c r="BE3" s="53">
        <v>4</v>
      </c>
      <c r="BF3" s="53">
        <v>5</v>
      </c>
      <c r="BG3" s="53">
        <v>6</v>
      </c>
      <c r="BH3" s="53">
        <v>7</v>
      </c>
      <c r="BI3" s="53">
        <v>8</v>
      </c>
      <c r="BJ3" s="53">
        <v>9</v>
      </c>
      <c r="BK3" s="53">
        <v>10</v>
      </c>
      <c r="BL3" s="53">
        <v>1</v>
      </c>
      <c r="BM3" s="53">
        <v>2</v>
      </c>
      <c r="BN3" s="53">
        <v>3</v>
      </c>
      <c r="BO3" s="53">
        <v>4</v>
      </c>
      <c r="BP3" s="53">
        <v>5</v>
      </c>
      <c r="BQ3" s="53">
        <v>6</v>
      </c>
      <c r="BR3" s="53">
        <v>7</v>
      </c>
      <c r="BS3" s="53">
        <v>8</v>
      </c>
      <c r="BT3" s="53">
        <v>9</v>
      </c>
      <c r="BU3" s="53">
        <v>10</v>
      </c>
      <c r="BV3" s="53">
        <v>1</v>
      </c>
      <c r="BW3" s="53">
        <v>2</v>
      </c>
      <c r="BX3" s="53">
        <v>3</v>
      </c>
      <c r="BY3" s="53">
        <v>4</v>
      </c>
      <c r="BZ3" s="53">
        <v>5</v>
      </c>
      <c r="CA3" s="53">
        <v>6</v>
      </c>
      <c r="CB3" s="53">
        <v>7</v>
      </c>
      <c r="CC3" s="53">
        <v>8</v>
      </c>
      <c r="CD3" s="53">
        <v>9</v>
      </c>
      <c r="CE3" s="53">
        <v>10</v>
      </c>
      <c r="CF3" s="53">
        <v>1</v>
      </c>
      <c r="CG3" s="53">
        <v>2</v>
      </c>
      <c r="CH3" s="53">
        <v>3</v>
      </c>
      <c r="CI3" s="53">
        <v>4</v>
      </c>
      <c r="CJ3" s="53">
        <v>5</v>
      </c>
      <c r="CK3" s="53">
        <v>6</v>
      </c>
      <c r="CL3" s="53">
        <v>7</v>
      </c>
      <c r="CM3" s="53">
        <v>8</v>
      </c>
      <c r="CN3" s="53">
        <v>9</v>
      </c>
      <c r="CO3" s="53">
        <v>10</v>
      </c>
      <c r="CP3" s="53">
        <v>1</v>
      </c>
      <c r="CQ3" s="53">
        <v>2</v>
      </c>
      <c r="CR3" s="53">
        <v>3</v>
      </c>
      <c r="CS3" s="53">
        <v>4</v>
      </c>
      <c r="CT3" s="53">
        <v>5</v>
      </c>
      <c r="CU3" s="53">
        <v>6</v>
      </c>
      <c r="CV3" s="53">
        <v>7</v>
      </c>
      <c r="CW3" s="53">
        <v>8</v>
      </c>
      <c r="CX3" s="53">
        <v>9</v>
      </c>
      <c r="CY3" s="53">
        <v>10</v>
      </c>
      <c r="CZ3" s="53">
        <v>1</v>
      </c>
      <c r="DA3" s="53">
        <v>2</v>
      </c>
      <c r="DB3" s="53">
        <v>3</v>
      </c>
      <c r="DC3" s="53">
        <v>4</v>
      </c>
      <c r="DD3" s="53">
        <v>5</v>
      </c>
      <c r="DE3" s="53">
        <v>6</v>
      </c>
      <c r="DF3" s="53">
        <v>7</v>
      </c>
      <c r="DG3" s="53">
        <v>8</v>
      </c>
      <c r="DH3" s="53">
        <v>9</v>
      </c>
      <c r="DI3" s="53">
        <v>10</v>
      </c>
      <c r="DJ3" s="53">
        <v>1</v>
      </c>
      <c r="DK3" s="53">
        <v>2</v>
      </c>
      <c r="DL3" s="53">
        <v>3</v>
      </c>
      <c r="DM3" s="53">
        <v>4</v>
      </c>
      <c r="DN3" s="53">
        <v>5</v>
      </c>
      <c r="DO3" s="53">
        <v>6</v>
      </c>
      <c r="DP3" s="53">
        <v>7</v>
      </c>
      <c r="DQ3" s="53">
        <v>8</v>
      </c>
      <c r="DR3" s="53">
        <v>9</v>
      </c>
      <c r="DS3" s="53">
        <v>10</v>
      </c>
      <c r="DT3" s="53">
        <v>1</v>
      </c>
      <c r="DU3" s="53">
        <v>2</v>
      </c>
      <c r="DV3" s="53">
        <v>3</v>
      </c>
      <c r="DW3" s="53">
        <v>4</v>
      </c>
      <c r="DX3" s="53">
        <v>5</v>
      </c>
      <c r="DY3" s="53">
        <v>6</v>
      </c>
      <c r="DZ3" s="53">
        <v>7</v>
      </c>
      <c r="EA3" s="53">
        <v>8</v>
      </c>
      <c r="EB3" s="53">
        <v>9</v>
      </c>
      <c r="EC3" s="53">
        <v>10</v>
      </c>
      <c r="ED3" s="53">
        <v>1</v>
      </c>
      <c r="EE3" s="53">
        <v>2</v>
      </c>
      <c r="EF3" s="53">
        <v>3</v>
      </c>
      <c r="EG3" s="53">
        <v>4</v>
      </c>
    </row>
    <row r="4" spans="1:137">
      <c r="A4" s="53" t="str">
        <f>T("472018")</f>
        <v>472018</v>
      </c>
      <c r="B4" s="53" t="s">
        <v>25</v>
      </c>
      <c r="C4" s="53">
        <v>19243291</v>
      </c>
      <c r="D4" s="53">
        <v>554971</v>
      </c>
      <c r="E4" s="53">
        <v>19798262</v>
      </c>
      <c r="F4" s="53">
        <v>19079035</v>
      </c>
      <c r="G4" s="53">
        <v>186016</v>
      </c>
      <c r="H4" s="53">
        <v>19265051</v>
      </c>
      <c r="J4" s="53">
        <v>20790493</v>
      </c>
      <c r="K4" s="53">
        <v>729266</v>
      </c>
      <c r="L4" s="53">
        <v>21519759</v>
      </c>
      <c r="M4" s="53">
        <v>20590212</v>
      </c>
      <c r="N4" s="53">
        <v>311335</v>
      </c>
      <c r="O4" s="53">
        <v>20901547</v>
      </c>
      <c r="P4" s="53">
        <v>404464</v>
      </c>
      <c r="Q4" s="53">
        <v>0</v>
      </c>
      <c r="R4" s="53">
        <v>404464</v>
      </c>
      <c r="S4" s="53">
        <v>404464</v>
      </c>
      <c r="T4" s="53">
        <v>0</v>
      </c>
      <c r="U4" s="53">
        <v>404464</v>
      </c>
      <c r="V4" s="53">
        <f t="shared" ref="V4:AA4" si="0">J4-P4</f>
        <v>20386029</v>
      </c>
      <c r="W4" s="53">
        <f t="shared" si="0"/>
        <v>729266</v>
      </c>
      <c r="X4" s="53">
        <f t="shared" si="0"/>
        <v>21115295</v>
      </c>
      <c r="Y4" s="53">
        <f t="shared" si="0"/>
        <v>20185748</v>
      </c>
      <c r="Z4" s="53">
        <f t="shared" si="0"/>
        <v>311335</v>
      </c>
      <c r="AA4" s="53">
        <f t="shared" si="0"/>
        <v>20497083</v>
      </c>
      <c r="AE4" s="53">
        <v>0</v>
      </c>
      <c r="AF4" s="53">
        <v>0</v>
      </c>
      <c r="AG4" s="53">
        <v>0</v>
      </c>
      <c r="AH4" s="53">
        <v>0</v>
      </c>
      <c r="AI4" s="53">
        <v>0</v>
      </c>
      <c r="AJ4" s="53">
        <v>0</v>
      </c>
      <c r="AK4" s="53">
        <v>0</v>
      </c>
      <c r="AL4" s="53">
        <v>0</v>
      </c>
      <c r="AM4" s="53">
        <v>0</v>
      </c>
      <c r="AN4" s="53">
        <v>0</v>
      </c>
      <c r="AO4" s="53">
        <v>0</v>
      </c>
      <c r="AP4" s="53">
        <v>0</v>
      </c>
      <c r="AQ4" s="53">
        <v>0</v>
      </c>
      <c r="AR4" s="53">
        <v>564531</v>
      </c>
      <c r="AS4" s="53">
        <v>38391</v>
      </c>
      <c r="AT4" s="53">
        <v>602922</v>
      </c>
      <c r="AU4" s="53">
        <v>0</v>
      </c>
      <c r="AV4" s="53">
        <v>0</v>
      </c>
      <c r="AW4" s="53">
        <v>548103</v>
      </c>
      <c r="AX4" s="53">
        <v>11664</v>
      </c>
      <c r="AY4" s="53">
        <v>559767</v>
      </c>
      <c r="AZ4" s="53">
        <v>0</v>
      </c>
      <c r="BA4" s="53">
        <v>0</v>
      </c>
      <c r="BB4" s="53">
        <v>3692139</v>
      </c>
      <c r="BC4" s="53">
        <v>0</v>
      </c>
      <c r="BD4" s="53">
        <v>3692139</v>
      </c>
      <c r="BE4" s="53">
        <v>0</v>
      </c>
      <c r="BF4" s="53">
        <v>0</v>
      </c>
      <c r="BG4" s="53">
        <v>3692137</v>
      </c>
      <c r="BH4" s="53">
        <v>0</v>
      </c>
      <c r="BI4" s="53">
        <v>3692137</v>
      </c>
      <c r="BJ4" s="53">
        <v>0</v>
      </c>
      <c r="BK4" s="53">
        <v>0</v>
      </c>
      <c r="BL4" s="53">
        <v>0</v>
      </c>
      <c r="BM4" s="53">
        <v>0</v>
      </c>
      <c r="BN4" s="53">
        <v>0</v>
      </c>
      <c r="BO4" s="53">
        <v>0</v>
      </c>
      <c r="BP4" s="53">
        <v>0</v>
      </c>
      <c r="BQ4" s="53">
        <v>0</v>
      </c>
      <c r="BR4" s="53">
        <v>0</v>
      </c>
      <c r="BS4" s="53">
        <v>0</v>
      </c>
      <c r="BT4" s="53">
        <v>0</v>
      </c>
      <c r="BU4" s="53">
        <v>0</v>
      </c>
      <c r="BV4" s="53">
        <v>0</v>
      </c>
      <c r="BW4" s="53">
        <v>0</v>
      </c>
      <c r="BX4" s="53">
        <v>0</v>
      </c>
      <c r="BY4" s="53">
        <v>0</v>
      </c>
      <c r="BZ4" s="53">
        <v>0</v>
      </c>
      <c r="CA4" s="53">
        <v>0</v>
      </c>
      <c r="CB4" s="53">
        <v>0</v>
      </c>
      <c r="CC4" s="53">
        <v>0</v>
      </c>
      <c r="CD4" s="53">
        <v>0</v>
      </c>
      <c r="CE4" s="53">
        <v>0</v>
      </c>
      <c r="CF4" s="53">
        <v>0</v>
      </c>
      <c r="CG4" s="53">
        <v>0</v>
      </c>
      <c r="CH4" s="53">
        <v>0</v>
      </c>
      <c r="CI4" s="53">
        <v>0</v>
      </c>
      <c r="CJ4" s="53">
        <v>0</v>
      </c>
      <c r="CK4" s="53">
        <v>0</v>
      </c>
      <c r="CL4" s="53">
        <v>0</v>
      </c>
      <c r="CM4" s="53">
        <v>0</v>
      </c>
      <c r="CN4" s="53">
        <v>0</v>
      </c>
      <c r="CO4" s="53">
        <v>0</v>
      </c>
      <c r="CP4" s="53">
        <v>0</v>
      </c>
      <c r="CQ4" s="53">
        <v>0</v>
      </c>
      <c r="CR4" s="53">
        <v>0</v>
      </c>
      <c r="CS4" s="53">
        <v>0</v>
      </c>
      <c r="CT4" s="53">
        <v>0</v>
      </c>
      <c r="CU4" s="53">
        <v>0</v>
      </c>
      <c r="CV4" s="53">
        <v>0</v>
      </c>
      <c r="CW4" s="53">
        <v>0</v>
      </c>
      <c r="CX4" s="53">
        <v>0</v>
      </c>
      <c r="CY4" s="53">
        <v>0</v>
      </c>
      <c r="CZ4" s="53">
        <v>0</v>
      </c>
      <c r="DA4" s="53">
        <v>0</v>
      </c>
      <c r="DB4" s="53">
        <v>0</v>
      </c>
      <c r="DC4" s="53">
        <v>0</v>
      </c>
      <c r="DD4" s="53">
        <v>0</v>
      </c>
      <c r="DE4" s="53">
        <v>0</v>
      </c>
      <c r="DF4" s="53">
        <v>0</v>
      </c>
      <c r="DG4" s="53">
        <v>0</v>
      </c>
      <c r="DH4" s="53">
        <v>0</v>
      </c>
      <c r="DI4" s="53">
        <v>0</v>
      </c>
      <c r="DJ4" s="53">
        <v>0</v>
      </c>
      <c r="DK4" s="53">
        <v>0</v>
      </c>
      <c r="DL4" s="53">
        <v>0</v>
      </c>
      <c r="DM4" s="53">
        <v>0</v>
      </c>
      <c r="DN4" s="53">
        <v>0</v>
      </c>
      <c r="DO4" s="53">
        <v>0</v>
      </c>
      <c r="DP4" s="53">
        <v>0</v>
      </c>
      <c r="DQ4" s="53">
        <v>0</v>
      </c>
      <c r="DR4" s="53">
        <v>0</v>
      </c>
      <c r="DS4" s="53">
        <v>0</v>
      </c>
      <c r="DT4" s="53">
        <v>932112</v>
      </c>
      <c r="DU4" s="53">
        <v>2346</v>
      </c>
      <c r="DV4" s="53">
        <v>934458</v>
      </c>
      <c r="DW4" s="53">
        <v>0</v>
      </c>
      <c r="DX4" s="53">
        <v>0</v>
      </c>
      <c r="DY4" s="53">
        <v>932281</v>
      </c>
      <c r="DZ4" s="53">
        <v>2346</v>
      </c>
      <c r="EA4" s="53">
        <v>934627</v>
      </c>
      <c r="EB4" s="53">
        <v>0</v>
      </c>
      <c r="EC4" s="53">
        <v>0</v>
      </c>
      <c r="ED4" s="53">
        <v>932112</v>
      </c>
      <c r="EE4" s="53">
        <v>2346</v>
      </c>
      <c r="EF4" s="53">
        <v>934458</v>
      </c>
      <c r="EG4" s="53">
        <v>0</v>
      </c>
    </row>
    <row r="5" spans="1:137">
      <c r="A5" s="53" t="str">
        <f>T("472051")</f>
        <v>472051</v>
      </c>
      <c r="B5" s="53" t="s">
        <v>0</v>
      </c>
      <c r="C5" s="53">
        <v>4259111</v>
      </c>
      <c r="D5" s="53">
        <v>220680</v>
      </c>
      <c r="E5" s="53">
        <v>4479791</v>
      </c>
      <c r="F5" s="53">
        <v>4204724</v>
      </c>
      <c r="G5" s="53">
        <v>75134</v>
      </c>
      <c r="H5" s="53">
        <v>4279858</v>
      </c>
      <c r="J5" s="53">
        <v>5165583</v>
      </c>
      <c r="K5" s="53">
        <v>324633</v>
      </c>
      <c r="L5" s="53">
        <v>5490216</v>
      </c>
      <c r="M5" s="53">
        <v>5055331</v>
      </c>
      <c r="N5" s="53">
        <v>115110</v>
      </c>
      <c r="O5" s="53">
        <v>5170441</v>
      </c>
      <c r="P5" s="53">
        <v>29507</v>
      </c>
      <c r="Q5" s="53">
        <v>0</v>
      </c>
      <c r="R5" s="53">
        <v>29507</v>
      </c>
      <c r="S5" s="53">
        <v>29507</v>
      </c>
      <c r="T5" s="53">
        <v>0</v>
      </c>
      <c r="U5" s="53">
        <v>29507</v>
      </c>
      <c r="V5" s="53">
        <f t="shared" ref="V5:V44" si="1">J5-P5</f>
        <v>5136076</v>
      </c>
      <c r="W5" s="53">
        <f t="shared" ref="W5:W44" si="2">K5-Q5</f>
        <v>324633</v>
      </c>
      <c r="X5" s="53">
        <f t="shared" ref="X5:X44" si="3">L5-R5</f>
        <v>5460709</v>
      </c>
      <c r="Y5" s="53">
        <f t="shared" ref="Y5:Y44" si="4">M5-S5</f>
        <v>5025824</v>
      </c>
      <c r="Z5" s="53">
        <f t="shared" ref="Z5:Z44" si="5">N5-T5</f>
        <v>115110</v>
      </c>
      <c r="AA5" s="53">
        <f t="shared" ref="AA5:AA44" si="6">O5-U5</f>
        <v>5140934</v>
      </c>
      <c r="AE5" s="53">
        <v>0</v>
      </c>
      <c r="AF5" s="53">
        <v>0</v>
      </c>
      <c r="AG5" s="53">
        <v>0</v>
      </c>
      <c r="AH5" s="53">
        <v>0</v>
      </c>
      <c r="AI5" s="53">
        <v>0</v>
      </c>
      <c r="AJ5" s="53">
        <v>0</v>
      </c>
      <c r="AK5" s="53">
        <v>0</v>
      </c>
      <c r="AL5" s="53">
        <v>0</v>
      </c>
      <c r="AM5" s="53">
        <v>0</v>
      </c>
      <c r="AN5" s="53">
        <v>0</v>
      </c>
      <c r="AO5" s="53">
        <v>0</v>
      </c>
      <c r="AP5" s="53">
        <v>0</v>
      </c>
      <c r="AQ5" s="53">
        <v>0</v>
      </c>
      <c r="AR5" s="53">
        <v>256506</v>
      </c>
      <c r="AS5" s="53">
        <v>23571</v>
      </c>
      <c r="AT5" s="53">
        <v>280077</v>
      </c>
      <c r="AU5" s="53">
        <v>0</v>
      </c>
      <c r="AV5" s="53">
        <v>0</v>
      </c>
      <c r="AW5" s="53">
        <v>249390</v>
      </c>
      <c r="AX5" s="53">
        <v>7661</v>
      </c>
      <c r="AY5" s="53">
        <v>257051</v>
      </c>
      <c r="AZ5" s="53">
        <v>0</v>
      </c>
      <c r="BA5" s="53">
        <v>0</v>
      </c>
      <c r="BB5" s="53">
        <v>720417</v>
      </c>
      <c r="BC5" s="53">
        <v>0</v>
      </c>
      <c r="BD5" s="53">
        <v>720417</v>
      </c>
      <c r="BE5" s="53">
        <v>0</v>
      </c>
      <c r="BF5" s="53">
        <v>0</v>
      </c>
      <c r="BG5" s="53">
        <v>720417</v>
      </c>
      <c r="BH5" s="53">
        <v>0</v>
      </c>
      <c r="BI5" s="53">
        <v>720417</v>
      </c>
      <c r="BJ5" s="53">
        <v>0</v>
      </c>
      <c r="BK5" s="53">
        <v>0</v>
      </c>
      <c r="BL5" s="53">
        <v>0</v>
      </c>
      <c r="BM5" s="53">
        <v>0</v>
      </c>
      <c r="BN5" s="53">
        <v>0</v>
      </c>
      <c r="BO5" s="53">
        <v>0</v>
      </c>
      <c r="BP5" s="53">
        <v>0</v>
      </c>
      <c r="BQ5" s="53">
        <v>0</v>
      </c>
      <c r="BR5" s="53">
        <v>0</v>
      </c>
      <c r="BS5" s="53">
        <v>0</v>
      </c>
      <c r="BT5" s="53">
        <v>0</v>
      </c>
      <c r="BU5" s="53">
        <v>0</v>
      </c>
      <c r="BV5" s="53">
        <v>0</v>
      </c>
      <c r="BW5" s="53">
        <v>0</v>
      </c>
      <c r="BX5" s="53">
        <v>0</v>
      </c>
      <c r="BY5" s="53">
        <v>0</v>
      </c>
      <c r="BZ5" s="53">
        <v>0</v>
      </c>
      <c r="CA5" s="53">
        <v>0</v>
      </c>
      <c r="CB5" s="53">
        <v>0</v>
      </c>
      <c r="CC5" s="53">
        <v>0</v>
      </c>
      <c r="CD5" s="53">
        <v>0</v>
      </c>
      <c r="CE5" s="53">
        <v>0</v>
      </c>
      <c r="CF5" s="53">
        <v>0</v>
      </c>
      <c r="CG5" s="53">
        <v>0</v>
      </c>
      <c r="CH5" s="53">
        <v>0</v>
      </c>
      <c r="CI5" s="53">
        <v>0</v>
      </c>
      <c r="CJ5" s="53">
        <v>0</v>
      </c>
      <c r="CK5" s="53">
        <v>0</v>
      </c>
      <c r="CL5" s="53">
        <v>0</v>
      </c>
      <c r="CM5" s="53">
        <v>0</v>
      </c>
      <c r="CN5" s="53">
        <v>0</v>
      </c>
      <c r="CO5" s="53">
        <v>0</v>
      </c>
      <c r="CP5" s="53">
        <v>0</v>
      </c>
      <c r="CQ5" s="53">
        <v>0</v>
      </c>
      <c r="CR5" s="53">
        <v>0</v>
      </c>
      <c r="CS5" s="53">
        <v>0</v>
      </c>
      <c r="CT5" s="53">
        <v>0</v>
      </c>
      <c r="CU5" s="53">
        <v>0</v>
      </c>
      <c r="CV5" s="53">
        <v>0</v>
      </c>
      <c r="CW5" s="53">
        <v>0</v>
      </c>
      <c r="CX5" s="53">
        <v>0</v>
      </c>
      <c r="CY5" s="53">
        <v>0</v>
      </c>
      <c r="CZ5" s="53">
        <v>0</v>
      </c>
      <c r="DA5" s="53">
        <v>0</v>
      </c>
      <c r="DB5" s="53">
        <v>0</v>
      </c>
      <c r="DC5" s="53">
        <v>0</v>
      </c>
      <c r="DD5" s="53">
        <v>0</v>
      </c>
      <c r="DE5" s="53">
        <v>0</v>
      </c>
      <c r="DF5" s="53">
        <v>0</v>
      </c>
      <c r="DG5" s="53">
        <v>0</v>
      </c>
      <c r="DH5" s="53">
        <v>0</v>
      </c>
      <c r="DI5" s="53">
        <v>0</v>
      </c>
      <c r="DJ5" s="53">
        <v>0</v>
      </c>
      <c r="DK5" s="53">
        <v>0</v>
      </c>
      <c r="DL5" s="53">
        <v>0</v>
      </c>
      <c r="DM5" s="53">
        <v>0</v>
      </c>
      <c r="DN5" s="53">
        <v>0</v>
      </c>
      <c r="DO5" s="53">
        <v>0</v>
      </c>
      <c r="DP5" s="53">
        <v>0</v>
      </c>
      <c r="DQ5" s="53">
        <v>0</v>
      </c>
      <c r="DR5" s="53">
        <v>0</v>
      </c>
      <c r="DS5" s="53">
        <v>0</v>
      </c>
      <c r="DT5" s="53">
        <v>3996</v>
      </c>
      <c r="DU5" s="53">
        <v>0</v>
      </c>
      <c r="DV5" s="53">
        <v>3996</v>
      </c>
      <c r="DW5" s="53">
        <v>0</v>
      </c>
      <c r="DX5" s="53">
        <v>0</v>
      </c>
      <c r="DY5" s="53">
        <v>3996</v>
      </c>
      <c r="DZ5" s="53">
        <v>0</v>
      </c>
      <c r="EA5" s="53">
        <v>3996</v>
      </c>
      <c r="EB5" s="53">
        <v>0</v>
      </c>
      <c r="EC5" s="53">
        <v>0</v>
      </c>
      <c r="ED5" s="53">
        <v>3996</v>
      </c>
      <c r="EE5" s="53">
        <v>0</v>
      </c>
      <c r="EF5" s="53">
        <v>3996</v>
      </c>
      <c r="EG5" s="53">
        <v>0</v>
      </c>
    </row>
    <row r="6" spans="1:137">
      <c r="A6" s="53" t="str">
        <f>T("472077")</f>
        <v>472077</v>
      </c>
      <c r="B6" s="53" t="s">
        <v>26</v>
      </c>
      <c r="C6" s="53">
        <v>1898697</v>
      </c>
      <c r="D6" s="53">
        <v>50317</v>
      </c>
      <c r="E6" s="53">
        <v>1949014</v>
      </c>
      <c r="F6" s="53">
        <v>1854269</v>
      </c>
      <c r="G6" s="53">
        <v>27452</v>
      </c>
      <c r="H6" s="53">
        <v>1881721</v>
      </c>
      <c r="J6" s="53">
        <v>2786945</v>
      </c>
      <c r="K6" s="53">
        <v>168020</v>
      </c>
      <c r="L6" s="53">
        <v>2954965</v>
      </c>
      <c r="M6" s="53">
        <v>2709758</v>
      </c>
      <c r="N6" s="53">
        <v>82395</v>
      </c>
      <c r="O6" s="53">
        <v>2792153</v>
      </c>
      <c r="P6" s="53">
        <v>132969</v>
      </c>
      <c r="Q6" s="53">
        <v>0</v>
      </c>
      <c r="R6" s="53">
        <v>132969</v>
      </c>
      <c r="S6" s="53">
        <v>132969</v>
      </c>
      <c r="T6" s="53">
        <v>0</v>
      </c>
      <c r="U6" s="53">
        <v>132969</v>
      </c>
      <c r="V6" s="53">
        <f t="shared" si="1"/>
        <v>2653976</v>
      </c>
      <c r="W6" s="53">
        <f t="shared" si="2"/>
        <v>168020</v>
      </c>
      <c r="X6" s="53">
        <f t="shared" si="3"/>
        <v>2821996</v>
      </c>
      <c r="Y6" s="53">
        <f t="shared" si="4"/>
        <v>2576789</v>
      </c>
      <c r="Z6" s="53">
        <f t="shared" si="5"/>
        <v>82395</v>
      </c>
      <c r="AA6" s="53">
        <f t="shared" si="6"/>
        <v>2659184</v>
      </c>
      <c r="AE6" s="53">
        <v>0</v>
      </c>
      <c r="AF6" s="53">
        <v>0</v>
      </c>
      <c r="AG6" s="53">
        <v>0</v>
      </c>
      <c r="AH6" s="53">
        <v>0</v>
      </c>
      <c r="AI6" s="53">
        <v>0</v>
      </c>
      <c r="AJ6" s="53">
        <v>0</v>
      </c>
      <c r="AK6" s="53">
        <v>0</v>
      </c>
      <c r="AL6" s="53">
        <v>0</v>
      </c>
      <c r="AM6" s="53">
        <v>0</v>
      </c>
      <c r="AN6" s="53">
        <v>0</v>
      </c>
      <c r="AO6" s="53">
        <v>0</v>
      </c>
      <c r="AP6" s="53">
        <v>0</v>
      </c>
      <c r="AQ6" s="53">
        <v>0</v>
      </c>
      <c r="AR6" s="53">
        <v>146261</v>
      </c>
      <c r="AS6" s="53">
        <v>10785</v>
      </c>
      <c r="AT6" s="53">
        <v>157046</v>
      </c>
      <c r="AU6" s="53">
        <v>0</v>
      </c>
      <c r="AV6" s="53">
        <v>0</v>
      </c>
      <c r="AW6" s="53">
        <v>140868</v>
      </c>
      <c r="AX6" s="53">
        <v>3510</v>
      </c>
      <c r="AY6" s="53">
        <v>144378</v>
      </c>
      <c r="AZ6" s="53">
        <v>0</v>
      </c>
      <c r="BA6" s="53">
        <v>0</v>
      </c>
      <c r="BB6" s="53">
        <v>312781</v>
      </c>
      <c r="BC6" s="53">
        <v>0</v>
      </c>
      <c r="BD6" s="53">
        <v>312781</v>
      </c>
      <c r="BE6" s="53">
        <v>0</v>
      </c>
      <c r="BF6" s="53">
        <v>0</v>
      </c>
      <c r="BG6" s="53">
        <v>312781</v>
      </c>
      <c r="BH6" s="53">
        <v>0</v>
      </c>
      <c r="BI6" s="53">
        <v>312781</v>
      </c>
      <c r="BJ6" s="53">
        <v>0</v>
      </c>
      <c r="BK6" s="53">
        <v>0</v>
      </c>
      <c r="BL6" s="53">
        <v>586</v>
      </c>
      <c r="BM6" s="53">
        <v>0</v>
      </c>
      <c r="BN6" s="53">
        <v>586</v>
      </c>
      <c r="BO6" s="53">
        <v>0</v>
      </c>
      <c r="BP6" s="53">
        <v>0</v>
      </c>
      <c r="BQ6" s="53">
        <v>586</v>
      </c>
      <c r="BR6" s="53">
        <v>0</v>
      </c>
      <c r="BS6" s="53">
        <v>586</v>
      </c>
      <c r="BT6" s="53">
        <v>0</v>
      </c>
      <c r="BU6" s="53">
        <v>0</v>
      </c>
      <c r="BV6" s="53">
        <v>0</v>
      </c>
      <c r="BW6" s="53">
        <v>0</v>
      </c>
      <c r="BX6" s="53">
        <v>0</v>
      </c>
      <c r="BY6" s="53">
        <v>0</v>
      </c>
      <c r="BZ6" s="53">
        <v>0</v>
      </c>
      <c r="CA6" s="53">
        <v>0</v>
      </c>
      <c r="CB6" s="53">
        <v>0</v>
      </c>
      <c r="CC6" s="53">
        <v>0</v>
      </c>
      <c r="CD6" s="53">
        <v>0</v>
      </c>
      <c r="CE6" s="53">
        <v>0</v>
      </c>
      <c r="CF6" s="53">
        <v>0</v>
      </c>
      <c r="CG6" s="53">
        <v>0</v>
      </c>
      <c r="CH6" s="53">
        <v>0</v>
      </c>
      <c r="CI6" s="53">
        <v>0</v>
      </c>
      <c r="CJ6" s="53">
        <v>0</v>
      </c>
      <c r="CK6" s="53">
        <v>0</v>
      </c>
      <c r="CL6" s="53">
        <v>0</v>
      </c>
      <c r="CM6" s="53">
        <v>0</v>
      </c>
      <c r="CN6" s="53">
        <v>0</v>
      </c>
      <c r="CO6" s="53">
        <v>0</v>
      </c>
      <c r="CP6" s="53">
        <v>0</v>
      </c>
      <c r="CQ6" s="53">
        <v>0</v>
      </c>
      <c r="CR6" s="53">
        <v>0</v>
      </c>
      <c r="CS6" s="53">
        <v>0</v>
      </c>
      <c r="CT6" s="53">
        <v>0</v>
      </c>
      <c r="CU6" s="53">
        <v>0</v>
      </c>
      <c r="CV6" s="53">
        <v>0</v>
      </c>
      <c r="CW6" s="53">
        <v>0</v>
      </c>
      <c r="CX6" s="53">
        <v>0</v>
      </c>
      <c r="CY6" s="53">
        <v>0</v>
      </c>
      <c r="CZ6" s="53">
        <v>0</v>
      </c>
      <c r="DA6" s="53">
        <v>0</v>
      </c>
      <c r="DB6" s="53">
        <v>0</v>
      </c>
      <c r="DC6" s="53">
        <v>0</v>
      </c>
      <c r="DD6" s="53">
        <v>0</v>
      </c>
      <c r="DE6" s="53">
        <v>0</v>
      </c>
      <c r="DF6" s="53">
        <v>0</v>
      </c>
      <c r="DG6" s="53">
        <v>0</v>
      </c>
      <c r="DH6" s="53">
        <v>0</v>
      </c>
      <c r="DI6" s="53">
        <v>0</v>
      </c>
      <c r="DJ6" s="53">
        <v>0</v>
      </c>
      <c r="DK6" s="53">
        <v>0</v>
      </c>
      <c r="DL6" s="53">
        <v>0</v>
      </c>
      <c r="DM6" s="53">
        <v>0</v>
      </c>
      <c r="DN6" s="53">
        <v>0</v>
      </c>
      <c r="DO6" s="53">
        <v>0</v>
      </c>
      <c r="DP6" s="53">
        <v>0</v>
      </c>
      <c r="DQ6" s="53">
        <v>0</v>
      </c>
      <c r="DR6" s="53">
        <v>0</v>
      </c>
      <c r="DS6" s="53">
        <v>0</v>
      </c>
      <c r="DT6" s="53">
        <v>0</v>
      </c>
      <c r="DU6" s="53">
        <v>0</v>
      </c>
      <c r="DV6" s="53">
        <v>0</v>
      </c>
      <c r="DW6" s="53">
        <v>0</v>
      </c>
      <c r="DX6" s="53">
        <v>0</v>
      </c>
      <c r="DY6" s="53">
        <v>0</v>
      </c>
      <c r="DZ6" s="53">
        <v>0</v>
      </c>
      <c r="EA6" s="53">
        <v>0</v>
      </c>
      <c r="EB6" s="53">
        <v>0</v>
      </c>
      <c r="EC6" s="53">
        <v>0</v>
      </c>
      <c r="ED6" s="53">
        <v>0</v>
      </c>
      <c r="EE6" s="53">
        <v>0</v>
      </c>
      <c r="EF6" s="53">
        <v>0</v>
      </c>
      <c r="EG6" s="53">
        <v>0</v>
      </c>
    </row>
    <row r="7" spans="1:137">
      <c r="A7" s="53" t="str">
        <f>T("472085")</f>
        <v>472085</v>
      </c>
      <c r="B7" s="53" t="s">
        <v>27</v>
      </c>
      <c r="C7" s="53">
        <v>5638509</v>
      </c>
      <c r="D7" s="53">
        <v>204160</v>
      </c>
      <c r="E7" s="53">
        <v>5842669</v>
      </c>
      <c r="F7" s="53">
        <v>5574178</v>
      </c>
      <c r="G7" s="53">
        <v>58347</v>
      </c>
      <c r="H7" s="53">
        <v>5632525</v>
      </c>
      <c r="J7" s="53">
        <v>6518174</v>
      </c>
      <c r="K7" s="53">
        <v>211074</v>
      </c>
      <c r="L7" s="53">
        <v>6729248</v>
      </c>
      <c r="M7" s="53">
        <v>6445061</v>
      </c>
      <c r="N7" s="53">
        <v>92389</v>
      </c>
      <c r="O7" s="53">
        <v>6537450</v>
      </c>
      <c r="P7" s="53">
        <v>77705</v>
      </c>
      <c r="Q7" s="53">
        <v>0</v>
      </c>
      <c r="R7" s="53">
        <v>77705</v>
      </c>
      <c r="S7" s="53">
        <v>77705</v>
      </c>
      <c r="T7" s="53">
        <v>0</v>
      </c>
      <c r="U7" s="53">
        <v>77705</v>
      </c>
      <c r="V7" s="53">
        <f t="shared" si="1"/>
        <v>6440469</v>
      </c>
      <c r="W7" s="53">
        <f t="shared" si="2"/>
        <v>211074</v>
      </c>
      <c r="X7" s="53">
        <f t="shared" si="3"/>
        <v>6651543</v>
      </c>
      <c r="Y7" s="53">
        <f t="shared" si="4"/>
        <v>6367356</v>
      </c>
      <c r="Z7" s="53">
        <f t="shared" si="5"/>
        <v>92389</v>
      </c>
      <c r="AA7" s="53">
        <f t="shared" si="6"/>
        <v>6459745</v>
      </c>
      <c r="AE7" s="53">
        <v>0</v>
      </c>
      <c r="AF7" s="53">
        <v>0</v>
      </c>
      <c r="AG7" s="53">
        <v>0</v>
      </c>
      <c r="AH7" s="53">
        <v>0</v>
      </c>
      <c r="AI7" s="53">
        <v>0</v>
      </c>
      <c r="AJ7" s="53">
        <v>0</v>
      </c>
      <c r="AK7" s="53">
        <v>0</v>
      </c>
      <c r="AL7" s="53">
        <v>0</v>
      </c>
      <c r="AM7" s="53">
        <v>0</v>
      </c>
      <c r="AN7" s="53">
        <v>0</v>
      </c>
      <c r="AO7" s="53">
        <v>0</v>
      </c>
      <c r="AP7" s="53">
        <v>0</v>
      </c>
      <c r="AQ7" s="53">
        <v>0</v>
      </c>
      <c r="AR7" s="53">
        <v>302523</v>
      </c>
      <c r="AS7" s="53">
        <v>18626</v>
      </c>
      <c r="AT7" s="53">
        <v>321149</v>
      </c>
      <c r="AU7" s="53">
        <v>0</v>
      </c>
      <c r="AV7" s="53">
        <v>0</v>
      </c>
      <c r="AW7" s="53">
        <v>295569</v>
      </c>
      <c r="AX7" s="53">
        <v>6100</v>
      </c>
      <c r="AY7" s="53">
        <v>301669</v>
      </c>
      <c r="AZ7" s="53">
        <v>0</v>
      </c>
      <c r="BA7" s="53">
        <v>0</v>
      </c>
      <c r="BB7" s="53">
        <v>1608237</v>
      </c>
      <c r="BC7" s="53">
        <v>0</v>
      </c>
      <c r="BD7" s="53">
        <v>1608237</v>
      </c>
      <c r="BE7" s="53">
        <v>0</v>
      </c>
      <c r="BF7" s="53">
        <v>0</v>
      </c>
      <c r="BG7" s="53">
        <v>1608237</v>
      </c>
      <c r="BH7" s="53">
        <v>0</v>
      </c>
      <c r="BI7" s="53">
        <v>1608237</v>
      </c>
      <c r="BJ7" s="53">
        <v>0</v>
      </c>
      <c r="BK7" s="53">
        <v>0</v>
      </c>
      <c r="BL7" s="53">
        <v>0</v>
      </c>
      <c r="BM7" s="53">
        <v>0</v>
      </c>
      <c r="BN7" s="53">
        <v>0</v>
      </c>
      <c r="BO7" s="53">
        <v>0</v>
      </c>
      <c r="BP7" s="53">
        <v>0</v>
      </c>
      <c r="BQ7" s="53">
        <v>0</v>
      </c>
      <c r="BR7" s="53">
        <v>0</v>
      </c>
      <c r="BS7" s="53">
        <v>0</v>
      </c>
      <c r="BT7" s="53">
        <v>0</v>
      </c>
      <c r="BU7" s="53">
        <v>0</v>
      </c>
      <c r="BV7" s="53">
        <v>0</v>
      </c>
      <c r="BW7" s="53">
        <v>0</v>
      </c>
      <c r="BX7" s="53">
        <v>0</v>
      </c>
      <c r="BY7" s="53">
        <v>0</v>
      </c>
      <c r="BZ7" s="53">
        <v>0</v>
      </c>
      <c r="CA7" s="53">
        <v>0</v>
      </c>
      <c r="CB7" s="53">
        <v>0</v>
      </c>
      <c r="CC7" s="53">
        <v>0</v>
      </c>
      <c r="CD7" s="53">
        <v>0</v>
      </c>
      <c r="CE7" s="53">
        <v>0</v>
      </c>
      <c r="CF7" s="53">
        <v>0</v>
      </c>
      <c r="CG7" s="53">
        <v>0</v>
      </c>
      <c r="CH7" s="53">
        <v>0</v>
      </c>
      <c r="CI7" s="53">
        <v>0</v>
      </c>
      <c r="CJ7" s="53">
        <v>0</v>
      </c>
      <c r="CK7" s="53">
        <v>0</v>
      </c>
      <c r="CL7" s="53">
        <v>0</v>
      </c>
      <c r="CM7" s="53">
        <v>0</v>
      </c>
      <c r="CN7" s="53">
        <v>0</v>
      </c>
      <c r="CO7" s="53">
        <v>0</v>
      </c>
      <c r="CP7" s="53">
        <v>0</v>
      </c>
      <c r="CQ7" s="53">
        <v>0</v>
      </c>
      <c r="CR7" s="53">
        <v>0</v>
      </c>
      <c r="CS7" s="53">
        <v>0</v>
      </c>
      <c r="CT7" s="53">
        <v>0</v>
      </c>
      <c r="CU7" s="53">
        <v>0</v>
      </c>
      <c r="CV7" s="53">
        <v>0</v>
      </c>
      <c r="CW7" s="53">
        <v>0</v>
      </c>
      <c r="CX7" s="53">
        <v>0</v>
      </c>
      <c r="CY7" s="53">
        <v>0</v>
      </c>
      <c r="CZ7" s="53">
        <v>0</v>
      </c>
      <c r="DA7" s="53">
        <v>0</v>
      </c>
      <c r="DB7" s="53">
        <v>0</v>
      </c>
      <c r="DC7" s="53">
        <v>0</v>
      </c>
      <c r="DD7" s="53">
        <v>0</v>
      </c>
      <c r="DE7" s="53">
        <v>0</v>
      </c>
      <c r="DF7" s="53">
        <v>0</v>
      </c>
      <c r="DG7" s="53">
        <v>0</v>
      </c>
      <c r="DH7" s="53">
        <v>0</v>
      </c>
      <c r="DI7" s="53">
        <v>0</v>
      </c>
      <c r="DJ7" s="53">
        <v>0</v>
      </c>
      <c r="DK7" s="53">
        <v>0</v>
      </c>
      <c r="DL7" s="53">
        <v>0</v>
      </c>
      <c r="DM7" s="53">
        <v>0</v>
      </c>
      <c r="DN7" s="53">
        <v>0</v>
      </c>
      <c r="DO7" s="53">
        <v>0</v>
      </c>
      <c r="DP7" s="53">
        <v>0</v>
      </c>
      <c r="DQ7" s="53">
        <v>0</v>
      </c>
      <c r="DR7" s="53">
        <v>0</v>
      </c>
      <c r="DS7" s="53">
        <v>0</v>
      </c>
      <c r="DT7" s="53">
        <v>8353</v>
      </c>
      <c r="DU7" s="53">
        <v>0</v>
      </c>
      <c r="DV7" s="53">
        <v>8353</v>
      </c>
      <c r="DW7" s="53">
        <v>0</v>
      </c>
      <c r="DX7" s="53">
        <v>0</v>
      </c>
      <c r="DY7" s="53">
        <v>8353</v>
      </c>
      <c r="DZ7" s="53">
        <v>0</v>
      </c>
      <c r="EA7" s="53">
        <v>8353</v>
      </c>
      <c r="EB7" s="53">
        <v>0</v>
      </c>
      <c r="EC7" s="53">
        <v>0</v>
      </c>
      <c r="ED7" s="53">
        <v>8353</v>
      </c>
      <c r="EE7" s="53">
        <v>0</v>
      </c>
      <c r="EF7" s="53">
        <v>8353</v>
      </c>
      <c r="EG7" s="53">
        <v>0</v>
      </c>
    </row>
    <row r="8" spans="1:137">
      <c r="A8" s="53" t="str">
        <f>T("472093")</f>
        <v>472093</v>
      </c>
      <c r="B8" s="53" t="s">
        <v>28</v>
      </c>
      <c r="C8" s="53">
        <v>2375835</v>
      </c>
      <c r="D8" s="53">
        <v>149393</v>
      </c>
      <c r="E8" s="53">
        <v>2525228</v>
      </c>
      <c r="F8" s="53">
        <v>2336954</v>
      </c>
      <c r="G8" s="53">
        <v>42900</v>
      </c>
      <c r="H8" s="53">
        <v>2379854</v>
      </c>
      <c r="J8" s="53">
        <v>3207590</v>
      </c>
      <c r="K8" s="53">
        <v>458211</v>
      </c>
      <c r="L8" s="53">
        <v>3665801</v>
      </c>
      <c r="M8" s="53">
        <v>3106453</v>
      </c>
      <c r="N8" s="53">
        <v>125028</v>
      </c>
      <c r="O8" s="53">
        <v>3231481</v>
      </c>
      <c r="P8" s="53">
        <v>170103</v>
      </c>
      <c r="Q8" s="53">
        <v>0</v>
      </c>
      <c r="R8" s="53">
        <v>170103</v>
      </c>
      <c r="S8" s="53">
        <v>170103</v>
      </c>
      <c r="T8" s="53">
        <v>0</v>
      </c>
      <c r="U8" s="53">
        <v>170103</v>
      </c>
      <c r="V8" s="53">
        <f t="shared" si="1"/>
        <v>3037487</v>
      </c>
      <c r="W8" s="53">
        <f t="shared" si="2"/>
        <v>458211</v>
      </c>
      <c r="X8" s="53">
        <f t="shared" si="3"/>
        <v>3495698</v>
      </c>
      <c r="Y8" s="53">
        <f t="shared" si="4"/>
        <v>2936350</v>
      </c>
      <c r="Z8" s="53">
        <f t="shared" si="5"/>
        <v>125028</v>
      </c>
      <c r="AA8" s="53">
        <f t="shared" si="6"/>
        <v>3061378</v>
      </c>
      <c r="AE8" s="53">
        <v>0</v>
      </c>
      <c r="AF8" s="53">
        <v>0</v>
      </c>
      <c r="AG8" s="53">
        <v>0</v>
      </c>
      <c r="AH8" s="53">
        <v>0</v>
      </c>
      <c r="AI8" s="53">
        <v>0</v>
      </c>
      <c r="AJ8" s="53">
        <v>0</v>
      </c>
      <c r="AK8" s="53">
        <v>0</v>
      </c>
      <c r="AL8" s="53">
        <v>0</v>
      </c>
      <c r="AM8" s="53">
        <v>0</v>
      </c>
      <c r="AN8" s="53">
        <v>0</v>
      </c>
      <c r="AO8" s="53">
        <v>0</v>
      </c>
      <c r="AP8" s="53">
        <v>0</v>
      </c>
      <c r="AQ8" s="53">
        <v>0</v>
      </c>
      <c r="AR8" s="53">
        <v>169391</v>
      </c>
      <c r="AS8" s="53">
        <v>28091</v>
      </c>
      <c r="AT8" s="53">
        <v>197482</v>
      </c>
      <c r="AU8" s="53">
        <v>0</v>
      </c>
      <c r="AV8" s="53">
        <v>0</v>
      </c>
      <c r="AW8" s="53">
        <v>160159</v>
      </c>
      <c r="AX8" s="53">
        <v>7191</v>
      </c>
      <c r="AY8" s="53">
        <v>167350</v>
      </c>
      <c r="AZ8" s="53">
        <v>0</v>
      </c>
      <c r="BA8" s="53">
        <v>0</v>
      </c>
      <c r="BB8" s="53">
        <v>333321</v>
      </c>
      <c r="BC8" s="53">
        <v>0</v>
      </c>
      <c r="BD8" s="53">
        <v>333321</v>
      </c>
      <c r="BE8" s="53">
        <v>0</v>
      </c>
      <c r="BF8" s="53">
        <v>0</v>
      </c>
      <c r="BG8" s="53">
        <v>333321</v>
      </c>
      <c r="BH8" s="53">
        <v>0</v>
      </c>
      <c r="BI8" s="53">
        <v>333321</v>
      </c>
      <c r="BJ8" s="53">
        <v>0</v>
      </c>
      <c r="BK8" s="53">
        <v>0</v>
      </c>
      <c r="BL8" s="53">
        <v>30002</v>
      </c>
      <c r="BM8" s="53">
        <v>0</v>
      </c>
      <c r="BN8" s="53">
        <v>30002</v>
      </c>
      <c r="BO8" s="53">
        <v>0</v>
      </c>
      <c r="BP8" s="53">
        <v>0</v>
      </c>
      <c r="BQ8" s="53">
        <v>30002</v>
      </c>
      <c r="BR8" s="53">
        <v>0</v>
      </c>
      <c r="BS8" s="53">
        <v>30002</v>
      </c>
      <c r="BT8" s="53">
        <v>0</v>
      </c>
      <c r="BU8" s="53">
        <v>0</v>
      </c>
      <c r="BV8" s="53">
        <v>0</v>
      </c>
      <c r="BW8" s="53">
        <v>0</v>
      </c>
      <c r="BX8" s="53">
        <v>0</v>
      </c>
      <c r="BY8" s="53">
        <v>0</v>
      </c>
      <c r="BZ8" s="53">
        <v>0</v>
      </c>
      <c r="CA8" s="53">
        <v>0</v>
      </c>
      <c r="CB8" s="53">
        <v>0</v>
      </c>
      <c r="CC8" s="53">
        <v>0</v>
      </c>
      <c r="CD8" s="53">
        <v>0</v>
      </c>
      <c r="CE8" s="53">
        <v>0</v>
      </c>
      <c r="CF8" s="53">
        <v>0</v>
      </c>
      <c r="CG8" s="53">
        <v>0</v>
      </c>
      <c r="CH8" s="53">
        <v>0</v>
      </c>
      <c r="CI8" s="53">
        <v>0</v>
      </c>
      <c r="CJ8" s="53">
        <v>0</v>
      </c>
      <c r="CK8" s="53">
        <v>0</v>
      </c>
      <c r="CL8" s="53">
        <v>0</v>
      </c>
      <c r="CM8" s="53">
        <v>0</v>
      </c>
      <c r="CN8" s="53">
        <v>0</v>
      </c>
      <c r="CO8" s="53">
        <v>0</v>
      </c>
      <c r="CP8" s="53">
        <v>0</v>
      </c>
      <c r="CQ8" s="53">
        <v>0</v>
      </c>
      <c r="CR8" s="53">
        <v>0</v>
      </c>
      <c r="CS8" s="53">
        <v>0</v>
      </c>
      <c r="CT8" s="53">
        <v>0</v>
      </c>
      <c r="CU8" s="53">
        <v>0</v>
      </c>
      <c r="CV8" s="53">
        <v>0</v>
      </c>
      <c r="CW8" s="53">
        <v>0</v>
      </c>
      <c r="CX8" s="53">
        <v>0</v>
      </c>
      <c r="CY8" s="53">
        <v>0</v>
      </c>
      <c r="CZ8" s="53">
        <v>0</v>
      </c>
      <c r="DA8" s="53">
        <v>0</v>
      </c>
      <c r="DB8" s="53">
        <v>0</v>
      </c>
      <c r="DC8" s="53">
        <v>0</v>
      </c>
      <c r="DD8" s="53">
        <v>0</v>
      </c>
      <c r="DE8" s="53">
        <v>0</v>
      </c>
      <c r="DF8" s="53">
        <v>0</v>
      </c>
      <c r="DG8" s="53">
        <v>0</v>
      </c>
      <c r="DH8" s="53">
        <v>0</v>
      </c>
      <c r="DI8" s="53">
        <v>0</v>
      </c>
      <c r="DJ8" s="53">
        <v>0</v>
      </c>
      <c r="DK8" s="53">
        <v>0</v>
      </c>
      <c r="DL8" s="53">
        <v>0</v>
      </c>
      <c r="DM8" s="53">
        <v>0</v>
      </c>
      <c r="DN8" s="53">
        <v>0</v>
      </c>
      <c r="DO8" s="53">
        <v>0</v>
      </c>
      <c r="DP8" s="53">
        <v>0</v>
      </c>
      <c r="DQ8" s="53">
        <v>0</v>
      </c>
      <c r="DR8" s="53">
        <v>0</v>
      </c>
      <c r="DS8" s="53">
        <v>0</v>
      </c>
      <c r="DT8" s="53">
        <v>0</v>
      </c>
      <c r="DU8" s="53">
        <v>0</v>
      </c>
      <c r="DV8" s="53">
        <v>0</v>
      </c>
      <c r="DW8" s="53">
        <v>0</v>
      </c>
      <c r="DX8" s="53">
        <v>0</v>
      </c>
      <c r="DY8" s="53">
        <v>0</v>
      </c>
      <c r="DZ8" s="53">
        <v>0</v>
      </c>
      <c r="EA8" s="53">
        <v>0</v>
      </c>
      <c r="EB8" s="53">
        <v>0</v>
      </c>
      <c r="EC8" s="53">
        <v>0</v>
      </c>
      <c r="ED8" s="53">
        <v>0</v>
      </c>
      <c r="EE8" s="53">
        <v>0</v>
      </c>
      <c r="EF8" s="53">
        <v>0</v>
      </c>
      <c r="EG8" s="53">
        <v>0</v>
      </c>
    </row>
    <row r="9" spans="1:137">
      <c r="A9" s="53" t="str">
        <f>T("472107")</f>
        <v>472107</v>
      </c>
      <c r="B9" s="53" t="s">
        <v>29</v>
      </c>
      <c r="C9" s="53">
        <v>1976715</v>
      </c>
      <c r="D9" s="53">
        <v>71247</v>
      </c>
      <c r="E9" s="53">
        <v>2047962</v>
      </c>
      <c r="F9" s="53">
        <v>1961124</v>
      </c>
      <c r="G9" s="53">
        <v>30641</v>
      </c>
      <c r="H9" s="53">
        <v>1991765</v>
      </c>
      <c r="J9" s="53">
        <v>2615889</v>
      </c>
      <c r="K9" s="53">
        <v>201197</v>
      </c>
      <c r="L9" s="53">
        <v>2817086</v>
      </c>
      <c r="M9" s="53">
        <v>2549802</v>
      </c>
      <c r="N9" s="53">
        <v>74469</v>
      </c>
      <c r="O9" s="53">
        <v>2624271</v>
      </c>
      <c r="P9" s="53">
        <v>71862</v>
      </c>
      <c r="Q9" s="53">
        <v>0</v>
      </c>
      <c r="R9" s="53">
        <v>71862</v>
      </c>
      <c r="S9" s="53">
        <v>71862</v>
      </c>
      <c r="T9" s="53">
        <v>0</v>
      </c>
      <c r="U9" s="53">
        <v>71862</v>
      </c>
      <c r="V9" s="53">
        <f t="shared" si="1"/>
        <v>2544027</v>
      </c>
      <c r="W9" s="53">
        <f t="shared" si="2"/>
        <v>201197</v>
      </c>
      <c r="X9" s="53">
        <f t="shared" si="3"/>
        <v>2745224</v>
      </c>
      <c r="Y9" s="53">
        <f t="shared" si="4"/>
        <v>2477940</v>
      </c>
      <c r="Z9" s="53">
        <f t="shared" si="5"/>
        <v>74469</v>
      </c>
      <c r="AA9" s="53">
        <f t="shared" si="6"/>
        <v>2552409</v>
      </c>
      <c r="AE9" s="53">
        <v>0</v>
      </c>
      <c r="AF9" s="53">
        <v>0</v>
      </c>
      <c r="AG9" s="53">
        <v>0</v>
      </c>
      <c r="AH9" s="53">
        <v>0</v>
      </c>
      <c r="AI9" s="53">
        <v>0</v>
      </c>
      <c r="AJ9" s="53">
        <v>0</v>
      </c>
      <c r="AK9" s="53">
        <v>0</v>
      </c>
      <c r="AL9" s="53">
        <v>0</v>
      </c>
      <c r="AM9" s="53">
        <v>0</v>
      </c>
      <c r="AN9" s="53">
        <v>0</v>
      </c>
      <c r="AO9" s="53">
        <v>0</v>
      </c>
      <c r="AP9" s="53">
        <v>0</v>
      </c>
      <c r="AQ9" s="53">
        <v>0</v>
      </c>
      <c r="AR9" s="53">
        <v>172634</v>
      </c>
      <c r="AS9" s="53">
        <v>13667</v>
      </c>
      <c r="AT9" s="53">
        <v>186301</v>
      </c>
      <c r="AU9" s="53">
        <v>0</v>
      </c>
      <c r="AV9" s="53">
        <v>0</v>
      </c>
      <c r="AW9" s="53">
        <v>166542</v>
      </c>
      <c r="AX9" s="53">
        <v>4515</v>
      </c>
      <c r="AY9" s="53">
        <v>171057</v>
      </c>
      <c r="AZ9" s="53">
        <v>0</v>
      </c>
      <c r="BA9" s="53">
        <v>0</v>
      </c>
      <c r="BB9" s="53">
        <v>321521</v>
      </c>
      <c r="BC9" s="53">
        <v>0</v>
      </c>
      <c r="BD9" s="53">
        <v>321521</v>
      </c>
      <c r="BE9" s="53">
        <v>0</v>
      </c>
      <c r="BF9" s="53">
        <v>0</v>
      </c>
      <c r="BG9" s="53">
        <v>321521</v>
      </c>
      <c r="BH9" s="53">
        <v>0</v>
      </c>
      <c r="BI9" s="53">
        <v>321521</v>
      </c>
      <c r="BJ9" s="53">
        <v>0</v>
      </c>
      <c r="BK9" s="53">
        <v>0</v>
      </c>
      <c r="BL9" s="53">
        <v>900</v>
      </c>
      <c r="BM9" s="53">
        <v>0</v>
      </c>
      <c r="BN9" s="53">
        <v>900</v>
      </c>
      <c r="BO9" s="53">
        <v>0</v>
      </c>
      <c r="BP9" s="53">
        <v>0</v>
      </c>
      <c r="BQ9" s="53">
        <v>900</v>
      </c>
      <c r="BR9" s="53">
        <v>0</v>
      </c>
      <c r="BS9" s="53">
        <v>900</v>
      </c>
      <c r="BT9" s="53">
        <v>0</v>
      </c>
      <c r="BU9" s="53">
        <v>0</v>
      </c>
      <c r="BV9" s="53">
        <v>0</v>
      </c>
      <c r="BW9" s="53">
        <v>0</v>
      </c>
      <c r="BX9" s="53">
        <v>0</v>
      </c>
      <c r="BY9" s="53">
        <v>0</v>
      </c>
      <c r="BZ9" s="53">
        <v>0</v>
      </c>
      <c r="CA9" s="53">
        <v>0</v>
      </c>
      <c r="CB9" s="53">
        <v>0</v>
      </c>
      <c r="CC9" s="53">
        <v>0</v>
      </c>
      <c r="CD9" s="53">
        <v>0</v>
      </c>
      <c r="CE9" s="53">
        <v>0</v>
      </c>
      <c r="CF9" s="53">
        <v>0</v>
      </c>
      <c r="CG9" s="53">
        <v>0</v>
      </c>
      <c r="CH9" s="53">
        <v>0</v>
      </c>
      <c r="CI9" s="53">
        <v>0</v>
      </c>
      <c r="CJ9" s="53">
        <v>0</v>
      </c>
      <c r="CK9" s="53">
        <v>0</v>
      </c>
      <c r="CL9" s="53">
        <v>0</v>
      </c>
      <c r="CM9" s="53">
        <v>0</v>
      </c>
      <c r="CN9" s="53">
        <v>0</v>
      </c>
      <c r="CO9" s="53">
        <v>0</v>
      </c>
      <c r="CP9" s="53">
        <v>0</v>
      </c>
      <c r="CQ9" s="53">
        <v>0</v>
      </c>
      <c r="CR9" s="53">
        <v>0</v>
      </c>
      <c r="CS9" s="53">
        <v>0</v>
      </c>
      <c r="CT9" s="53">
        <v>0</v>
      </c>
      <c r="CU9" s="53">
        <v>0</v>
      </c>
      <c r="CV9" s="53">
        <v>0</v>
      </c>
      <c r="CW9" s="53">
        <v>0</v>
      </c>
      <c r="CX9" s="53">
        <v>0</v>
      </c>
      <c r="CY9" s="53">
        <v>0</v>
      </c>
      <c r="CZ9" s="53">
        <v>0</v>
      </c>
      <c r="DA9" s="53">
        <v>0</v>
      </c>
      <c r="DB9" s="53">
        <v>0</v>
      </c>
      <c r="DC9" s="53">
        <v>0</v>
      </c>
      <c r="DD9" s="53">
        <v>0</v>
      </c>
      <c r="DE9" s="53">
        <v>0</v>
      </c>
      <c r="DF9" s="53">
        <v>0</v>
      </c>
      <c r="DG9" s="53">
        <v>0</v>
      </c>
      <c r="DH9" s="53">
        <v>0</v>
      </c>
      <c r="DI9" s="53">
        <v>0</v>
      </c>
      <c r="DJ9" s="53">
        <v>0</v>
      </c>
      <c r="DK9" s="53">
        <v>0</v>
      </c>
      <c r="DL9" s="53">
        <v>0</v>
      </c>
      <c r="DM9" s="53">
        <v>0</v>
      </c>
      <c r="DN9" s="53">
        <v>0</v>
      </c>
      <c r="DO9" s="53">
        <v>0</v>
      </c>
      <c r="DP9" s="53">
        <v>0</v>
      </c>
      <c r="DQ9" s="53">
        <v>0</v>
      </c>
      <c r="DR9" s="53">
        <v>0</v>
      </c>
      <c r="DS9" s="53">
        <v>0</v>
      </c>
      <c r="DT9" s="53">
        <v>0</v>
      </c>
      <c r="DU9" s="53">
        <v>0</v>
      </c>
      <c r="DV9" s="53">
        <v>0</v>
      </c>
      <c r="DW9" s="53">
        <v>0</v>
      </c>
      <c r="DX9" s="53">
        <v>0</v>
      </c>
      <c r="DY9" s="53">
        <v>0</v>
      </c>
      <c r="DZ9" s="53">
        <v>0</v>
      </c>
      <c r="EA9" s="53">
        <v>0</v>
      </c>
      <c r="EB9" s="53">
        <v>0</v>
      </c>
      <c r="EC9" s="53">
        <v>0</v>
      </c>
      <c r="ED9" s="53">
        <v>0</v>
      </c>
      <c r="EE9" s="53">
        <v>0</v>
      </c>
      <c r="EF9" s="53">
        <v>0</v>
      </c>
      <c r="EG9" s="53">
        <v>0</v>
      </c>
    </row>
    <row r="10" spans="1:137">
      <c r="A10" s="53" t="str">
        <f>T("472115")</f>
        <v>472115</v>
      </c>
      <c r="B10" s="53" t="s">
        <v>30</v>
      </c>
      <c r="C10" s="53">
        <v>5451364</v>
      </c>
      <c r="D10" s="53">
        <v>237423</v>
      </c>
      <c r="E10" s="53">
        <v>5688787</v>
      </c>
      <c r="F10" s="53">
        <v>5370503</v>
      </c>
      <c r="G10" s="53">
        <v>119051</v>
      </c>
      <c r="H10" s="53">
        <v>5489554</v>
      </c>
      <c r="J10" s="53">
        <v>7595399</v>
      </c>
      <c r="K10" s="53">
        <v>790621</v>
      </c>
      <c r="L10" s="53">
        <v>8386020</v>
      </c>
      <c r="M10" s="53">
        <v>7435573</v>
      </c>
      <c r="N10" s="53">
        <v>284353</v>
      </c>
      <c r="O10" s="53">
        <v>7719926</v>
      </c>
      <c r="P10" s="53">
        <v>200226</v>
      </c>
      <c r="Q10" s="53">
        <v>0</v>
      </c>
      <c r="R10" s="53">
        <v>200226</v>
      </c>
      <c r="S10" s="53">
        <v>200226</v>
      </c>
      <c r="T10" s="53">
        <v>0</v>
      </c>
      <c r="U10" s="53">
        <v>200226</v>
      </c>
      <c r="V10" s="53">
        <f t="shared" si="1"/>
        <v>7395173</v>
      </c>
      <c r="W10" s="53">
        <f t="shared" si="2"/>
        <v>790621</v>
      </c>
      <c r="X10" s="53">
        <f t="shared" si="3"/>
        <v>8185794</v>
      </c>
      <c r="Y10" s="53">
        <f t="shared" si="4"/>
        <v>7235347</v>
      </c>
      <c r="Z10" s="53">
        <f t="shared" si="5"/>
        <v>284353</v>
      </c>
      <c r="AA10" s="53">
        <f t="shared" si="6"/>
        <v>7519700</v>
      </c>
      <c r="AE10" s="53">
        <v>0</v>
      </c>
      <c r="AF10" s="53">
        <v>0</v>
      </c>
      <c r="AG10" s="53">
        <v>0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341876</v>
      </c>
      <c r="AS10" s="53">
        <v>35019</v>
      </c>
      <c r="AT10" s="53">
        <v>376895</v>
      </c>
      <c r="AU10" s="53">
        <v>0</v>
      </c>
      <c r="AV10" s="53">
        <v>0</v>
      </c>
      <c r="AW10" s="53">
        <v>327822</v>
      </c>
      <c r="AX10" s="53">
        <v>13572</v>
      </c>
      <c r="AY10" s="53">
        <v>341394</v>
      </c>
      <c r="AZ10" s="53">
        <v>0</v>
      </c>
      <c r="BA10" s="53">
        <v>0</v>
      </c>
      <c r="BB10" s="53">
        <v>711872</v>
      </c>
      <c r="BC10" s="53">
        <v>0</v>
      </c>
      <c r="BD10" s="53">
        <v>711872</v>
      </c>
      <c r="BE10" s="53">
        <v>0</v>
      </c>
      <c r="BF10" s="53">
        <v>0</v>
      </c>
      <c r="BG10" s="53">
        <v>711872</v>
      </c>
      <c r="BH10" s="53">
        <v>0</v>
      </c>
      <c r="BI10" s="53">
        <v>711872</v>
      </c>
      <c r="BJ10" s="53">
        <v>0</v>
      </c>
      <c r="BK10" s="53">
        <v>0</v>
      </c>
      <c r="BL10" s="53">
        <v>0</v>
      </c>
      <c r="BM10" s="53">
        <v>0</v>
      </c>
      <c r="BN10" s="53">
        <v>0</v>
      </c>
      <c r="BO10" s="53">
        <v>0</v>
      </c>
      <c r="BP10" s="53">
        <v>0</v>
      </c>
      <c r="BQ10" s="53">
        <v>0</v>
      </c>
      <c r="BR10" s="53">
        <v>0</v>
      </c>
      <c r="BS10" s="53">
        <v>0</v>
      </c>
      <c r="BT10" s="53">
        <v>0</v>
      </c>
      <c r="BU10" s="53">
        <v>0</v>
      </c>
      <c r="BV10" s="53">
        <v>0</v>
      </c>
      <c r="BW10" s="53">
        <v>0</v>
      </c>
      <c r="BX10" s="53">
        <v>0</v>
      </c>
      <c r="BY10" s="53">
        <v>0</v>
      </c>
      <c r="BZ10" s="53">
        <v>0</v>
      </c>
      <c r="CA10" s="53">
        <v>0</v>
      </c>
      <c r="CB10" s="53">
        <v>0</v>
      </c>
      <c r="CC10" s="53">
        <v>0</v>
      </c>
      <c r="CD10" s="53">
        <v>0</v>
      </c>
      <c r="CE10" s="53">
        <v>0</v>
      </c>
      <c r="CF10" s="53">
        <v>0</v>
      </c>
      <c r="CG10" s="53">
        <v>0</v>
      </c>
      <c r="CH10" s="53">
        <v>0</v>
      </c>
      <c r="CI10" s="53">
        <v>0</v>
      </c>
      <c r="CJ10" s="53">
        <v>0</v>
      </c>
      <c r="CK10" s="53">
        <v>0</v>
      </c>
      <c r="CL10" s="53">
        <v>0</v>
      </c>
      <c r="CM10" s="53">
        <v>0</v>
      </c>
      <c r="CN10" s="53">
        <v>0</v>
      </c>
      <c r="CO10" s="53">
        <v>0</v>
      </c>
      <c r="CP10" s="53">
        <v>0</v>
      </c>
      <c r="CQ10" s="53">
        <v>0</v>
      </c>
      <c r="CR10" s="53">
        <v>0</v>
      </c>
      <c r="CS10" s="53">
        <v>0</v>
      </c>
      <c r="CT10" s="53">
        <v>0</v>
      </c>
      <c r="CU10" s="53">
        <v>0</v>
      </c>
      <c r="CV10" s="53">
        <v>0</v>
      </c>
      <c r="CW10" s="53">
        <v>0</v>
      </c>
      <c r="CX10" s="53">
        <v>0</v>
      </c>
      <c r="CY10" s="53">
        <v>0</v>
      </c>
      <c r="CZ10" s="53">
        <v>0</v>
      </c>
      <c r="DA10" s="53">
        <v>0</v>
      </c>
      <c r="DB10" s="53">
        <v>0</v>
      </c>
      <c r="DC10" s="53">
        <v>0</v>
      </c>
      <c r="DD10" s="53">
        <v>0</v>
      </c>
      <c r="DE10" s="53">
        <v>0</v>
      </c>
      <c r="DF10" s="53">
        <v>0</v>
      </c>
      <c r="DG10" s="53">
        <v>0</v>
      </c>
      <c r="DH10" s="53">
        <v>0</v>
      </c>
      <c r="DI10" s="53">
        <v>0</v>
      </c>
      <c r="DJ10" s="53">
        <v>0</v>
      </c>
      <c r="DK10" s="53">
        <v>0</v>
      </c>
      <c r="DL10" s="53">
        <v>0</v>
      </c>
      <c r="DM10" s="53">
        <v>0</v>
      </c>
      <c r="DN10" s="53">
        <v>0</v>
      </c>
      <c r="DO10" s="53">
        <v>0</v>
      </c>
      <c r="DP10" s="53">
        <v>0</v>
      </c>
      <c r="DQ10" s="53">
        <v>0</v>
      </c>
      <c r="DR10" s="53">
        <v>0</v>
      </c>
      <c r="DS10" s="53">
        <v>0</v>
      </c>
      <c r="DT10" s="53">
        <v>0</v>
      </c>
      <c r="DU10" s="53">
        <v>0</v>
      </c>
      <c r="DV10" s="53">
        <v>0</v>
      </c>
      <c r="DW10" s="53">
        <v>0</v>
      </c>
      <c r="DX10" s="53">
        <v>0</v>
      </c>
      <c r="DY10" s="53">
        <v>0</v>
      </c>
      <c r="DZ10" s="53">
        <v>0</v>
      </c>
      <c r="EA10" s="53">
        <v>0</v>
      </c>
      <c r="EB10" s="53">
        <v>0</v>
      </c>
      <c r="EC10" s="53">
        <v>0</v>
      </c>
      <c r="ED10" s="53">
        <v>0</v>
      </c>
      <c r="EE10" s="53">
        <v>0</v>
      </c>
      <c r="EF10" s="53">
        <v>0</v>
      </c>
      <c r="EG10" s="53">
        <v>0</v>
      </c>
    </row>
    <row r="11" spans="1:137">
      <c r="A11" s="53" t="str">
        <f>T("472123")</f>
        <v>472123</v>
      </c>
      <c r="B11" s="53" t="s">
        <v>43</v>
      </c>
      <c r="C11" s="53">
        <v>2613121</v>
      </c>
      <c r="D11" s="53">
        <v>90224</v>
      </c>
      <c r="E11" s="53">
        <v>2703345</v>
      </c>
      <c r="F11" s="53">
        <v>2579870</v>
      </c>
      <c r="G11" s="53">
        <v>32701</v>
      </c>
      <c r="H11" s="53">
        <v>2612571</v>
      </c>
      <c r="J11" s="53">
        <v>2676826</v>
      </c>
      <c r="K11" s="53">
        <v>166901</v>
      </c>
      <c r="L11" s="53">
        <v>2843727</v>
      </c>
      <c r="M11" s="53">
        <v>2633160</v>
      </c>
      <c r="N11" s="53">
        <v>74270</v>
      </c>
      <c r="O11" s="53">
        <v>2707430</v>
      </c>
      <c r="P11" s="53">
        <v>76037</v>
      </c>
      <c r="Q11" s="53">
        <v>0</v>
      </c>
      <c r="R11" s="53">
        <v>76037</v>
      </c>
      <c r="S11" s="53">
        <v>76037</v>
      </c>
      <c r="T11" s="53">
        <v>0</v>
      </c>
      <c r="U11" s="53">
        <v>76037</v>
      </c>
      <c r="V11" s="53">
        <f t="shared" si="1"/>
        <v>2600789</v>
      </c>
      <c r="W11" s="53">
        <f t="shared" si="2"/>
        <v>166901</v>
      </c>
      <c r="X11" s="53">
        <f t="shared" si="3"/>
        <v>2767690</v>
      </c>
      <c r="Y11" s="53">
        <f t="shared" si="4"/>
        <v>2557123</v>
      </c>
      <c r="Z11" s="53">
        <f t="shared" si="5"/>
        <v>74270</v>
      </c>
      <c r="AA11" s="53">
        <f t="shared" si="6"/>
        <v>2631393</v>
      </c>
      <c r="AE11" s="53">
        <v>0</v>
      </c>
      <c r="AF11" s="53">
        <v>0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174762</v>
      </c>
      <c r="AS11" s="53">
        <v>13147</v>
      </c>
      <c r="AT11" s="53">
        <v>187909</v>
      </c>
      <c r="AU11" s="53">
        <v>0</v>
      </c>
      <c r="AV11" s="53">
        <v>0</v>
      </c>
      <c r="AW11" s="53">
        <v>171288</v>
      </c>
      <c r="AX11" s="53">
        <v>4730</v>
      </c>
      <c r="AY11" s="53">
        <v>176018</v>
      </c>
      <c r="AZ11" s="53">
        <v>0</v>
      </c>
      <c r="BA11" s="53">
        <v>0</v>
      </c>
      <c r="BB11" s="53">
        <v>295741</v>
      </c>
      <c r="BC11" s="53">
        <v>0</v>
      </c>
      <c r="BD11" s="53">
        <v>295741</v>
      </c>
      <c r="BE11" s="53">
        <v>0</v>
      </c>
      <c r="BF11" s="53">
        <v>0</v>
      </c>
      <c r="BG11" s="53">
        <v>295741</v>
      </c>
      <c r="BH11" s="53">
        <v>0</v>
      </c>
      <c r="BI11" s="53">
        <v>295741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53">
        <v>0</v>
      </c>
      <c r="BP11" s="53">
        <v>0</v>
      </c>
      <c r="BQ11" s="53">
        <v>0</v>
      </c>
      <c r="BR11" s="53">
        <v>0</v>
      </c>
      <c r="BS11" s="53">
        <v>0</v>
      </c>
      <c r="BT11" s="53">
        <v>0</v>
      </c>
      <c r="BU11" s="53">
        <v>0</v>
      </c>
      <c r="BV11" s="53">
        <v>0</v>
      </c>
      <c r="BW11" s="53">
        <v>0</v>
      </c>
      <c r="BX11" s="53">
        <v>0</v>
      </c>
      <c r="BY11" s="53">
        <v>0</v>
      </c>
      <c r="BZ11" s="53">
        <v>0</v>
      </c>
      <c r="CA11" s="53">
        <v>0</v>
      </c>
      <c r="CB11" s="53">
        <v>0</v>
      </c>
      <c r="CC11" s="53">
        <v>0</v>
      </c>
      <c r="CD11" s="53">
        <v>0</v>
      </c>
      <c r="CE11" s="53">
        <v>0</v>
      </c>
      <c r="CF11" s="53">
        <v>0</v>
      </c>
      <c r="CG11" s="53">
        <v>0</v>
      </c>
      <c r="CH11" s="53">
        <v>0</v>
      </c>
      <c r="CI11" s="53">
        <v>0</v>
      </c>
      <c r="CJ11" s="53">
        <v>0</v>
      </c>
      <c r="CK11" s="53">
        <v>0</v>
      </c>
      <c r="CL11" s="53">
        <v>0</v>
      </c>
      <c r="CM11" s="53">
        <v>0</v>
      </c>
      <c r="CN11" s="53">
        <v>0</v>
      </c>
      <c r="CO11" s="53">
        <v>0</v>
      </c>
      <c r="CP11" s="53">
        <v>0</v>
      </c>
      <c r="CQ11" s="53">
        <v>0</v>
      </c>
      <c r="CR11" s="53">
        <v>0</v>
      </c>
      <c r="CS11" s="53">
        <v>0</v>
      </c>
      <c r="CT11" s="53">
        <v>0</v>
      </c>
      <c r="CU11" s="53">
        <v>0</v>
      </c>
      <c r="CV11" s="53">
        <v>0</v>
      </c>
      <c r="CW11" s="53">
        <v>0</v>
      </c>
      <c r="CX11" s="53">
        <v>0</v>
      </c>
      <c r="CY11" s="53">
        <v>0</v>
      </c>
      <c r="CZ11" s="53">
        <v>0</v>
      </c>
      <c r="DA11" s="53">
        <v>0</v>
      </c>
      <c r="DB11" s="53">
        <v>0</v>
      </c>
      <c r="DC11" s="53">
        <v>0</v>
      </c>
      <c r="DD11" s="53">
        <v>0</v>
      </c>
      <c r="DE11" s="53">
        <v>0</v>
      </c>
      <c r="DF11" s="53">
        <v>0</v>
      </c>
      <c r="DG11" s="53">
        <v>0</v>
      </c>
      <c r="DH11" s="53">
        <v>0</v>
      </c>
      <c r="DI11" s="53">
        <v>0</v>
      </c>
      <c r="DJ11" s="53">
        <v>0</v>
      </c>
      <c r="DK11" s="53">
        <v>0</v>
      </c>
      <c r="DL11" s="53">
        <v>0</v>
      </c>
      <c r="DM11" s="53">
        <v>0</v>
      </c>
      <c r="DN11" s="53">
        <v>0</v>
      </c>
      <c r="DO11" s="53">
        <v>0</v>
      </c>
      <c r="DP11" s="53">
        <v>0</v>
      </c>
      <c r="DQ11" s="53">
        <v>0</v>
      </c>
      <c r="DR11" s="53">
        <v>0</v>
      </c>
      <c r="DS11" s="53">
        <v>0</v>
      </c>
      <c r="DT11" s="53">
        <v>28676</v>
      </c>
      <c r="DU11" s="53">
        <v>0</v>
      </c>
      <c r="DV11" s="53">
        <v>28676</v>
      </c>
      <c r="DW11" s="53">
        <v>0</v>
      </c>
      <c r="DX11" s="53">
        <v>0</v>
      </c>
      <c r="DY11" s="53">
        <v>28676</v>
      </c>
      <c r="DZ11" s="53">
        <v>0</v>
      </c>
      <c r="EA11" s="53">
        <v>28676</v>
      </c>
      <c r="EB11" s="53">
        <v>0</v>
      </c>
      <c r="EC11" s="53">
        <v>0</v>
      </c>
      <c r="ED11" s="53">
        <v>28676</v>
      </c>
      <c r="EE11" s="53">
        <v>0</v>
      </c>
      <c r="EF11" s="53">
        <v>28676</v>
      </c>
      <c r="EG11" s="53">
        <v>0</v>
      </c>
    </row>
    <row r="12" spans="1:137">
      <c r="A12" s="53" t="str">
        <f>T("472131")</f>
        <v>472131</v>
      </c>
      <c r="B12" s="53" t="s">
        <v>44</v>
      </c>
      <c r="C12" s="53">
        <v>3757704</v>
      </c>
      <c r="D12" s="53">
        <v>254430</v>
      </c>
      <c r="E12" s="53">
        <v>4012134</v>
      </c>
      <c r="F12" s="53">
        <v>3685892</v>
      </c>
      <c r="G12" s="53">
        <v>97372</v>
      </c>
      <c r="H12" s="53">
        <v>3783264</v>
      </c>
      <c r="J12" s="53">
        <v>5791114</v>
      </c>
      <c r="K12" s="53">
        <v>485149</v>
      </c>
      <c r="L12" s="53">
        <v>6276263</v>
      </c>
      <c r="M12" s="53">
        <v>5643065</v>
      </c>
      <c r="N12" s="53">
        <v>212909</v>
      </c>
      <c r="O12" s="53">
        <v>5855974</v>
      </c>
      <c r="P12" s="53">
        <v>257524</v>
      </c>
      <c r="Q12" s="53">
        <v>0</v>
      </c>
      <c r="R12" s="53">
        <v>257524</v>
      </c>
      <c r="S12" s="53">
        <v>257524</v>
      </c>
      <c r="T12" s="53">
        <v>0</v>
      </c>
      <c r="U12" s="53">
        <v>257524</v>
      </c>
      <c r="V12" s="53">
        <f t="shared" si="1"/>
        <v>5533590</v>
      </c>
      <c r="W12" s="53">
        <f t="shared" si="2"/>
        <v>485149</v>
      </c>
      <c r="X12" s="53">
        <f t="shared" si="3"/>
        <v>6018739</v>
      </c>
      <c r="Y12" s="53">
        <f t="shared" si="4"/>
        <v>5385541</v>
      </c>
      <c r="Z12" s="53">
        <f t="shared" si="5"/>
        <v>212909</v>
      </c>
      <c r="AA12" s="53">
        <f t="shared" si="6"/>
        <v>5598450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352963</v>
      </c>
      <c r="AS12" s="53">
        <v>59178</v>
      </c>
      <c r="AT12" s="53">
        <v>412141</v>
      </c>
      <c r="AU12" s="53">
        <v>0</v>
      </c>
      <c r="AV12" s="53">
        <v>0</v>
      </c>
      <c r="AW12" s="53">
        <v>335987</v>
      </c>
      <c r="AX12" s="53">
        <v>19923</v>
      </c>
      <c r="AY12" s="53">
        <v>355910</v>
      </c>
      <c r="AZ12" s="53">
        <v>0</v>
      </c>
      <c r="BA12" s="53">
        <v>0</v>
      </c>
      <c r="BB12" s="53">
        <v>643815</v>
      </c>
      <c r="BC12" s="53">
        <v>0</v>
      </c>
      <c r="BD12" s="53">
        <v>643815</v>
      </c>
      <c r="BE12" s="53">
        <v>0</v>
      </c>
      <c r="BF12" s="53">
        <v>0</v>
      </c>
      <c r="BG12" s="53">
        <v>643815</v>
      </c>
      <c r="BH12" s="53">
        <v>0</v>
      </c>
      <c r="BI12" s="53">
        <v>643815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53">
        <v>0</v>
      </c>
      <c r="BP12" s="53">
        <v>0</v>
      </c>
      <c r="BQ12" s="53">
        <v>0</v>
      </c>
      <c r="BR12" s="53">
        <v>0</v>
      </c>
      <c r="BS12" s="53">
        <v>0</v>
      </c>
      <c r="BT12" s="53">
        <v>0</v>
      </c>
      <c r="BU12" s="53">
        <v>0</v>
      </c>
      <c r="BV12" s="53">
        <v>0</v>
      </c>
      <c r="BW12" s="53">
        <v>0</v>
      </c>
      <c r="BX12" s="53">
        <v>0</v>
      </c>
      <c r="BY12" s="53">
        <v>0</v>
      </c>
      <c r="BZ12" s="53">
        <v>0</v>
      </c>
      <c r="CA12" s="53">
        <v>0</v>
      </c>
      <c r="CB12" s="53">
        <v>0</v>
      </c>
      <c r="CC12" s="53">
        <v>0</v>
      </c>
      <c r="CD12" s="53">
        <v>0</v>
      </c>
      <c r="CE12" s="53">
        <v>0</v>
      </c>
      <c r="CF12" s="53">
        <v>0</v>
      </c>
      <c r="CG12" s="53">
        <v>0</v>
      </c>
      <c r="CH12" s="53">
        <v>0</v>
      </c>
      <c r="CI12" s="53">
        <v>0</v>
      </c>
      <c r="CJ12" s="53">
        <v>0</v>
      </c>
      <c r="CK12" s="53">
        <v>0</v>
      </c>
      <c r="CL12" s="53">
        <v>0</v>
      </c>
      <c r="CM12" s="53">
        <v>0</v>
      </c>
      <c r="CN12" s="53">
        <v>0</v>
      </c>
      <c r="CO12" s="53">
        <v>0</v>
      </c>
      <c r="CP12" s="53">
        <v>0</v>
      </c>
      <c r="CQ12" s="53">
        <v>0</v>
      </c>
      <c r="CR12" s="53">
        <v>0</v>
      </c>
      <c r="CS12" s="53">
        <v>0</v>
      </c>
      <c r="CT12" s="53">
        <v>0</v>
      </c>
      <c r="CU12" s="53">
        <v>0</v>
      </c>
      <c r="CV12" s="53">
        <v>0</v>
      </c>
      <c r="CW12" s="53">
        <v>0</v>
      </c>
      <c r="CX12" s="53">
        <v>0</v>
      </c>
      <c r="CY12" s="53">
        <v>0</v>
      </c>
      <c r="CZ12" s="53">
        <v>0</v>
      </c>
      <c r="DA12" s="53">
        <v>0</v>
      </c>
      <c r="DB12" s="53">
        <v>0</v>
      </c>
      <c r="DC12" s="53">
        <v>0</v>
      </c>
      <c r="DD12" s="53">
        <v>0</v>
      </c>
      <c r="DE12" s="53">
        <v>0</v>
      </c>
      <c r="DF12" s="53">
        <v>0</v>
      </c>
      <c r="DG12" s="53">
        <v>0</v>
      </c>
      <c r="DH12" s="53">
        <v>0</v>
      </c>
      <c r="DI12" s="53">
        <v>0</v>
      </c>
      <c r="DJ12" s="53">
        <v>0</v>
      </c>
      <c r="DK12" s="53">
        <v>0</v>
      </c>
      <c r="DL12" s="53">
        <v>0</v>
      </c>
      <c r="DM12" s="53">
        <v>0</v>
      </c>
      <c r="DN12" s="53">
        <v>0</v>
      </c>
      <c r="DO12" s="53">
        <v>0</v>
      </c>
      <c r="DP12" s="53">
        <v>0</v>
      </c>
      <c r="DQ12" s="53">
        <v>0</v>
      </c>
      <c r="DR12" s="53">
        <v>0</v>
      </c>
      <c r="DS12" s="53">
        <v>0</v>
      </c>
      <c r="DT12" s="53">
        <v>0</v>
      </c>
      <c r="DU12" s="53">
        <v>0</v>
      </c>
      <c r="DV12" s="53">
        <v>0</v>
      </c>
      <c r="DW12" s="53">
        <v>0</v>
      </c>
      <c r="DX12" s="53">
        <v>0</v>
      </c>
      <c r="DY12" s="53">
        <v>0</v>
      </c>
      <c r="DZ12" s="53">
        <v>0</v>
      </c>
      <c r="EA12" s="53">
        <v>0</v>
      </c>
      <c r="EB12" s="53">
        <v>0</v>
      </c>
      <c r="EC12" s="53">
        <v>0</v>
      </c>
      <c r="ED12" s="53">
        <v>0</v>
      </c>
      <c r="EE12" s="53">
        <v>0</v>
      </c>
      <c r="EF12" s="53">
        <v>0</v>
      </c>
      <c r="EG12" s="53">
        <v>0</v>
      </c>
    </row>
    <row r="13" spans="1:137">
      <c r="A13" s="53" t="str">
        <f>T("472140")</f>
        <v>472140</v>
      </c>
      <c r="B13" s="53" t="s">
        <v>45</v>
      </c>
      <c r="C13" s="53">
        <v>1825472</v>
      </c>
      <c r="D13" s="53">
        <v>76568</v>
      </c>
      <c r="E13" s="53">
        <v>1902040</v>
      </c>
      <c r="F13" s="53">
        <v>1805948</v>
      </c>
      <c r="G13" s="53">
        <v>23293</v>
      </c>
      <c r="H13" s="53">
        <v>1829241</v>
      </c>
      <c r="J13" s="53">
        <v>2418283</v>
      </c>
      <c r="K13" s="53">
        <v>201733</v>
      </c>
      <c r="L13" s="53">
        <v>2620016</v>
      </c>
      <c r="M13" s="53">
        <v>2364805</v>
      </c>
      <c r="N13" s="53">
        <v>68574</v>
      </c>
      <c r="O13" s="53">
        <v>2433379</v>
      </c>
      <c r="P13" s="53">
        <v>123216</v>
      </c>
      <c r="Q13" s="53">
        <v>0</v>
      </c>
      <c r="R13" s="53">
        <v>123216</v>
      </c>
      <c r="S13" s="53">
        <v>123216</v>
      </c>
      <c r="T13" s="53">
        <v>0</v>
      </c>
      <c r="U13" s="53">
        <v>123216</v>
      </c>
      <c r="V13" s="53">
        <f t="shared" si="1"/>
        <v>2295067</v>
      </c>
      <c r="W13" s="53">
        <f t="shared" si="2"/>
        <v>201733</v>
      </c>
      <c r="X13" s="53">
        <f t="shared" si="3"/>
        <v>2496800</v>
      </c>
      <c r="Y13" s="53">
        <f t="shared" si="4"/>
        <v>2241589</v>
      </c>
      <c r="Z13" s="53">
        <f t="shared" si="5"/>
        <v>68574</v>
      </c>
      <c r="AA13" s="53">
        <f t="shared" si="6"/>
        <v>2310163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177002</v>
      </c>
      <c r="AS13" s="53">
        <v>15559</v>
      </c>
      <c r="AT13" s="53">
        <v>192561</v>
      </c>
      <c r="AU13" s="53">
        <v>0</v>
      </c>
      <c r="AV13" s="53">
        <v>0</v>
      </c>
      <c r="AW13" s="53">
        <v>171583</v>
      </c>
      <c r="AX13" s="53">
        <v>5156</v>
      </c>
      <c r="AY13" s="53">
        <v>176739</v>
      </c>
      <c r="AZ13" s="53">
        <v>0</v>
      </c>
      <c r="BA13" s="53">
        <v>0</v>
      </c>
      <c r="BB13" s="53">
        <v>379066</v>
      </c>
      <c r="BC13" s="53">
        <v>0</v>
      </c>
      <c r="BD13" s="53">
        <v>379066</v>
      </c>
      <c r="BE13" s="53">
        <v>0</v>
      </c>
      <c r="BF13" s="53">
        <v>0</v>
      </c>
      <c r="BG13" s="53">
        <v>379066</v>
      </c>
      <c r="BH13" s="53">
        <v>0</v>
      </c>
      <c r="BI13" s="53">
        <v>379066</v>
      </c>
      <c r="BJ13" s="53">
        <v>0</v>
      </c>
      <c r="BK13" s="53">
        <v>0</v>
      </c>
      <c r="BL13" s="53">
        <v>563</v>
      </c>
      <c r="BM13" s="53">
        <v>0</v>
      </c>
      <c r="BN13" s="53">
        <v>563</v>
      </c>
      <c r="BO13" s="53">
        <v>0</v>
      </c>
      <c r="BP13" s="53">
        <v>0</v>
      </c>
      <c r="BQ13" s="53">
        <v>563</v>
      </c>
      <c r="BR13" s="53">
        <v>0</v>
      </c>
      <c r="BS13" s="53">
        <v>563</v>
      </c>
      <c r="BT13" s="53">
        <v>0</v>
      </c>
      <c r="BU13" s="53">
        <v>0</v>
      </c>
      <c r="BV13" s="53">
        <v>0</v>
      </c>
      <c r="BW13" s="53">
        <v>0</v>
      </c>
      <c r="BX13" s="53">
        <v>0</v>
      </c>
      <c r="BY13" s="53">
        <v>0</v>
      </c>
      <c r="BZ13" s="53">
        <v>0</v>
      </c>
      <c r="CA13" s="53">
        <v>0</v>
      </c>
      <c r="CB13" s="53">
        <v>0</v>
      </c>
      <c r="CC13" s="53">
        <v>0</v>
      </c>
      <c r="CD13" s="53">
        <v>0</v>
      </c>
      <c r="CE13" s="53">
        <v>0</v>
      </c>
      <c r="CF13" s="53">
        <v>0</v>
      </c>
      <c r="CG13" s="53">
        <v>0</v>
      </c>
      <c r="CH13" s="53">
        <v>0</v>
      </c>
      <c r="CI13" s="53">
        <v>0</v>
      </c>
      <c r="CJ13" s="53">
        <v>0</v>
      </c>
      <c r="CK13" s="53">
        <v>0</v>
      </c>
      <c r="CL13" s="53">
        <v>0</v>
      </c>
      <c r="CM13" s="53">
        <v>0</v>
      </c>
      <c r="CN13" s="53">
        <v>0</v>
      </c>
      <c r="CO13" s="53">
        <v>0</v>
      </c>
      <c r="CP13" s="53">
        <v>0</v>
      </c>
      <c r="CQ13" s="53">
        <v>0</v>
      </c>
      <c r="CR13" s="53">
        <v>0</v>
      </c>
      <c r="CS13" s="53">
        <v>0</v>
      </c>
      <c r="CT13" s="53">
        <v>0</v>
      </c>
      <c r="CU13" s="53">
        <v>0</v>
      </c>
      <c r="CV13" s="53">
        <v>0</v>
      </c>
      <c r="CW13" s="53">
        <v>0</v>
      </c>
      <c r="CX13" s="53">
        <v>0</v>
      </c>
      <c r="CY13" s="53">
        <v>0</v>
      </c>
      <c r="CZ13" s="53">
        <v>0</v>
      </c>
      <c r="DA13" s="53">
        <v>0</v>
      </c>
      <c r="DB13" s="53">
        <v>0</v>
      </c>
      <c r="DC13" s="53">
        <v>0</v>
      </c>
      <c r="DD13" s="53">
        <v>0</v>
      </c>
      <c r="DE13" s="53">
        <v>0</v>
      </c>
      <c r="DF13" s="53">
        <v>0</v>
      </c>
      <c r="DG13" s="53">
        <v>0</v>
      </c>
      <c r="DH13" s="53">
        <v>0</v>
      </c>
      <c r="DI13" s="53">
        <v>0</v>
      </c>
      <c r="DJ13" s="53">
        <v>0</v>
      </c>
      <c r="DK13" s="53">
        <v>0</v>
      </c>
      <c r="DL13" s="53">
        <v>0</v>
      </c>
      <c r="DM13" s="53">
        <v>0</v>
      </c>
      <c r="DN13" s="53">
        <v>0</v>
      </c>
      <c r="DO13" s="53">
        <v>0</v>
      </c>
      <c r="DP13" s="53">
        <v>0</v>
      </c>
      <c r="DQ13" s="53">
        <v>0</v>
      </c>
      <c r="DR13" s="53">
        <v>0</v>
      </c>
      <c r="DS13" s="53">
        <v>0</v>
      </c>
      <c r="DT13" s="53">
        <v>11207</v>
      </c>
      <c r="DU13" s="53">
        <v>0</v>
      </c>
      <c r="DV13" s="53">
        <v>11207</v>
      </c>
      <c r="DW13" s="53">
        <v>0</v>
      </c>
      <c r="DX13" s="53">
        <v>0</v>
      </c>
      <c r="DY13" s="53">
        <v>11207</v>
      </c>
      <c r="DZ13" s="53">
        <v>0</v>
      </c>
      <c r="EA13" s="53">
        <v>11207</v>
      </c>
      <c r="EB13" s="53">
        <v>0</v>
      </c>
      <c r="EC13" s="53">
        <v>0</v>
      </c>
      <c r="ED13" s="53">
        <v>11207</v>
      </c>
      <c r="EE13" s="53">
        <v>0</v>
      </c>
      <c r="EF13" s="53">
        <v>11207</v>
      </c>
      <c r="EG13" s="53">
        <v>0</v>
      </c>
    </row>
    <row r="14" spans="1:137">
      <c r="A14" s="53" t="str">
        <f>T("472158")</f>
        <v>472158</v>
      </c>
      <c r="B14" s="53" t="s">
        <v>46</v>
      </c>
      <c r="C14" s="53">
        <v>1210921</v>
      </c>
      <c r="D14" s="53">
        <v>51580</v>
      </c>
      <c r="E14" s="53">
        <v>1262501</v>
      </c>
      <c r="F14" s="53">
        <v>1194971</v>
      </c>
      <c r="G14" s="53">
        <v>21688</v>
      </c>
      <c r="H14" s="53">
        <v>1216659</v>
      </c>
      <c r="J14" s="53">
        <v>1579037</v>
      </c>
      <c r="K14" s="53">
        <v>116533</v>
      </c>
      <c r="L14" s="53">
        <v>1695570</v>
      </c>
      <c r="M14" s="53">
        <v>1542820</v>
      </c>
      <c r="N14" s="53">
        <v>42450</v>
      </c>
      <c r="O14" s="53">
        <v>1585270</v>
      </c>
      <c r="P14" s="53">
        <v>19076</v>
      </c>
      <c r="Q14" s="53">
        <v>0</v>
      </c>
      <c r="R14" s="53">
        <v>19076</v>
      </c>
      <c r="S14" s="53">
        <v>19076</v>
      </c>
      <c r="T14" s="53">
        <v>0</v>
      </c>
      <c r="U14" s="53">
        <v>19076</v>
      </c>
      <c r="V14" s="53">
        <f t="shared" si="1"/>
        <v>1559961</v>
      </c>
      <c r="W14" s="53">
        <f t="shared" si="2"/>
        <v>116533</v>
      </c>
      <c r="X14" s="53">
        <f t="shared" si="3"/>
        <v>1676494</v>
      </c>
      <c r="Y14" s="53">
        <f t="shared" si="4"/>
        <v>1523744</v>
      </c>
      <c r="Z14" s="53">
        <f t="shared" si="5"/>
        <v>42450</v>
      </c>
      <c r="AA14" s="53">
        <f t="shared" si="6"/>
        <v>1566194</v>
      </c>
      <c r="AE14" s="53">
        <v>0</v>
      </c>
      <c r="AF14" s="53">
        <v>0</v>
      </c>
      <c r="AG14" s="53">
        <v>0</v>
      </c>
      <c r="AH14" s="53">
        <v>0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135268</v>
      </c>
      <c r="AS14" s="53">
        <v>6496</v>
      </c>
      <c r="AT14" s="53">
        <v>141764</v>
      </c>
      <c r="AU14" s="53">
        <v>0</v>
      </c>
      <c r="AV14" s="53">
        <v>0</v>
      </c>
      <c r="AW14" s="53">
        <v>133056</v>
      </c>
      <c r="AX14" s="53">
        <v>2097</v>
      </c>
      <c r="AY14" s="53">
        <v>135153</v>
      </c>
      <c r="AZ14" s="53">
        <v>0</v>
      </c>
      <c r="BA14" s="53">
        <v>0</v>
      </c>
      <c r="BB14" s="53">
        <v>211231</v>
      </c>
      <c r="BC14" s="53">
        <v>0</v>
      </c>
      <c r="BD14" s="53">
        <v>211231</v>
      </c>
      <c r="BE14" s="53">
        <v>0</v>
      </c>
      <c r="BF14" s="53">
        <v>0</v>
      </c>
      <c r="BG14" s="53">
        <v>211231</v>
      </c>
      <c r="BH14" s="53">
        <v>0</v>
      </c>
      <c r="BI14" s="53">
        <v>211231</v>
      </c>
      <c r="BJ14" s="53">
        <v>0</v>
      </c>
      <c r="BK14" s="53">
        <v>0</v>
      </c>
      <c r="BL14" s="53">
        <v>27</v>
      </c>
      <c r="BM14" s="53">
        <v>0</v>
      </c>
      <c r="BN14" s="53">
        <v>27</v>
      </c>
      <c r="BO14" s="53">
        <v>0</v>
      </c>
      <c r="BP14" s="53">
        <v>0</v>
      </c>
      <c r="BQ14" s="53">
        <v>27</v>
      </c>
      <c r="BR14" s="53">
        <v>0</v>
      </c>
      <c r="BS14" s="53">
        <v>27</v>
      </c>
      <c r="BT14" s="53">
        <v>0</v>
      </c>
      <c r="BU14" s="53">
        <v>0</v>
      </c>
      <c r="BV14" s="53">
        <v>0</v>
      </c>
      <c r="BW14" s="53">
        <v>0</v>
      </c>
      <c r="BX14" s="53">
        <v>0</v>
      </c>
      <c r="BY14" s="53">
        <v>0</v>
      </c>
      <c r="BZ14" s="53">
        <v>0</v>
      </c>
      <c r="CA14" s="53">
        <v>0</v>
      </c>
      <c r="CB14" s="53">
        <v>0</v>
      </c>
      <c r="CC14" s="53">
        <v>0</v>
      </c>
      <c r="CD14" s="53">
        <v>0</v>
      </c>
      <c r="CE14" s="53">
        <v>0</v>
      </c>
      <c r="CF14" s="53">
        <v>0</v>
      </c>
      <c r="CG14" s="53">
        <v>0</v>
      </c>
      <c r="CH14" s="53">
        <v>0</v>
      </c>
      <c r="CI14" s="53">
        <v>0</v>
      </c>
      <c r="CJ14" s="53">
        <v>0</v>
      </c>
      <c r="CK14" s="53">
        <v>0</v>
      </c>
      <c r="CL14" s="53">
        <v>0</v>
      </c>
      <c r="CM14" s="53">
        <v>0</v>
      </c>
      <c r="CN14" s="53">
        <v>0</v>
      </c>
      <c r="CO14" s="53">
        <v>0</v>
      </c>
      <c r="CP14" s="53">
        <v>0</v>
      </c>
      <c r="CQ14" s="53">
        <v>0</v>
      </c>
      <c r="CR14" s="53">
        <v>0</v>
      </c>
      <c r="CS14" s="53">
        <v>0</v>
      </c>
      <c r="CT14" s="53">
        <v>0</v>
      </c>
      <c r="CU14" s="53">
        <v>0</v>
      </c>
      <c r="CV14" s="53">
        <v>0</v>
      </c>
      <c r="CW14" s="53">
        <v>0</v>
      </c>
      <c r="CX14" s="53">
        <v>0</v>
      </c>
      <c r="CY14" s="53">
        <v>0</v>
      </c>
      <c r="CZ14" s="53">
        <v>0</v>
      </c>
      <c r="DA14" s="53">
        <v>0</v>
      </c>
      <c r="DB14" s="53">
        <v>0</v>
      </c>
      <c r="DC14" s="53">
        <v>0</v>
      </c>
      <c r="DD14" s="53">
        <v>0</v>
      </c>
      <c r="DE14" s="53">
        <v>0</v>
      </c>
      <c r="DF14" s="53">
        <v>0</v>
      </c>
      <c r="DG14" s="53">
        <v>0</v>
      </c>
      <c r="DH14" s="53">
        <v>0</v>
      </c>
      <c r="DI14" s="53">
        <v>0</v>
      </c>
      <c r="DJ14" s="53">
        <v>0</v>
      </c>
      <c r="DK14" s="53">
        <v>0</v>
      </c>
      <c r="DL14" s="53">
        <v>0</v>
      </c>
      <c r="DM14" s="53">
        <v>0</v>
      </c>
      <c r="DN14" s="53">
        <v>0</v>
      </c>
      <c r="DO14" s="53">
        <v>0</v>
      </c>
      <c r="DP14" s="53">
        <v>0</v>
      </c>
      <c r="DQ14" s="53">
        <v>0</v>
      </c>
      <c r="DR14" s="53">
        <v>0</v>
      </c>
      <c r="DS14" s="53">
        <v>0</v>
      </c>
      <c r="DT14" s="53">
        <v>11782</v>
      </c>
      <c r="DU14" s="53">
        <v>0</v>
      </c>
      <c r="DV14" s="53">
        <v>11782</v>
      </c>
      <c r="DW14" s="53">
        <v>0</v>
      </c>
      <c r="DX14" s="53">
        <v>0</v>
      </c>
      <c r="DY14" s="53">
        <v>11782</v>
      </c>
      <c r="DZ14" s="53">
        <v>0</v>
      </c>
      <c r="EA14" s="53">
        <v>11782</v>
      </c>
      <c r="EB14" s="53">
        <v>0</v>
      </c>
      <c r="EC14" s="53">
        <v>0</v>
      </c>
      <c r="ED14" s="53">
        <v>11782</v>
      </c>
      <c r="EE14" s="53">
        <v>0</v>
      </c>
      <c r="EF14" s="53">
        <v>11782</v>
      </c>
      <c r="EG14" s="53">
        <v>0</v>
      </c>
    </row>
    <row r="15" spans="1:137">
      <c r="A15" s="53" t="str">
        <f>T("473014")</f>
        <v>473014</v>
      </c>
      <c r="B15" s="53" t="s">
        <v>31</v>
      </c>
      <c r="C15" s="53">
        <v>129347</v>
      </c>
      <c r="D15" s="53">
        <v>9854</v>
      </c>
      <c r="E15" s="53">
        <v>139201</v>
      </c>
      <c r="F15" s="53">
        <v>126838</v>
      </c>
      <c r="G15" s="53">
        <v>2075</v>
      </c>
      <c r="H15" s="53">
        <v>128913</v>
      </c>
      <c r="J15" s="53">
        <v>437866</v>
      </c>
      <c r="K15" s="53">
        <v>43358</v>
      </c>
      <c r="L15" s="53">
        <v>481224</v>
      </c>
      <c r="M15" s="53">
        <v>430886</v>
      </c>
      <c r="N15" s="53">
        <v>7218</v>
      </c>
      <c r="O15" s="53">
        <v>438104</v>
      </c>
      <c r="P15" s="53">
        <v>255927</v>
      </c>
      <c r="Q15" s="53">
        <v>0</v>
      </c>
      <c r="R15" s="53">
        <v>255927</v>
      </c>
      <c r="S15" s="53">
        <v>255927</v>
      </c>
      <c r="T15" s="53">
        <v>0</v>
      </c>
      <c r="U15" s="53">
        <v>255927</v>
      </c>
      <c r="V15" s="53">
        <f t="shared" si="1"/>
        <v>181939</v>
      </c>
      <c r="W15" s="53">
        <f t="shared" si="2"/>
        <v>43358</v>
      </c>
      <c r="X15" s="53">
        <f t="shared" si="3"/>
        <v>225297</v>
      </c>
      <c r="Y15" s="53">
        <f t="shared" si="4"/>
        <v>174959</v>
      </c>
      <c r="Z15" s="53">
        <f t="shared" si="5"/>
        <v>7218</v>
      </c>
      <c r="AA15" s="53">
        <f t="shared" si="6"/>
        <v>182177</v>
      </c>
      <c r="AE15" s="53">
        <v>0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14516</v>
      </c>
      <c r="AS15" s="53">
        <v>2559</v>
      </c>
      <c r="AT15" s="53">
        <v>17075</v>
      </c>
      <c r="AU15" s="53">
        <v>0</v>
      </c>
      <c r="AV15" s="53">
        <v>0</v>
      </c>
      <c r="AW15" s="53">
        <v>13850</v>
      </c>
      <c r="AX15" s="53">
        <v>692</v>
      </c>
      <c r="AY15" s="53">
        <v>14542</v>
      </c>
      <c r="AZ15" s="53">
        <v>0</v>
      </c>
      <c r="BA15" s="53">
        <v>0</v>
      </c>
      <c r="BB15" s="53">
        <v>32810</v>
      </c>
      <c r="BC15" s="53">
        <v>0</v>
      </c>
      <c r="BD15" s="53">
        <v>32810</v>
      </c>
      <c r="BE15" s="53">
        <v>0</v>
      </c>
      <c r="BF15" s="53">
        <v>0</v>
      </c>
      <c r="BG15" s="53">
        <v>32810</v>
      </c>
      <c r="BH15" s="53">
        <v>0</v>
      </c>
      <c r="BI15" s="53">
        <v>32810</v>
      </c>
      <c r="BJ15" s="53">
        <v>0</v>
      </c>
      <c r="BK15" s="53">
        <v>0</v>
      </c>
      <c r="BL15" s="53">
        <v>1255</v>
      </c>
      <c r="BM15" s="53">
        <v>0</v>
      </c>
      <c r="BN15" s="53">
        <v>1255</v>
      </c>
      <c r="BO15" s="53">
        <v>0</v>
      </c>
      <c r="BP15" s="53">
        <v>0</v>
      </c>
      <c r="BQ15" s="53">
        <v>1255</v>
      </c>
      <c r="BR15" s="53">
        <v>0</v>
      </c>
      <c r="BS15" s="53">
        <v>1255</v>
      </c>
      <c r="BT15" s="53">
        <v>0</v>
      </c>
      <c r="BU15" s="53">
        <v>0</v>
      </c>
      <c r="BV15" s="53">
        <v>0</v>
      </c>
      <c r="BW15" s="53">
        <v>0</v>
      </c>
      <c r="BX15" s="53">
        <v>0</v>
      </c>
      <c r="BY15" s="53">
        <v>0</v>
      </c>
      <c r="BZ15" s="53">
        <v>0</v>
      </c>
      <c r="CA15" s="53">
        <v>0</v>
      </c>
      <c r="CB15" s="53">
        <v>0</v>
      </c>
      <c r="CC15" s="53">
        <v>0</v>
      </c>
      <c r="CD15" s="53">
        <v>0</v>
      </c>
      <c r="CE15" s="53">
        <v>0</v>
      </c>
      <c r="CF15" s="53">
        <v>0</v>
      </c>
      <c r="CG15" s="53">
        <v>0</v>
      </c>
      <c r="CH15" s="53">
        <v>0</v>
      </c>
      <c r="CI15" s="53">
        <v>0</v>
      </c>
      <c r="CJ15" s="53">
        <v>0</v>
      </c>
      <c r="CK15" s="53">
        <v>0</v>
      </c>
      <c r="CL15" s="53">
        <v>0</v>
      </c>
      <c r="CM15" s="53">
        <v>0</v>
      </c>
      <c r="CN15" s="53">
        <v>0</v>
      </c>
      <c r="CO15" s="53">
        <v>0</v>
      </c>
      <c r="CP15" s="53">
        <v>0</v>
      </c>
      <c r="CQ15" s="53">
        <v>0</v>
      </c>
      <c r="CR15" s="53">
        <v>0</v>
      </c>
      <c r="CS15" s="53">
        <v>0</v>
      </c>
      <c r="CT15" s="53">
        <v>0</v>
      </c>
      <c r="CU15" s="53">
        <v>0</v>
      </c>
      <c r="CV15" s="53">
        <v>0</v>
      </c>
      <c r="CW15" s="53">
        <v>0</v>
      </c>
      <c r="CX15" s="53">
        <v>0</v>
      </c>
      <c r="CY15" s="53">
        <v>0</v>
      </c>
      <c r="CZ15" s="53">
        <v>0</v>
      </c>
      <c r="DA15" s="53">
        <v>0</v>
      </c>
      <c r="DB15" s="53">
        <v>0</v>
      </c>
      <c r="DC15" s="53">
        <v>0</v>
      </c>
      <c r="DD15" s="53">
        <v>0</v>
      </c>
      <c r="DE15" s="53">
        <v>0</v>
      </c>
      <c r="DF15" s="53">
        <v>0</v>
      </c>
      <c r="DG15" s="53">
        <v>0</v>
      </c>
      <c r="DH15" s="53">
        <v>0</v>
      </c>
      <c r="DI15" s="53">
        <v>0</v>
      </c>
      <c r="DJ15" s="53">
        <v>0</v>
      </c>
      <c r="DK15" s="53">
        <v>0</v>
      </c>
      <c r="DL15" s="53">
        <v>0</v>
      </c>
      <c r="DM15" s="53">
        <v>0</v>
      </c>
      <c r="DN15" s="53">
        <v>0</v>
      </c>
      <c r="DO15" s="53">
        <v>0</v>
      </c>
      <c r="DP15" s="53">
        <v>0</v>
      </c>
      <c r="DQ15" s="53">
        <v>0</v>
      </c>
      <c r="DR15" s="53">
        <v>0</v>
      </c>
      <c r="DS15" s="53">
        <v>0</v>
      </c>
      <c r="DT15" s="53">
        <v>0</v>
      </c>
      <c r="DU15" s="53">
        <v>0</v>
      </c>
      <c r="DV15" s="53">
        <v>0</v>
      </c>
      <c r="DW15" s="53">
        <v>0</v>
      </c>
      <c r="DX15" s="53">
        <v>0</v>
      </c>
      <c r="DY15" s="53">
        <v>0</v>
      </c>
      <c r="DZ15" s="53">
        <v>0</v>
      </c>
      <c r="EA15" s="53">
        <v>0</v>
      </c>
      <c r="EB15" s="53">
        <v>0</v>
      </c>
      <c r="EC15" s="53">
        <v>0</v>
      </c>
      <c r="ED15" s="53">
        <v>0</v>
      </c>
      <c r="EE15" s="53">
        <v>0</v>
      </c>
      <c r="EF15" s="53">
        <v>0</v>
      </c>
      <c r="EG15" s="53">
        <v>0</v>
      </c>
    </row>
    <row r="16" spans="1:137">
      <c r="A16" s="53" t="str">
        <f>T("473022")</f>
        <v>473022</v>
      </c>
      <c r="B16" s="53" t="s">
        <v>1</v>
      </c>
      <c r="C16" s="53">
        <v>65786</v>
      </c>
      <c r="D16" s="53">
        <v>2578</v>
      </c>
      <c r="E16" s="53">
        <v>68364</v>
      </c>
      <c r="F16" s="53">
        <v>65406</v>
      </c>
      <c r="G16" s="53">
        <v>1087</v>
      </c>
      <c r="H16" s="53">
        <v>66493</v>
      </c>
      <c r="J16" s="53">
        <v>604772</v>
      </c>
      <c r="K16" s="53">
        <v>19026</v>
      </c>
      <c r="L16" s="53">
        <v>623798</v>
      </c>
      <c r="M16" s="53">
        <v>599495</v>
      </c>
      <c r="N16" s="53">
        <v>3798</v>
      </c>
      <c r="O16" s="53">
        <v>603293</v>
      </c>
      <c r="P16" s="53">
        <v>484126</v>
      </c>
      <c r="Q16" s="53">
        <v>0</v>
      </c>
      <c r="R16" s="53">
        <v>484126</v>
      </c>
      <c r="S16" s="53">
        <v>484126</v>
      </c>
      <c r="T16" s="53">
        <v>0</v>
      </c>
      <c r="U16" s="53">
        <v>484126</v>
      </c>
      <c r="V16" s="53">
        <f t="shared" si="1"/>
        <v>120646</v>
      </c>
      <c r="W16" s="53">
        <f t="shared" si="2"/>
        <v>19026</v>
      </c>
      <c r="X16" s="53">
        <f t="shared" si="3"/>
        <v>139672</v>
      </c>
      <c r="Y16" s="53">
        <f t="shared" si="4"/>
        <v>115369</v>
      </c>
      <c r="Z16" s="53">
        <f t="shared" si="5"/>
        <v>3798</v>
      </c>
      <c r="AA16" s="53">
        <f t="shared" si="6"/>
        <v>119167</v>
      </c>
      <c r="AE16" s="53">
        <v>0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9213</v>
      </c>
      <c r="AS16" s="53">
        <v>804</v>
      </c>
      <c r="AT16" s="53">
        <v>10017</v>
      </c>
      <c r="AU16" s="53">
        <v>0</v>
      </c>
      <c r="AV16" s="53">
        <v>0</v>
      </c>
      <c r="AW16" s="53">
        <v>8923</v>
      </c>
      <c r="AX16" s="53">
        <v>237</v>
      </c>
      <c r="AY16" s="53">
        <v>9160</v>
      </c>
      <c r="AZ16" s="53">
        <v>0</v>
      </c>
      <c r="BA16" s="53">
        <v>0</v>
      </c>
      <c r="BB16" s="53">
        <v>18451</v>
      </c>
      <c r="BC16" s="53">
        <v>0</v>
      </c>
      <c r="BD16" s="53">
        <v>18451</v>
      </c>
      <c r="BE16" s="53">
        <v>0</v>
      </c>
      <c r="BF16" s="53">
        <v>0</v>
      </c>
      <c r="BG16" s="53">
        <v>18451</v>
      </c>
      <c r="BH16" s="53">
        <v>0</v>
      </c>
      <c r="BI16" s="53">
        <v>18451</v>
      </c>
      <c r="BJ16" s="53">
        <v>0</v>
      </c>
      <c r="BK16" s="53">
        <v>0</v>
      </c>
      <c r="BL16" s="53">
        <v>0</v>
      </c>
      <c r="BM16" s="53">
        <v>0</v>
      </c>
      <c r="BN16" s="53">
        <v>0</v>
      </c>
      <c r="BO16" s="53">
        <v>0</v>
      </c>
      <c r="BP16" s="53">
        <v>0</v>
      </c>
      <c r="BQ16" s="53">
        <v>0</v>
      </c>
      <c r="BR16" s="53">
        <v>0</v>
      </c>
      <c r="BS16" s="53">
        <v>0</v>
      </c>
      <c r="BT16" s="53">
        <v>0</v>
      </c>
      <c r="BU16" s="53">
        <v>0</v>
      </c>
      <c r="BV16" s="53">
        <v>0</v>
      </c>
      <c r="BW16" s="53">
        <v>0</v>
      </c>
      <c r="BX16" s="53">
        <v>0</v>
      </c>
      <c r="BY16" s="53">
        <v>0</v>
      </c>
      <c r="BZ16" s="53">
        <v>0</v>
      </c>
      <c r="CA16" s="53">
        <v>0</v>
      </c>
      <c r="CB16" s="53">
        <v>0</v>
      </c>
      <c r="CC16" s="53">
        <v>0</v>
      </c>
      <c r="CD16" s="53">
        <v>0</v>
      </c>
      <c r="CE16" s="53">
        <v>0</v>
      </c>
      <c r="CF16" s="53">
        <v>0</v>
      </c>
      <c r="CG16" s="53">
        <v>0</v>
      </c>
      <c r="CH16" s="53">
        <v>0</v>
      </c>
      <c r="CI16" s="53">
        <v>0</v>
      </c>
      <c r="CJ16" s="53">
        <v>0</v>
      </c>
      <c r="CK16" s="53">
        <v>0</v>
      </c>
      <c r="CL16" s="53">
        <v>0</v>
      </c>
      <c r="CM16" s="53">
        <v>0</v>
      </c>
      <c r="CN16" s="53">
        <v>0</v>
      </c>
      <c r="CO16" s="53">
        <v>0</v>
      </c>
      <c r="CP16" s="53">
        <v>0</v>
      </c>
      <c r="CQ16" s="53">
        <v>0</v>
      </c>
      <c r="CR16" s="53">
        <v>0</v>
      </c>
      <c r="CS16" s="53">
        <v>0</v>
      </c>
      <c r="CT16" s="53">
        <v>0</v>
      </c>
      <c r="CU16" s="53">
        <v>0</v>
      </c>
      <c r="CV16" s="53">
        <v>0</v>
      </c>
      <c r="CW16" s="53">
        <v>0</v>
      </c>
      <c r="CX16" s="53">
        <v>0</v>
      </c>
      <c r="CY16" s="53">
        <v>0</v>
      </c>
      <c r="CZ16" s="53">
        <v>0</v>
      </c>
      <c r="DA16" s="53">
        <v>0</v>
      </c>
      <c r="DB16" s="53">
        <v>0</v>
      </c>
      <c r="DC16" s="53">
        <v>0</v>
      </c>
      <c r="DD16" s="53">
        <v>0</v>
      </c>
      <c r="DE16" s="53">
        <v>0</v>
      </c>
      <c r="DF16" s="53">
        <v>0</v>
      </c>
      <c r="DG16" s="53">
        <v>0</v>
      </c>
      <c r="DH16" s="53">
        <v>0</v>
      </c>
      <c r="DI16" s="53">
        <v>0</v>
      </c>
      <c r="DJ16" s="53">
        <v>0</v>
      </c>
      <c r="DK16" s="53">
        <v>0</v>
      </c>
      <c r="DL16" s="53">
        <v>0</v>
      </c>
      <c r="DM16" s="53">
        <v>0</v>
      </c>
      <c r="DN16" s="53">
        <v>0</v>
      </c>
      <c r="DO16" s="53">
        <v>0</v>
      </c>
      <c r="DP16" s="53">
        <v>0</v>
      </c>
      <c r="DQ16" s="53">
        <v>0</v>
      </c>
      <c r="DR16" s="53">
        <v>0</v>
      </c>
      <c r="DS16" s="53">
        <v>0</v>
      </c>
      <c r="DT16" s="53">
        <v>0</v>
      </c>
      <c r="DU16" s="53">
        <v>0</v>
      </c>
      <c r="DV16" s="53">
        <v>0</v>
      </c>
      <c r="DW16" s="53">
        <v>0</v>
      </c>
      <c r="DX16" s="53">
        <v>0</v>
      </c>
      <c r="DY16" s="53">
        <v>0</v>
      </c>
      <c r="DZ16" s="53">
        <v>0</v>
      </c>
      <c r="EA16" s="53">
        <v>0</v>
      </c>
      <c r="EB16" s="53">
        <v>0</v>
      </c>
      <c r="EC16" s="53">
        <v>0</v>
      </c>
      <c r="ED16" s="53">
        <v>0</v>
      </c>
      <c r="EE16" s="53">
        <v>0</v>
      </c>
      <c r="EF16" s="53">
        <v>0</v>
      </c>
      <c r="EG16" s="53">
        <v>0</v>
      </c>
    </row>
    <row r="17" spans="1:137">
      <c r="A17" s="53" t="str">
        <f>T("473031")</f>
        <v>473031</v>
      </c>
      <c r="B17" s="53" t="s">
        <v>32</v>
      </c>
      <c r="C17" s="53">
        <v>86746</v>
      </c>
      <c r="D17" s="53">
        <v>2708</v>
      </c>
      <c r="E17" s="53">
        <v>89454</v>
      </c>
      <c r="F17" s="53">
        <v>86289</v>
      </c>
      <c r="G17" s="53">
        <v>846</v>
      </c>
      <c r="H17" s="53">
        <v>87135</v>
      </c>
      <c r="J17" s="53">
        <v>150558</v>
      </c>
      <c r="K17" s="53">
        <v>21296</v>
      </c>
      <c r="L17" s="53">
        <v>171854</v>
      </c>
      <c r="M17" s="53">
        <v>146018</v>
      </c>
      <c r="N17" s="53">
        <v>1832</v>
      </c>
      <c r="O17" s="53">
        <v>147850</v>
      </c>
      <c r="P17" s="53">
        <v>93197</v>
      </c>
      <c r="Q17" s="53">
        <v>0</v>
      </c>
      <c r="R17" s="53">
        <v>93197</v>
      </c>
      <c r="S17" s="53">
        <v>93197</v>
      </c>
      <c r="T17" s="53">
        <v>0</v>
      </c>
      <c r="U17" s="53">
        <v>93197</v>
      </c>
      <c r="V17" s="53">
        <f t="shared" si="1"/>
        <v>57361</v>
      </c>
      <c r="W17" s="53">
        <f t="shared" si="2"/>
        <v>21296</v>
      </c>
      <c r="X17" s="53">
        <f t="shared" si="3"/>
        <v>78657</v>
      </c>
      <c r="Y17" s="53">
        <f t="shared" si="4"/>
        <v>52821</v>
      </c>
      <c r="Z17" s="53">
        <f t="shared" si="5"/>
        <v>1832</v>
      </c>
      <c r="AA17" s="53">
        <f t="shared" si="6"/>
        <v>54653</v>
      </c>
      <c r="AE17" s="53">
        <v>0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0</v>
      </c>
      <c r="AN17" s="53">
        <v>0</v>
      </c>
      <c r="AO17" s="53">
        <v>0</v>
      </c>
      <c r="AP17" s="53">
        <v>0</v>
      </c>
      <c r="AQ17" s="53">
        <v>0</v>
      </c>
      <c r="AR17" s="53">
        <v>5472</v>
      </c>
      <c r="AS17" s="53">
        <v>497</v>
      </c>
      <c r="AT17" s="53">
        <v>5969</v>
      </c>
      <c r="AU17" s="53">
        <v>0</v>
      </c>
      <c r="AV17" s="53">
        <v>0</v>
      </c>
      <c r="AW17" s="53">
        <v>5453</v>
      </c>
      <c r="AX17" s="53">
        <v>213</v>
      </c>
      <c r="AY17" s="53">
        <v>5666</v>
      </c>
      <c r="AZ17" s="53">
        <v>0</v>
      </c>
      <c r="BA17" s="53">
        <v>0</v>
      </c>
      <c r="BB17" s="53">
        <v>9155</v>
      </c>
      <c r="BC17" s="53">
        <v>0</v>
      </c>
      <c r="BD17" s="53">
        <v>9155</v>
      </c>
      <c r="BE17" s="53">
        <v>0</v>
      </c>
      <c r="BF17" s="53">
        <v>0</v>
      </c>
      <c r="BG17" s="53">
        <v>9155</v>
      </c>
      <c r="BH17" s="53">
        <v>0</v>
      </c>
      <c r="BI17" s="53">
        <v>9155</v>
      </c>
      <c r="BJ17" s="53">
        <v>0</v>
      </c>
      <c r="BK17" s="53">
        <v>0</v>
      </c>
      <c r="BL17" s="53">
        <v>0</v>
      </c>
      <c r="BM17" s="53">
        <v>0</v>
      </c>
      <c r="BN17" s="53">
        <v>0</v>
      </c>
      <c r="BO17" s="53">
        <v>0</v>
      </c>
      <c r="BP17" s="53">
        <v>0</v>
      </c>
      <c r="BQ17" s="53">
        <v>0</v>
      </c>
      <c r="BR17" s="53">
        <v>0</v>
      </c>
      <c r="BS17" s="53">
        <v>0</v>
      </c>
      <c r="BT17" s="53">
        <v>0</v>
      </c>
      <c r="BU17" s="53">
        <v>0</v>
      </c>
      <c r="BV17" s="53">
        <v>0</v>
      </c>
      <c r="BW17" s="53">
        <v>0</v>
      </c>
      <c r="BX17" s="53">
        <v>0</v>
      </c>
      <c r="BY17" s="53">
        <v>0</v>
      </c>
      <c r="BZ17" s="53">
        <v>0</v>
      </c>
      <c r="CA17" s="53">
        <v>0</v>
      </c>
      <c r="CB17" s="53">
        <v>0</v>
      </c>
      <c r="CC17" s="53">
        <v>0</v>
      </c>
      <c r="CD17" s="53">
        <v>0</v>
      </c>
      <c r="CE17" s="53">
        <v>0</v>
      </c>
      <c r="CF17" s="53">
        <v>0</v>
      </c>
      <c r="CG17" s="53">
        <v>0</v>
      </c>
      <c r="CH17" s="53">
        <v>0</v>
      </c>
      <c r="CI17" s="53">
        <v>0</v>
      </c>
      <c r="CJ17" s="53">
        <v>0</v>
      </c>
      <c r="CK17" s="53">
        <v>0</v>
      </c>
      <c r="CL17" s="53">
        <v>0</v>
      </c>
      <c r="CM17" s="53">
        <v>0</v>
      </c>
      <c r="CN17" s="53">
        <v>0</v>
      </c>
      <c r="CO17" s="53">
        <v>0</v>
      </c>
      <c r="CP17" s="53">
        <v>0</v>
      </c>
      <c r="CQ17" s="53">
        <v>0</v>
      </c>
      <c r="CR17" s="53">
        <v>0</v>
      </c>
      <c r="CS17" s="53">
        <v>0</v>
      </c>
      <c r="CT17" s="53">
        <v>0</v>
      </c>
      <c r="CU17" s="53">
        <v>0</v>
      </c>
      <c r="CV17" s="53">
        <v>0</v>
      </c>
      <c r="CW17" s="53">
        <v>0</v>
      </c>
      <c r="CX17" s="53">
        <v>0</v>
      </c>
      <c r="CY17" s="53">
        <v>0</v>
      </c>
      <c r="CZ17" s="53">
        <v>0</v>
      </c>
      <c r="DA17" s="53">
        <v>0</v>
      </c>
      <c r="DB17" s="53">
        <v>0</v>
      </c>
      <c r="DC17" s="53">
        <v>0</v>
      </c>
      <c r="DD17" s="53">
        <v>0</v>
      </c>
      <c r="DE17" s="53">
        <v>0</v>
      </c>
      <c r="DF17" s="53">
        <v>0</v>
      </c>
      <c r="DG17" s="53">
        <v>0</v>
      </c>
      <c r="DH17" s="53">
        <v>0</v>
      </c>
      <c r="DI17" s="53">
        <v>0</v>
      </c>
      <c r="DJ17" s="53">
        <v>0</v>
      </c>
      <c r="DK17" s="53">
        <v>0</v>
      </c>
      <c r="DL17" s="53">
        <v>0</v>
      </c>
      <c r="DM17" s="53">
        <v>0</v>
      </c>
      <c r="DN17" s="53">
        <v>0</v>
      </c>
      <c r="DO17" s="53">
        <v>0</v>
      </c>
      <c r="DP17" s="53">
        <v>0</v>
      </c>
      <c r="DQ17" s="53">
        <v>0</v>
      </c>
      <c r="DR17" s="53">
        <v>0</v>
      </c>
      <c r="DS17" s="53">
        <v>0</v>
      </c>
      <c r="DT17" s="53">
        <v>0</v>
      </c>
      <c r="DU17" s="53">
        <v>0</v>
      </c>
      <c r="DV17" s="53">
        <v>0</v>
      </c>
      <c r="DW17" s="53">
        <v>0</v>
      </c>
      <c r="DX17" s="53">
        <v>0</v>
      </c>
      <c r="DY17" s="53">
        <v>0</v>
      </c>
      <c r="DZ17" s="53">
        <v>0</v>
      </c>
      <c r="EA17" s="53">
        <v>0</v>
      </c>
      <c r="EB17" s="53">
        <v>0</v>
      </c>
      <c r="EC17" s="53">
        <v>0</v>
      </c>
      <c r="ED17" s="53">
        <v>0</v>
      </c>
      <c r="EE17" s="53">
        <v>0</v>
      </c>
      <c r="EF17" s="53">
        <v>0</v>
      </c>
      <c r="EG17" s="53">
        <v>0</v>
      </c>
    </row>
    <row r="18" spans="1:137">
      <c r="A18" s="53" t="str">
        <f>T("473065")</f>
        <v>473065</v>
      </c>
      <c r="B18" s="53" t="s">
        <v>2</v>
      </c>
      <c r="C18" s="53">
        <v>195012</v>
      </c>
      <c r="D18" s="53">
        <v>9207</v>
      </c>
      <c r="E18" s="53">
        <v>204219</v>
      </c>
      <c r="F18" s="53">
        <v>190699</v>
      </c>
      <c r="G18" s="53">
        <v>4324</v>
      </c>
      <c r="H18" s="53">
        <v>195023</v>
      </c>
      <c r="J18" s="53">
        <v>310430</v>
      </c>
      <c r="K18" s="53">
        <v>27252</v>
      </c>
      <c r="L18" s="53">
        <v>337682</v>
      </c>
      <c r="M18" s="53">
        <v>301866</v>
      </c>
      <c r="N18" s="53">
        <v>11496</v>
      </c>
      <c r="O18" s="53">
        <v>313362</v>
      </c>
      <c r="P18" s="53">
        <v>546</v>
      </c>
      <c r="Q18" s="53">
        <v>0</v>
      </c>
      <c r="R18" s="53">
        <v>546</v>
      </c>
      <c r="S18" s="53">
        <v>546</v>
      </c>
      <c r="T18" s="53">
        <v>0</v>
      </c>
      <c r="U18" s="53">
        <v>546</v>
      </c>
      <c r="V18" s="53">
        <f t="shared" si="1"/>
        <v>309884</v>
      </c>
      <c r="W18" s="53">
        <f t="shared" si="2"/>
        <v>27252</v>
      </c>
      <c r="X18" s="53">
        <f t="shared" si="3"/>
        <v>337136</v>
      </c>
      <c r="Y18" s="53">
        <f t="shared" si="4"/>
        <v>301320</v>
      </c>
      <c r="Z18" s="53">
        <f t="shared" si="5"/>
        <v>11496</v>
      </c>
      <c r="AA18" s="53">
        <f t="shared" si="6"/>
        <v>312816</v>
      </c>
      <c r="AE18" s="53">
        <v>0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53">
        <v>0</v>
      </c>
      <c r="AO18" s="53">
        <v>0</v>
      </c>
      <c r="AP18" s="53">
        <v>0</v>
      </c>
      <c r="AQ18" s="53">
        <v>0</v>
      </c>
      <c r="AR18" s="53">
        <v>28383</v>
      </c>
      <c r="AS18" s="53">
        <v>1930</v>
      </c>
      <c r="AT18" s="53">
        <v>30313</v>
      </c>
      <c r="AU18" s="53">
        <v>0</v>
      </c>
      <c r="AV18" s="53">
        <v>0</v>
      </c>
      <c r="AW18" s="53">
        <v>27741</v>
      </c>
      <c r="AX18" s="53">
        <v>802</v>
      </c>
      <c r="AY18" s="53">
        <v>28543</v>
      </c>
      <c r="AZ18" s="53">
        <v>0</v>
      </c>
      <c r="BA18" s="53">
        <v>0</v>
      </c>
      <c r="BB18" s="53">
        <v>60772</v>
      </c>
      <c r="BC18" s="53">
        <v>0</v>
      </c>
      <c r="BD18" s="53">
        <v>60772</v>
      </c>
      <c r="BE18" s="53">
        <v>0</v>
      </c>
      <c r="BF18" s="53">
        <v>0</v>
      </c>
      <c r="BG18" s="53">
        <v>60772</v>
      </c>
      <c r="BH18" s="53">
        <v>0</v>
      </c>
      <c r="BI18" s="53">
        <v>60772</v>
      </c>
      <c r="BJ18" s="53">
        <v>0</v>
      </c>
      <c r="BK18" s="53">
        <v>0</v>
      </c>
      <c r="BL18" s="53">
        <v>0</v>
      </c>
      <c r="BM18" s="53">
        <v>0</v>
      </c>
      <c r="BN18" s="53">
        <v>0</v>
      </c>
      <c r="BO18" s="53">
        <v>0</v>
      </c>
      <c r="BP18" s="53">
        <v>0</v>
      </c>
      <c r="BQ18" s="53">
        <v>0</v>
      </c>
      <c r="BR18" s="53">
        <v>0</v>
      </c>
      <c r="BS18" s="53">
        <v>0</v>
      </c>
      <c r="BT18" s="53">
        <v>0</v>
      </c>
      <c r="BU18" s="53">
        <v>0</v>
      </c>
      <c r="BV18" s="53">
        <v>0</v>
      </c>
      <c r="BW18" s="53">
        <v>0</v>
      </c>
      <c r="BX18" s="53">
        <v>0</v>
      </c>
      <c r="BY18" s="53">
        <v>0</v>
      </c>
      <c r="BZ18" s="53">
        <v>0</v>
      </c>
      <c r="CA18" s="53">
        <v>0</v>
      </c>
      <c r="CB18" s="53">
        <v>0</v>
      </c>
      <c r="CC18" s="53">
        <v>0</v>
      </c>
      <c r="CD18" s="53">
        <v>0</v>
      </c>
      <c r="CE18" s="53">
        <v>0</v>
      </c>
      <c r="CF18" s="53">
        <v>0</v>
      </c>
      <c r="CG18" s="53">
        <v>0</v>
      </c>
      <c r="CH18" s="53">
        <v>0</v>
      </c>
      <c r="CI18" s="53">
        <v>0</v>
      </c>
      <c r="CJ18" s="53">
        <v>0</v>
      </c>
      <c r="CK18" s="53">
        <v>0</v>
      </c>
      <c r="CL18" s="53">
        <v>0</v>
      </c>
      <c r="CM18" s="53">
        <v>0</v>
      </c>
      <c r="CN18" s="53">
        <v>0</v>
      </c>
      <c r="CO18" s="53">
        <v>0</v>
      </c>
      <c r="CP18" s="53">
        <v>0</v>
      </c>
      <c r="CQ18" s="53">
        <v>0</v>
      </c>
      <c r="CR18" s="53">
        <v>0</v>
      </c>
      <c r="CS18" s="53">
        <v>0</v>
      </c>
      <c r="CT18" s="53">
        <v>0</v>
      </c>
      <c r="CU18" s="53">
        <v>0</v>
      </c>
      <c r="CV18" s="53">
        <v>0</v>
      </c>
      <c r="CW18" s="53">
        <v>0</v>
      </c>
      <c r="CX18" s="53">
        <v>0</v>
      </c>
      <c r="CY18" s="53">
        <v>0</v>
      </c>
      <c r="CZ18" s="53">
        <v>0</v>
      </c>
      <c r="DA18" s="53">
        <v>0</v>
      </c>
      <c r="DB18" s="53">
        <v>0</v>
      </c>
      <c r="DC18" s="53">
        <v>0</v>
      </c>
      <c r="DD18" s="53">
        <v>0</v>
      </c>
      <c r="DE18" s="53">
        <v>0</v>
      </c>
      <c r="DF18" s="53">
        <v>0</v>
      </c>
      <c r="DG18" s="53">
        <v>0</v>
      </c>
      <c r="DH18" s="53">
        <v>0</v>
      </c>
      <c r="DI18" s="53">
        <v>0</v>
      </c>
      <c r="DJ18" s="53">
        <v>0</v>
      </c>
      <c r="DK18" s="53">
        <v>0</v>
      </c>
      <c r="DL18" s="53">
        <v>0</v>
      </c>
      <c r="DM18" s="53">
        <v>0</v>
      </c>
      <c r="DN18" s="53">
        <v>0</v>
      </c>
      <c r="DO18" s="53">
        <v>0</v>
      </c>
      <c r="DP18" s="53">
        <v>0</v>
      </c>
      <c r="DQ18" s="53">
        <v>0</v>
      </c>
      <c r="DR18" s="53">
        <v>0</v>
      </c>
      <c r="DS18" s="53">
        <v>0</v>
      </c>
      <c r="DT18" s="53">
        <v>0</v>
      </c>
      <c r="DU18" s="53">
        <v>0</v>
      </c>
      <c r="DV18" s="53">
        <v>0</v>
      </c>
      <c r="DW18" s="53">
        <v>0</v>
      </c>
      <c r="DX18" s="53">
        <v>0</v>
      </c>
      <c r="DY18" s="53">
        <v>0</v>
      </c>
      <c r="DZ18" s="53">
        <v>0</v>
      </c>
      <c r="EA18" s="53">
        <v>0</v>
      </c>
      <c r="EB18" s="53">
        <v>0</v>
      </c>
      <c r="EC18" s="53">
        <v>0</v>
      </c>
      <c r="ED18" s="53">
        <v>0</v>
      </c>
      <c r="EE18" s="53">
        <v>0</v>
      </c>
      <c r="EF18" s="53">
        <v>0</v>
      </c>
      <c r="EG18" s="53">
        <v>0</v>
      </c>
    </row>
    <row r="19" spans="1:137">
      <c r="A19" s="53" t="str">
        <f>T("473081")</f>
        <v>473081</v>
      </c>
      <c r="B19" s="53" t="s">
        <v>33</v>
      </c>
      <c r="C19" s="53">
        <v>344034</v>
      </c>
      <c r="D19" s="53">
        <v>9763</v>
      </c>
      <c r="E19" s="53">
        <v>353797</v>
      </c>
      <c r="F19" s="53">
        <v>335823</v>
      </c>
      <c r="G19" s="53">
        <v>4744</v>
      </c>
      <c r="H19" s="53">
        <v>340567</v>
      </c>
      <c r="J19" s="53">
        <v>569136</v>
      </c>
      <c r="K19" s="53">
        <v>66076</v>
      </c>
      <c r="L19" s="53">
        <v>635212</v>
      </c>
      <c r="M19" s="53">
        <v>552782</v>
      </c>
      <c r="N19" s="53">
        <v>12621</v>
      </c>
      <c r="O19" s="53">
        <v>565403</v>
      </c>
      <c r="P19" s="53">
        <v>3063</v>
      </c>
      <c r="Q19" s="53">
        <v>0</v>
      </c>
      <c r="R19" s="53">
        <v>3063</v>
      </c>
      <c r="S19" s="53">
        <v>3063</v>
      </c>
      <c r="T19" s="53">
        <v>0</v>
      </c>
      <c r="U19" s="53">
        <v>3063</v>
      </c>
      <c r="V19" s="53">
        <f t="shared" si="1"/>
        <v>566073</v>
      </c>
      <c r="W19" s="53">
        <f t="shared" si="2"/>
        <v>66076</v>
      </c>
      <c r="X19" s="53">
        <f t="shared" si="3"/>
        <v>632149</v>
      </c>
      <c r="Y19" s="53">
        <f t="shared" si="4"/>
        <v>549719</v>
      </c>
      <c r="Z19" s="53">
        <f t="shared" si="5"/>
        <v>12621</v>
      </c>
      <c r="AA19" s="53">
        <f t="shared" si="6"/>
        <v>562340</v>
      </c>
      <c r="AE19" s="53">
        <v>0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40038</v>
      </c>
      <c r="AS19" s="53">
        <v>2977</v>
      </c>
      <c r="AT19" s="53">
        <v>43015</v>
      </c>
      <c r="AU19" s="53">
        <v>0</v>
      </c>
      <c r="AV19" s="53">
        <v>0</v>
      </c>
      <c r="AW19" s="53">
        <v>38967</v>
      </c>
      <c r="AX19" s="53">
        <v>1043</v>
      </c>
      <c r="AY19" s="53">
        <v>40010</v>
      </c>
      <c r="AZ19" s="53">
        <v>0</v>
      </c>
      <c r="BA19" s="53">
        <v>0</v>
      </c>
      <c r="BB19" s="53">
        <v>79661</v>
      </c>
      <c r="BC19" s="53">
        <v>0</v>
      </c>
      <c r="BD19" s="53">
        <v>79661</v>
      </c>
      <c r="BE19" s="53">
        <v>0</v>
      </c>
      <c r="BF19" s="53">
        <v>0</v>
      </c>
      <c r="BG19" s="53">
        <v>79661</v>
      </c>
      <c r="BH19" s="53">
        <v>0</v>
      </c>
      <c r="BI19" s="53">
        <v>79661</v>
      </c>
      <c r="BJ19" s="53">
        <v>0</v>
      </c>
      <c r="BK19" s="53">
        <v>0</v>
      </c>
      <c r="BL19" s="53">
        <v>15350</v>
      </c>
      <c r="BM19" s="53">
        <v>0</v>
      </c>
      <c r="BN19" s="53">
        <v>15350</v>
      </c>
      <c r="BO19" s="53">
        <v>0</v>
      </c>
      <c r="BP19" s="53">
        <v>0</v>
      </c>
      <c r="BQ19" s="53">
        <v>15350</v>
      </c>
      <c r="BR19" s="53">
        <v>0</v>
      </c>
      <c r="BS19" s="53">
        <v>15350</v>
      </c>
      <c r="BT19" s="53">
        <v>0</v>
      </c>
      <c r="BU19" s="53">
        <v>0</v>
      </c>
      <c r="BV19" s="53">
        <v>0</v>
      </c>
      <c r="BW19" s="53">
        <v>0</v>
      </c>
      <c r="BX19" s="53">
        <v>0</v>
      </c>
      <c r="BY19" s="53">
        <v>0</v>
      </c>
      <c r="BZ19" s="53">
        <v>0</v>
      </c>
      <c r="CA19" s="53">
        <v>0</v>
      </c>
      <c r="CB19" s="53">
        <v>0</v>
      </c>
      <c r="CC19" s="53">
        <v>0</v>
      </c>
      <c r="CD19" s="53">
        <v>0</v>
      </c>
      <c r="CE19" s="53">
        <v>0</v>
      </c>
      <c r="CF19" s="53">
        <v>0</v>
      </c>
      <c r="CG19" s="53">
        <v>0</v>
      </c>
      <c r="CH19" s="53">
        <v>0</v>
      </c>
      <c r="CI19" s="53">
        <v>0</v>
      </c>
      <c r="CJ19" s="53">
        <v>0</v>
      </c>
      <c r="CK19" s="53">
        <v>0</v>
      </c>
      <c r="CL19" s="53">
        <v>0</v>
      </c>
      <c r="CM19" s="53">
        <v>0</v>
      </c>
      <c r="CN19" s="53">
        <v>0</v>
      </c>
      <c r="CO19" s="53">
        <v>0</v>
      </c>
      <c r="CP19" s="53">
        <v>0</v>
      </c>
      <c r="CQ19" s="53">
        <v>0</v>
      </c>
      <c r="CR19" s="53">
        <v>0</v>
      </c>
      <c r="CS19" s="53">
        <v>0</v>
      </c>
      <c r="CT19" s="53">
        <v>0</v>
      </c>
      <c r="CU19" s="53">
        <v>0</v>
      </c>
      <c r="CV19" s="53">
        <v>0</v>
      </c>
      <c r="CW19" s="53">
        <v>0</v>
      </c>
      <c r="CX19" s="53">
        <v>0</v>
      </c>
      <c r="CY19" s="53">
        <v>0</v>
      </c>
      <c r="CZ19" s="53">
        <v>0</v>
      </c>
      <c r="DA19" s="53">
        <v>0</v>
      </c>
      <c r="DB19" s="53">
        <v>0</v>
      </c>
      <c r="DC19" s="53">
        <v>0</v>
      </c>
      <c r="DD19" s="53">
        <v>0</v>
      </c>
      <c r="DE19" s="53">
        <v>0</v>
      </c>
      <c r="DF19" s="53">
        <v>0</v>
      </c>
      <c r="DG19" s="53">
        <v>0</v>
      </c>
      <c r="DH19" s="53">
        <v>0</v>
      </c>
      <c r="DI19" s="53">
        <v>0</v>
      </c>
      <c r="DJ19" s="53">
        <v>0</v>
      </c>
      <c r="DK19" s="53">
        <v>0</v>
      </c>
      <c r="DL19" s="53">
        <v>0</v>
      </c>
      <c r="DM19" s="53">
        <v>0</v>
      </c>
      <c r="DN19" s="53">
        <v>0</v>
      </c>
      <c r="DO19" s="53">
        <v>0</v>
      </c>
      <c r="DP19" s="53">
        <v>0</v>
      </c>
      <c r="DQ19" s="53">
        <v>0</v>
      </c>
      <c r="DR19" s="53">
        <v>0</v>
      </c>
      <c r="DS19" s="53">
        <v>0</v>
      </c>
      <c r="DT19" s="53">
        <v>5499</v>
      </c>
      <c r="DU19" s="53">
        <v>0</v>
      </c>
      <c r="DV19" s="53">
        <v>5499</v>
      </c>
      <c r="DW19" s="53">
        <v>0</v>
      </c>
      <c r="DX19" s="53">
        <v>0</v>
      </c>
      <c r="DY19" s="53">
        <v>5499</v>
      </c>
      <c r="DZ19" s="53">
        <v>0</v>
      </c>
      <c r="EA19" s="53">
        <v>5499</v>
      </c>
      <c r="EB19" s="53">
        <v>0</v>
      </c>
      <c r="EC19" s="53">
        <v>0</v>
      </c>
      <c r="ED19" s="53">
        <v>5499</v>
      </c>
      <c r="EE19" s="53">
        <v>0</v>
      </c>
      <c r="EF19" s="53">
        <v>5499</v>
      </c>
      <c r="EG19" s="53">
        <v>0</v>
      </c>
    </row>
    <row r="20" spans="1:137">
      <c r="A20" s="53" t="str">
        <f>T("473111")</f>
        <v>473111</v>
      </c>
      <c r="B20" s="53" t="s">
        <v>34</v>
      </c>
      <c r="C20" s="53">
        <v>430353</v>
      </c>
      <c r="D20" s="53">
        <v>10599</v>
      </c>
      <c r="E20" s="53">
        <v>440952</v>
      </c>
      <c r="F20" s="53">
        <v>425317</v>
      </c>
      <c r="G20" s="53">
        <v>3212</v>
      </c>
      <c r="H20" s="53">
        <v>428529</v>
      </c>
      <c r="J20" s="53">
        <v>953965</v>
      </c>
      <c r="K20" s="53">
        <v>31570</v>
      </c>
      <c r="L20" s="53">
        <v>985535</v>
      </c>
      <c r="M20" s="53">
        <v>938463</v>
      </c>
      <c r="N20" s="53">
        <v>10182</v>
      </c>
      <c r="O20" s="53">
        <v>948645</v>
      </c>
      <c r="P20" s="53">
        <v>20</v>
      </c>
      <c r="Q20" s="53">
        <v>0</v>
      </c>
      <c r="R20" s="53">
        <v>20</v>
      </c>
      <c r="S20" s="53">
        <v>20</v>
      </c>
      <c r="T20" s="53">
        <v>0</v>
      </c>
      <c r="U20" s="53">
        <v>20</v>
      </c>
      <c r="V20" s="53">
        <f t="shared" si="1"/>
        <v>953945</v>
      </c>
      <c r="W20" s="53">
        <f t="shared" si="2"/>
        <v>31570</v>
      </c>
      <c r="X20" s="53">
        <f t="shared" si="3"/>
        <v>985515</v>
      </c>
      <c r="Y20" s="53">
        <f t="shared" si="4"/>
        <v>938443</v>
      </c>
      <c r="Z20" s="53">
        <f t="shared" si="5"/>
        <v>10182</v>
      </c>
      <c r="AA20" s="53">
        <f t="shared" si="6"/>
        <v>948625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3">
        <v>0</v>
      </c>
      <c r="AO20" s="53">
        <v>0</v>
      </c>
      <c r="AP20" s="53">
        <v>0</v>
      </c>
      <c r="AQ20" s="53">
        <v>0</v>
      </c>
      <c r="AR20" s="53">
        <v>32761</v>
      </c>
      <c r="AS20" s="53">
        <v>1476</v>
      </c>
      <c r="AT20" s="53">
        <v>34237</v>
      </c>
      <c r="AU20" s="53">
        <v>0</v>
      </c>
      <c r="AV20" s="53">
        <v>0</v>
      </c>
      <c r="AW20" s="53">
        <v>32008</v>
      </c>
      <c r="AX20" s="53">
        <v>413</v>
      </c>
      <c r="AY20" s="53">
        <v>32421</v>
      </c>
      <c r="AZ20" s="53">
        <v>0</v>
      </c>
      <c r="BA20" s="53">
        <v>0</v>
      </c>
      <c r="BB20" s="53">
        <v>55491</v>
      </c>
      <c r="BC20" s="53">
        <v>0</v>
      </c>
      <c r="BD20" s="53">
        <v>55491</v>
      </c>
      <c r="BE20" s="53">
        <v>0</v>
      </c>
      <c r="BF20" s="53">
        <v>0</v>
      </c>
      <c r="BG20" s="53">
        <v>55491</v>
      </c>
      <c r="BH20" s="53">
        <v>0</v>
      </c>
      <c r="BI20" s="53">
        <v>55491</v>
      </c>
      <c r="BJ20" s="53">
        <v>0</v>
      </c>
      <c r="BK20" s="53">
        <v>0</v>
      </c>
      <c r="BL20" s="53">
        <v>0</v>
      </c>
      <c r="BM20" s="53">
        <v>0</v>
      </c>
      <c r="BN20" s="53">
        <v>0</v>
      </c>
      <c r="BO20" s="53">
        <v>0</v>
      </c>
      <c r="BP20" s="53">
        <v>0</v>
      </c>
      <c r="BQ20" s="53">
        <v>0</v>
      </c>
      <c r="BR20" s="53">
        <v>0</v>
      </c>
      <c r="BS20" s="53">
        <v>0</v>
      </c>
      <c r="BT20" s="53">
        <v>0</v>
      </c>
      <c r="BU20" s="53">
        <v>0</v>
      </c>
      <c r="BV20" s="53">
        <v>0</v>
      </c>
      <c r="BW20" s="53">
        <v>0</v>
      </c>
      <c r="BX20" s="53">
        <v>0</v>
      </c>
      <c r="BY20" s="53">
        <v>0</v>
      </c>
      <c r="BZ20" s="53">
        <v>0</v>
      </c>
      <c r="CA20" s="53">
        <v>0</v>
      </c>
      <c r="CB20" s="53">
        <v>0</v>
      </c>
      <c r="CC20" s="53">
        <v>0</v>
      </c>
      <c r="CD20" s="53">
        <v>0</v>
      </c>
      <c r="CE20" s="53">
        <v>0</v>
      </c>
      <c r="CF20" s="53">
        <v>0</v>
      </c>
      <c r="CG20" s="53">
        <v>0</v>
      </c>
      <c r="CH20" s="53">
        <v>0</v>
      </c>
      <c r="CI20" s="53">
        <v>0</v>
      </c>
      <c r="CJ20" s="53">
        <v>0</v>
      </c>
      <c r="CK20" s="53">
        <v>0</v>
      </c>
      <c r="CL20" s="53">
        <v>0</v>
      </c>
      <c r="CM20" s="53">
        <v>0</v>
      </c>
      <c r="CN20" s="53">
        <v>0</v>
      </c>
      <c r="CO20" s="53">
        <v>0</v>
      </c>
      <c r="CP20" s="53">
        <v>0</v>
      </c>
      <c r="CQ20" s="53">
        <v>0</v>
      </c>
      <c r="CR20" s="53">
        <v>0</v>
      </c>
      <c r="CS20" s="53">
        <v>0</v>
      </c>
      <c r="CT20" s="53">
        <v>0</v>
      </c>
      <c r="CU20" s="53">
        <v>0</v>
      </c>
      <c r="CV20" s="53">
        <v>0</v>
      </c>
      <c r="CW20" s="53">
        <v>0</v>
      </c>
      <c r="CX20" s="53">
        <v>0</v>
      </c>
      <c r="CY20" s="53">
        <v>0</v>
      </c>
      <c r="CZ20" s="53">
        <v>0</v>
      </c>
      <c r="DA20" s="53">
        <v>0</v>
      </c>
      <c r="DB20" s="53">
        <v>0</v>
      </c>
      <c r="DC20" s="53">
        <v>0</v>
      </c>
      <c r="DD20" s="53">
        <v>0</v>
      </c>
      <c r="DE20" s="53">
        <v>0</v>
      </c>
      <c r="DF20" s="53">
        <v>0</v>
      </c>
      <c r="DG20" s="53">
        <v>0</v>
      </c>
      <c r="DH20" s="53">
        <v>0</v>
      </c>
      <c r="DI20" s="53">
        <v>0</v>
      </c>
      <c r="DJ20" s="53">
        <v>0</v>
      </c>
      <c r="DK20" s="53">
        <v>0</v>
      </c>
      <c r="DL20" s="53">
        <v>0</v>
      </c>
      <c r="DM20" s="53">
        <v>0</v>
      </c>
      <c r="DN20" s="53">
        <v>0</v>
      </c>
      <c r="DO20" s="53">
        <v>0</v>
      </c>
      <c r="DP20" s="53">
        <v>0</v>
      </c>
      <c r="DQ20" s="53">
        <v>0</v>
      </c>
      <c r="DR20" s="53">
        <v>0</v>
      </c>
      <c r="DS20" s="53">
        <v>0</v>
      </c>
      <c r="DT20" s="53">
        <v>0</v>
      </c>
      <c r="DU20" s="53">
        <v>0</v>
      </c>
      <c r="DV20" s="53">
        <v>0</v>
      </c>
      <c r="DW20" s="53">
        <v>0</v>
      </c>
      <c r="DX20" s="53">
        <v>0</v>
      </c>
      <c r="DY20" s="53">
        <v>0</v>
      </c>
      <c r="DZ20" s="53">
        <v>0</v>
      </c>
      <c r="EA20" s="53">
        <v>0</v>
      </c>
      <c r="EB20" s="53">
        <v>0</v>
      </c>
      <c r="EC20" s="53">
        <v>0</v>
      </c>
      <c r="ED20" s="53">
        <v>0</v>
      </c>
      <c r="EE20" s="53">
        <v>0</v>
      </c>
      <c r="EF20" s="53">
        <v>0</v>
      </c>
      <c r="EG20" s="53">
        <v>0</v>
      </c>
    </row>
    <row r="21" spans="1:137">
      <c r="A21" s="53" t="str">
        <f>T("473138")</f>
        <v>473138</v>
      </c>
      <c r="B21" s="53" t="s">
        <v>3</v>
      </c>
      <c r="C21" s="53">
        <v>175590</v>
      </c>
      <c r="D21" s="53">
        <v>6235</v>
      </c>
      <c r="E21" s="53">
        <v>181825</v>
      </c>
      <c r="F21" s="53">
        <v>172639</v>
      </c>
      <c r="G21" s="53">
        <v>3320</v>
      </c>
      <c r="H21" s="53">
        <v>175959</v>
      </c>
      <c r="J21" s="53">
        <v>343194</v>
      </c>
      <c r="K21" s="53">
        <v>15636</v>
      </c>
      <c r="L21" s="53">
        <v>358830</v>
      </c>
      <c r="M21" s="53">
        <v>338528</v>
      </c>
      <c r="N21" s="53">
        <v>8099</v>
      </c>
      <c r="O21" s="53">
        <v>346627</v>
      </c>
      <c r="P21" s="53">
        <v>153141</v>
      </c>
      <c r="Q21" s="53">
        <v>0</v>
      </c>
      <c r="R21" s="53">
        <v>153141</v>
      </c>
      <c r="S21" s="53">
        <v>153141</v>
      </c>
      <c r="T21" s="53">
        <v>0</v>
      </c>
      <c r="U21" s="53">
        <v>153141</v>
      </c>
      <c r="V21" s="53">
        <f t="shared" si="1"/>
        <v>190053</v>
      </c>
      <c r="W21" s="53">
        <f t="shared" si="2"/>
        <v>15636</v>
      </c>
      <c r="X21" s="53">
        <f t="shared" si="3"/>
        <v>205689</v>
      </c>
      <c r="Y21" s="53">
        <f t="shared" si="4"/>
        <v>185387</v>
      </c>
      <c r="Z21" s="53">
        <f t="shared" si="5"/>
        <v>8099</v>
      </c>
      <c r="AA21" s="53">
        <f t="shared" si="6"/>
        <v>193486</v>
      </c>
      <c r="AE21" s="53">
        <v>0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15559</v>
      </c>
      <c r="AS21" s="53">
        <v>512</v>
      </c>
      <c r="AT21" s="53">
        <v>16071</v>
      </c>
      <c r="AU21" s="53">
        <v>0</v>
      </c>
      <c r="AV21" s="53">
        <v>0</v>
      </c>
      <c r="AW21" s="53">
        <v>15212</v>
      </c>
      <c r="AX21" s="53">
        <v>303</v>
      </c>
      <c r="AY21" s="53">
        <v>15515</v>
      </c>
      <c r="AZ21" s="53">
        <v>0</v>
      </c>
      <c r="BA21" s="53">
        <v>0</v>
      </c>
      <c r="BB21" s="53">
        <v>27622</v>
      </c>
      <c r="BC21" s="53">
        <v>0</v>
      </c>
      <c r="BD21" s="53">
        <v>27622</v>
      </c>
      <c r="BE21" s="53">
        <v>0</v>
      </c>
      <c r="BF21" s="53">
        <v>0</v>
      </c>
      <c r="BG21" s="53">
        <v>27622</v>
      </c>
      <c r="BH21" s="53">
        <v>0</v>
      </c>
      <c r="BI21" s="53">
        <v>27622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53">
        <v>0</v>
      </c>
      <c r="BP21" s="53">
        <v>0</v>
      </c>
      <c r="BQ21" s="53">
        <v>0</v>
      </c>
      <c r="BR21" s="53">
        <v>0</v>
      </c>
      <c r="BS21" s="53">
        <v>0</v>
      </c>
      <c r="BT21" s="53">
        <v>0</v>
      </c>
      <c r="BU21" s="53">
        <v>0</v>
      </c>
      <c r="BV21" s="53">
        <v>0</v>
      </c>
      <c r="BW21" s="53">
        <v>0</v>
      </c>
      <c r="BX21" s="53">
        <v>0</v>
      </c>
      <c r="BY21" s="53">
        <v>0</v>
      </c>
      <c r="BZ21" s="53">
        <v>0</v>
      </c>
      <c r="CA21" s="53">
        <v>0</v>
      </c>
      <c r="CB21" s="53">
        <v>0</v>
      </c>
      <c r="CC21" s="53">
        <v>0</v>
      </c>
      <c r="CD21" s="53">
        <v>0</v>
      </c>
      <c r="CE21" s="53">
        <v>0</v>
      </c>
      <c r="CF21" s="53">
        <v>0</v>
      </c>
      <c r="CG21" s="53">
        <v>0</v>
      </c>
      <c r="CH21" s="53">
        <v>0</v>
      </c>
      <c r="CI21" s="53">
        <v>0</v>
      </c>
      <c r="CJ21" s="53">
        <v>0</v>
      </c>
      <c r="CK21" s="53">
        <v>0</v>
      </c>
      <c r="CL21" s="53">
        <v>0</v>
      </c>
      <c r="CM21" s="53">
        <v>0</v>
      </c>
      <c r="CN21" s="53">
        <v>0</v>
      </c>
      <c r="CO21" s="53">
        <v>0</v>
      </c>
      <c r="CP21" s="53">
        <v>0</v>
      </c>
      <c r="CQ21" s="53">
        <v>0</v>
      </c>
      <c r="CR21" s="53">
        <v>0</v>
      </c>
      <c r="CS21" s="53">
        <v>0</v>
      </c>
      <c r="CT21" s="53">
        <v>0</v>
      </c>
      <c r="CU21" s="53">
        <v>0</v>
      </c>
      <c r="CV21" s="53">
        <v>0</v>
      </c>
      <c r="CW21" s="53">
        <v>0</v>
      </c>
      <c r="CX21" s="53">
        <v>0</v>
      </c>
      <c r="CY21" s="53">
        <v>0</v>
      </c>
      <c r="CZ21" s="53">
        <v>0</v>
      </c>
      <c r="DA21" s="53">
        <v>0</v>
      </c>
      <c r="DB21" s="53">
        <v>0</v>
      </c>
      <c r="DC21" s="53">
        <v>0</v>
      </c>
      <c r="DD21" s="53">
        <v>0</v>
      </c>
      <c r="DE21" s="53">
        <v>0</v>
      </c>
      <c r="DF21" s="53">
        <v>0</v>
      </c>
      <c r="DG21" s="53">
        <v>0</v>
      </c>
      <c r="DH21" s="53">
        <v>0</v>
      </c>
      <c r="DI21" s="53">
        <v>0</v>
      </c>
      <c r="DJ21" s="53">
        <v>0</v>
      </c>
      <c r="DK21" s="53">
        <v>0</v>
      </c>
      <c r="DL21" s="53">
        <v>0</v>
      </c>
      <c r="DM21" s="53">
        <v>0</v>
      </c>
      <c r="DN21" s="53">
        <v>0</v>
      </c>
      <c r="DO21" s="53">
        <v>0</v>
      </c>
      <c r="DP21" s="53">
        <v>0</v>
      </c>
      <c r="DQ21" s="53">
        <v>0</v>
      </c>
      <c r="DR21" s="53">
        <v>0</v>
      </c>
      <c r="DS21" s="53">
        <v>0</v>
      </c>
      <c r="DT21" s="53">
        <v>0</v>
      </c>
      <c r="DU21" s="53">
        <v>0</v>
      </c>
      <c r="DV21" s="53">
        <v>0</v>
      </c>
      <c r="DW21" s="53">
        <v>0</v>
      </c>
      <c r="DX21" s="53">
        <v>0</v>
      </c>
      <c r="DY21" s="53">
        <v>0</v>
      </c>
      <c r="DZ21" s="53">
        <v>0</v>
      </c>
      <c r="EA21" s="53">
        <v>0</v>
      </c>
      <c r="EB21" s="53">
        <v>0</v>
      </c>
      <c r="EC21" s="53">
        <v>0</v>
      </c>
      <c r="ED21" s="53">
        <v>0</v>
      </c>
      <c r="EE21" s="53">
        <v>0</v>
      </c>
      <c r="EF21" s="53">
        <v>0</v>
      </c>
      <c r="EG21" s="53">
        <v>0</v>
      </c>
    </row>
    <row r="22" spans="1:137">
      <c r="A22" s="53" t="str">
        <f>T("473146")</f>
        <v>473146</v>
      </c>
      <c r="B22" s="53" t="s">
        <v>35</v>
      </c>
      <c r="C22" s="53">
        <v>353176</v>
      </c>
      <c r="D22" s="53">
        <v>14093</v>
      </c>
      <c r="E22" s="53">
        <v>367269</v>
      </c>
      <c r="F22" s="53">
        <v>348020</v>
      </c>
      <c r="G22" s="53">
        <v>5779</v>
      </c>
      <c r="H22" s="53">
        <v>353799</v>
      </c>
      <c r="J22" s="53">
        <v>663235</v>
      </c>
      <c r="K22" s="53">
        <v>66325</v>
      </c>
      <c r="L22" s="53">
        <v>729560</v>
      </c>
      <c r="M22" s="53">
        <v>648578</v>
      </c>
      <c r="N22" s="53">
        <v>16094</v>
      </c>
      <c r="O22" s="53">
        <v>664672</v>
      </c>
      <c r="P22" s="53">
        <v>384</v>
      </c>
      <c r="Q22" s="53">
        <v>0</v>
      </c>
      <c r="R22" s="53">
        <v>384</v>
      </c>
      <c r="S22" s="53">
        <v>384</v>
      </c>
      <c r="T22" s="53">
        <v>0</v>
      </c>
      <c r="U22" s="53">
        <v>384</v>
      </c>
      <c r="V22" s="53">
        <f t="shared" si="1"/>
        <v>662851</v>
      </c>
      <c r="W22" s="53">
        <f t="shared" si="2"/>
        <v>66325</v>
      </c>
      <c r="X22" s="53">
        <f t="shared" si="3"/>
        <v>729176</v>
      </c>
      <c r="Y22" s="53">
        <f t="shared" si="4"/>
        <v>648194</v>
      </c>
      <c r="Z22" s="53">
        <f t="shared" si="5"/>
        <v>16094</v>
      </c>
      <c r="AA22" s="53">
        <f t="shared" si="6"/>
        <v>664288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3">
        <v>0</v>
      </c>
      <c r="AO22" s="53">
        <v>0</v>
      </c>
      <c r="AP22" s="53">
        <v>0</v>
      </c>
      <c r="AQ22" s="53">
        <v>0</v>
      </c>
      <c r="AR22" s="53">
        <v>30979</v>
      </c>
      <c r="AS22" s="53">
        <v>1892</v>
      </c>
      <c r="AT22" s="53">
        <v>32871</v>
      </c>
      <c r="AU22" s="53">
        <v>0</v>
      </c>
      <c r="AV22" s="53">
        <v>0</v>
      </c>
      <c r="AW22" s="53">
        <v>30166</v>
      </c>
      <c r="AX22" s="53">
        <v>658</v>
      </c>
      <c r="AY22" s="53">
        <v>30824</v>
      </c>
      <c r="AZ22" s="53">
        <v>0</v>
      </c>
      <c r="BA22" s="53">
        <v>0</v>
      </c>
      <c r="BB22" s="53">
        <v>59062</v>
      </c>
      <c r="BC22" s="53">
        <v>0</v>
      </c>
      <c r="BD22" s="53">
        <v>59062</v>
      </c>
      <c r="BE22" s="53">
        <v>0</v>
      </c>
      <c r="BF22" s="53">
        <v>0</v>
      </c>
      <c r="BG22" s="53">
        <v>59062</v>
      </c>
      <c r="BH22" s="53">
        <v>0</v>
      </c>
      <c r="BI22" s="53">
        <v>59062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53">
        <v>0</v>
      </c>
      <c r="BP22" s="53">
        <v>0</v>
      </c>
      <c r="BQ22" s="53">
        <v>0</v>
      </c>
      <c r="BR22" s="53">
        <v>0</v>
      </c>
      <c r="BS22" s="53">
        <v>0</v>
      </c>
      <c r="BT22" s="53">
        <v>0</v>
      </c>
      <c r="BU22" s="53">
        <v>0</v>
      </c>
      <c r="BV22" s="53">
        <v>0</v>
      </c>
      <c r="BW22" s="53">
        <v>0</v>
      </c>
      <c r="BX22" s="53">
        <v>0</v>
      </c>
      <c r="BY22" s="53">
        <v>0</v>
      </c>
      <c r="BZ22" s="53">
        <v>0</v>
      </c>
      <c r="CA22" s="53">
        <v>0</v>
      </c>
      <c r="CB22" s="53">
        <v>0</v>
      </c>
      <c r="CC22" s="53">
        <v>0</v>
      </c>
      <c r="CD22" s="53">
        <v>0</v>
      </c>
      <c r="CE22" s="53">
        <v>0</v>
      </c>
      <c r="CF22" s="53">
        <v>0</v>
      </c>
      <c r="CG22" s="53">
        <v>0</v>
      </c>
      <c r="CH22" s="53">
        <v>0</v>
      </c>
      <c r="CI22" s="53">
        <v>0</v>
      </c>
      <c r="CJ22" s="53">
        <v>0</v>
      </c>
      <c r="CK22" s="53">
        <v>0</v>
      </c>
      <c r="CL22" s="53">
        <v>0</v>
      </c>
      <c r="CM22" s="53">
        <v>0</v>
      </c>
      <c r="CN22" s="53">
        <v>0</v>
      </c>
      <c r="CO22" s="53">
        <v>0</v>
      </c>
      <c r="CP22" s="53">
        <v>0</v>
      </c>
      <c r="CQ22" s="53">
        <v>0</v>
      </c>
      <c r="CR22" s="53">
        <v>0</v>
      </c>
      <c r="CS22" s="53">
        <v>0</v>
      </c>
      <c r="CT22" s="53">
        <v>0</v>
      </c>
      <c r="CU22" s="53">
        <v>0</v>
      </c>
      <c r="CV22" s="53">
        <v>0</v>
      </c>
      <c r="CW22" s="53">
        <v>0</v>
      </c>
      <c r="CX22" s="53">
        <v>0</v>
      </c>
      <c r="CY22" s="53">
        <v>0</v>
      </c>
      <c r="CZ22" s="53">
        <v>0</v>
      </c>
      <c r="DA22" s="53">
        <v>0</v>
      </c>
      <c r="DB22" s="53">
        <v>0</v>
      </c>
      <c r="DC22" s="53">
        <v>0</v>
      </c>
      <c r="DD22" s="53">
        <v>0</v>
      </c>
      <c r="DE22" s="53">
        <v>0</v>
      </c>
      <c r="DF22" s="53">
        <v>0</v>
      </c>
      <c r="DG22" s="53">
        <v>0</v>
      </c>
      <c r="DH22" s="53">
        <v>0</v>
      </c>
      <c r="DI22" s="53">
        <v>0</v>
      </c>
      <c r="DJ22" s="53">
        <v>0</v>
      </c>
      <c r="DK22" s="53">
        <v>0</v>
      </c>
      <c r="DL22" s="53">
        <v>0</v>
      </c>
      <c r="DM22" s="53">
        <v>0</v>
      </c>
      <c r="DN22" s="53">
        <v>0</v>
      </c>
      <c r="DO22" s="53">
        <v>0</v>
      </c>
      <c r="DP22" s="53">
        <v>0</v>
      </c>
      <c r="DQ22" s="53">
        <v>0</v>
      </c>
      <c r="DR22" s="53">
        <v>0</v>
      </c>
      <c r="DS22" s="53">
        <v>0</v>
      </c>
      <c r="DT22" s="53">
        <v>0</v>
      </c>
      <c r="DU22" s="53">
        <v>0</v>
      </c>
      <c r="DV22" s="53">
        <v>0</v>
      </c>
      <c r="DW22" s="53">
        <v>0</v>
      </c>
      <c r="DX22" s="53">
        <v>0</v>
      </c>
      <c r="DY22" s="53">
        <v>0</v>
      </c>
      <c r="DZ22" s="53">
        <v>0</v>
      </c>
      <c r="EA22" s="53">
        <v>0</v>
      </c>
      <c r="EB22" s="53">
        <v>0</v>
      </c>
      <c r="EC22" s="53">
        <v>0</v>
      </c>
      <c r="ED22" s="53">
        <v>0</v>
      </c>
      <c r="EE22" s="53">
        <v>0</v>
      </c>
      <c r="EF22" s="53">
        <v>0</v>
      </c>
      <c r="EG22" s="53">
        <v>0</v>
      </c>
    </row>
    <row r="23" spans="1:137">
      <c r="A23" s="53" t="str">
        <f>T("473154")</f>
        <v>473154</v>
      </c>
      <c r="B23" s="53" t="s">
        <v>36</v>
      </c>
      <c r="C23" s="53">
        <v>129024</v>
      </c>
      <c r="D23" s="53">
        <v>4824</v>
      </c>
      <c r="E23" s="53">
        <v>133848</v>
      </c>
      <c r="F23" s="53">
        <v>127467</v>
      </c>
      <c r="G23" s="53">
        <v>1653</v>
      </c>
      <c r="H23" s="53">
        <v>129120</v>
      </c>
      <c r="J23" s="53">
        <v>166405</v>
      </c>
      <c r="K23" s="53">
        <v>12361</v>
      </c>
      <c r="L23" s="53">
        <v>178766</v>
      </c>
      <c r="M23" s="53">
        <v>164122</v>
      </c>
      <c r="N23" s="53">
        <v>4235</v>
      </c>
      <c r="O23" s="53">
        <v>168357</v>
      </c>
      <c r="P23" s="53">
        <v>8624</v>
      </c>
      <c r="Q23" s="53">
        <v>0</v>
      </c>
      <c r="R23" s="53">
        <v>8624</v>
      </c>
      <c r="S23" s="53">
        <v>8624</v>
      </c>
      <c r="T23" s="53">
        <v>0</v>
      </c>
      <c r="U23" s="53">
        <v>8624</v>
      </c>
      <c r="V23" s="53">
        <f t="shared" si="1"/>
        <v>157781</v>
      </c>
      <c r="W23" s="53">
        <f t="shared" si="2"/>
        <v>12361</v>
      </c>
      <c r="X23" s="53">
        <f t="shared" si="3"/>
        <v>170142</v>
      </c>
      <c r="Y23" s="53">
        <f t="shared" si="4"/>
        <v>155498</v>
      </c>
      <c r="Z23" s="53">
        <f t="shared" si="5"/>
        <v>4235</v>
      </c>
      <c r="AA23" s="53">
        <f t="shared" si="6"/>
        <v>159733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17446</v>
      </c>
      <c r="AS23" s="53">
        <v>161</v>
      </c>
      <c r="AT23" s="53">
        <v>17607</v>
      </c>
      <c r="AU23" s="53">
        <v>0</v>
      </c>
      <c r="AV23" s="53">
        <v>0</v>
      </c>
      <c r="AW23" s="53">
        <v>17415</v>
      </c>
      <c r="AX23" s="53">
        <v>50</v>
      </c>
      <c r="AY23" s="53">
        <v>17465</v>
      </c>
      <c r="AZ23" s="53">
        <v>0</v>
      </c>
      <c r="BA23" s="53">
        <v>0</v>
      </c>
      <c r="BB23" s="53">
        <v>28858</v>
      </c>
      <c r="BC23" s="53">
        <v>0</v>
      </c>
      <c r="BD23" s="53">
        <v>28858</v>
      </c>
      <c r="BE23" s="53">
        <v>0</v>
      </c>
      <c r="BF23" s="53">
        <v>0</v>
      </c>
      <c r="BG23" s="53">
        <v>28858</v>
      </c>
      <c r="BH23" s="53">
        <v>0</v>
      </c>
      <c r="BI23" s="53">
        <v>28858</v>
      </c>
      <c r="BJ23" s="53">
        <v>0</v>
      </c>
      <c r="BK23" s="53">
        <v>0</v>
      </c>
      <c r="BL23" s="53">
        <v>421</v>
      </c>
      <c r="BM23" s="53">
        <v>0</v>
      </c>
      <c r="BN23" s="53">
        <v>421</v>
      </c>
      <c r="BO23" s="53">
        <v>0</v>
      </c>
      <c r="BP23" s="53">
        <v>0</v>
      </c>
      <c r="BQ23" s="53">
        <v>421</v>
      </c>
      <c r="BR23" s="53">
        <v>0</v>
      </c>
      <c r="BS23" s="53">
        <v>421</v>
      </c>
      <c r="BT23" s="53">
        <v>0</v>
      </c>
      <c r="BU23" s="53">
        <v>0</v>
      </c>
      <c r="BV23" s="53">
        <v>0</v>
      </c>
      <c r="BW23" s="53">
        <v>0</v>
      </c>
      <c r="BX23" s="53">
        <v>0</v>
      </c>
      <c r="BY23" s="53">
        <v>0</v>
      </c>
      <c r="BZ23" s="53">
        <v>0</v>
      </c>
      <c r="CA23" s="53">
        <v>0</v>
      </c>
      <c r="CB23" s="53">
        <v>0</v>
      </c>
      <c r="CC23" s="53">
        <v>0</v>
      </c>
      <c r="CD23" s="53">
        <v>0</v>
      </c>
      <c r="CE23" s="53">
        <v>0</v>
      </c>
      <c r="CF23" s="53">
        <v>0</v>
      </c>
      <c r="CG23" s="53">
        <v>0</v>
      </c>
      <c r="CH23" s="53">
        <v>0</v>
      </c>
      <c r="CI23" s="53">
        <v>0</v>
      </c>
      <c r="CJ23" s="53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0</v>
      </c>
      <c r="CP23" s="53">
        <v>0</v>
      </c>
      <c r="CQ23" s="53">
        <v>0</v>
      </c>
      <c r="CR23" s="53">
        <v>0</v>
      </c>
      <c r="CS23" s="53">
        <v>0</v>
      </c>
      <c r="CT23" s="53">
        <v>0</v>
      </c>
      <c r="CU23" s="53">
        <v>0</v>
      </c>
      <c r="CV23" s="53">
        <v>0</v>
      </c>
      <c r="CW23" s="53">
        <v>0</v>
      </c>
      <c r="CX23" s="53">
        <v>0</v>
      </c>
      <c r="CY23" s="53">
        <v>0</v>
      </c>
      <c r="CZ23" s="53">
        <v>0</v>
      </c>
      <c r="DA23" s="53">
        <v>0</v>
      </c>
      <c r="DB23" s="53">
        <v>0</v>
      </c>
      <c r="DC23" s="53">
        <v>0</v>
      </c>
      <c r="DD23" s="53">
        <v>0</v>
      </c>
      <c r="DE23" s="53">
        <v>0</v>
      </c>
      <c r="DF23" s="53">
        <v>0</v>
      </c>
      <c r="DG23" s="53">
        <v>0</v>
      </c>
      <c r="DH23" s="53">
        <v>0</v>
      </c>
      <c r="DI23" s="53">
        <v>0</v>
      </c>
      <c r="DJ23" s="53">
        <v>0</v>
      </c>
      <c r="DK23" s="53">
        <v>0</v>
      </c>
      <c r="DL23" s="53">
        <v>0</v>
      </c>
      <c r="DM23" s="53">
        <v>0</v>
      </c>
      <c r="DN23" s="53">
        <v>0</v>
      </c>
      <c r="DO23" s="53">
        <v>0</v>
      </c>
      <c r="DP23" s="53">
        <v>0</v>
      </c>
      <c r="DQ23" s="53">
        <v>0</v>
      </c>
      <c r="DR23" s="53">
        <v>0</v>
      </c>
      <c r="DS23" s="53">
        <v>0</v>
      </c>
      <c r="DT23" s="53">
        <v>0</v>
      </c>
      <c r="DU23" s="53">
        <v>0</v>
      </c>
      <c r="DV23" s="53">
        <v>0</v>
      </c>
      <c r="DW23" s="53">
        <v>0</v>
      </c>
      <c r="DX23" s="53">
        <v>0</v>
      </c>
      <c r="DY23" s="53">
        <v>0</v>
      </c>
      <c r="DZ23" s="53">
        <v>0</v>
      </c>
      <c r="EA23" s="53">
        <v>0</v>
      </c>
      <c r="EB23" s="53">
        <v>0</v>
      </c>
      <c r="EC23" s="53">
        <v>0</v>
      </c>
      <c r="ED23" s="53">
        <v>0</v>
      </c>
      <c r="EE23" s="53">
        <v>0</v>
      </c>
      <c r="EF23" s="53">
        <v>0</v>
      </c>
      <c r="EG23" s="53">
        <v>0</v>
      </c>
    </row>
    <row r="24" spans="1:137">
      <c r="A24" s="53" t="str">
        <f>T("473243")</f>
        <v>473243</v>
      </c>
      <c r="B24" s="53" t="s">
        <v>37</v>
      </c>
      <c r="C24" s="53">
        <v>1371448</v>
      </c>
      <c r="D24" s="53">
        <v>74961</v>
      </c>
      <c r="E24" s="53">
        <v>1446409</v>
      </c>
      <c r="F24" s="53">
        <v>1348105</v>
      </c>
      <c r="G24" s="53">
        <v>31227</v>
      </c>
      <c r="H24" s="53">
        <v>1379332</v>
      </c>
      <c r="J24" s="53">
        <v>1991589</v>
      </c>
      <c r="K24" s="53">
        <v>198254</v>
      </c>
      <c r="L24" s="53">
        <v>2189843</v>
      </c>
      <c r="M24" s="53">
        <v>1937556</v>
      </c>
      <c r="N24" s="53">
        <v>82999</v>
      </c>
      <c r="O24" s="53">
        <v>2020555</v>
      </c>
      <c r="P24" s="53">
        <v>8839</v>
      </c>
      <c r="Q24" s="53">
        <v>0</v>
      </c>
      <c r="R24" s="53">
        <v>8839</v>
      </c>
      <c r="S24" s="53">
        <v>8839</v>
      </c>
      <c r="T24" s="53">
        <v>0</v>
      </c>
      <c r="U24" s="53">
        <v>8839</v>
      </c>
      <c r="V24" s="53">
        <f t="shared" si="1"/>
        <v>1982750</v>
      </c>
      <c r="W24" s="53">
        <f t="shared" si="2"/>
        <v>198254</v>
      </c>
      <c r="X24" s="53">
        <f t="shared" si="3"/>
        <v>2181004</v>
      </c>
      <c r="Y24" s="53">
        <f t="shared" si="4"/>
        <v>1928717</v>
      </c>
      <c r="Z24" s="53">
        <f t="shared" si="5"/>
        <v>82999</v>
      </c>
      <c r="AA24" s="53">
        <f t="shared" si="6"/>
        <v>2011716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116431</v>
      </c>
      <c r="AS24" s="53">
        <v>9782</v>
      </c>
      <c r="AT24" s="53">
        <v>126213</v>
      </c>
      <c r="AU24" s="53">
        <v>0</v>
      </c>
      <c r="AV24" s="53">
        <v>0</v>
      </c>
      <c r="AW24" s="53">
        <v>113369</v>
      </c>
      <c r="AX24" s="53">
        <v>3895</v>
      </c>
      <c r="AY24" s="53">
        <v>117264</v>
      </c>
      <c r="AZ24" s="53">
        <v>0</v>
      </c>
      <c r="BA24" s="53">
        <v>0</v>
      </c>
      <c r="BB24" s="53">
        <v>195220</v>
      </c>
      <c r="BC24" s="53">
        <v>0</v>
      </c>
      <c r="BD24" s="53">
        <v>195220</v>
      </c>
      <c r="BE24" s="53">
        <v>0</v>
      </c>
      <c r="BF24" s="53">
        <v>0</v>
      </c>
      <c r="BG24" s="53">
        <v>195220</v>
      </c>
      <c r="BH24" s="53">
        <v>0</v>
      </c>
      <c r="BI24" s="53">
        <v>195220</v>
      </c>
      <c r="BJ24" s="53">
        <v>0</v>
      </c>
      <c r="BK24" s="53">
        <v>0</v>
      </c>
      <c r="BL24" s="53">
        <v>1</v>
      </c>
      <c r="BM24" s="53">
        <v>0</v>
      </c>
      <c r="BN24" s="53">
        <v>1</v>
      </c>
      <c r="BO24" s="53">
        <v>0</v>
      </c>
      <c r="BP24" s="53">
        <v>0</v>
      </c>
      <c r="BQ24" s="53">
        <v>1</v>
      </c>
      <c r="BR24" s="53">
        <v>0</v>
      </c>
      <c r="BS24" s="53">
        <v>1</v>
      </c>
      <c r="BT24" s="53">
        <v>0</v>
      </c>
      <c r="BU24" s="53">
        <v>0</v>
      </c>
      <c r="BV24" s="53">
        <v>0</v>
      </c>
      <c r="BW24" s="53">
        <v>0</v>
      </c>
      <c r="BX24" s="53">
        <v>0</v>
      </c>
      <c r="BY24" s="53">
        <v>0</v>
      </c>
      <c r="BZ24" s="53">
        <v>0</v>
      </c>
      <c r="CA24" s="53">
        <v>0</v>
      </c>
      <c r="CB24" s="53">
        <v>0</v>
      </c>
      <c r="CC24" s="53">
        <v>0</v>
      </c>
      <c r="CD24" s="53">
        <v>0</v>
      </c>
      <c r="CE24" s="53">
        <v>0</v>
      </c>
      <c r="CF24" s="53">
        <v>0</v>
      </c>
      <c r="CG24" s="53">
        <v>0</v>
      </c>
      <c r="CH24" s="53">
        <v>0</v>
      </c>
      <c r="CI24" s="53">
        <v>0</v>
      </c>
      <c r="CJ24" s="53">
        <v>0</v>
      </c>
      <c r="CK24" s="53">
        <v>0</v>
      </c>
      <c r="CL24" s="53">
        <v>0</v>
      </c>
      <c r="CM24" s="53">
        <v>0</v>
      </c>
      <c r="CN24" s="53">
        <v>0</v>
      </c>
      <c r="CO24" s="53">
        <v>0</v>
      </c>
      <c r="CP24" s="53">
        <v>0</v>
      </c>
      <c r="CQ24" s="53">
        <v>0</v>
      </c>
      <c r="CR24" s="53">
        <v>0</v>
      </c>
      <c r="CS24" s="53">
        <v>0</v>
      </c>
      <c r="CT24" s="53">
        <v>0</v>
      </c>
      <c r="CU24" s="53">
        <v>0</v>
      </c>
      <c r="CV24" s="53">
        <v>0</v>
      </c>
      <c r="CW24" s="53">
        <v>0</v>
      </c>
      <c r="CX24" s="53">
        <v>0</v>
      </c>
      <c r="CY24" s="53">
        <v>0</v>
      </c>
      <c r="CZ24" s="53">
        <v>0</v>
      </c>
      <c r="DA24" s="53">
        <v>0</v>
      </c>
      <c r="DB24" s="53">
        <v>0</v>
      </c>
      <c r="DC24" s="53">
        <v>0</v>
      </c>
      <c r="DD24" s="53">
        <v>0</v>
      </c>
      <c r="DE24" s="53">
        <v>0</v>
      </c>
      <c r="DF24" s="53">
        <v>0</v>
      </c>
      <c r="DG24" s="53">
        <v>0</v>
      </c>
      <c r="DH24" s="53">
        <v>0</v>
      </c>
      <c r="DI24" s="53">
        <v>0</v>
      </c>
      <c r="DJ24" s="53">
        <v>0</v>
      </c>
      <c r="DK24" s="53">
        <v>0</v>
      </c>
      <c r="DL24" s="53">
        <v>0</v>
      </c>
      <c r="DM24" s="53">
        <v>0</v>
      </c>
      <c r="DN24" s="53">
        <v>0</v>
      </c>
      <c r="DO24" s="53">
        <v>0</v>
      </c>
      <c r="DP24" s="53">
        <v>0</v>
      </c>
      <c r="DQ24" s="53">
        <v>0</v>
      </c>
      <c r="DR24" s="53">
        <v>0</v>
      </c>
      <c r="DS24" s="53">
        <v>0</v>
      </c>
      <c r="DT24" s="53">
        <v>0</v>
      </c>
      <c r="DU24" s="53">
        <v>0</v>
      </c>
      <c r="DV24" s="53">
        <v>0</v>
      </c>
      <c r="DW24" s="53">
        <v>0</v>
      </c>
      <c r="DX24" s="53">
        <v>0</v>
      </c>
      <c r="DY24" s="53">
        <v>0</v>
      </c>
      <c r="DZ24" s="53">
        <v>0</v>
      </c>
      <c r="EA24" s="53">
        <v>0</v>
      </c>
      <c r="EB24" s="53">
        <v>0</v>
      </c>
      <c r="EC24" s="53">
        <v>0</v>
      </c>
      <c r="ED24" s="53">
        <v>0</v>
      </c>
      <c r="EE24" s="53">
        <v>0</v>
      </c>
      <c r="EF24" s="53">
        <v>0</v>
      </c>
      <c r="EG24" s="53">
        <v>0</v>
      </c>
    </row>
    <row r="25" spans="1:137">
      <c r="A25" s="53" t="str">
        <f>T("473251")</f>
        <v>473251</v>
      </c>
      <c r="B25" s="53" t="s">
        <v>4</v>
      </c>
      <c r="C25" s="53">
        <v>651921</v>
      </c>
      <c r="D25" s="53">
        <v>36300</v>
      </c>
      <c r="E25" s="53">
        <v>688221</v>
      </c>
      <c r="F25" s="53">
        <v>641891</v>
      </c>
      <c r="G25" s="53">
        <v>8611</v>
      </c>
      <c r="H25" s="53">
        <v>650502</v>
      </c>
      <c r="J25" s="53">
        <v>1543023</v>
      </c>
      <c r="K25" s="53">
        <v>80593</v>
      </c>
      <c r="L25" s="53">
        <v>1623616</v>
      </c>
      <c r="M25" s="53">
        <v>1513913</v>
      </c>
      <c r="N25" s="53">
        <v>22643</v>
      </c>
      <c r="O25" s="53">
        <v>1536556</v>
      </c>
      <c r="P25" s="53">
        <v>7086</v>
      </c>
      <c r="Q25" s="53">
        <v>0</v>
      </c>
      <c r="R25" s="53">
        <v>7086</v>
      </c>
      <c r="S25" s="53">
        <v>7086</v>
      </c>
      <c r="T25" s="53">
        <v>0</v>
      </c>
      <c r="U25" s="53">
        <v>7086</v>
      </c>
      <c r="V25" s="53">
        <f t="shared" si="1"/>
        <v>1535937</v>
      </c>
      <c r="W25" s="53">
        <f t="shared" si="2"/>
        <v>80593</v>
      </c>
      <c r="X25" s="53">
        <f t="shared" si="3"/>
        <v>1616530</v>
      </c>
      <c r="Y25" s="53">
        <f t="shared" si="4"/>
        <v>1506827</v>
      </c>
      <c r="Z25" s="53">
        <f t="shared" si="5"/>
        <v>22643</v>
      </c>
      <c r="AA25" s="53">
        <f t="shared" si="6"/>
        <v>1529470</v>
      </c>
      <c r="AE25" s="53">
        <v>0</v>
      </c>
      <c r="AF25" s="53">
        <v>0</v>
      </c>
      <c r="AG25" s="53">
        <v>0</v>
      </c>
      <c r="AH25" s="53">
        <v>0</v>
      </c>
      <c r="AI25" s="53">
        <v>0</v>
      </c>
      <c r="AJ25" s="53">
        <v>0</v>
      </c>
      <c r="AK25" s="53">
        <v>0</v>
      </c>
      <c r="AL25" s="53">
        <v>0</v>
      </c>
      <c r="AM25" s="53">
        <v>0</v>
      </c>
      <c r="AN25" s="53">
        <v>0</v>
      </c>
      <c r="AO25" s="53">
        <v>0</v>
      </c>
      <c r="AP25" s="53">
        <v>0</v>
      </c>
      <c r="AQ25" s="53">
        <v>0</v>
      </c>
      <c r="AR25" s="53">
        <v>36935</v>
      </c>
      <c r="AS25" s="53">
        <v>5060</v>
      </c>
      <c r="AT25" s="53">
        <v>41995</v>
      </c>
      <c r="AU25" s="53">
        <v>0</v>
      </c>
      <c r="AV25" s="53">
        <v>0</v>
      </c>
      <c r="AW25" s="53">
        <v>35601</v>
      </c>
      <c r="AX25" s="53">
        <v>1381</v>
      </c>
      <c r="AY25" s="53">
        <v>36982</v>
      </c>
      <c r="AZ25" s="53">
        <v>0</v>
      </c>
      <c r="BA25" s="53">
        <v>0</v>
      </c>
      <c r="BB25" s="53">
        <v>86940</v>
      </c>
      <c r="BC25" s="53">
        <v>0</v>
      </c>
      <c r="BD25" s="53">
        <v>86940</v>
      </c>
      <c r="BE25" s="53">
        <v>0</v>
      </c>
      <c r="BF25" s="53">
        <v>0</v>
      </c>
      <c r="BG25" s="53">
        <v>86940</v>
      </c>
      <c r="BH25" s="53">
        <v>0</v>
      </c>
      <c r="BI25" s="53">
        <v>86940</v>
      </c>
      <c r="BJ25" s="53">
        <v>0</v>
      </c>
      <c r="BK25" s="53">
        <v>0</v>
      </c>
      <c r="BL25" s="53">
        <v>0</v>
      </c>
      <c r="BM25" s="53">
        <v>0</v>
      </c>
      <c r="BN25" s="53">
        <v>0</v>
      </c>
      <c r="BO25" s="53">
        <v>0</v>
      </c>
      <c r="BP25" s="53">
        <v>0</v>
      </c>
      <c r="BQ25" s="53">
        <v>0</v>
      </c>
      <c r="BR25" s="53">
        <v>0</v>
      </c>
      <c r="BS25" s="53">
        <v>0</v>
      </c>
      <c r="BT25" s="53">
        <v>0</v>
      </c>
      <c r="BU25" s="53">
        <v>0</v>
      </c>
      <c r="BV25" s="53">
        <v>0</v>
      </c>
      <c r="BW25" s="53">
        <v>0</v>
      </c>
      <c r="BX25" s="53">
        <v>0</v>
      </c>
      <c r="BY25" s="53">
        <v>0</v>
      </c>
      <c r="BZ25" s="53">
        <v>0</v>
      </c>
      <c r="CA25" s="53">
        <v>0</v>
      </c>
      <c r="CB25" s="53">
        <v>0</v>
      </c>
      <c r="CC25" s="53">
        <v>0</v>
      </c>
      <c r="CD25" s="53">
        <v>0</v>
      </c>
      <c r="CE25" s="53">
        <v>0</v>
      </c>
      <c r="CF25" s="53">
        <v>0</v>
      </c>
      <c r="CG25" s="53">
        <v>0</v>
      </c>
      <c r="CH25" s="53">
        <v>0</v>
      </c>
      <c r="CI25" s="53">
        <v>0</v>
      </c>
      <c r="CJ25" s="53">
        <v>0</v>
      </c>
      <c r="CK25" s="53">
        <v>0</v>
      </c>
      <c r="CL25" s="53">
        <v>0</v>
      </c>
      <c r="CM25" s="53">
        <v>0</v>
      </c>
      <c r="CN25" s="53">
        <v>0</v>
      </c>
      <c r="CO25" s="53">
        <v>0</v>
      </c>
      <c r="CP25" s="53">
        <v>0</v>
      </c>
      <c r="CQ25" s="53">
        <v>0</v>
      </c>
      <c r="CR25" s="53">
        <v>0</v>
      </c>
      <c r="CS25" s="53">
        <v>0</v>
      </c>
      <c r="CT25" s="53">
        <v>0</v>
      </c>
      <c r="CU25" s="53">
        <v>0</v>
      </c>
      <c r="CV25" s="53">
        <v>0</v>
      </c>
      <c r="CW25" s="53">
        <v>0</v>
      </c>
      <c r="CX25" s="53">
        <v>0</v>
      </c>
      <c r="CY25" s="53">
        <v>0</v>
      </c>
      <c r="CZ25" s="53">
        <v>0</v>
      </c>
      <c r="DA25" s="53">
        <v>0</v>
      </c>
      <c r="DB25" s="53">
        <v>0</v>
      </c>
      <c r="DC25" s="53">
        <v>0</v>
      </c>
      <c r="DD25" s="53">
        <v>0</v>
      </c>
      <c r="DE25" s="53">
        <v>0</v>
      </c>
      <c r="DF25" s="53">
        <v>0</v>
      </c>
      <c r="DG25" s="53">
        <v>0</v>
      </c>
      <c r="DH25" s="53">
        <v>0</v>
      </c>
      <c r="DI25" s="53">
        <v>0</v>
      </c>
      <c r="DJ25" s="53">
        <v>0</v>
      </c>
      <c r="DK25" s="53">
        <v>0</v>
      </c>
      <c r="DL25" s="53">
        <v>0</v>
      </c>
      <c r="DM25" s="53">
        <v>0</v>
      </c>
      <c r="DN25" s="53">
        <v>0</v>
      </c>
      <c r="DO25" s="53">
        <v>0</v>
      </c>
      <c r="DP25" s="53">
        <v>0</v>
      </c>
      <c r="DQ25" s="53">
        <v>0</v>
      </c>
      <c r="DR25" s="53">
        <v>0</v>
      </c>
      <c r="DS25" s="53">
        <v>0</v>
      </c>
      <c r="DT25" s="53">
        <v>0</v>
      </c>
      <c r="DU25" s="53">
        <v>0</v>
      </c>
      <c r="DV25" s="53">
        <v>0</v>
      </c>
      <c r="DW25" s="53">
        <v>0</v>
      </c>
      <c r="DX25" s="53">
        <v>0</v>
      </c>
      <c r="DY25" s="53">
        <v>0</v>
      </c>
      <c r="DZ25" s="53">
        <v>0</v>
      </c>
      <c r="EA25" s="53">
        <v>0</v>
      </c>
      <c r="EB25" s="53">
        <v>0</v>
      </c>
      <c r="EC25" s="53">
        <v>0</v>
      </c>
      <c r="ED25" s="53">
        <v>0</v>
      </c>
      <c r="EE25" s="53">
        <v>0</v>
      </c>
      <c r="EF25" s="53">
        <v>0</v>
      </c>
      <c r="EG25" s="53">
        <v>0</v>
      </c>
    </row>
    <row r="26" spans="1:137">
      <c r="A26" s="53" t="str">
        <f>T("473260")</f>
        <v>473260</v>
      </c>
      <c r="B26" s="53" t="s">
        <v>38</v>
      </c>
      <c r="C26" s="53">
        <v>1531215</v>
      </c>
      <c r="D26" s="53">
        <v>92924</v>
      </c>
      <c r="E26" s="53">
        <v>1624139</v>
      </c>
      <c r="F26" s="53">
        <v>1508714</v>
      </c>
      <c r="G26" s="53">
        <v>24253</v>
      </c>
      <c r="H26" s="53">
        <v>1532967</v>
      </c>
      <c r="J26" s="53">
        <v>2949700</v>
      </c>
      <c r="K26" s="53">
        <v>150882</v>
      </c>
      <c r="L26" s="53">
        <v>3100582</v>
      </c>
      <c r="M26" s="53">
        <v>2896248</v>
      </c>
      <c r="N26" s="53">
        <v>67768</v>
      </c>
      <c r="O26" s="53">
        <v>2964016</v>
      </c>
      <c r="P26" s="53">
        <v>50798</v>
      </c>
      <c r="Q26" s="53">
        <v>0</v>
      </c>
      <c r="R26" s="53">
        <v>50798</v>
      </c>
      <c r="S26" s="53">
        <v>50798</v>
      </c>
      <c r="T26" s="53">
        <v>0</v>
      </c>
      <c r="U26" s="53">
        <v>50798</v>
      </c>
      <c r="V26" s="53">
        <f t="shared" si="1"/>
        <v>2898902</v>
      </c>
      <c r="W26" s="53">
        <f t="shared" si="2"/>
        <v>150882</v>
      </c>
      <c r="X26" s="53">
        <f t="shared" si="3"/>
        <v>3049784</v>
      </c>
      <c r="Y26" s="53">
        <f t="shared" si="4"/>
        <v>2845450</v>
      </c>
      <c r="Z26" s="53">
        <f t="shared" si="5"/>
        <v>67768</v>
      </c>
      <c r="AA26" s="53">
        <f t="shared" si="6"/>
        <v>2913218</v>
      </c>
      <c r="AE26" s="53">
        <v>0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53">
        <v>0</v>
      </c>
      <c r="AO26" s="53">
        <v>0</v>
      </c>
      <c r="AP26" s="53">
        <v>0</v>
      </c>
      <c r="AQ26" s="53">
        <v>0</v>
      </c>
      <c r="AR26" s="53">
        <v>79676</v>
      </c>
      <c r="AS26" s="53">
        <v>11326</v>
      </c>
      <c r="AT26" s="53">
        <v>91002</v>
      </c>
      <c r="AU26" s="53">
        <v>0</v>
      </c>
      <c r="AV26" s="53">
        <v>0</v>
      </c>
      <c r="AW26" s="53">
        <v>75805</v>
      </c>
      <c r="AX26" s="53">
        <v>2390</v>
      </c>
      <c r="AY26" s="53">
        <v>78195</v>
      </c>
      <c r="AZ26" s="53">
        <v>0</v>
      </c>
      <c r="BA26" s="53">
        <v>0</v>
      </c>
      <c r="BB26" s="53">
        <v>140265</v>
      </c>
      <c r="BC26" s="53">
        <v>0</v>
      </c>
      <c r="BD26" s="53">
        <v>140265</v>
      </c>
      <c r="BE26" s="53">
        <v>0</v>
      </c>
      <c r="BF26" s="53">
        <v>0</v>
      </c>
      <c r="BG26" s="53">
        <v>140265</v>
      </c>
      <c r="BH26" s="53">
        <v>0</v>
      </c>
      <c r="BI26" s="53">
        <v>140265</v>
      </c>
      <c r="BJ26" s="53">
        <v>0</v>
      </c>
      <c r="BK26" s="53">
        <v>0</v>
      </c>
      <c r="BL26" s="53">
        <v>0</v>
      </c>
      <c r="BM26" s="53">
        <v>0</v>
      </c>
      <c r="BN26" s="53">
        <v>0</v>
      </c>
      <c r="BO26" s="53">
        <v>0</v>
      </c>
      <c r="BP26" s="53">
        <v>0</v>
      </c>
      <c r="BQ26" s="53">
        <v>0</v>
      </c>
      <c r="BR26" s="53">
        <v>0</v>
      </c>
      <c r="BS26" s="53">
        <v>0</v>
      </c>
      <c r="BT26" s="53">
        <v>0</v>
      </c>
      <c r="BU26" s="53">
        <v>0</v>
      </c>
      <c r="BV26" s="53">
        <v>0</v>
      </c>
      <c r="BW26" s="53">
        <v>0</v>
      </c>
      <c r="BX26" s="53">
        <v>0</v>
      </c>
      <c r="BY26" s="53">
        <v>0</v>
      </c>
      <c r="BZ26" s="53">
        <v>0</v>
      </c>
      <c r="CA26" s="53">
        <v>0</v>
      </c>
      <c r="CB26" s="53">
        <v>0</v>
      </c>
      <c r="CC26" s="53">
        <v>0</v>
      </c>
      <c r="CD26" s="53">
        <v>0</v>
      </c>
      <c r="CE26" s="53">
        <v>0</v>
      </c>
      <c r="CF26" s="53">
        <v>0</v>
      </c>
      <c r="CG26" s="53">
        <v>0</v>
      </c>
      <c r="CH26" s="53">
        <v>0</v>
      </c>
      <c r="CI26" s="53">
        <v>0</v>
      </c>
      <c r="CJ26" s="53">
        <v>0</v>
      </c>
      <c r="CK26" s="53">
        <v>0</v>
      </c>
      <c r="CL26" s="53">
        <v>0</v>
      </c>
      <c r="CM26" s="53">
        <v>0</v>
      </c>
      <c r="CN26" s="53">
        <v>0</v>
      </c>
      <c r="CO26" s="53">
        <v>0</v>
      </c>
      <c r="CP26" s="53">
        <v>0</v>
      </c>
      <c r="CQ26" s="53">
        <v>0</v>
      </c>
      <c r="CR26" s="53">
        <v>0</v>
      </c>
      <c r="CS26" s="53">
        <v>0</v>
      </c>
      <c r="CT26" s="53">
        <v>0</v>
      </c>
      <c r="CU26" s="53">
        <v>0</v>
      </c>
      <c r="CV26" s="53">
        <v>0</v>
      </c>
      <c r="CW26" s="53">
        <v>0</v>
      </c>
      <c r="CX26" s="53">
        <v>0</v>
      </c>
      <c r="CY26" s="53">
        <v>0</v>
      </c>
      <c r="CZ26" s="53">
        <v>0</v>
      </c>
      <c r="DA26" s="53">
        <v>0</v>
      </c>
      <c r="DB26" s="53">
        <v>0</v>
      </c>
      <c r="DC26" s="53">
        <v>0</v>
      </c>
      <c r="DD26" s="53">
        <v>0</v>
      </c>
      <c r="DE26" s="53">
        <v>0</v>
      </c>
      <c r="DF26" s="53">
        <v>0</v>
      </c>
      <c r="DG26" s="53">
        <v>0</v>
      </c>
      <c r="DH26" s="53">
        <v>0</v>
      </c>
      <c r="DI26" s="53">
        <v>0</v>
      </c>
      <c r="DJ26" s="53">
        <v>0</v>
      </c>
      <c r="DK26" s="53">
        <v>0</v>
      </c>
      <c r="DL26" s="53">
        <v>0</v>
      </c>
      <c r="DM26" s="53">
        <v>0</v>
      </c>
      <c r="DN26" s="53">
        <v>0</v>
      </c>
      <c r="DO26" s="53">
        <v>0</v>
      </c>
      <c r="DP26" s="53">
        <v>0</v>
      </c>
      <c r="DQ26" s="53">
        <v>0</v>
      </c>
      <c r="DR26" s="53">
        <v>0</v>
      </c>
      <c r="DS26" s="53">
        <v>0</v>
      </c>
      <c r="DT26" s="53">
        <v>21808</v>
      </c>
      <c r="DU26" s="53">
        <v>0</v>
      </c>
      <c r="DV26" s="53">
        <v>21808</v>
      </c>
      <c r="DW26" s="53">
        <v>0</v>
      </c>
      <c r="DX26" s="53">
        <v>0</v>
      </c>
      <c r="DY26" s="53">
        <v>21808</v>
      </c>
      <c r="DZ26" s="53">
        <v>0</v>
      </c>
      <c r="EA26" s="53">
        <v>21808</v>
      </c>
      <c r="EB26" s="53">
        <v>0</v>
      </c>
      <c r="EC26" s="53">
        <v>0</v>
      </c>
      <c r="ED26" s="53">
        <v>21808</v>
      </c>
      <c r="EE26" s="53">
        <v>0</v>
      </c>
      <c r="EF26" s="53">
        <v>21808</v>
      </c>
      <c r="EG26" s="53">
        <v>0</v>
      </c>
    </row>
    <row r="27" spans="1:137">
      <c r="A27" s="53" t="str">
        <f>T("473278")</f>
        <v>473278</v>
      </c>
      <c r="B27" s="53" t="s">
        <v>5</v>
      </c>
      <c r="C27" s="53">
        <v>697677</v>
      </c>
      <c r="D27" s="53">
        <v>48478</v>
      </c>
      <c r="E27" s="53">
        <v>746155</v>
      </c>
      <c r="F27" s="53">
        <v>690018</v>
      </c>
      <c r="G27" s="53">
        <v>12956</v>
      </c>
      <c r="H27" s="53">
        <v>702974</v>
      </c>
      <c r="J27" s="53">
        <v>944820</v>
      </c>
      <c r="K27" s="53">
        <v>75851</v>
      </c>
      <c r="L27" s="53">
        <v>1020671</v>
      </c>
      <c r="M27" s="53">
        <v>930214</v>
      </c>
      <c r="N27" s="53">
        <v>20315</v>
      </c>
      <c r="O27" s="53">
        <v>950529</v>
      </c>
      <c r="P27" s="53">
        <v>6518</v>
      </c>
      <c r="Q27" s="53">
        <v>0</v>
      </c>
      <c r="R27" s="53">
        <v>6518</v>
      </c>
      <c r="S27" s="53">
        <v>6518</v>
      </c>
      <c r="T27" s="53">
        <v>0</v>
      </c>
      <c r="U27" s="53">
        <v>6518</v>
      </c>
      <c r="V27" s="53">
        <f t="shared" si="1"/>
        <v>938302</v>
      </c>
      <c r="W27" s="53">
        <f t="shared" si="2"/>
        <v>75851</v>
      </c>
      <c r="X27" s="53">
        <f t="shared" si="3"/>
        <v>1014153</v>
      </c>
      <c r="Y27" s="53">
        <f t="shared" si="4"/>
        <v>923696</v>
      </c>
      <c r="Z27" s="53">
        <f t="shared" si="5"/>
        <v>20315</v>
      </c>
      <c r="AA27" s="53">
        <f t="shared" si="6"/>
        <v>944011</v>
      </c>
      <c r="AE27" s="53">
        <v>0</v>
      </c>
      <c r="AF27" s="53">
        <v>0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47451</v>
      </c>
      <c r="AS27" s="53">
        <v>3279</v>
      </c>
      <c r="AT27" s="53">
        <v>50730</v>
      </c>
      <c r="AU27" s="53">
        <v>0</v>
      </c>
      <c r="AV27" s="53">
        <v>0</v>
      </c>
      <c r="AW27" s="53">
        <v>46306</v>
      </c>
      <c r="AX27" s="53">
        <v>1397</v>
      </c>
      <c r="AY27" s="53">
        <v>47703</v>
      </c>
      <c r="AZ27" s="53">
        <v>0</v>
      </c>
      <c r="BA27" s="53">
        <v>0</v>
      </c>
      <c r="BB27" s="53">
        <v>142260</v>
      </c>
      <c r="BC27" s="53">
        <v>0</v>
      </c>
      <c r="BD27" s="53">
        <v>142260</v>
      </c>
      <c r="BE27" s="53">
        <v>0</v>
      </c>
      <c r="BF27" s="53">
        <v>0</v>
      </c>
      <c r="BG27" s="53">
        <v>142260</v>
      </c>
      <c r="BH27" s="53">
        <v>0</v>
      </c>
      <c r="BI27" s="53">
        <v>142260</v>
      </c>
      <c r="BJ27" s="53">
        <v>0</v>
      </c>
      <c r="BK27" s="53">
        <v>0</v>
      </c>
      <c r="BL27" s="53">
        <v>0</v>
      </c>
      <c r="BM27" s="53">
        <v>0</v>
      </c>
      <c r="BN27" s="53">
        <v>0</v>
      </c>
      <c r="BO27" s="53">
        <v>0</v>
      </c>
      <c r="BP27" s="53">
        <v>0</v>
      </c>
      <c r="BQ27" s="53">
        <v>0</v>
      </c>
      <c r="BR27" s="53">
        <v>0</v>
      </c>
      <c r="BS27" s="53">
        <v>0</v>
      </c>
      <c r="BT27" s="53">
        <v>0</v>
      </c>
      <c r="BU27" s="53">
        <v>0</v>
      </c>
      <c r="BV27" s="53">
        <v>0</v>
      </c>
      <c r="BW27" s="53">
        <v>0</v>
      </c>
      <c r="BX27" s="53">
        <v>0</v>
      </c>
      <c r="BY27" s="53">
        <v>0</v>
      </c>
      <c r="BZ27" s="53">
        <v>0</v>
      </c>
      <c r="CA27" s="53">
        <v>0</v>
      </c>
      <c r="CB27" s="53">
        <v>0</v>
      </c>
      <c r="CC27" s="53">
        <v>0</v>
      </c>
      <c r="CD27" s="53">
        <v>0</v>
      </c>
      <c r="CE27" s="53">
        <v>0</v>
      </c>
      <c r="CF27" s="53">
        <v>0</v>
      </c>
      <c r="CG27" s="53">
        <v>0</v>
      </c>
      <c r="CH27" s="53">
        <v>0</v>
      </c>
      <c r="CI27" s="53">
        <v>0</v>
      </c>
      <c r="CJ27" s="53">
        <v>0</v>
      </c>
      <c r="CK27" s="53">
        <v>0</v>
      </c>
      <c r="CL27" s="53">
        <v>0</v>
      </c>
      <c r="CM27" s="53">
        <v>0</v>
      </c>
      <c r="CN27" s="53">
        <v>0</v>
      </c>
      <c r="CO27" s="53">
        <v>0</v>
      </c>
      <c r="CP27" s="53">
        <v>0</v>
      </c>
      <c r="CQ27" s="53">
        <v>0</v>
      </c>
      <c r="CR27" s="53">
        <v>0</v>
      </c>
      <c r="CS27" s="53">
        <v>0</v>
      </c>
      <c r="CT27" s="53">
        <v>0</v>
      </c>
      <c r="CU27" s="53">
        <v>0</v>
      </c>
      <c r="CV27" s="53">
        <v>0</v>
      </c>
      <c r="CW27" s="53">
        <v>0</v>
      </c>
      <c r="CX27" s="53">
        <v>0</v>
      </c>
      <c r="CY27" s="53">
        <v>0</v>
      </c>
      <c r="CZ27" s="53">
        <v>0</v>
      </c>
      <c r="DA27" s="53">
        <v>0</v>
      </c>
      <c r="DB27" s="53">
        <v>0</v>
      </c>
      <c r="DC27" s="53">
        <v>0</v>
      </c>
      <c r="DD27" s="53">
        <v>0</v>
      </c>
      <c r="DE27" s="53">
        <v>0</v>
      </c>
      <c r="DF27" s="53">
        <v>0</v>
      </c>
      <c r="DG27" s="53">
        <v>0</v>
      </c>
      <c r="DH27" s="53">
        <v>0</v>
      </c>
      <c r="DI27" s="53">
        <v>0</v>
      </c>
      <c r="DJ27" s="53">
        <v>0</v>
      </c>
      <c r="DK27" s="53">
        <v>0</v>
      </c>
      <c r="DL27" s="53">
        <v>0</v>
      </c>
      <c r="DM27" s="53">
        <v>0</v>
      </c>
      <c r="DN27" s="53">
        <v>0</v>
      </c>
      <c r="DO27" s="53">
        <v>0</v>
      </c>
      <c r="DP27" s="53">
        <v>0</v>
      </c>
      <c r="DQ27" s="53">
        <v>0</v>
      </c>
      <c r="DR27" s="53">
        <v>0</v>
      </c>
      <c r="DS27" s="53">
        <v>0</v>
      </c>
      <c r="DT27" s="53">
        <v>0</v>
      </c>
      <c r="DU27" s="53">
        <v>0</v>
      </c>
      <c r="DV27" s="53">
        <v>0</v>
      </c>
      <c r="DW27" s="53">
        <v>0</v>
      </c>
      <c r="DX27" s="53">
        <v>0</v>
      </c>
      <c r="DY27" s="53">
        <v>0</v>
      </c>
      <c r="DZ27" s="53">
        <v>0</v>
      </c>
      <c r="EA27" s="53">
        <v>0</v>
      </c>
      <c r="EB27" s="53">
        <v>0</v>
      </c>
      <c r="EC27" s="53">
        <v>0</v>
      </c>
      <c r="ED27" s="53">
        <v>0</v>
      </c>
      <c r="EE27" s="53">
        <v>0</v>
      </c>
      <c r="EF27" s="53">
        <v>0</v>
      </c>
      <c r="EG27" s="53">
        <v>0</v>
      </c>
    </row>
    <row r="28" spans="1:137">
      <c r="A28" s="53" t="str">
        <f>T("473286")</f>
        <v>473286</v>
      </c>
      <c r="B28" s="53" t="s">
        <v>39</v>
      </c>
      <c r="C28" s="53">
        <v>811418</v>
      </c>
      <c r="D28" s="53">
        <v>36863</v>
      </c>
      <c r="E28" s="53">
        <v>848281</v>
      </c>
      <c r="F28" s="53">
        <v>803052</v>
      </c>
      <c r="G28" s="53">
        <v>9399</v>
      </c>
      <c r="H28" s="53">
        <v>812451</v>
      </c>
      <c r="J28" s="53">
        <v>1008804</v>
      </c>
      <c r="K28" s="53">
        <v>138014</v>
      </c>
      <c r="L28" s="53">
        <v>1146818</v>
      </c>
      <c r="M28" s="53">
        <v>981687</v>
      </c>
      <c r="N28" s="53">
        <v>26342</v>
      </c>
      <c r="O28" s="53">
        <v>1008029</v>
      </c>
      <c r="P28" s="53">
        <v>6069</v>
      </c>
      <c r="Q28" s="53">
        <v>0</v>
      </c>
      <c r="R28" s="53">
        <v>6069</v>
      </c>
      <c r="S28" s="53">
        <v>6069</v>
      </c>
      <c r="T28" s="53">
        <v>0</v>
      </c>
      <c r="U28" s="53">
        <v>6069</v>
      </c>
      <c r="V28" s="53">
        <f t="shared" si="1"/>
        <v>1002735</v>
      </c>
      <c r="W28" s="53">
        <f t="shared" si="2"/>
        <v>138014</v>
      </c>
      <c r="X28" s="53">
        <f t="shared" si="3"/>
        <v>1140749</v>
      </c>
      <c r="Y28" s="53">
        <f t="shared" si="4"/>
        <v>975618</v>
      </c>
      <c r="Z28" s="53">
        <f t="shared" si="5"/>
        <v>26342</v>
      </c>
      <c r="AA28" s="53">
        <f t="shared" si="6"/>
        <v>1001960</v>
      </c>
      <c r="AE28" s="53">
        <v>0</v>
      </c>
      <c r="AF28" s="53">
        <v>0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3">
        <v>0</v>
      </c>
      <c r="AO28" s="53">
        <v>0</v>
      </c>
      <c r="AP28" s="53">
        <v>0</v>
      </c>
      <c r="AQ28" s="53">
        <v>0</v>
      </c>
      <c r="AR28" s="53">
        <v>56518</v>
      </c>
      <c r="AS28" s="53">
        <v>5066</v>
      </c>
      <c r="AT28" s="53">
        <v>61584</v>
      </c>
      <c r="AU28" s="53">
        <v>0</v>
      </c>
      <c r="AV28" s="53">
        <v>0</v>
      </c>
      <c r="AW28" s="53">
        <v>55260</v>
      </c>
      <c r="AX28" s="53">
        <v>1309</v>
      </c>
      <c r="AY28" s="53">
        <v>56569</v>
      </c>
      <c r="AZ28" s="53">
        <v>0</v>
      </c>
      <c r="BA28" s="53">
        <v>0</v>
      </c>
      <c r="BB28" s="53">
        <v>94444</v>
      </c>
      <c r="BC28" s="53">
        <v>0</v>
      </c>
      <c r="BD28" s="53">
        <v>94444</v>
      </c>
      <c r="BE28" s="53">
        <v>0</v>
      </c>
      <c r="BF28" s="53">
        <v>0</v>
      </c>
      <c r="BG28" s="53">
        <v>94444</v>
      </c>
      <c r="BH28" s="53">
        <v>0</v>
      </c>
      <c r="BI28" s="53">
        <v>94444</v>
      </c>
      <c r="BJ28" s="53">
        <v>0</v>
      </c>
      <c r="BK28" s="53">
        <v>0</v>
      </c>
      <c r="BL28" s="53">
        <v>0</v>
      </c>
      <c r="BM28" s="53">
        <v>0</v>
      </c>
      <c r="BN28" s="53">
        <v>0</v>
      </c>
      <c r="BO28" s="53">
        <v>0</v>
      </c>
      <c r="BP28" s="53">
        <v>0</v>
      </c>
      <c r="BQ28" s="53">
        <v>0</v>
      </c>
      <c r="BR28" s="53">
        <v>0</v>
      </c>
      <c r="BS28" s="53">
        <v>0</v>
      </c>
      <c r="BT28" s="53">
        <v>0</v>
      </c>
      <c r="BU28" s="53">
        <v>0</v>
      </c>
      <c r="BV28" s="53">
        <v>0</v>
      </c>
      <c r="BW28" s="53">
        <v>0</v>
      </c>
      <c r="BX28" s="53">
        <v>0</v>
      </c>
      <c r="BY28" s="53">
        <v>0</v>
      </c>
      <c r="BZ28" s="53">
        <v>0</v>
      </c>
      <c r="CA28" s="53">
        <v>0</v>
      </c>
      <c r="CB28" s="53">
        <v>0</v>
      </c>
      <c r="CC28" s="53">
        <v>0</v>
      </c>
      <c r="CD28" s="53">
        <v>0</v>
      </c>
      <c r="CE28" s="53">
        <v>0</v>
      </c>
      <c r="CF28" s="53">
        <v>0</v>
      </c>
      <c r="CG28" s="53">
        <v>0</v>
      </c>
      <c r="CH28" s="53">
        <v>0</v>
      </c>
      <c r="CI28" s="53">
        <v>0</v>
      </c>
      <c r="CJ28" s="53">
        <v>0</v>
      </c>
      <c r="CK28" s="53">
        <v>0</v>
      </c>
      <c r="CL28" s="53">
        <v>0</v>
      </c>
      <c r="CM28" s="53">
        <v>0</v>
      </c>
      <c r="CN28" s="53">
        <v>0</v>
      </c>
      <c r="CO28" s="53">
        <v>0</v>
      </c>
      <c r="CP28" s="53">
        <v>0</v>
      </c>
      <c r="CQ28" s="53">
        <v>0</v>
      </c>
      <c r="CR28" s="53">
        <v>0</v>
      </c>
      <c r="CS28" s="53">
        <v>0</v>
      </c>
      <c r="CT28" s="53">
        <v>0</v>
      </c>
      <c r="CU28" s="53">
        <v>0</v>
      </c>
      <c r="CV28" s="53">
        <v>0</v>
      </c>
      <c r="CW28" s="53">
        <v>0</v>
      </c>
      <c r="CX28" s="53">
        <v>0</v>
      </c>
      <c r="CY28" s="53">
        <v>0</v>
      </c>
      <c r="CZ28" s="53">
        <v>0</v>
      </c>
      <c r="DA28" s="53">
        <v>0</v>
      </c>
      <c r="DB28" s="53">
        <v>0</v>
      </c>
      <c r="DC28" s="53">
        <v>0</v>
      </c>
      <c r="DD28" s="53">
        <v>0</v>
      </c>
      <c r="DE28" s="53">
        <v>0</v>
      </c>
      <c r="DF28" s="53">
        <v>0</v>
      </c>
      <c r="DG28" s="53">
        <v>0</v>
      </c>
      <c r="DH28" s="53">
        <v>0</v>
      </c>
      <c r="DI28" s="53">
        <v>0</v>
      </c>
      <c r="DJ28" s="53">
        <v>0</v>
      </c>
      <c r="DK28" s="53">
        <v>0</v>
      </c>
      <c r="DL28" s="53">
        <v>0</v>
      </c>
      <c r="DM28" s="53">
        <v>0</v>
      </c>
      <c r="DN28" s="53">
        <v>0</v>
      </c>
      <c r="DO28" s="53">
        <v>0</v>
      </c>
      <c r="DP28" s="53">
        <v>0</v>
      </c>
      <c r="DQ28" s="53">
        <v>0</v>
      </c>
      <c r="DR28" s="53">
        <v>0</v>
      </c>
      <c r="DS28" s="53">
        <v>0</v>
      </c>
      <c r="DT28" s="53">
        <v>0</v>
      </c>
      <c r="DU28" s="53">
        <v>0</v>
      </c>
      <c r="DV28" s="53">
        <v>0</v>
      </c>
      <c r="DW28" s="53">
        <v>0</v>
      </c>
      <c r="DX28" s="53">
        <v>0</v>
      </c>
      <c r="DY28" s="53">
        <v>0</v>
      </c>
      <c r="DZ28" s="53">
        <v>0</v>
      </c>
      <c r="EA28" s="53">
        <v>0</v>
      </c>
      <c r="EB28" s="53">
        <v>0</v>
      </c>
      <c r="EC28" s="53">
        <v>0</v>
      </c>
      <c r="ED28" s="53">
        <v>0</v>
      </c>
      <c r="EE28" s="53">
        <v>0</v>
      </c>
      <c r="EF28" s="53">
        <v>0</v>
      </c>
      <c r="EG28" s="53">
        <v>0</v>
      </c>
    </row>
    <row r="29" spans="1:137">
      <c r="A29" s="53" t="str">
        <f>T("473294")</f>
        <v>473294</v>
      </c>
      <c r="B29" s="53" t="s">
        <v>40</v>
      </c>
      <c r="C29" s="53">
        <v>1392037</v>
      </c>
      <c r="D29" s="53">
        <v>48531</v>
      </c>
      <c r="E29" s="53">
        <v>1440568</v>
      </c>
      <c r="F29" s="53">
        <v>1374888</v>
      </c>
      <c r="G29" s="53">
        <v>15652</v>
      </c>
      <c r="H29" s="53">
        <v>1390540</v>
      </c>
      <c r="J29" s="53">
        <v>1789884</v>
      </c>
      <c r="K29" s="53">
        <v>105163</v>
      </c>
      <c r="L29" s="53">
        <v>1895047</v>
      </c>
      <c r="M29" s="53">
        <v>1752162</v>
      </c>
      <c r="N29" s="53">
        <v>39224</v>
      </c>
      <c r="O29" s="53">
        <v>1791386</v>
      </c>
      <c r="P29" s="53">
        <v>31625</v>
      </c>
      <c r="Q29" s="53">
        <v>0</v>
      </c>
      <c r="R29" s="53">
        <v>31625</v>
      </c>
      <c r="S29" s="53">
        <v>31625</v>
      </c>
      <c r="T29" s="53">
        <v>0</v>
      </c>
      <c r="U29" s="53">
        <v>31625</v>
      </c>
      <c r="V29" s="53">
        <f t="shared" si="1"/>
        <v>1758259</v>
      </c>
      <c r="W29" s="53">
        <f t="shared" si="2"/>
        <v>105163</v>
      </c>
      <c r="X29" s="53">
        <f t="shared" si="3"/>
        <v>1863422</v>
      </c>
      <c r="Y29" s="53">
        <f t="shared" si="4"/>
        <v>1720537</v>
      </c>
      <c r="Z29" s="53">
        <f t="shared" si="5"/>
        <v>39224</v>
      </c>
      <c r="AA29" s="53">
        <f t="shared" si="6"/>
        <v>1759761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0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107853</v>
      </c>
      <c r="AS29" s="53">
        <v>7315</v>
      </c>
      <c r="AT29" s="53">
        <v>115168</v>
      </c>
      <c r="AU29" s="53">
        <v>0</v>
      </c>
      <c r="AV29" s="53">
        <v>0</v>
      </c>
      <c r="AW29" s="53">
        <v>104995</v>
      </c>
      <c r="AX29" s="53">
        <v>2226</v>
      </c>
      <c r="AY29" s="53">
        <v>107221</v>
      </c>
      <c r="AZ29" s="53">
        <v>0</v>
      </c>
      <c r="BA29" s="53">
        <v>0</v>
      </c>
      <c r="BB29" s="53">
        <v>178222</v>
      </c>
      <c r="BC29" s="53">
        <v>0</v>
      </c>
      <c r="BD29" s="53">
        <v>178222</v>
      </c>
      <c r="BE29" s="53">
        <v>0</v>
      </c>
      <c r="BF29" s="53">
        <v>0</v>
      </c>
      <c r="BG29" s="53">
        <v>178222</v>
      </c>
      <c r="BH29" s="53">
        <v>0</v>
      </c>
      <c r="BI29" s="53">
        <v>178222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53">
        <v>0</v>
      </c>
      <c r="BP29" s="53">
        <v>0</v>
      </c>
      <c r="BQ29" s="53">
        <v>0</v>
      </c>
      <c r="BR29" s="53">
        <v>0</v>
      </c>
      <c r="BS29" s="53">
        <v>0</v>
      </c>
      <c r="BT29" s="53">
        <v>0</v>
      </c>
      <c r="BU29" s="53">
        <v>0</v>
      </c>
      <c r="BV29" s="53">
        <v>0</v>
      </c>
      <c r="BW29" s="53">
        <v>0</v>
      </c>
      <c r="BX29" s="53">
        <v>0</v>
      </c>
      <c r="BY29" s="53">
        <v>0</v>
      </c>
      <c r="BZ29" s="53">
        <v>0</v>
      </c>
      <c r="CA29" s="53">
        <v>0</v>
      </c>
      <c r="CB29" s="53">
        <v>0</v>
      </c>
      <c r="CC29" s="53">
        <v>0</v>
      </c>
      <c r="CD29" s="53">
        <v>0</v>
      </c>
      <c r="CE29" s="53">
        <v>0</v>
      </c>
      <c r="CF29" s="53">
        <v>0</v>
      </c>
      <c r="CG29" s="53">
        <v>0</v>
      </c>
      <c r="CH29" s="53">
        <v>0</v>
      </c>
      <c r="CI29" s="53">
        <v>0</v>
      </c>
      <c r="CJ29" s="53">
        <v>0</v>
      </c>
      <c r="CK29" s="53">
        <v>0</v>
      </c>
      <c r="CL29" s="53">
        <v>0</v>
      </c>
      <c r="CM29" s="53">
        <v>0</v>
      </c>
      <c r="CN29" s="53">
        <v>0</v>
      </c>
      <c r="CO29" s="53">
        <v>0</v>
      </c>
      <c r="CP29" s="53">
        <v>0</v>
      </c>
      <c r="CQ29" s="53">
        <v>0</v>
      </c>
      <c r="CR29" s="53">
        <v>0</v>
      </c>
      <c r="CS29" s="53">
        <v>0</v>
      </c>
      <c r="CT29" s="53">
        <v>0</v>
      </c>
      <c r="CU29" s="53">
        <v>0</v>
      </c>
      <c r="CV29" s="53">
        <v>0</v>
      </c>
      <c r="CW29" s="53">
        <v>0</v>
      </c>
      <c r="CX29" s="53">
        <v>0</v>
      </c>
      <c r="CY29" s="53">
        <v>0</v>
      </c>
      <c r="CZ29" s="53">
        <v>0</v>
      </c>
      <c r="DA29" s="53">
        <v>0</v>
      </c>
      <c r="DB29" s="53">
        <v>0</v>
      </c>
      <c r="DC29" s="53">
        <v>0</v>
      </c>
      <c r="DD29" s="53">
        <v>0</v>
      </c>
      <c r="DE29" s="53">
        <v>0</v>
      </c>
      <c r="DF29" s="53">
        <v>0</v>
      </c>
      <c r="DG29" s="53">
        <v>0</v>
      </c>
      <c r="DH29" s="53">
        <v>0</v>
      </c>
      <c r="DI29" s="53">
        <v>0</v>
      </c>
      <c r="DJ29" s="53">
        <v>0</v>
      </c>
      <c r="DK29" s="53">
        <v>0</v>
      </c>
      <c r="DL29" s="53">
        <v>0</v>
      </c>
      <c r="DM29" s="53">
        <v>0</v>
      </c>
      <c r="DN29" s="53">
        <v>0</v>
      </c>
      <c r="DO29" s="53">
        <v>0</v>
      </c>
      <c r="DP29" s="53">
        <v>0</v>
      </c>
      <c r="DQ29" s="53">
        <v>0</v>
      </c>
      <c r="DR29" s="53">
        <v>0</v>
      </c>
      <c r="DS29" s="53">
        <v>0</v>
      </c>
      <c r="DT29" s="53">
        <v>0</v>
      </c>
      <c r="DU29" s="53">
        <v>0</v>
      </c>
      <c r="DV29" s="53">
        <v>0</v>
      </c>
      <c r="DW29" s="53">
        <v>0</v>
      </c>
      <c r="DX29" s="53">
        <v>0</v>
      </c>
      <c r="DY29" s="53">
        <v>0</v>
      </c>
      <c r="DZ29" s="53">
        <v>0</v>
      </c>
      <c r="EA29" s="53">
        <v>0</v>
      </c>
      <c r="EB29" s="53">
        <v>0</v>
      </c>
      <c r="EC29" s="53">
        <v>0</v>
      </c>
      <c r="ED29" s="53">
        <v>0</v>
      </c>
      <c r="EE29" s="53">
        <v>0</v>
      </c>
      <c r="EF29" s="53">
        <v>0</v>
      </c>
      <c r="EG29" s="53">
        <v>0</v>
      </c>
    </row>
    <row r="30" spans="1:137">
      <c r="A30" s="53" t="str">
        <f>T("473481")</f>
        <v>473481</v>
      </c>
      <c r="B30" s="53" t="s">
        <v>6</v>
      </c>
      <c r="C30" s="53">
        <v>707706</v>
      </c>
      <c r="D30" s="53">
        <v>7591</v>
      </c>
      <c r="E30" s="53">
        <v>715297</v>
      </c>
      <c r="F30" s="53">
        <v>704740</v>
      </c>
      <c r="G30" s="53">
        <v>3819</v>
      </c>
      <c r="H30" s="53">
        <v>708559</v>
      </c>
      <c r="J30" s="53">
        <v>700038</v>
      </c>
      <c r="K30" s="53">
        <v>16491</v>
      </c>
      <c r="L30" s="53">
        <v>716529</v>
      </c>
      <c r="M30" s="53">
        <v>694350</v>
      </c>
      <c r="N30" s="53">
        <v>8533</v>
      </c>
      <c r="O30" s="53">
        <v>702883</v>
      </c>
      <c r="P30" s="53">
        <v>14383</v>
      </c>
      <c r="Q30" s="53">
        <v>0</v>
      </c>
      <c r="R30" s="53">
        <v>14383</v>
      </c>
      <c r="S30" s="53">
        <v>14383</v>
      </c>
      <c r="T30" s="53">
        <v>0</v>
      </c>
      <c r="U30" s="53">
        <v>14383</v>
      </c>
      <c r="V30" s="53">
        <f t="shared" si="1"/>
        <v>685655</v>
      </c>
      <c r="W30" s="53">
        <f t="shared" si="2"/>
        <v>16491</v>
      </c>
      <c r="X30" s="53">
        <f t="shared" si="3"/>
        <v>702146</v>
      </c>
      <c r="Y30" s="53">
        <f t="shared" si="4"/>
        <v>679967</v>
      </c>
      <c r="Z30" s="53">
        <f t="shared" si="5"/>
        <v>8533</v>
      </c>
      <c r="AA30" s="53">
        <f t="shared" si="6"/>
        <v>688500</v>
      </c>
      <c r="AE30" s="53">
        <v>0</v>
      </c>
      <c r="AF30" s="53">
        <v>0</v>
      </c>
      <c r="AG30" s="53">
        <v>0</v>
      </c>
      <c r="AH30" s="53">
        <v>0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53623</v>
      </c>
      <c r="AS30" s="53">
        <v>1740</v>
      </c>
      <c r="AT30" s="53">
        <v>55363</v>
      </c>
      <c r="AU30" s="53">
        <v>0</v>
      </c>
      <c r="AV30" s="53">
        <v>0</v>
      </c>
      <c r="AW30" s="53">
        <v>53297</v>
      </c>
      <c r="AX30" s="53">
        <v>618</v>
      </c>
      <c r="AY30" s="53">
        <v>53915</v>
      </c>
      <c r="AZ30" s="53">
        <v>0</v>
      </c>
      <c r="BA30" s="53">
        <v>0</v>
      </c>
      <c r="BB30" s="53">
        <v>92396</v>
      </c>
      <c r="BC30" s="53">
        <v>0</v>
      </c>
      <c r="BD30" s="53">
        <v>92396</v>
      </c>
      <c r="BE30" s="53">
        <v>0</v>
      </c>
      <c r="BF30" s="53">
        <v>0</v>
      </c>
      <c r="BG30" s="53">
        <v>92396</v>
      </c>
      <c r="BH30" s="53">
        <v>0</v>
      </c>
      <c r="BI30" s="53">
        <v>92396</v>
      </c>
      <c r="BJ30" s="53">
        <v>0</v>
      </c>
      <c r="BK30" s="53">
        <v>0</v>
      </c>
      <c r="BL30" s="53">
        <v>0</v>
      </c>
      <c r="BM30" s="53">
        <v>0</v>
      </c>
      <c r="BN30" s="53">
        <v>0</v>
      </c>
      <c r="BO30" s="53">
        <v>0</v>
      </c>
      <c r="BP30" s="53">
        <v>0</v>
      </c>
      <c r="BQ30" s="53">
        <v>0</v>
      </c>
      <c r="BR30" s="53">
        <v>0</v>
      </c>
      <c r="BS30" s="53">
        <v>0</v>
      </c>
      <c r="BT30" s="53">
        <v>0</v>
      </c>
      <c r="BU30" s="53">
        <v>0</v>
      </c>
      <c r="BV30" s="53">
        <v>0</v>
      </c>
      <c r="BW30" s="53">
        <v>0</v>
      </c>
      <c r="BX30" s="53">
        <v>0</v>
      </c>
      <c r="BY30" s="53">
        <v>0</v>
      </c>
      <c r="BZ30" s="53">
        <v>0</v>
      </c>
      <c r="CA30" s="53">
        <v>0</v>
      </c>
      <c r="CB30" s="53">
        <v>0</v>
      </c>
      <c r="CC30" s="53">
        <v>0</v>
      </c>
      <c r="CD30" s="53">
        <v>0</v>
      </c>
      <c r="CE30" s="53">
        <v>0</v>
      </c>
      <c r="CF30" s="53">
        <v>0</v>
      </c>
      <c r="CG30" s="53">
        <v>0</v>
      </c>
      <c r="CH30" s="53">
        <v>0</v>
      </c>
      <c r="CI30" s="53">
        <v>0</v>
      </c>
      <c r="CJ30" s="53">
        <v>0</v>
      </c>
      <c r="CK30" s="53">
        <v>0</v>
      </c>
      <c r="CL30" s="53">
        <v>0</v>
      </c>
      <c r="CM30" s="53">
        <v>0</v>
      </c>
      <c r="CN30" s="53">
        <v>0</v>
      </c>
      <c r="CO30" s="53">
        <v>0</v>
      </c>
      <c r="CP30" s="53">
        <v>0</v>
      </c>
      <c r="CQ30" s="53">
        <v>0</v>
      </c>
      <c r="CR30" s="53">
        <v>0</v>
      </c>
      <c r="CS30" s="53">
        <v>0</v>
      </c>
      <c r="CT30" s="53">
        <v>0</v>
      </c>
      <c r="CU30" s="53">
        <v>0</v>
      </c>
      <c r="CV30" s="53">
        <v>0</v>
      </c>
      <c r="CW30" s="53">
        <v>0</v>
      </c>
      <c r="CX30" s="53">
        <v>0</v>
      </c>
      <c r="CY30" s="53">
        <v>0</v>
      </c>
      <c r="CZ30" s="53">
        <v>0</v>
      </c>
      <c r="DA30" s="53">
        <v>0</v>
      </c>
      <c r="DB30" s="53">
        <v>0</v>
      </c>
      <c r="DC30" s="53">
        <v>0</v>
      </c>
      <c r="DD30" s="53">
        <v>0</v>
      </c>
      <c r="DE30" s="53">
        <v>0</v>
      </c>
      <c r="DF30" s="53">
        <v>0</v>
      </c>
      <c r="DG30" s="53">
        <v>0</v>
      </c>
      <c r="DH30" s="53">
        <v>0</v>
      </c>
      <c r="DI30" s="53">
        <v>0</v>
      </c>
      <c r="DJ30" s="53">
        <v>0</v>
      </c>
      <c r="DK30" s="53">
        <v>0</v>
      </c>
      <c r="DL30" s="53">
        <v>0</v>
      </c>
      <c r="DM30" s="53">
        <v>0</v>
      </c>
      <c r="DN30" s="53">
        <v>0</v>
      </c>
      <c r="DO30" s="53">
        <v>0</v>
      </c>
      <c r="DP30" s="53">
        <v>0</v>
      </c>
      <c r="DQ30" s="53">
        <v>0</v>
      </c>
      <c r="DR30" s="53">
        <v>0</v>
      </c>
      <c r="DS30" s="53">
        <v>0</v>
      </c>
      <c r="DT30" s="53">
        <v>0</v>
      </c>
      <c r="DU30" s="53">
        <v>0</v>
      </c>
      <c r="DV30" s="53">
        <v>0</v>
      </c>
      <c r="DW30" s="53">
        <v>0</v>
      </c>
      <c r="DX30" s="53">
        <v>0</v>
      </c>
      <c r="DY30" s="53">
        <v>0</v>
      </c>
      <c r="DZ30" s="53">
        <v>0</v>
      </c>
      <c r="EA30" s="53">
        <v>0</v>
      </c>
      <c r="EB30" s="53">
        <v>0</v>
      </c>
      <c r="EC30" s="53">
        <v>0</v>
      </c>
      <c r="ED30" s="53">
        <v>0</v>
      </c>
      <c r="EE30" s="53">
        <v>0</v>
      </c>
      <c r="EF30" s="53">
        <v>0</v>
      </c>
      <c r="EG30" s="53">
        <v>0</v>
      </c>
    </row>
    <row r="31" spans="1:137">
      <c r="A31" s="53" t="str">
        <f>T("473502")</f>
        <v>473502</v>
      </c>
      <c r="B31" s="53" t="s">
        <v>7</v>
      </c>
      <c r="C31" s="53">
        <v>1543545</v>
      </c>
      <c r="D31" s="53">
        <v>27646</v>
      </c>
      <c r="E31" s="53">
        <v>1571191</v>
      </c>
      <c r="F31" s="53">
        <v>1533407</v>
      </c>
      <c r="G31" s="53">
        <v>10497</v>
      </c>
      <c r="H31" s="53">
        <v>1543904</v>
      </c>
      <c r="J31" s="53">
        <v>1768254</v>
      </c>
      <c r="K31" s="53">
        <v>46712</v>
      </c>
      <c r="L31" s="53">
        <v>1814966</v>
      </c>
      <c r="M31" s="53">
        <v>1749176</v>
      </c>
      <c r="N31" s="53">
        <v>20353</v>
      </c>
      <c r="O31" s="53">
        <v>1769529</v>
      </c>
      <c r="P31" s="53">
        <v>14266</v>
      </c>
      <c r="Q31" s="53">
        <v>0</v>
      </c>
      <c r="R31" s="53">
        <v>14266</v>
      </c>
      <c r="S31" s="53">
        <v>14266</v>
      </c>
      <c r="T31" s="53">
        <v>0</v>
      </c>
      <c r="U31" s="53">
        <v>14266</v>
      </c>
      <c r="V31" s="53">
        <f t="shared" si="1"/>
        <v>1753988</v>
      </c>
      <c r="W31" s="53">
        <f t="shared" si="2"/>
        <v>46712</v>
      </c>
      <c r="X31" s="53">
        <f t="shared" si="3"/>
        <v>1800700</v>
      </c>
      <c r="Y31" s="53">
        <f t="shared" si="4"/>
        <v>1734910</v>
      </c>
      <c r="Z31" s="53">
        <f t="shared" si="5"/>
        <v>20353</v>
      </c>
      <c r="AA31" s="53">
        <f t="shared" si="6"/>
        <v>1755263</v>
      </c>
      <c r="AE31" s="53">
        <v>0</v>
      </c>
      <c r="AF31" s="53">
        <v>0</v>
      </c>
      <c r="AG31" s="53">
        <v>0</v>
      </c>
      <c r="AH31" s="53">
        <v>0</v>
      </c>
      <c r="AI31" s="53">
        <v>0</v>
      </c>
      <c r="AJ31" s="53">
        <v>0</v>
      </c>
      <c r="AK31" s="53">
        <v>0</v>
      </c>
      <c r="AL31" s="53">
        <v>0</v>
      </c>
      <c r="AM31" s="53">
        <v>0</v>
      </c>
      <c r="AN31" s="53">
        <v>0</v>
      </c>
      <c r="AO31" s="53">
        <v>0</v>
      </c>
      <c r="AP31" s="53">
        <v>0</v>
      </c>
      <c r="AQ31" s="53">
        <v>0</v>
      </c>
      <c r="AR31" s="53">
        <v>102597</v>
      </c>
      <c r="AS31" s="53">
        <v>2819</v>
      </c>
      <c r="AT31" s="53">
        <v>105416</v>
      </c>
      <c r="AU31" s="53">
        <v>0</v>
      </c>
      <c r="AV31" s="53">
        <v>0</v>
      </c>
      <c r="AW31" s="53">
        <v>101850</v>
      </c>
      <c r="AX31" s="53">
        <v>1116</v>
      </c>
      <c r="AY31" s="53">
        <v>102966</v>
      </c>
      <c r="AZ31" s="53">
        <v>0</v>
      </c>
      <c r="BA31" s="53">
        <v>0</v>
      </c>
      <c r="BB31" s="53">
        <v>275077</v>
      </c>
      <c r="BC31" s="53">
        <v>0</v>
      </c>
      <c r="BD31" s="53">
        <v>275077</v>
      </c>
      <c r="BE31" s="53">
        <v>0</v>
      </c>
      <c r="BF31" s="53">
        <v>0</v>
      </c>
      <c r="BG31" s="53">
        <v>275077</v>
      </c>
      <c r="BH31" s="53">
        <v>0</v>
      </c>
      <c r="BI31" s="53">
        <v>275077</v>
      </c>
      <c r="BJ31" s="53">
        <v>0</v>
      </c>
      <c r="BK31" s="53">
        <v>0</v>
      </c>
      <c r="BL31" s="53">
        <v>0</v>
      </c>
      <c r="BM31" s="53">
        <v>0</v>
      </c>
      <c r="BN31" s="53">
        <v>0</v>
      </c>
      <c r="BO31" s="53">
        <v>0</v>
      </c>
      <c r="BP31" s="53">
        <v>0</v>
      </c>
      <c r="BQ31" s="53">
        <v>0</v>
      </c>
      <c r="BR31" s="53">
        <v>0</v>
      </c>
      <c r="BS31" s="53">
        <v>0</v>
      </c>
      <c r="BT31" s="53">
        <v>0</v>
      </c>
      <c r="BU31" s="53">
        <v>0</v>
      </c>
      <c r="BV31" s="53">
        <v>0</v>
      </c>
      <c r="BW31" s="53">
        <v>0</v>
      </c>
      <c r="BX31" s="53">
        <v>0</v>
      </c>
      <c r="BY31" s="53">
        <v>0</v>
      </c>
      <c r="BZ31" s="53">
        <v>0</v>
      </c>
      <c r="CA31" s="53">
        <v>0</v>
      </c>
      <c r="CB31" s="53">
        <v>0</v>
      </c>
      <c r="CC31" s="53">
        <v>0</v>
      </c>
      <c r="CD31" s="53">
        <v>0</v>
      </c>
      <c r="CE31" s="53">
        <v>0</v>
      </c>
      <c r="CF31" s="53">
        <v>0</v>
      </c>
      <c r="CG31" s="53">
        <v>0</v>
      </c>
      <c r="CH31" s="53">
        <v>0</v>
      </c>
      <c r="CI31" s="53">
        <v>0</v>
      </c>
      <c r="CJ31" s="53">
        <v>0</v>
      </c>
      <c r="CK31" s="53">
        <v>0</v>
      </c>
      <c r="CL31" s="53">
        <v>0</v>
      </c>
      <c r="CM31" s="53">
        <v>0</v>
      </c>
      <c r="CN31" s="53">
        <v>0</v>
      </c>
      <c r="CO31" s="53">
        <v>0</v>
      </c>
      <c r="CP31" s="53">
        <v>0</v>
      </c>
      <c r="CQ31" s="53">
        <v>0</v>
      </c>
      <c r="CR31" s="53">
        <v>0</v>
      </c>
      <c r="CS31" s="53">
        <v>0</v>
      </c>
      <c r="CT31" s="53">
        <v>0</v>
      </c>
      <c r="CU31" s="53">
        <v>0</v>
      </c>
      <c r="CV31" s="53">
        <v>0</v>
      </c>
      <c r="CW31" s="53">
        <v>0</v>
      </c>
      <c r="CX31" s="53">
        <v>0</v>
      </c>
      <c r="CY31" s="53">
        <v>0</v>
      </c>
      <c r="CZ31" s="53">
        <v>0</v>
      </c>
      <c r="DA31" s="53">
        <v>0</v>
      </c>
      <c r="DB31" s="53">
        <v>0</v>
      </c>
      <c r="DC31" s="53">
        <v>0</v>
      </c>
      <c r="DD31" s="53">
        <v>0</v>
      </c>
      <c r="DE31" s="53">
        <v>0</v>
      </c>
      <c r="DF31" s="53">
        <v>0</v>
      </c>
      <c r="DG31" s="53">
        <v>0</v>
      </c>
      <c r="DH31" s="53">
        <v>0</v>
      </c>
      <c r="DI31" s="53">
        <v>0</v>
      </c>
      <c r="DJ31" s="53">
        <v>0</v>
      </c>
      <c r="DK31" s="53">
        <v>0</v>
      </c>
      <c r="DL31" s="53">
        <v>0</v>
      </c>
      <c r="DM31" s="53">
        <v>0</v>
      </c>
      <c r="DN31" s="53">
        <v>0</v>
      </c>
      <c r="DO31" s="53">
        <v>0</v>
      </c>
      <c r="DP31" s="53">
        <v>0</v>
      </c>
      <c r="DQ31" s="53">
        <v>0</v>
      </c>
      <c r="DR31" s="53">
        <v>0</v>
      </c>
      <c r="DS31" s="53">
        <v>0</v>
      </c>
      <c r="DT31" s="53">
        <v>0</v>
      </c>
      <c r="DU31" s="53">
        <v>0</v>
      </c>
      <c r="DV31" s="53">
        <v>0</v>
      </c>
      <c r="DW31" s="53">
        <v>0</v>
      </c>
      <c r="DX31" s="53">
        <v>0</v>
      </c>
      <c r="DY31" s="53">
        <v>0</v>
      </c>
      <c r="DZ31" s="53">
        <v>0</v>
      </c>
      <c r="EA31" s="53">
        <v>0</v>
      </c>
      <c r="EB31" s="53">
        <v>0</v>
      </c>
      <c r="EC31" s="53">
        <v>0</v>
      </c>
      <c r="ED31" s="53">
        <v>0</v>
      </c>
      <c r="EE31" s="53">
        <v>0</v>
      </c>
      <c r="EF31" s="53">
        <v>0</v>
      </c>
      <c r="EG31" s="53">
        <v>0</v>
      </c>
    </row>
    <row r="32" spans="1:137">
      <c r="A32" s="53" t="str">
        <f>T("473537")</f>
        <v>473537</v>
      </c>
      <c r="B32" s="53" t="s">
        <v>8</v>
      </c>
      <c r="C32" s="53">
        <v>29328</v>
      </c>
      <c r="D32" s="53">
        <v>507</v>
      </c>
      <c r="E32" s="53">
        <v>29835</v>
      </c>
      <c r="F32" s="53">
        <v>29049</v>
      </c>
      <c r="G32" s="53">
        <v>89</v>
      </c>
      <c r="H32" s="53">
        <v>29138</v>
      </c>
      <c r="J32" s="53">
        <v>25981</v>
      </c>
      <c r="K32" s="53">
        <v>2981</v>
      </c>
      <c r="L32" s="53">
        <v>28962</v>
      </c>
      <c r="M32" s="53">
        <v>25221</v>
      </c>
      <c r="N32" s="53">
        <v>973</v>
      </c>
      <c r="O32" s="53">
        <v>26194</v>
      </c>
      <c r="P32" s="53">
        <v>20</v>
      </c>
      <c r="Q32" s="53">
        <v>0</v>
      </c>
      <c r="R32" s="53">
        <v>20</v>
      </c>
      <c r="S32" s="53">
        <v>20</v>
      </c>
      <c r="T32" s="53">
        <v>0</v>
      </c>
      <c r="U32" s="53">
        <v>20</v>
      </c>
      <c r="V32" s="53">
        <f t="shared" si="1"/>
        <v>25961</v>
      </c>
      <c r="W32" s="53">
        <f t="shared" si="2"/>
        <v>2981</v>
      </c>
      <c r="X32" s="53">
        <f t="shared" si="3"/>
        <v>28942</v>
      </c>
      <c r="Y32" s="53">
        <f t="shared" si="4"/>
        <v>25201</v>
      </c>
      <c r="Z32" s="53">
        <f t="shared" si="5"/>
        <v>973</v>
      </c>
      <c r="AA32" s="53">
        <f t="shared" si="6"/>
        <v>26174</v>
      </c>
      <c r="AE32" s="53">
        <v>0</v>
      </c>
      <c r="AF32" s="53">
        <v>0</v>
      </c>
      <c r="AG32" s="53">
        <v>0</v>
      </c>
      <c r="AH32" s="53">
        <v>0</v>
      </c>
      <c r="AI32" s="53">
        <v>0</v>
      </c>
      <c r="AJ32" s="53">
        <v>0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2091</v>
      </c>
      <c r="AS32" s="53">
        <v>8</v>
      </c>
      <c r="AT32" s="53">
        <v>2099</v>
      </c>
      <c r="AU32" s="53">
        <v>0</v>
      </c>
      <c r="AV32" s="53">
        <v>0</v>
      </c>
      <c r="AW32" s="53">
        <v>2056</v>
      </c>
      <c r="AX32" s="53">
        <v>0</v>
      </c>
      <c r="AY32" s="53">
        <v>2056</v>
      </c>
      <c r="AZ32" s="53">
        <v>0</v>
      </c>
      <c r="BA32" s="53">
        <v>0</v>
      </c>
      <c r="BB32" s="53">
        <v>4249</v>
      </c>
      <c r="BC32" s="53">
        <v>0</v>
      </c>
      <c r="BD32" s="53">
        <v>4249</v>
      </c>
      <c r="BE32" s="53">
        <v>0</v>
      </c>
      <c r="BF32" s="53">
        <v>0</v>
      </c>
      <c r="BG32" s="53">
        <v>4249</v>
      </c>
      <c r="BH32" s="53">
        <v>0</v>
      </c>
      <c r="BI32" s="53">
        <v>4249</v>
      </c>
      <c r="BJ32" s="53">
        <v>0</v>
      </c>
      <c r="BK32" s="53">
        <v>0</v>
      </c>
      <c r="BL32" s="53">
        <v>0</v>
      </c>
      <c r="BM32" s="53">
        <v>0</v>
      </c>
      <c r="BN32" s="53">
        <v>0</v>
      </c>
      <c r="BO32" s="53">
        <v>0</v>
      </c>
      <c r="BP32" s="53">
        <v>0</v>
      </c>
      <c r="BQ32" s="53">
        <v>0</v>
      </c>
      <c r="BR32" s="53">
        <v>0</v>
      </c>
      <c r="BS32" s="53">
        <v>0</v>
      </c>
      <c r="BT32" s="53">
        <v>0</v>
      </c>
      <c r="BU32" s="53">
        <v>0</v>
      </c>
      <c r="BV32" s="53">
        <v>0</v>
      </c>
      <c r="BW32" s="53">
        <v>0</v>
      </c>
      <c r="BX32" s="53">
        <v>0</v>
      </c>
      <c r="BY32" s="53">
        <v>0</v>
      </c>
      <c r="BZ32" s="53">
        <v>0</v>
      </c>
      <c r="CA32" s="53">
        <v>0</v>
      </c>
      <c r="CB32" s="53">
        <v>0</v>
      </c>
      <c r="CC32" s="53">
        <v>0</v>
      </c>
      <c r="CD32" s="53">
        <v>0</v>
      </c>
      <c r="CE32" s="53">
        <v>0</v>
      </c>
      <c r="CF32" s="53">
        <v>0</v>
      </c>
      <c r="CG32" s="53">
        <v>0</v>
      </c>
      <c r="CH32" s="53">
        <v>0</v>
      </c>
      <c r="CI32" s="53">
        <v>0</v>
      </c>
      <c r="CJ32" s="53">
        <v>0</v>
      </c>
      <c r="CK32" s="53">
        <v>0</v>
      </c>
      <c r="CL32" s="53">
        <v>0</v>
      </c>
      <c r="CM32" s="53">
        <v>0</v>
      </c>
      <c r="CN32" s="53">
        <v>0</v>
      </c>
      <c r="CO32" s="53">
        <v>0</v>
      </c>
      <c r="CP32" s="53">
        <v>0</v>
      </c>
      <c r="CQ32" s="53">
        <v>0</v>
      </c>
      <c r="CR32" s="53">
        <v>0</v>
      </c>
      <c r="CS32" s="53">
        <v>0</v>
      </c>
      <c r="CT32" s="53">
        <v>0</v>
      </c>
      <c r="CU32" s="53">
        <v>0</v>
      </c>
      <c r="CV32" s="53">
        <v>0</v>
      </c>
      <c r="CW32" s="53">
        <v>0</v>
      </c>
      <c r="CX32" s="53">
        <v>0</v>
      </c>
      <c r="CY32" s="53">
        <v>0</v>
      </c>
      <c r="CZ32" s="53">
        <v>0</v>
      </c>
      <c r="DA32" s="53">
        <v>0</v>
      </c>
      <c r="DB32" s="53">
        <v>0</v>
      </c>
      <c r="DC32" s="53">
        <v>0</v>
      </c>
      <c r="DD32" s="53">
        <v>0</v>
      </c>
      <c r="DE32" s="53">
        <v>0</v>
      </c>
      <c r="DF32" s="53">
        <v>0</v>
      </c>
      <c r="DG32" s="53">
        <v>0</v>
      </c>
      <c r="DH32" s="53">
        <v>0</v>
      </c>
      <c r="DI32" s="53">
        <v>0</v>
      </c>
      <c r="DJ32" s="53">
        <v>0</v>
      </c>
      <c r="DK32" s="53">
        <v>0</v>
      </c>
      <c r="DL32" s="53">
        <v>0</v>
      </c>
      <c r="DM32" s="53">
        <v>0</v>
      </c>
      <c r="DN32" s="53">
        <v>0</v>
      </c>
      <c r="DO32" s="53">
        <v>0</v>
      </c>
      <c r="DP32" s="53">
        <v>0</v>
      </c>
      <c r="DQ32" s="53">
        <v>0</v>
      </c>
      <c r="DR32" s="53">
        <v>0</v>
      </c>
      <c r="DS32" s="53">
        <v>0</v>
      </c>
      <c r="DT32" s="53">
        <v>11727</v>
      </c>
      <c r="DU32" s="53">
        <v>0</v>
      </c>
      <c r="DV32" s="53">
        <v>11727</v>
      </c>
      <c r="DW32" s="53">
        <v>0</v>
      </c>
      <c r="DX32" s="53">
        <v>0</v>
      </c>
      <c r="DY32" s="53">
        <v>11727</v>
      </c>
      <c r="DZ32" s="53">
        <v>0</v>
      </c>
      <c r="EA32" s="53">
        <v>11727</v>
      </c>
      <c r="EB32" s="53">
        <v>0</v>
      </c>
      <c r="EC32" s="53">
        <v>0</v>
      </c>
      <c r="ED32" s="53">
        <v>0</v>
      </c>
      <c r="EE32" s="53">
        <v>0</v>
      </c>
      <c r="EF32" s="53">
        <v>0</v>
      </c>
      <c r="EG32" s="53">
        <v>0</v>
      </c>
    </row>
    <row r="33" spans="1:137">
      <c r="A33" s="53" t="str">
        <f>T("473545")</f>
        <v>473545</v>
      </c>
      <c r="B33" s="53" t="s">
        <v>9</v>
      </c>
      <c r="C33" s="53">
        <v>32604</v>
      </c>
      <c r="D33" s="53">
        <v>648</v>
      </c>
      <c r="E33" s="53">
        <v>33252</v>
      </c>
      <c r="F33" s="53">
        <v>32036</v>
      </c>
      <c r="G33" s="53">
        <v>359</v>
      </c>
      <c r="H33" s="53">
        <v>32395</v>
      </c>
      <c r="J33" s="53">
        <v>35281</v>
      </c>
      <c r="K33" s="53">
        <v>16530</v>
      </c>
      <c r="L33" s="53">
        <v>51811</v>
      </c>
      <c r="M33" s="53">
        <v>33798</v>
      </c>
      <c r="N33" s="53">
        <v>2508</v>
      </c>
      <c r="O33" s="53">
        <v>36306</v>
      </c>
      <c r="P33" s="53">
        <v>692</v>
      </c>
      <c r="Q33" s="53">
        <v>0</v>
      </c>
      <c r="R33" s="53">
        <v>692</v>
      </c>
      <c r="S33" s="53">
        <v>692</v>
      </c>
      <c r="T33" s="53">
        <v>0</v>
      </c>
      <c r="U33" s="53">
        <v>692</v>
      </c>
      <c r="V33" s="53">
        <f t="shared" si="1"/>
        <v>34589</v>
      </c>
      <c r="W33" s="53">
        <f t="shared" si="2"/>
        <v>16530</v>
      </c>
      <c r="X33" s="53">
        <f t="shared" si="3"/>
        <v>51119</v>
      </c>
      <c r="Y33" s="53">
        <f t="shared" si="4"/>
        <v>33106</v>
      </c>
      <c r="Z33" s="53">
        <f t="shared" si="5"/>
        <v>2508</v>
      </c>
      <c r="AA33" s="53">
        <f t="shared" si="6"/>
        <v>35614</v>
      </c>
      <c r="AE33" s="53">
        <v>0</v>
      </c>
      <c r="AF33" s="53">
        <v>0</v>
      </c>
      <c r="AG33" s="53">
        <v>0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2089</v>
      </c>
      <c r="AS33" s="53">
        <v>168</v>
      </c>
      <c r="AT33" s="53">
        <v>2257</v>
      </c>
      <c r="AU33" s="53">
        <v>0</v>
      </c>
      <c r="AV33" s="53">
        <v>0</v>
      </c>
      <c r="AW33" s="53">
        <v>2089</v>
      </c>
      <c r="AX33" s="53">
        <v>31</v>
      </c>
      <c r="AY33" s="53">
        <v>2120</v>
      </c>
      <c r="AZ33" s="53">
        <v>0</v>
      </c>
      <c r="BA33" s="53">
        <v>0</v>
      </c>
      <c r="BB33" s="53">
        <v>4839</v>
      </c>
      <c r="BC33" s="53">
        <v>0</v>
      </c>
      <c r="BD33" s="53">
        <v>4839</v>
      </c>
      <c r="BE33" s="53">
        <v>0</v>
      </c>
      <c r="BF33" s="53">
        <v>0</v>
      </c>
      <c r="BG33" s="53">
        <v>4839</v>
      </c>
      <c r="BH33" s="53">
        <v>0</v>
      </c>
      <c r="BI33" s="53">
        <v>4839</v>
      </c>
      <c r="BJ33" s="53">
        <v>0</v>
      </c>
      <c r="BK33" s="53">
        <v>0</v>
      </c>
      <c r="BL33" s="53">
        <v>0</v>
      </c>
      <c r="BM33" s="53">
        <v>0</v>
      </c>
      <c r="BN33" s="53">
        <v>0</v>
      </c>
      <c r="BO33" s="53">
        <v>0</v>
      </c>
      <c r="BP33" s="53">
        <v>0</v>
      </c>
      <c r="BQ33" s="53">
        <v>0</v>
      </c>
      <c r="BR33" s="53">
        <v>0</v>
      </c>
      <c r="BS33" s="53">
        <v>0</v>
      </c>
      <c r="BT33" s="53">
        <v>0</v>
      </c>
      <c r="BU33" s="53">
        <v>0</v>
      </c>
      <c r="BV33" s="53">
        <v>0</v>
      </c>
      <c r="BW33" s="53">
        <v>0</v>
      </c>
      <c r="BX33" s="53">
        <v>0</v>
      </c>
      <c r="BY33" s="53">
        <v>0</v>
      </c>
      <c r="BZ33" s="53">
        <v>0</v>
      </c>
      <c r="CA33" s="53">
        <v>0</v>
      </c>
      <c r="CB33" s="53">
        <v>0</v>
      </c>
      <c r="CC33" s="53">
        <v>0</v>
      </c>
      <c r="CD33" s="53">
        <v>0</v>
      </c>
      <c r="CE33" s="53">
        <v>0</v>
      </c>
      <c r="CF33" s="53">
        <v>0</v>
      </c>
      <c r="CG33" s="53">
        <v>0</v>
      </c>
      <c r="CH33" s="53">
        <v>0</v>
      </c>
      <c r="CI33" s="53">
        <v>0</v>
      </c>
      <c r="CJ33" s="53">
        <v>0</v>
      </c>
      <c r="CK33" s="53">
        <v>0</v>
      </c>
      <c r="CL33" s="53">
        <v>0</v>
      </c>
      <c r="CM33" s="53">
        <v>0</v>
      </c>
      <c r="CN33" s="53">
        <v>0</v>
      </c>
      <c r="CO33" s="53">
        <v>0</v>
      </c>
      <c r="CP33" s="53">
        <v>0</v>
      </c>
      <c r="CQ33" s="53">
        <v>0</v>
      </c>
      <c r="CR33" s="53">
        <v>0</v>
      </c>
      <c r="CS33" s="53">
        <v>0</v>
      </c>
      <c r="CT33" s="53">
        <v>0</v>
      </c>
      <c r="CU33" s="53">
        <v>0</v>
      </c>
      <c r="CV33" s="53">
        <v>0</v>
      </c>
      <c r="CW33" s="53">
        <v>0</v>
      </c>
      <c r="CX33" s="53">
        <v>0</v>
      </c>
      <c r="CY33" s="53">
        <v>0</v>
      </c>
      <c r="CZ33" s="53">
        <v>0</v>
      </c>
      <c r="DA33" s="53">
        <v>0</v>
      </c>
      <c r="DB33" s="53">
        <v>0</v>
      </c>
      <c r="DC33" s="53">
        <v>0</v>
      </c>
      <c r="DD33" s="53">
        <v>0</v>
      </c>
      <c r="DE33" s="53">
        <v>0</v>
      </c>
      <c r="DF33" s="53">
        <v>0</v>
      </c>
      <c r="DG33" s="53">
        <v>0</v>
      </c>
      <c r="DH33" s="53">
        <v>0</v>
      </c>
      <c r="DI33" s="53">
        <v>0</v>
      </c>
      <c r="DJ33" s="53">
        <v>0</v>
      </c>
      <c r="DK33" s="53">
        <v>0</v>
      </c>
      <c r="DL33" s="53">
        <v>0</v>
      </c>
      <c r="DM33" s="53">
        <v>0</v>
      </c>
      <c r="DN33" s="53">
        <v>0</v>
      </c>
      <c r="DO33" s="53">
        <v>0</v>
      </c>
      <c r="DP33" s="53">
        <v>0</v>
      </c>
      <c r="DQ33" s="53">
        <v>0</v>
      </c>
      <c r="DR33" s="53">
        <v>0</v>
      </c>
      <c r="DS33" s="53">
        <v>0</v>
      </c>
      <c r="DT33" s="53">
        <v>0</v>
      </c>
      <c r="DU33" s="53">
        <v>0</v>
      </c>
      <c r="DV33" s="53">
        <v>0</v>
      </c>
      <c r="DW33" s="53">
        <v>0</v>
      </c>
      <c r="DX33" s="53">
        <v>0</v>
      </c>
      <c r="DY33" s="53">
        <v>0</v>
      </c>
      <c r="DZ33" s="53">
        <v>0</v>
      </c>
      <c r="EA33" s="53">
        <v>0</v>
      </c>
      <c r="EB33" s="53">
        <v>0</v>
      </c>
      <c r="EC33" s="53">
        <v>0</v>
      </c>
      <c r="ED33" s="53">
        <v>0</v>
      </c>
      <c r="EE33" s="53">
        <v>0</v>
      </c>
      <c r="EF33" s="53">
        <v>0</v>
      </c>
      <c r="EG33" s="53">
        <v>0</v>
      </c>
    </row>
    <row r="34" spans="1:137">
      <c r="A34" s="53" t="str">
        <f>T("473553")</f>
        <v>473553</v>
      </c>
      <c r="B34" s="53" t="s">
        <v>41</v>
      </c>
      <c r="C34" s="53">
        <v>20817</v>
      </c>
      <c r="D34" s="53">
        <v>4275</v>
      </c>
      <c r="E34" s="53">
        <v>25092</v>
      </c>
      <c r="F34" s="53">
        <v>19281</v>
      </c>
      <c r="G34" s="53">
        <v>922</v>
      </c>
      <c r="H34" s="53">
        <v>20203</v>
      </c>
      <c r="J34" s="53">
        <v>26714</v>
      </c>
      <c r="K34" s="53">
        <v>7938</v>
      </c>
      <c r="L34" s="53">
        <v>34652</v>
      </c>
      <c r="M34" s="53">
        <v>23979</v>
      </c>
      <c r="N34" s="53">
        <v>1095</v>
      </c>
      <c r="O34" s="53">
        <v>25074</v>
      </c>
      <c r="P34" s="53">
        <v>482</v>
      </c>
      <c r="Q34" s="53">
        <v>0</v>
      </c>
      <c r="R34" s="53">
        <v>482</v>
      </c>
      <c r="S34" s="53">
        <v>482</v>
      </c>
      <c r="T34" s="53">
        <v>0</v>
      </c>
      <c r="U34" s="53">
        <v>482</v>
      </c>
      <c r="V34" s="53">
        <f t="shared" si="1"/>
        <v>26232</v>
      </c>
      <c r="W34" s="53">
        <f t="shared" si="2"/>
        <v>7938</v>
      </c>
      <c r="X34" s="53">
        <f t="shared" si="3"/>
        <v>34170</v>
      </c>
      <c r="Y34" s="53">
        <f t="shared" si="4"/>
        <v>23497</v>
      </c>
      <c r="Z34" s="53">
        <f t="shared" si="5"/>
        <v>1095</v>
      </c>
      <c r="AA34" s="53">
        <f t="shared" si="6"/>
        <v>24592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2247</v>
      </c>
      <c r="AS34" s="53">
        <v>217</v>
      </c>
      <c r="AT34" s="53">
        <v>2464</v>
      </c>
      <c r="AU34" s="53">
        <v>0</v>
      </c>
      <c r="AV34" s="53">
        <v>0</v>
      </c>
      <c r="AW34" s="53">
        <v>2048</v>
      </c>
      <c r="AX34" s="53">
        <v>65</v>
      </c>
      <c r="AY34" s="53">
        <v>2113</v>
      </c>
      <c r="AZ34" s="53">
        <v>0</v>
      </c>
      <c r="BA34" s="53">
        <v>0</v>
      </c>
      <c r="BB34" s="53">
        <v>4955</v>
      </c>
      <c r="BC34" s="53">
        <v>0</v>
      </c>
      <c r="BD34" s="53">
        <v>4955</v>
      </c>
      <c r="BE34" s="53">
        <v>0</v>
      </c>
      <c r="BF34" s="53">
        <v>0</v>
      </c>
      <c r="BG34" s="53">
        <v>4955</v>
      </c>
      <c r="BH34" s="53">
        <v>0</v>
      </c>
      <c r="BI34" s="53">
        <v>4955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53">
        <v>0</v>
      </c>
      <c r="BP34" s="53">
        <v>0</v>
      </c>
      <c r="BQ34" s="53">
        <v>0</v>
      </c>
      <c r="BR34" s="53">
        <v>0</v>
      </c>
      <c r="BS34" s="53">
        <v>0</v>
      </c>
      <c r="BT34" s="53">
        <v>0</v>
      </c>
      <c r="BU34" s="53">
        <v>0</v>
      </c>
      <c r="BV34" s="53">
        <v>0</v>
      </c>
      <c r="BW34" s="53">
        <v>0</v>
      </c>
      <c r="BX34" s="53">
        <v>0</v>
      </c>
      <c r="BY34" s="53">
        <v>0</v>
      </c>
      <c r="BZ34" s="53">
        <v>0</v>
      </c>
      <c r="CA34" s="53">
        <v>0</v>
      </c>
      <c r="CB34" s="53">
        <v>0</v>
      </c>
      <c r="CC34" s="53">
        <v>0</v>
      </c>
      <c r="CD34" s="53">
        <v>0</v>
      </c>
      <c r="CE34" s="53">
        <v>0</v>
      </c>
      <c r="CF34" s="53">
        <v>0</v>
      </c>
      <c r="CG34" s="53">
        <v>0</v>
      </c>
      <c r="CH34" s="53">
        <v>0</v>
      </c>
      <c r="CI34" s="53">
        <v>0</v>
      </c>
      <c r="CJ34" s="53">
        <v>0</v>
      </c>
      <c r="CK34" s="53">
        <v>0</v>
      </c>
      <c r="CL34" s="53">
        <v>0</v>
      </c>
      <c r="CM34" s="53">
        <v>0</v>
      </c>
      <c r="CN34" s="53">
        <v>0</v>
      </c>
      <c r="CO34" s="53">
        <v>0</v>
      </c>
      <c r="CP34" s="53">
        <v>0</v>
      </c>
      <c r="CQ34" s="53">
        <v>0</v>
      </c>
      <c r="CR34" s="53">
        <v>0</v>
      </c>
      <c r="CS34" s="53">
        <v>0</v>
      </c>
      <c r="CT34" s="53">
        <v>0</v>
      </c>
      <c r="CU34" s="53">
        <v>0</v>
      </c>
      <c r="CV34" s="53">
        <v>0</v>
      </c>
      <c r="CW34" s="53">
        <v>0</v>
      </c>
      <c r="CX34" s="53">
        <v>0</v>
      </c>
      <c r="CY34" s="53">
        <v>0</v>
      </c>
      <c r="CZ34" s="53">
        <v>0</v>
      </c>
      <c r="DA34" s="53">
        <v>0</v>
      </c>
      <c r="DB34" s="53">
        <v>0</v>
      </c>
      <c r="DC34" s="53">
        <v>0</v>
      </c>
      <c r="DD34" s="53">
        <v>0</v>
      </c>
      <c r="DE34" s="53">
        <v>0</v>
      </c>
      <c r="DF34" s="53">
        <v>0</v>
      </c>
      <c r="DG34" s="53">
        <v>0</v>
      </c>
      <c r="DH34" s="53">
        <v>0</v>
      </c>
      <c r="DI34" s="53">
        <v>0</v>
      </c>
      <c r="DJ34" s="53">
        <v>0</v>
      </c>
      <c r="DK34" s="53">
        <v>0</v>
      </c>
      <c r="DL34" s="53">
        <v>0</v>
      </c>
      <c r="DM34" s="53">
        <v>0</v>
      </c>
      <c r="DN34" s="53">
        <v>0</v>
      </c>
      <c r="DO34" s="53">
        <v>0</v>
      </c>
      <c r="DP34" s="53">
        <v>0</v>
      </c>
      <c r="DQ34" s="53">
        <v>0</v>
      </c>
      <c r="DR34" s="53">
        <v>0</v>
      </c>
      <c r="DS34" s="53">
        <v>0</v>
      </c>
      <c r="DT34" s="53">
        <v>0</v>
      </c>
      <c r="DU34" s="53">
        <v>0</v>
      </c>
      <c r="DV34" s="53">
        <v>0</v>
      </c>
      <c r="DW34" s="53">
        <v>0</v>
      </c>
      <c r="DX34" s="53">
        <v>0</v>
      </c>
      <c r="DY34" s="53">
        <v>0</v>
      </c>
      <c r="DZ34" s="53">
        <v>0</v>
      </c>
      <c r="EA34" s="53">
        <v>0</v>
      </c>
      <c r="EB34" s="53">
        <v>0</v>
      </c>
      <c r="EC34" s="53">
        <v>0</v>
      </c>
      <c r="ED34" s="53">
        <v>0</v>
      </c>
      <c r="EE34" s="53">
        <v>0</v>
      </c>
      <c r="EF34" s="53">
        <v>0</v>
      </c>
      <c r="EG34" s="53">
        <v>0</v>
      </c>
    </row>
    <row r="35" spans="1:137">
      <c r="A35" s="53" t="str">
        <f>T("473561")</f>
        <v>473561</v>
      </c>
      <c r="B35" s="53" t="s">
        <v>10</v>
      </c>
      <c r="C35" s="53">
        <v>11962</v>
      </c>
      <c r="D35" s="53">
        <v>871</v>
      </c>
      <c r="E35" s="53">
        <v>12833</v>
      </c>
      <c r="F35" s="53">
        <v>11687</v>
      </c>
      <c r="G35" s="53">
        <v>266</v>
      </c>
      <c r="H35" s="53">
        <v>11953</v>
      </c>
      <c r="J35" s="53">
        <v>9506</v>
      </c>
      <c r="K35" s="53">
        <v>662</v>
      </c>
      <c r="L35" s="53">
        <v>10168</v>
      </c>
      <c r="M35" s="53">
        <v>9131</v>
      </c>
      <c r="N35" s="53">
        <v>79</v>
      </c>
      <c r="O35" s="53">
        <v>9210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f t="shared" si="1"/>
        <v>9506</v>
      </c>
      <c r="W35" s="53">
        <f t="shared" si="2"/>
        <v>662</v>
      </c>
      <c r="X35" s="53">
        <f t="shared" si="3"/>
        <v>10168</v>
      </c>
      <c r="Y35" s="53">
        <f t="shared" si="4"/>
        <v>9131</v>
      </c>
      <c r="Z35" s="53">
        <f t="shared" si="5"/>
        <v>79</v>
      </c>
      <c r="AA35" s="53">
        <f t="shared" si="6"/>
        <v>9210</v>
      </c>
      <c r="AE35" s="53">
        <v>0</v>
      </c>
      <c r="AF35" s="53">
        <v>0</v>
      </c>
      <c r="AG35" s="53">
        <v>0</v>
      </c>
      <c r="AH35" s="53">
        <v>0</v>
      </c>
      <c r="AI35" s="53">
        <v>0</v>
      </c>
      <c r="AJ35" s="53">
        <v>0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575</v>
      </c>
      <c r="AS35" s="53">
        <v>4</v>
      </c>
      <c r="AT35" s="53">
        <v>579</v>
      </c>
      <c r="AU35" s="53">
        <v>0</v>
      </c>
      <c r="AV35" s="53">
        <v>0</v>
      </c>
      <c r="AW35" s="53">
        <v>549</v>
      </c>
      <c r="AX35" s="53">
        <v>4</v>
      </c>
      <c r="AY35" s="53">
        <v>553</v>
      </c>
      <c r="AZ35" s="53">
        <v>0</v>
      </c>
      <c r="BA35" s="53">
        <v>0</v>
      </c>
      <c r="BB35" s="53">
        <v>2734</v>
      </c>
      <c r="BC35" s="53">
        <v>0</v>
      </c>
      <c r="BD35" s="53">
        <v>2734</v>
      </c>
      <c r="BE35" s="53">
        <v>0</v>
      </c>
      <c r="BF35" s="53">
        <v>0</v>
      </c>
      <c r="BG35" s="53">
        <v>2734</v>
      </c>
      <c r="BH35" s="53">
        <v>0</v>
      </c>
      <c r="BI35" s="53">
        <v>2734</v>
      </c>
      <c r="BJ35" s="53">
        <v>0</v>
      </c>
      <c r="BK35" s="53">
        <v>0</v>
      </c>
      <c r="BL35" s="53">
        <v>0</v>
      </c>
      <c r="BM35" s="53">
        <v>0</v>
      </c>
      <c r="BN35" s="53">
        <v>0</v>
      </c>
      <c r="BO35" s="53">
        <v>0</v>
      </c>
      <c r="BP35" s="53">
        <v>0</v>
      </c>
      <c r="BQ35" s="53">
        <v>0</v>
      </c>
      <c r="BR35" s="53">
        <v>0</v>
      </c>
      <c r="BS35" s="53">
        <v>0</v>
      </c>
      <c r="BT35" s="53">
        <v>0</v>
      </c>
      <c r="BU35" s="53">
        <v>0</v>
      </c>
      <c r="BV35" s="53">
        <v>0</v>
      </c>
      <c r="BW35" s="53">
        <v>0</v>
      </c>
      <c r="BX35" s="53">
        <v>0</v>
      </c>
      <c r="BY35" s="53">
        <v>0</v>
      </c>
      <c r="BZ35" s="53">
        <v>0</v>
      </c>
      <c r="CA35" s="53">
        <v>0</v>
      </c>
      <c r="CB35" s="53">
        <v>0</v>
      </c>
      <c r="CC35" s="53">
        <v>0</v>
      </c>
      <c r="CD35" s="53">
        <v>0</v>
      </c>
      <c r="CE35" s="53">
        <v>0</v>
      </c>
      <c r="CF35" s="53">
        <v>0</v>
      </c>
      <c r="CG35" s="53">
        <v>0</v>
      </c>
      <c r="CH35" s="53">
        <v>0</v>
      </c>
      <c r="CI35" s="53">
        <v>0</v>
      </c>
      <c r="CJ35" s="53">
        <v>0</v>
      </c>
      <c r="CK35" s="53">
        <v>0</v>
      </c>
      <c r="CL35" s="53">
        <v>0</v>
      </c>
      <c r="CM35" s="53">
        <v>0</v>
      </c>
      <c r="CN35" s="53">
        <v>0</v>
      </c>
      <c r="CO35" s="53">
        <v>0</v>
      </c>
      <c r="CP35" s="53">
        <v>0</v>
      </c>
      <c r="CQ35" s="53">
        <v>0</v>
      </c>
      <c r="CR35" s="53">
        <v>0</v>
      </c>
      <c r="CS35" s="53">
        <v>0</v>
      </c>
      <c r="CT35" s="53">
        <v>0</v>
      </c>
      <c r="CU35" s="53">
        <v>0</v>
      </c>
      <c r="CV35" s="53">
        <v>0</v>
      </c>
      <c r="CW35" s="53">
        <v>0</v>
      </c>
      <c r="CX35" s="53">
        <v>0</v>
      </c>
      <c r="CY35" s="53">
        <v>0</v>
      </c>
      <c r="CZ35" s="53">
        <v>0</v>
      </c>
      <c r="DA35" s="53">
        <v>0</v>
      </c>
      <c r="DB35" s="53">
        <v>0</v>
      </c>
      <c r="DC35" s="53">
        <v>0</v>
      </c>
      <c r="DD35" s="53">
        <v>0</v>
      </c>
      <c r="DE35" s="53">
        <v>0</v>
      </c>
      <c r="DF35" s="53">
        <v>0</v>
      </c>
      <c r="DG35" s="53">
        <v>0</v>
      </c>
      <c r="DH35" s="53">
        <v>0</v>
      </c>
      <c r="DI35" s="53">
        <v>0</v>
      </c>
      <c r="DJ35" s="53">
        <v>0</v>
      </c>
      <c r="DK35" s="53">
        <v>0</v>
      </c>
      <c r="DL35" s="53">
        <v>0</v>
      </c>
      <c r="DM35" s="53">
        <v>0</v>
      </c>
      <c r="DN35" s="53">
        <v>0</v>
      </c>
      <c r="DO35" s="53">
        <v>0</v>
      </c>
      <c r="DP35" s="53">
        <v>0</v>
      </c>
      <c r="DQ35" s="53">
        <v>0</v>
      </c>
      <c r="DR35" s="53">
        <v>0</v>
      </c>
      <c r="DS35" s="53">
        <v>0</v>
      </c>
      <c r="DT35" s="53">
        <v>0</v>
      </c>
      <c r="DU35" s="53">
        <v>0</v>
      </c>
      <c r="DV35" s="53">
        <v>0</v>
      </c>
      <c r="DW35" s="53">
        <v>0</v>
      </c>
      <c r="DX35" s="53">
        <v>0</v>
      </c>
      <c r="DY35" s="53">
        <v>0</v>
      </c>
      <c r="DZ35" s="53">
        <v>0</v>
      </c>
      <c r="EA35" s="53">
        <v>0</v>
      </c>
      <c r="EB35" s="53">
        <v>0</v>
      </c>
      <c r="EC35" s="53">
        <v>0</v>
      </c>
      <c r="ED35" s="53">
        <v>0</v>
      </c>
      <c r="EE35" s="53">
        <v>0</v>
      </c>
      <c r="EF35" s="53">
        <v>0</v>
      </c>
      <c r="EG35" s="53">
        <v>0</v>
      </c>
    </row>
    <row r="36" spans="1:137">
      <c r="A36" s="53" t="str">
        <f>T("473570")</f>
        <v>473570</v>
      </c>
      <c r="B36" s="53" t="s">
        <v>11</v>
      </c>
      <c r="C36" s="53">
        <v>55884</v>
      </c>
      <c r="D36" s="53">
        <v>1636</v>
      </c>
      <c r="E36" s="53">
        <v>57520</v>
      </c>
      <c r="F36" s="53">
        <v>55225</v>
      </c>
      <c r="G36" s="53">
        <v>824</v>
      </c>
      <c r="H36" s="53">
        <v>56049</v>
      </c>
      <c r="J36" s="53">
        <v>78644</v>
      </c>
      <c r="K36" s="53">
        <v>8224</v>
      </c>
      <c r="L36" s="53">
        <v>86868</v>
      </c>
      <c r="M36" s="53">
        <v>77508</v>
      </c>
      <c r="N36" s="53">
        <v>487</v>
      </c>
      <c r="O36" s="53">
        <v>77995</v>
      </c>
      <c r="P36" s="53">
        <v>9157</v>
      </c>
      <c r="Q36" s="53">
        <v>0</v>
      </c>
      <c r="R36" s="53">
        <v>9157</v>
      </c>
      <c r="S36" s="53">
        <v>9157</v>
      </c>
      <c r="T36" s="53">
        <v>0</v>
      </c>
      <c r="U36" s="53">
        <v>9157</v>
      </c>
      <c r="V36" s="53">
        <f t="shared" si="1"/>
        <v>69487</v>
      </c>
      <c r="W36" s="53">
        <f t="shared" si="2"/>
        <v>8224</v>
      </c>
      <c r="X36" s="53">
        <f t="shared" si="3"/>
        <v>77711</v>
      </c>
      <c r="Y36" s="53">
        <f t="shared" si="4"/>
        <v>68351</v>
      </c>
      <c r="Z36" s="53">
        <f t="shared" si="5"/>
        <v>487</v>
      </c>
      <c r="AA36" s="53">
        <f t="shared" si="6"/>
        <v>68838</v>
      </c>
      <c r="AE36" s="53">
        <v>0</v>
      </c>
      <c r="AF36" s="53">
        <v>0</v>
      </c>
      <c r="AG36" s="53">
        <v>0</v>
      </c>
      <c r="AH36" s="53">
        <v>0</v>
      </c>
      <c r="AI36" s="53">
        <v>0</v>
      </c>
      <c r="AJ36" s="53">
        <v>0</v>
      </c>
      <c r="AK36" s="53">
        <v>0</v>
      </c>
      <c r="AL36" s="53">
        <v>0</v>
      </c>
      <c r="AM36" s="53">
        <v>0</v>
      </c>
      <c r="AN36" s="53">
        <v>0</v>
      </c>
      <c r="AO36" s="53">
        <v>0</v>
      </c>
      <c r="AP36" s="53">
        <v>0</v>
      </c>
      <c r="AQ36" s="53">
        <v>0</v>
      </c>
      <c r="AR36" s="53">
        <v>4725</v>
      </c>
      <c r="AS36" s="53">
        <v>668</v>
      </c>
      <c r="AT36" s="53">
        <v>5393</v>
      </c>
      <c r="AU36" s="53">
        <v>0</v>
      </c>
      <c r="AV36" s="53">
        <v>0</v>
      </c>
      <c r="AW36" s="53">
        <v>4603</v>
      </c>
      <c r="AX36" s="53">
        <v>84</v>
      </c>
      <c r="AY36" s="53">
        <v>4687</v>
      </c>
      <c r="AZ36" s="53">
        <v>0</v>
      </c>
      <c r="BA36" s="53">
        <v>0</v>
      </c>
      <c r="BB36" s="53">
        <v>14573</v>
      </c>
      <c r="BC36" s="53">
        <v>0</v>
      </c>
      <c r="BD36" s="53">
        <v>14573</v>
      </c>
      <c r="BE36" s="53">
        <v>0</v>
      </c>
      <c r="BF36" s="53">
        <v>0</v>
      </c>
      <c r="BG36" s="53">
        <v>14573</v>
      </c>
      <c r="BH36" s="53">
        <v>0</v>
      </c>
      <c r="BI36" s="53">
        <v>14573</v>
      </c>
      <c r="BJ36" s="53">
        <v>0</v>
      </c>
      <c r="BK36" s="53">
        <v>0</v>
      </c>
      <c r="BL36" s="53">
        <v>68</v>
      </c>
      <c r="BM36" s="53">
        <v>0</v>
      </c>
      <c r="BN36" s="53">
        <v>68</v>
      </c>
      <c r="BO36" s="53">
        <v>0</v>
      </c>
      <c r="BP36" s="53">
        <v>0</v>
      </c>
      <c r="BQ36" s="53">
        <v>68</v>
      </c>
      <c r="BR36" s="53">
        <v>0</v>
      </c>
      <c r="BS36" s="53">
        <v>68</v>
      </c>
      <c r="BT36" s="53">
        <v>0</v>
      </c>
      <c r="BU36" s="53">
        <v>0</v>
      </c>
      <c r="BV36" s="53">
        <v>0</v>
      </c>
      <c r="BW36" s="53">
        <v>0</v>
      </c>
      <c r="BX36" s="53">
        <v>0</v>
      </c>
      <c r="BY36" s="53">
        <v>0</v>
      </c>
      <c r="BZ36" s="53">
        <v>0</v>
      </c>
      <c r="CA36" s="53">
        <v>0</v>
      </c>
      <c r="CB36" s="53">
        <v>0</v>
      </c>
      <c r="CC36" s="53">
        <v>0</v>
      </c>
      <c r="CD36" s="53">
        <v>0</v>
      </c>
      <c r="CE36" s="53">
        <v>0</v>
      </c>
      <c r="CF36" s="53">
        <v>0</v>
      </c>
      <c r="CG36" s="53">
        <v>0</v>
      </c>
      <c r="CH36" s="53">
        <v>0</v>
      </c>
      <c r="CI36" s="53">
        <v>0</v>
      </c>
      <c r="CJ36" s="53">
        <v>0</v>
      </c>
      <c r="CK36" s="53">
        <v>0</v>
      </c>
      <c r="CL36" s="53">
        <v>0</v>
      </c>
      <c r="CM36" s="53">
        <v>0</v>
      </c>
      <c r="CN36" s="53">
        <v>0</v>
      </c>
      <c r="CO36" s="53">
        <v>0</v>
      </c>
      <c r="CP36" s="53">
        <v>0</v>
      </c>
      <c r="CQ36" s="53">
        <v>0</v>
      </c>
      <c r="CR36" s="53">
        <v>0</v>
      </c>
      <c r="CS36" s="53">
        <v>0</v>
      </c>
      <c r="CT36" s="53">
        <v>0</v>
      </c>
      <c r="CU36" s="53">
        <v>0</v>
      </c>
      <c r="CV36" s="53">
        <v>0</v>
      </c>
      <c r="CW36" s="53">
        <v>0</v>
      </c>
      <c r="CX36" s="53">
        <v>0</v>
      </c>
      <c r="CY36" s="53">
        <v>0</v>
      </c>
      <c r="CZ36" s="53">
        <v>0</v>
      </c>
      <c r="DA36" s="53">
        <v>0</v>
      </c>
      <c r="DB36" s="53">
        <v>0</v>
      </c>
      <c r="DC36" s="53">
        <v>0</v>
      </c>
      <c r="DD36" s="53">
        <v>0</v>
      </c>
      <c r="DE36" s="53">
        <v>0</v>
      </c>
      <c r="DF36" s="53">
        <v>0</v>
      </c>
      <c r="DG36" s="53">
        <v>0</v>
      </c>
      <c r="DH36" s="53">
        <v>0</v>
      </c>
      <c r="DI36" s="53">
        <v>0</v>
      </c>
      <c r="DJ36" s="53">
        <v>0</v>
      </c>
      <c r="DK36" s="53">
        <v>0</v>
      </c>
      <c r="DL36" s="53">
        <v>0</v>
      </c>
      <c r="DM36" s="53">
        <v>0</v>
      </c>
      <c r="DN36" s="53">
        <v>0</v>
      </c>
      <c r="DO36" s="53">
        <v>0</v>
      </c>
      <c r="DP36" s="53">
        <v>0</v>
      </c>
      <c r="DQ36" s="53">
        <v>0</v>
      </c>
      <c r="DR36" s="53">
        <v>0</v>
      </c>
      <c r="DS36" s="53">
        <v>0</v>
      </c>
      <c r="DT36" s="53">
        <v>0</v>
      </c>
      <c r="DU36" s="53">
        <v>0</v>
      </c>
      <c r="DV36" s="53">
        <v>0</v>
      </c>
      <c r="DW36" s="53">
        <v>0</v>
      </c>
      <c r="DX36" s="53">
        <v>0</v>
      </c>
      <c r="DY36" s="53">
        <v>0</v>
      </c>
      <c r="DZ36" s="53">
        <v>0</v>
      </c>
      <c r="EA36" s="53">
        <v>0</v>
      </c>
      <c r="EB36" s="53">
        <v>0</v>
      </c>
      <c r="EC36" s="53">
        <v>0</v>
      </c>
      <c r="ED36" s="53">
        <v>0</v>
      </c>
      <c r="EE36" s="53">
        <v>0</v>
      </c>
      <c r="EF36" s="53">
        <v>0</v>
      </c>
      <c r="EG36" s="53">
        <v>0</v>
      </c>
    </row>
    <row r="37" spans="1:137">
      <c r="A37" s="53" t="str">
        <f>T("473588")</f>
        <v>473588</v>
      </c>
      <c r="B37" s="53" t="s">
        <v>12</v>
      </c>
      <c r="C37" s="53">
        <v>42479</v>
      </c>
      <c r="D37" s="53">
        <v>1647</v>
      </c>
      <c r="E37" s="53">
        <v>44126</v>
      </c>
      <c r="F37" s="53">
        <v>41529</v>
      </c>
      <c r="G37" s="53">
        <v>733</v>
      </c>
      <c r="H37" s="53">
        <v>42262</v>
      </c>
      <c r="J37" s="53">
        <v>33356</v>
      </c>
      <c r="K37" s="53">
        <v>320</v>
      </c>
      <c r="L37" s="53">
        <v>33676</v>
      </c>
      <c r="M37" s="53">
        <v>32924</v>
      </c>
      <c r="N37" s="53">
        <v>183</v>
      </c>
      <c r="O37" s="53">
        <v>33107</v>
      </c>
      <c r="P37" s="53">
        <v>7315</v>
      </c>
      <c r="Q37" s="53">
        <v>0</v>
      </c>
      <c r="R37" s="53">
        <v>7315</v>
      </c>
      <c r="S37" s="53">
        <v>7315</v>
      </c>
      <c r="T37" s="53">
        <v>0</v>
      </c>
      <c r="U37" s="53">
        <v>7315</v>
      </c>
      <c r="V37" s="53">
        <f t="shared" si="1"/>
        <v>26041</v>
      </c>
      <c r="W37" s="53">
        <f t="shared" si="2"/>
        <v>320</v>
      </c>
      <c r="X37" s="53">
        <f t="shared" si="3"/>
        <v>26361</v>
      </c>
      <c r="Y37" s="53">
        <f t="shared" si="4"/>
        <v>25609</v>
      </c>
      <c r="Z37" s="53">
        <f t="shared" si="5"/>
        <v>183</v>
      </c>
      <c r="AA37" s="53">
        <f t="shared" si="6"/>
        <v>25792</v>
      </c>
      <c r="AE37" s="53">
        <v>0</v>
      </c>
      <c r="AF37" s="53">
        <v>0</v>
      </c>
      <c r="AG37" s="53">
        <v>0</v>
      </c>
      <c r="AH37" s="53">
        <v>0</v>
      </c>
      <c r="AI37" s="53">
        <v>0</v>
      </c>
      <c r="AJ37" s="53">
        <v>0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2274</v>
      </c>
      <c r="AS37" s="53">
        <v>94</v>
      </c>
      <c r="AT37" s="53">
        <v>2368</v>
      </c>
      <c r="AU37" s="53">
        <v>0</v>
      </c>
      <c r="AV37" s="53">
        <v>0</v>
      </c>
      <c r="AW37" s="53">
        <v>2253</v>
      </c>
      <c r="AX37" s="53">
        <v>62</v>
      </c>
      <c r="AY37" s="53">
        <v>2315</v>
      </c>
      <c r="AZ37" s="53">
        <v>0</v>
      </c>
      <c r="BA37" s="53">
        <v>0</v>
      </c>
      <c r="BB37" s="53">
        <v>5585</v>
      </c>
      <c r="BC37" s="53">
        <v>0</v>
      </c>
      <c r="BD37" s="53">
        <v>5585</v>
      </c>
      <c r="BE37" s="53">
        <v>0</v>
      </c>
      <c r="BF37" s="53">
        <v>0</v>
      </c>
      <c r="BG37" s="53">
        <v>5585</v>
      </c>
      <c r="BH37" s="53">
        <v>0</v>
      </c>
      <c r="BI37" s="53">
        <v>5585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53">
        <v>0</v>
      </c>
      <c r="BP37" s="53">
        <v>0</v>
      </c>
      <c r="BQ37" s="53">
        <v>0</v>
      </c>
      <c r="BR37" s="53">
        <v>0</v>
      </c>
      <c r="BS37" s="53">
        <v>0</v>
      </c>
      <c r="BT37" s="53">
        <v>0</v>
      </c>
      <c r="BU37" s="53">
        <v>0</v>
      </c>
      <c r="BV37" s="53">
        <v>0</v>
      </c>
      <c r="BW37" s="53">
        <v>0</v>
      </c>
      <c r="BX37" s="53">
        <v>0</v>
      </c>
      <c r="BY37" s="53">
        <v>0</v>
      </c>
      <c r="BZ37" s="53">
        <v>0</v>
      </c>
      <c r="CA37" s="53">
        <v>0</v>
      </c>
      <c r="CB37" s="53">
        <v>0</v>
      </c>
      <c r="CC37" s="53">
        <v>0</v>
      </c>
      <c r="CD37" s="53">
        <v>0</v>
      </c>
      <c r="CE37" s="53">
        <v>0</v>
      </c>
      <c r="CF37" s="53">
        <v>0</v>
      </c>
      <c r="CG37" s="53">
        <v>0</v>
      </c>
      <c r="CH37" s="53">
        <v>0</v>
      </c>
      <c r="CI37" s="53">
        <v>0</v>
      </c>
      <c r="CJ37" s="53">
        <v>0</v>
      </c>
      <c r="CK37" s="53">
        <v>0</v>
      </c>
      <c r="CL37" s="53">
        <v>0</v>
      </c>
      <c r="CM37" s="53">
        <v>0</v>
      </c>
      <c r="CN37" s="53">
        <v>0</v>
      </c>
      <c r="CO37" s="53">
        <v>0</v>
      </c>
      <c r="CP37" s="53">
        <v>0</v>
      </c>
      <c r="CQ37" s="53">
        <v>0</v>
      </c>
      <c r="CR37" s="53">
        <v>0</v>
      </c>
      <c r="CS37" s="53">
        <v>0</v>
      </c>
      <c r="CT37" s="53">
        <v>0</v>
      </c>
      <c r="CU37" s="53">
        <v>0</v>
      </c>
      <c r="CV37" s="53">
        <v>0</v>
      </c>
      <c r="CW37" s="53">
        <v>0</v>
      </c>
      <c r="CX37" s="53">
        <v>0</v>
      </c>
      <c r="CY37" s="53">
        <v>0</v>
      </c>
      <c r="CZ37" s="53">
        <v>0</v>
      </c>
      <c r="DA37" s="53">
        <v>0</v>
      </c>
      <c r="DB37" s="53">
        <v>0</v>
      </c>
      <c r="DC37" s="53">
        <v>0</v>
      </c>
      <c r="DD37" s="53">
        <v>0</v>
      </c>
      <c r="DE37" s="53">
        <v>0</v>
      </c>
      <c r="DF37" s="53">
        <v>0</v>
      </c>
      <c r="DG37" s="53">
        <v>0</v>
      </c>
      <c r="DH37" s="53">
        <v>0</v>
      </c>
      <c r="DI37" s="53">
        <v>0</v>
      </c>
      <c r="DJ37" s="53">
        <v>0</v>
      </c>
      <c r="DK37" s="53">
        <v>0</v>
      </c>
      <c r="DL37" s="53">
        <v>0</v>
      </c>
      <c r="DM37" s="53">
        <v>0</v>
      </c>
      <c r="DN37" s="53">
        <v>0</v>
      </c>
      <c r="DO37" s="53">
        <v>0</v>
      </c>
      <c r="DP37" s="53">
        <v>0</v>
      </c>
      <c r="DQ37" s="53">
        <v>0</v>
      </c>
      <c r="DR37" s="53">
        <v>0</v>
      </c>
      <c r="DS37" s="53">
        <v>0</v>
      </c>
      <c r="DT37" s="53">
        <v>0</v>
      </c>
      <c r="DU37" s="53">
        <v>0</v>
      </c>
      <c r="DV37" s="53">
        <v>0</v>
      </c>
      <c r="DW37" s="53">
        <v>0</v>
      </c>
      <c r="DX37" s="53">
        <v>0</v>
      </c>
      <c r="DY37" s="53">
        <v>0</v>
      </c>
      <c r="DZ37" s="53">
        <v>0</v>
      </c>
      <c r="EA37" s="53">
        <v>0</v>
      </c>
      <c r="EB37" s="53">
        <v>0</v>
      </c>
      <c r="EC37" s="53">
        <v>0</v>
      </c>
      <c r="ED37" s="53">
        <v>0</v>
      </c>
      <c r="EE37" s="53">
        <v>0</v>
      </c>
      <c r="EF37" s="53">
        <v>0</v>
      </c>
      <c r="EG37" s="53">
        <v>0</v>
      </c>
    </row>
    <row r="38" spans="1:137">
      <c r="A38" s="53" t="str">
        <f>T("473596")</f>
        <v>473596</v>
      </c>
      <c r="B38" s="53" t="s">
        <v>13</v>
      </c>
      <c r="C38" s="53">
        <v>35158</v>
      </c>
      <c r="D38" s="53">
        <v>1416</v>
      </c>
      <c r="E38" s="53">
        <v>36574</v>
      </c>
      <c r="F38" s="53">
        <v>34756</v>
      </c>
      <c r="G38" s="53">
        <v>582</v>
      </c>
      <c r="H38" s="53">
        <v>35338</v>
      </c>
      <c r="J38" s="53">
        <v>28957</v>
      </c>
      <c r="K38" s="53">
        <v>10601</v>
      </c>
      <c r="L38" s="53">
        <v>39558</v>
      </c>
      <c r="M38" s="53">
        <v>27785</v>
      </c>
      <c r="N38" s="53">
        <v>699</v>
      </c>
      <c r="O38" s="53">
        <v>28484</v>
      </c>
      <c r="P38" s="53">
        <v>28</v>
      </c>
      <c r="Q38" s="53">
        <v>0</v>
      </c>
      <c r="R38" s="53">
        <v>28</v>
      </c>
      <c r="S38" s="53">
        <v>28</v>
      </c>
      <c r="T38" s="53">
        <v>0</v>
      </c>
      <c r="U38" s="53">
        <v>28</v>
      </c>
      <c r="V38" s="53">
        <f t="shared" si="1"/>
        <v>28929</v>
      </c>
      <c r="W38" s="53">
        <f t="shared" si="2"/>
        <v>10601</v>
      </c>
      <c r="X38" s="53">
        <f t="shared" si="3"/>
        <v>39530</v>
      </c>
      <c r="Y38" s="53">
        <f t="shared" si="4"/>
        <v>27757</v>
      </c>
      <c r="Z38" s="53">
        <f t="shared" si="5"/>
        <v>699</v>
      </c>
      <c r="AA38" s="53">
        <f t="shared" si="6"/>
        <v>28456</v>
      </c>
      <c r="AE38" s="53">
        <v>0</v>
      </c>
      <c r="AF38" s="53">
        <v>0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0</v>
      </c>
      <c r="AN38" s="53">
        <v>0</v>
      </c>
      <c r="AO38" s="53">
        <v>0</v>
      </c>
      <c r="AP38" s="53">
        <v>0</v>
      </c>
      <c r="AQ38" s="53">
        <v>0</v>
      </c>
      <c r="AR38" s="53">
        <v>4133</v>
      </c>
      <c r="AS38" s="53">
        <v>33</v>
      </c>
      <c r="AT38" s="53">
        <v>4166</v>
      </c>
      <c r="AU38" s="53">
        <v>0</v>
      </c>
      <c r="AV38" s="53">
        <v>0</v>
      </c>
      <c r="AW38" s="53">
        <v>4133</v>
      </c>
      <c r="AX38" s="53">
        <v>7</v>
      </c>
      <c r="AY38" s="53">
        <v>4140</v>
      </c>
      <c r="AZ38" s="53">
        <v>0</v>
      </c>
      <c r="BA38" s="53">
        <v>0</v>
      </c>
      <c r="BB38" s="53">
        <v>7889</v>
      </c>
      <c r="BC38" s="53">
        <v>0</v>
      </c>
      <c r="BD38" s="53">
        <v>7889</v>
      </c>
      <c r="BE38" s="53">
        <v>0</v>
      </c>
      <c r="BF38" s="53">
        <v>0</v>
      </c>
      <c r="BG38" s="53">
        <v>7889</v>
      </c>
      <c r="BH38" s="53">
        <v>0</v>
      </c>
      <c r="BI38" s="53">
        <v>7889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53">
        <v>0</v>
      </c>
      <c r="BP38" s="53">
        <v>0</v>
      </c>
      <c r="BQ38" s="53">
        <v>0</v>
      </c>
      <c r="BR38" s="53">
        <v>0</v>
      </c>
      <c r="BS38" s="53">
        <v>0</v>
      </c>
      <c r="BT38" s="53">
        <v>0</v>
      </c>
      <c r="BU38" s="53">
        <v>0</v>
      </c>
      <c r="BV38" s="53">
        <v>0</v>
      </c>
      <c r="BW38" s="53">
        <v>0</v>
      </c>
      <c r="BX38" s="53">
        <v>0</v>
      </c>
      <c r="BY38" s="53">
        <v>0</v>
      </c>
      <c r="BZ38" s="53">
        <v>0</v>
      </c>
      <c r="CA38" s="53">
        <v>0</v>
      </c>
      <c r="CB38" s="53">
        <v>0</v>
      </c>
      <c r="CC38" s="53">
        <v>0</v>
      </c>
      <c r="CD38" s="53">
        <v>0</v>
      </c>
      <c r="CE38" s="53">
        <v>0</v>
      </c>
      <c r="CF38" s="53">
        <v>0</v>
      </c>
      <c r="CG38" s="53">
        <v>0</v>
      </c>
      <c r="CH38" s="53">
        <v>0</v>
      </c>
      <c r="CI38" s="53">
        <v>0</v>
      </c>
      <c r="CJ38" s="53">
        <v>0</v>
      </c>
      <c r="CK38" s="53">
        <v>0</v>
      </c>
      <c r="CL38" s="53">
        <v>0</v>
      </c>
      <c r="CM38" s="53">
        <v>0</v>
      </c>
      <c r="CN38" s="53">
        <v>0</v>
      </c>
      <c r="CO38" s="53">
        <v>0</v>
      </c>
      <c r="CP38" s="53">
        <v>0</v>
      </c>
      <c r="CQ38" s="53">
        <v>0</v>
      </c>
      <c r="CR38" s="53">
        <v>0</v>
      </c>
      <c r="CS38" s="53">
        <v>0</v>
      </c>
      <c r="CT38" s="53">
        <v>0</v>
      </c>
      <c r="CU38" s="53">
        <v>0</v>
      </c>
      <c r="CV38" s="53">
        <v>0</v>
      </c>
      <c r="CW38" s="53">
        <v>0</v>
      </c>
      <c r="CX38" s="53">
        <v>0</v>
      </c>
      <c r="CY38" s="53">
        <v>0</v>
      </c>
      <c r="CZ38" s="53">
        <v>0</v>
      </c>
      <c r="DA38" s="53">
        <v>0</v>
      </c>
      <c r="DB38" s="53">
        <v>0</v>
      </c>
      <c r="DC38" s="53">
        <v>0</v>
      </c>
      <c r="DD38" s="53">
        <v>0</v>
      </c>
      <c r="DE38" s="53">
        <v>0</v>
      </c>
      <c r="DF38" s="53">
        <v>0</v>
      </c>
      <c r="DG38" s="53">
        <v>0</v>
      </c>
      <c r="DH38" s="53">
        <v>0</v>
      </c>
      <c r="DI38" s="53">
        <v>0</v>
      </c>
      <c r="DJ38" s="53">
        <v>0</v>
      </c>
      <c r="DK38" s="53">
        <v>0</v>
      </c>
      <c r="DL38" s="53">
        <v>0</v>
      </c>
      <c r="DM38" s="53">
        <v>0</v>
      </c>
      <c r="DN38" s="53">
        <v>0</v>
      </c>
      <c r="DO38" s="53">
        <v>0</v>
      </c>
      <c r="DP38" s="53">
        <v>0</v>
      </c>
      <c r="DQ38" s="53">
        <v>0</v>
      </c>
      <c r="DR38" s="53">
        <v>0</v>
      </c>
      <c r="DS38" s="53">
        <v>0</v>
      </c>
      <c r="DT38" s="53">
        <v>2964</v>
      </c>
      <c r="DU38" s="53">
        <v>0</v>
      </c>
      <c r="DV38" s="53">
        <v>2964</v>
      </c>
      <c r="DW38" s="53">
        <v>0</v>
      </c>
      <c r="DX38" s="53">
        <v>0</v>
      </c>
      <c r="DY38" s="53">
        <v>2964</v>
      </c>
      <c r="DZ38" s="53">
        <v>0</v>
      </c>
      <c r="EA38" s="53">
        <v>2964</v>
      </c>
      <c r="EB38" s="53">
        <v>0</v>
      </c>
      <c r="EC38" s="53">
        <v>0</v>
      </c>
      <c r="ED38" s="53">
        <v>0</v>
      </c>
      <c r="EE38" s="53">
        <v>0</v>
      </c>
      <c r="EF38" s="53">
        <v>0</v>
      </c>
      <c r="EG38" s="53">
        <v>0</v>
      </c>
    </row>
    <row r="39" spans="1:137">
      <c r="A39" s="53" t="str">
        <f>T("473600")</f>
        <v>473600</v>
      </c>
      <c r="B39" s="53" t="s">
        <v>14</v>
      </c>
      <c r="C39" s="53">
        <v>43816</v>
      </c>
      <c r="D39" s="53">
        <v>2912</v>
      </c>
      <c r="E39" s="53">
        <v>46728</v>
      </c>
      <c r="F39" s="53">
        <v>42191</v>
      </c>
      <c r="G39" s="53">
        <v>714</v>
      </c>
      <c r="H39" s="53">
        <v>42905</v>
      </c>
      <c r="J39" s="53">
        <v>48072</v>
      </c>
      <c r="K39" s="53">
        <v>20568</v>
      </c>
      <c r="L39" s="53">
        <v>68640</v>
      </c>
      <c r="M39" s="53">
        <v>44226</v>
      </c>
      <c r="N39" s="53">
        <v>2799</v>
      </c>
      <c r="O39" s="53">
        <v>47025</v>
      </c>
      <c r="P39" s="53">
        <v>13</v>
      </c>
      <c r="Q39" s="53">
        <v>0</v>
      </c>
      <c r="R39" s="53">
        <v>13</v>
      </c>
      <c r="S39" s="53">
        <v>13</v>
      </c>
      <c r="T39" s="53">
        <v>0</v>
      </c>
      <c r="U39" s="53">
        <v>13</v>
      </c>
      <c r="V39" s="53">
        <f t="shared" si="1"/>
        <v>48059</v>
      </c>
      <c r="W39" s="53">
        <f t="shared" si="2"/>
        <v>20568</v>
      </c>
      <c r="X39" s="53">
        <f t="shared" si="3"/>
        <v>68627</v>
      </c>
      <c r="Y39" s="53">
        <f t="shared" si="4"/>
        <v>44213</v>
      </c>
      <c r="Z39" s="53">
        <f t="shared" si="5"/>
        <v>2799</v>
      </c>
      <c r="AA39" s="53">
        <f t="shared" si="6"/>
        <v>47012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4795</v>
      </c>
      <c r="AS39" s="53">
        <v>699</v>
      </c>
      <c r="AT39" s="53">
        <v>5494</v>
      </c>
      <c r="AU39" s="53">
        <v>0</v>
      </c>
      <c r="AV39" s="53">
        <v>0</v>
      </c>
      <c r="AW39" s="53">
        <v>4514</v>
      </c>
      <c r="AX39" s="53">
        <v>175</v>
      </c>
      <c r="AY39" s="53">
        <v>4689</v>
      </c>
      <c r="AZ39" s="53">
        <v>0</v>
      </c>
      <c r="BA39" s="53">
        <v>0</v>
      </c>
      <c r="BB39" s="53">
        <v>11298</v>
      </c>
      <c r="BC39" s="53">
        <v>0</v>
      </c>
      <c r="BD39" s="53">
        <v>11298</v>
      </c>
      <c r="BE39" s="53">
        <v>0</v>
      </c>
      <c r="BF39" s="53">
        <v>0</v>
      </c>
      <c r="BG39" s="53">
        <v>11298</v>
      </c>
      <c r="BH39" s="53">
        <v>0</v>
      </c>
      <c r="BI39" s="53">
        <v>11298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53">
        <v>0</v>
      </c>
      <c r="BP39" s="53">
        <v>0</v>
      </c>
      <c r="BQ39" s="53">
        <v>0</v>
      </c>
      <c r="BR39" s="53">
        <v>0</v>
      </c>
      <c r="BS39" s="53">
        <v>0</v>
      </c>
      <c r="BT39" s="53">
        <v>0</v>
      </c>
      <c r="BU39" s="53">
        <v>0</v>
      </c>
      <c r="BV39" s="53">
        <v>0</v>
      </c>
      <c r="BW39" s="53">
        <v>0</v>
      </c>
      <c r="BX39" s="53">
        <v>0</v>
      </c>
      <c r="BY39" s="53">
        <v>0</v>
      </c>
      <c r="BZ39" s="53">
        <v>0</v>
      </c>
      <c r="CA39" s="53">
        <v>0</v>
      </c>
      <c r="CB39" s="53">
        <v>0</v>
      </c>
      <c r="CC39" s="53">
        <v>0</v>
      </c>
      <c r="CD39" s="53">
        <v>0</v>
      </c>
      <c r="CE39" s="53">
        <v>0</v>
      </c>
      <c r="CF39" s="53">
        <v>0</v>
      </c>
      <c r="CG39" s="53">
        <v>0</v>
      </c>
      <c r="CH39" s="53">
        <v>0</v>
      </c>
      <c r="CI39" s="53">
        <v>0</v>
      </c>
      <c r="CJ39" s="53">
        <v>0</v>
      </c>
      <c r="CK39" s="53">
        <v>0</v>
      </c>
      <c r="CL39" s="53">
        <v>0</v>
      </c>
      <c r="CM39" s="53">
        <v>0</v>
      </c>
      <c r="CN39" s="53">
        <v>0</v>
      </c>
      <c r="CO39" s="53">
        <v>0</v>
      </c>
      <c r="CP39" s="53">
        <v>0</v>
      </c>
      <c r="CQ39" s="53">
        <v>0</v>
      </c>
      <c r="CR39" s="53">
        <v>0</v>
      </c>
      <c r="CS39" s="53">
        <v>0</v>
      </c>
      <c r="CT39" s="53">
        <v>0</v>
      </c>
      <c r="CU39" s="53">
        <v>0</v>
      </c>
      <c r="CV39" s="53">
        <v>0</v>
      </c>
      <c r="CW39" s="53">
        <v>0</v>
      </c>
      <c r="CX39" s="53">
        <v>0</v>
      </c>
      <c r="CY39" s="53">
        <v>0</v>
      </c>
      <c r="CZ39" s="53">
        <v>0</v>
      </c>
      <c r="DA39" s="53">
        <v>0</v>
      </c>
      <c r="DB39" s="53">
        <v>0</v>
      </c>
      <c r="DC39" s="53">
        <v>0</v>
      </c>
      <c r="DD39" s="53">
        <v>0</v>
      </c>
      <c r="DE39" s="53">
        <v>0</v>
      </c>
      <c r="DF39" s="53">
        <v>0</v>
      </c>
      <c r="DG39" s="53">
        <v>0</v>
      </c>
      <c r="DH39" s="53">
        <v>0</v>
      </c>
      <c r="DI39" s="53">
        <v>0</v>
      </c>
      <c r="DJ39" s="53">
        <v>0</v>
      </c>
      <c r="DK39" s="53">
        <v>0</v>
      </c>
      <c r="DL39" s="53">
        <v>0</v>
      </c>
      <c r="DM39" s="53">
        <v>0</v>
      </c>
      <c r="DN39" s="53">
        <v>0</v>
      </c>
      <c r="DO39" s="53">
        <v>0</v>
      </c>
      <c r="DP39" s="53">
        <v>0</v>
      </c>
      <c r="DQ39" s="53">
        <v>0</v>
      </c>
      <c r="DR39" s="53">
        <v>0</v>
      </c>
      <c r="DS39" s="53">
        <v>0</v>
      </c>
      <c r="DT39" s="53">
        <v>4512</v>
      </c>
      <c r="DU39" s="53">
        <v>0</v>
      </c>
      <c r="DV39" s="53">
        <v>4512</v>
      </c>
      <c r="DW39" s="53">
        <v>0</v>
      </c>
      <c r="DX39" s="53">
        <v>0</v>
      </c>
      <c r="DY39" s="53">
        <v>4512</v>
      </c>
      <c r="DZ39" s="53">
        <v>0</v>
      </c>
      <c r="EA39" s="53">
        <v>4512</v>
      </c>
      <c r="EB39" s="53">
        <v>0</v>
      </c>
      <c r="EC39" s="53">
        <v>0</v>
      </c>
      <c r="ED39" s="53">
        <v>0</v>
      </c>
      <c r="EE39" s="53">
        <v>0</v>
      </c>
      <c r="EF39" s="53">
        <v>0</v>
      </c>
      <c r="EG39" s="53">
        <v>0</v>
      </c>
    </row>
    <row r="40" spans="1:137">
      <c r="A40" s="53" t="str">
        <f>T("473618")</f>
        <v>473618</v>
      </c>
      <c r="B40" s="53" t="s">
        <v>47</v>
      </c>
      <c r="C40" s="53">
        <v>241431</v>
      </c>
      <c r="D40" s="53">
        <v>14259</v>
      </c>
      <c r="E40" s="53">
        <v>255690</v>
      </c>
      <c r="F40" s="53">
        <v>235963</v>
      </c>
      <c r="G40" s="53">
        <v>3900</v>
      </c>
      <c r="H40" s="53">
        <v>239863</v>
      </c>
      <c r="J40" s="53">
        <v>328288</v>
      </c>
      <c r="K40" s="53">
        <v>52347</v>
      </c>
      <c r="L40" s="53">
        <v>380635</v>
      </c>
      <c r="M40" s="53">
        <v>312610</v>
      </c>
      <c r="N40" s="53">
        <v>9077</v>
      </c>
      <c r="O40" s="53">
        <v>321687</v>
      </c>
      <c r="P40" s="53">
        <v>26189</v>
      </c>
      <c r="Q40" s="53">
        <v>0</v>
      </c>
      <c r="R40" s="53">
        <v>26189</v>
      </c>
      <c r="S40" s="53">
        <v>26189</v>
      </c>
      <c r="T40" s="53">
        <v>0</v>
      </c>
      <c r="U40" s="53">
        <v>26189</v>
      </c>
      <c r="V40" s="53">
        <f t="shared" si="1"/>
        <v>302099</v>
      </c>
      <c r="W40" s="53">
        <f t="shared" si="2"/>
        <v>52347</v>
      </c>
      <c r="X40" s="53">
        <f t="shared" si="3"/>
        <v>354446</v>
      </c>
      <c r="Y40" s="53">
        <f t="shared" si="4"/>
        <v>286421</v>
      </c>
      <c r="Z40" s="53">
        <f t="shared" si="5"/>
        <v>9077</v>
      </c>
      <c r="AA40" s="53">
        <f t="shared" si="6"/>
        <v>295498</v>
      </c>
      <c r="AE40" s="53">
        <v>0</v>
      </c>
      <c r="AF40" s="53">
        <v>0</v>
      </c>
      <c r="AG40" s="53">
        <v>0</v>
      </c>
      <c r="AH40" s="53">
        <v>0</v>
      </c>
      <c r="AI40" s="53">
        <v>0</v>
      </c>
      <c r="AJ40" s="53">
        <v>0</v>
      </c>
      <c r="AK40" s="53">
        <v>0</v>
      </c>
      <c r="AL40" s="53">
        <v>0</v>
      </c>
      <c r="AM40" s="53">
        <v>0</v>
      </c>
      <c r="AN40" s="53">
        <v>0</v>
      </c>
      <c r="AO40" s="53">
        <v>0</v>
      </c>
      <c r="AP40" s="53">
        <v>0</v>
      </c>
      <c r="AQ40" s="53">
        <v>0</v>
      </c>
      <c r="AR40" s="53">
        <v>25461</v>
      </c>
      <c r="AS40" s="53">
        <v>2191</v>
      </c>
      <c r="AT40" s="53">
        <v>27652</v>
      </c>
      <c r="AU40" s="53">
        <v>0</v>
      </c>
      <c r="AV40" s="53">
        <v>0</v>
      </c>
      <c r="AW40" s="53">
        <v>24574</v>
      </c>
      <c r="AX40" s="53">
        <v>832</v>
      </c>
      <c r="AY40" s="53">
        <v>25406</v>
      </c>
      <c r="AZ40" s="53">
        <v>0</v>
      </c>
      <c r="BA40" s="53">
        <v>0</v>
      </c>
      <c r="BB40" s="53">
        <v>56608</v>
      </c>
      <c r="BC40" s="53">
        <v>0</v>
      </c>
      <c r="BD40" s="53">
        <v>56608</v>
      </c>
      <c r="BE40" s="53">
        <v>0</v>
      </c>
      <c r="BF40" s="53">
        <v>0</v>
      </c>
      <c r="BG40" s="53">
        <v>56608</v>
      </c>
      <c r="BH40" s="53">
        <v>0</v>
      </c>
      <c r="BI40" s="53">
        <v>56608</v>
      </c>
      <c r="BJ40" s="53">
        <v>0</v>
      </c>
      <c r="BK40" s="53">
        <v>0</v>
      </c>
      <c r="BL40" s="53">
        <v>216</v>
      </c>
      <c r="BM40" s="53">
        <v>0</v>
      </c>
      <c r="BN40" s="53">
        <v>216</v>
      </c>
      <c r="BO40" s="53">
        <v>0</v>
      </c>
      <c r="BP40" s="53">
        <v>0</v>
      </c>
      <c r="BQ40" s="53">
        <v>216</v>
      </c>
      <c r="BR40" s="53">
        <v>0</v>
      </c>
      <c r="BS40" s="53">
        <v>216</v>
      </c>
      <c r="BT40" s="53">
        <v>0</v>
      </c>
      <c r="BU40" s="53">
        <v>0</v>
      </c>
      <c r="BV40" s="53">
        <v>0</v>
      </c>
      <c r="BW40" s="53">
        <v>0</v>
      </c>
      <c r="BX40" s="53">
        <v>0</v>
      </c>
      <c r="BY40" s="53">
        <v>0</v>
      </c>
      <c r="BZ40" s="53">
        <v>0</v>
      </c>
      <c r="CA40" s="53">
        <v>0</v>
      </c>
      <c r="CB40" s="53">
        <v>0</v>
      </c>
      <c r="CC40" s="53">
        <v>0</v>
      </c>
      <c r="CD40" s="53">
        <v>0</v>
      </c>
      <c r="CE40" s="53">
        <v>0</v>
      </c>
      <c r="CF40" s="53">
        <v>0</v>
      </c>
      <c r="CG40" s="53">
        <v>0</v>
      </c>
      <c r="CH40" s="53">
        <v>0</v>
      </c>
      <c r="CI40" s="53">
        <v>0</v>
      </c>
      <c r="CJ40" s="53">
        <v>0</v>
      </c>
      <c r="CK40" s="53">
        <v>0</v>
      </c>
      <c r="CL40" s="53">
        <v>0</v>
      </c>
      <c r="CM40" s="53">
        <v>0</v>
      </c>
      <c r="CN40" s="53">
        <v>0</v>
      </c>
      <c r="CO40" s="53">
        <v>0</v>
      </c>
      <c r="CP40" s="53">
        <v>0</v>
      </c>
      <c r="CQ40" s="53">
        <v>0</v>
      </c>
      <c r="CR40" s="53">
        <v>0</v>
      </c>
      <c r="CS40" s="53">
        <v>0</v>
      </c>
      <c r="CT40" s="53">
        <v>0</v>
      </c>
      <c r="CU40" s="53">
        <v>0</v>
      </c>
      <c r="CV40" s="53">
        <v>0</v>
      </c>
      <c r="CW40" s="53">
        <v>0</v>
      </c>
      <c r="CX40" s="53">
        <v>0</v>
      </c>
      <c r="CY40" s="53">
        <v>0</v>
      </c>
      <c r="CZ40" s="53">
        <v>0</v>
      </c>
      <c r="DA40" s="53">
        <v>0</v>
      </c>
      <c r="DB40" s="53">
        <v>0</v>
      </c>
      <c r="DC40" s="53">
        <v>0</v>
      </c>
      <c r="DD40" s="53">
        <v>0</v>
      </c>
      <c r="DE40" s="53">
        <v>0</v>
      </c>
      <c r="DF40" s="53">
        <v>0</v>
      </c>
      <c r="DG40" s="53">
        <v>0</v>
      </c>
      <c r="DH40" s="53">
        <v>0</v>
      </c>
      <c r="DI40" s="53">
        <v>0</v>
      </c>
      <c r="DJ40" s="53">
        <v>0</v>
      </c>
      <c r="DK40" s="53">
        <v>0</v>
      </c>
      <c r="DL40" s="53">
        <v>0</v>
      </c>
      <c r="DM40" s="53">
        <v>0</v>
      </c>
      <c r="DN40" s="53">
        <v>0</v>
      </c>
      <c r="DO40" s="53">
        <v>0</v>
      </c>
      <c r="DP40" s="53">
        <v>0</v>
      </c>
      <c r="DQ40" s="53">
        <v>0</v>
      </c>
      <c r="DR40" s="53">
        <v>0</v>
      </c>
      <c r="DS40" s="53">
        <v>0</v>
      </c>
      <c r="DT40" s="53">
        <v>0</v>
      </c>
      <c r="DU40" s="53">
        <v>0</v>
      </c>
      <c r="DV40" s="53">
        <v>0</v>
      </c>
      <c r="DW40" s="53">
        <v>0</v>
      </c>
      <c r="DX40" s="53">
        <v>0</v>
      </c>
      <c r="DY40" s="53">
        <v>0</v>
      </c>
      <c r="DZ40" s="53">
        <v>0</v>
      </c>
      <c r="EA40" s="53">
        <v>0</v>
      </c>
      <c r="EB40" s="53">
        <v>0</v>
      </c>
      <c r="EC40" s="53">
        <v>0</v>
      </c>
      <c r="ED40" s="53">
        <v>0</v>
      </c>
      <c r="EE40" s="53">
        <v>0</v>
      </c>
      <c r="EF40" s="53">
        <v>0</v>
      </c>
      <c r="EG40" s="53">
        <v>0</v>
      </c>
    </row>
    <row r="41" spans="1:137">
      <c r="A41" s="53" t="str">
        <f>T("473626")</f>
        <v>473626</v>
      </c>
      <c r="B41" s="53" t="s">
        <v>48</v>
      </c>
      <c r="C41" s="53">
        <v>892956</v>
      </c>
      <c r="D41" s="53">
        <v>33281</v>
      </c>
      <c r="E41" s="53">
        <v>926237</v>
      </c>
      <c r="F41" s="53">
        <v>880502</v>
      </c>
      <c r="G41" s="53">
        <v>11864</v>
      </c>
      <c r="H41" s="53">
        <v>892366</v>
      </c>
      <c r="J41" s="53">
        <v>1059079</v>
      </c>
      <c r="K41" s="53">
        <v>82205</v>
      </c>
      <c r="L41" s="53">
        <v>1141284</v>
      </c>
      <c r="M41" s="53">
        <v>1031989</v>
      </c>
      <c r="N41" s="53">
        <v>37922</v>
      </c>
      <c r="O41" s="53">
        <v>1069911</v>
      </c>
      <c r="P41" s="53">
        <v>15354</v>
      </c>
      <c r="Q41" s="53">
        <v>0</v>
      </c>
      <c r="R41" s="53">
        <v>15354</v>
      </c>
      <c r="S41" s="53">
        <v>15354</v>
      </c>
      <c r="T41" s="53">
        <v>0</v>
      </c>
      <c r="U41" s="53">
        <v>15354</v>
      </c>
      <c r="V41" s="53">
        <f t="shared" si="1"/>
        <v>1043725</v>
      </c>
      <c r="W41" s="53">
        <f t="shared" si="2"/>
        <v>82205</v>
      </c>
      <c r="X41" s="53">
        <f t="shared" si="3"/>
        <v>1125930</v>
      </c>
      <c r="Y41" s="53">
        <f t="shared" si="4"/>
        <v>1016635</v>
      </c>
      <c r="Z41" s="53">
        <f t="shared" si="5"/>
        <v>37922</v>
      </c>
      <c r="AA41" s="53">
        <f t="shared" si="6"/>
        <v>1054557</v>
      </c>
      <c r="AE41" s="53">
        <v>0</v>
      </c>
      <c r="AF41" s="53">
        <v>0</v>
      </c>
      <c r="AG41" s="53">
        <v>0</v>
      </c>
      <c r="AH41" s="53">
        <v>0</v>
      </c>
      <c r="AI41" s="53">
        <v>0</v>
      </c>
      <c r="AJ41" s="53">
        <v>0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92552</v>
      </c>
      <c r="AS41" s="53">
        <v>6336</v>
      </c>
      <c r="AT41" s="53">
        <v>98888</v>
      </c>
      <c r="AU41" s="53">
        <v>0</v>
      </c>
      <c r="AV41" s="53">
        <v>0</v>
      </c>
      <c r="AW41" s="53">
        <v>89702</v>
      </c>
      <c r="AX41" s="53">
        <v>2421</v>
      </c>
      <c r="AY41" s="53">
        <v>92123</v>
      </c>
      <c r="AZ41" s="53">
        <v>0</v>
      </c>
      <c r="BA41" s="53">
        <v>0</v>
      </c>
      <c r="BB41" s="53">
        <v>137823</v>
      </c>
      <c r="BC41" s="53">
        <v>0</v>
      </c>
      <c r="BD41" s="53">
        <v>137823</v>
      </c>
      <c r="BE41" s="53">
        <v>0</v>
      </c>
      <c r="BF41" s="53">
        <v>0</v>
      </c>
      <c r="BG41" s="53">
        <v>137823</v>
      </c>
      <c r="BH41" s="53">
        <v>0</v>
      </c>
      <c r="BI41" s="53">
        <v>137823</v>
      </c>
      <c r="BJ41" s="53">
        <v>0</v>
      </c>
      <c r="BK41" s="53">
        <v>0</v>
      </c>
      <c r="BL41" s="53">
        <v>523</v>
      </c>
      <c r="BM41" s="53">
        <v>0</v>
      </c>
      <c r="BN41" s="53">
        <v>523</v>
      </c>
      <c r="BO41" s="53">
        <v>0</v>
      </c>
      <c r="BP41" s="53">
        <v>0</v>
      </c>
      <c r="BQ41" s="53">
        <v>523</v>
      </c>
      <c r="BR41" s="53">
        <v>0</v>
      </c>
      <c r="BS41" s="53">
        <v>523</v>
      </c>
      <c r="BT41" s="53">
        <v>0</v>
      </c>
      <c r="BU41" s="53">
        <v>0</v>
      </c>
      <c r="BV41" s="53">
        <v>0</v>
      </c>
      <c r="BW41" s="53">
        <v>0</v>
      </c>
      <c r="BX41" s="53">
        <v>0</v>
      </c>
      <c r="BY41" s="53">
        <v>0</v>
      </c>
      <c r="BZ41" s="53">
        <v>0</v>
      </c>
      <c r="CA41" s="53">
        <v>0</v>
      </c>
      <c r="CB41" s="53">
        <v>0</v>
      </c>
      <c r="CC41" s="53">
        <v>0</v>
      </c>
      <c r="CD41" s="53">
        <v>0</v>
      </c>
      <c r="CE41" s="53">
        <v>0</v>
      </c>
      <c r="CF41" s="53">
        <v>0</v>
      </c>
      <c r="CG41" s="53">
        <v>0</v>
      </c>
      <c r="CH41" s="53">
        <v>0</v>
      </c>
      <c r="CI41" s="53">
        <v>0</v>
      </c>
      <c r="CJ41" s="53">
        <v>0</v>
      </c>
      <c r="CK41" s="53">
        <v>0</v>
      </c>
      <c r="CL41" s="53">
        <v>0</v>
      </c>
      <c r="CM41" s="53">
        <v>0</v>
      </c>
      <c r="CN41" s="53">
        <v>0</v>
      </c>
      <c r="CO41" s="53">
        <v>0</v>
      </c>
      <c r="CP41" s="53">
        <v>0</v>
      </c>
      <c r="CQ41" s="53">
        <v>0</v>
      </c>
      <c r="CR41" s="53">
        <v>0</v>
      </c>
      <c r="CS41" s="53">
        <v>0</v>
      </c>
      <c r="CT41" s="53">
        <v>0</v>
      </c>
      <c r="CU41" s="53">
        <v>0</v>
      </c>
      <c r="CV41" s="53">
        <v>0</v>
      </c>
      <c r="CW41" s="53">
        <v>0</v>
      </c>
      <c r="CX41" s="53">
        <v>0</v>
      </c>
      <c r="CY41" s="53">
        <v>0</v>
      </c>
      <c r="CZ41" s="53">
        <v>0</v>
      </c>
      <c r="DA41" s="53">
        <v>0</v>
      </c>
      <c r="DB41" s="53">
        <v>0</v>
      </c>
      <c r="DC41" s="53">
        <v>0</v>
      </c>
      <c r="DD41" s="53">
        <v>0</v>
      </c>
      <c r="DE41" s="53">
        <v>0</v>
      </c>
      <c r="DF41" s="53">
        <v>0</v>
      </c>
      <c r="DG41" s="53">
        <v>0</v>
      </c>
      <c r="DH41" s="53">
        <v>0</v>
      </c>
      <c r="DI41" s="53">
        <v>0</v>
      </c>
      <c r="DJ41" s="53">
        <v>0</v>
      </c>
      <c r="DK41" s="53">
        <v>0</v>
      </c>
      <c r="DL41" s="53">
        <v>0</v>
      </c>
      <c r="DM41" s="53">
        <v>0</v>
      </c>
      <c r="DN41" s="53">
        <v>0</v>
      </c>
      <c r="DO41" s="53">
        <v>0</v>
      </c>
      <c r="DP41" s="53">
        <v>0</v>
      </c>
      <c r="DQ41" s="53">
        <v>0</v>
      </c>
      <c r="DR41" s="53">
        <v>0</v>
      </c>
      <c r="DS41" s="53">
        <v>0</v>
      </c>
      <c r="DT41" s="53">
        <v>0</v>
      </c>
      <c r="DU41" s="53">
        <v>0</v>
      </c>
      <c r="DV41" s="53">
        <v>0</v>
      </c>
      <c r="DW41" s="53">
        <v>0</v>
      </c>
      <c r="DX41" s="53">
        <v>0</v>
      </c>
      <c r="DY41" s="53">
        <v>0</v>
      </c>
      <c r="DZ41" s="53">
        <v>0</v>
      </c>
      <c r="EA41" s="53">
        <v>0</v>
      </c>
      <c r="EB41" s="53">
        <v>0</v>
      </c>
      <c r="EC41" s="53">
        <v>0</v>
      </c>
      <c r="ED41" s="53">
        <v>0</v>
      </c>
      <c r="EE41" s="53">
        <v>0</v>
      </c>
      <c r="EF41" s="53">
        <v>0</v>
      </c>
      <c r="EG41" s="53">
        <v>0</v>
      </c>
    </row>
    <row r="42" spans="1:137">
      <c r="A42" s="53" t="str">
        <f>T("473758")</f>
        <v>473758</v>
      </c>
      <c r="B42" s="53" t="s">
        <v>15</v>
      </c>
      <c r="C42" s="53">
        <v>30151</v>
      </c>
      <c r="D42" s="53">
        <v>1172</v>
      </c>
      <c r="E42" s="53">
        <v>31323</v>
      </c>
      <c r="F42" s="53">
        <v>29918</v>
      </c>
      <c r="G42" s="53">
        <v>1011</v>
      </c>
      <c r="H42" s="53">
        <v>30929</v>
      </c>
      <c r="J42" s="53">
        <v>52759</v>
      </c>
      <c r="K42" s="53">
        <v>12236</v>
      </c>
      <c r="L42" s="53">
        <v>64995</v>
      </c>
      <c r="M42" s="53">
        <v>47726</v>
      </c>
      <c r="N42" s="53">
        <v>1467</v>
      </c>
      <c r="O42" s="53">
        <v>49193</v>
      </c>
      <c r="P42" s="53">
        <v>6641</v>
      </c>
      <c r="Q42" s="53">
        <v>0</v>
      </c>
      <c r="R42" s="53">
        <v>6641</v>
      </c>
      <c r="S42" s="53">
        <v>6641</v>
      </c>
      <c r="T42" s="53">
        <v>0</v>
      </c>
      <c r="U42" s="53">
        <v>6641</v>
      </c>
      <c r="V42" s="53">
        <f t="shared" si="1"/>
        <v>46118</v>
      </c>
      <c r="W42" s="53">
        <f t="shared" si="2"/>
        <v>12236</v>
      </c>
      <c r="X42" s="53">
        <f t="shared" si="3"/>
        <v>58354</v>
      </c>
      <c r="Y42" s="53">
        <f t="shared" si="4"/>
        <v>41085</v>
      </c>
      <c r="Z42" s="53">
        <f t="shared" si="5"/>
        <v>1467</v>
      </c>
      <c r="AA42" s="53">
        <f t="shared" si="6"/>
        <v>42552</v>
      </c>
      <c r="AE42" s="53">
        <v>0</v>
      </c>
      <c r="AF42" s="53">
        <v>0</v>
      </c>
      <c r="AG42" s="53">
        <v>0</v>
      </c>
      <c r="AH42" s="53">
        <v>0</v>
      </c>
      <c r="AI42" s="53">
        <v>0</v>
      </c>
      <c r="AJ42" s="53">
        <v>0</v>
      </c>
      <c r="AK42" s="53">
        <v>0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3332</v>
      </c>
      <c r="AS42" s="53">
        <v>120</v>
      </c>
      <c r="AT42" s="53">
        <v>3452</v>
      </c>
      <c r="AU42" s="53">
        <v>0</v>
      </c>
      <c r="AV42" s="53">
        <v>0</v>
      </c>
      <c r="AW42" s="53">
        <v>3242</v>
      </c>
      <c r="AX42" s="53">
        <v>79</v>
      </c>
      <c r="AY42" s="53">
        <v>3321</v>
      </c>
      <c r="AZ42" s="53">
        <v>0</v>
      </c>
      <c r="BA42" s="53">
        <v>0</v>
      </c>
      <c r="BB42" s="53">
        <v>6511</v>
      </c>
      <c r="BC42" s="53">
        <v>0</v>
      </c>
      <c r="BD42" s="53">
        <v>6511</v>
      </c>
      <c r="BE42" s="53">
        <v>0</v>
      </c>
      <c r="BF42" s="53">
        <v>0</v>
      </c>
      <c r="BG42" s="53">
        <v>6511</v>
      </c>
      <c r="BH42" s="53">
        <v>0</v>
      </c>
      <c r="BI42" s="53">
        <v>6511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53">
        <v>0</v>
      </c>
      <c r="BP42" s="53">
        <v>0</v>
      </c>
      <c r="BQ42" s="53">
        <v>0</v>
      </c>
      <c r="BR42" s="53">
        <v>0</v>
      </c>
      <c r="BS42" s="53">
        <v>0</v>
      </c>
      <c r="BT42" s="53">
        <v>0</v>
      </c>
      <c r="BU42" s="53">
        <v>0</v>
      </c>
      <c r="BV42" s="53">
        <v>0</v>
      </c>
      <c r="BW42" s="53">
        <v>0</v>
      </c>
      <c r="BX42" s="53">
        <v>0</v>
      </c>
      <c r="BY42" s="53">
        <v>0</v>
      </c>
      <c r="BZ42" s="53">
        <v>0</v>
      </c>
      <c r="CA42" s="53">
        <v>0</v>
      </c>
      <c r="CB42" s="53">
        <v>0</v>
      </c>
      <c r="CC42" s="53">
        <v>0</v>
      </c>
      <c r="CD42" s="53">
        <v>0</v>
      </c>
      <c r="CE42" s="53">
        <v>0</v>
      </c>
      <c r="CF42" s="53">
        <v>0</v>
      </c>
      <c r="CG42" s="53">
        <v>0</v>
      </c>
      <c r="CH42" s="53">
        <v>0</v>
      </c>
      <c r="CI42" s="53">
        <v>0</v>
      </c>
      <c r="CJ42" s="53">
        <v>0</v>
      </c>
      <c r="CK42" s="53">
        <v>0</v>
      </c>
      <c r="CL42" s="53">
        <v>0</v>
      </c>
      <c r="CM42" s="53">
        <v>0</v>
      </c>
      <c r="CN42" s="53">
        <v>0</v>
      </c>
      <c r="CO42" s="53">
        <v>0</v>
      </c>
      <c r="CP42" s="53">
        <v>0</v>
      </c>
      <c r="CQ42" s="53">
        <v>0</v>
      </c>
      <c r="CR42" s="53">
        <v>0</v>
      </c>
      <c r="CS42" s="53">
        <v>0</v>
      </c>
      <c r="CT42" s="53">
        <v>0</v>
      </c>
      <c r="CU42" s="53">
        <v>0</v>
      </c>
      <c r="CV42" s="53">
        <v>0</v>
      </c>
      <c r="CW42" s="53">
        <v>0</v>
      </c>
      <c r="CX42" s="53">
        <v>0</v>
      </c>
      <c r="CY42" s="53">
        <v>0</v>
      </c>
      <c r="CZ42" s="53">
        <v>0</v>
      </c>
      <c r="DA42" s="53">
        <v>0</v>
      </c>
      <c r="DB42" s="53">
        <v>0</v>
      </c>
      <c r="DC42" s="53">
        <v>0</v>
      </c>
      <c r="DD42" s="53">
        <v>0</v>
      </c>
      <c r="DE42" s="53">
        <v>0</v>
      </c>
      <c r="DF42" s="53">
        <v>0</v>
      </c>
      <c r="DG42" s="53">
        <v>0</v>
      </c>
      <c r="DH42" s="53">
        <v>0</v>
      </c>
      <c r="DI42" s="53">
        <v>0</v>
      </c>
      <c r="DJ42" s="53">
        <v>0</v>
      </c>
      <c r="DK42" s="53">
        <v>0</v>
      </c>
      <c r="DL42" s="53">
        <v>0</v>
      </c>
      <c r="DM42" s="53">
        <v>0</v>
      </c>
      <c r="DN42" s="53">
        <v>0</v>
      </c>
      <c r="DO42" s="53">
        <v>0</v>
      </c>
      <c r="DP42" s="53">
        <v>0</v>
      </c>
      <c r="DQ42" s="53">
        <v>0</v>
      </c>
      <c r="DR42" s="53">
        <v>0</v>
      </c>
      <c r="DS42" s="53">
        <v>0</v>
      </c>
      <c r="DT42" s="53">
        <v>0</v>
      </c>
      <c r="DU42" s="53">
        <v>0</v>
      </c>
      <c r="DV42" s="53">
        <v>0</v>
      </c>
      <c r="DW42" s="53">
        <v>0</v>
      </c>
      <c r="DX42" s="53">
        <v>0</v>
      </c>
      <c r="DY42" s="53">
        <v>0</v>
      </c>
      <c r="DZ42" s="53">
        <v>0</v>
      </c>
      <c r="EA42" s="53">
        <v>0</v>
      </c>
      <c r="EB42" s="53">
        <v>0</v>
      </c>
      <c r="EC42" s="53">
        <v>0</v>
      </c>
      <c r="ED42" s="53">
        <v>0</v>
      </c>
      <c r="EE42" s="53">
        <v>0</v>
      </c>
      <c r="EF42" s="53">
        <v>0</v>
      </c>
      <c r="EG42" s="53">
        <v>0</v>
      </c>
    </row>
    <row r="43" spans="1:137">
      <c r="A43" s="53" t="str">
        <f>T("473812")</f>
        <v>473812</v>
      </c>
      <c r="B43" s="53" t="s">
        <v>42</v>
      </c>
      <c r="C43" s="53">
        <v>144959</v>
      </c>
      <c r="D43" s="53">
        <v>5518</v>
      </c>
      <c r="E43" s="53">
        <v>150477</v>
      </c>
      <c r="F43" s="53">
        <v>143637</v>
      </c>
      <c r="G43" s="53">
        <v>1515</v>
      </c>
      <c r="H43" s="53">
        <v>145152</v>
      </c>
      <c r="J43" s="53">
        <v>286042</v>
      </c>
      <c r="K43" s="53">
        <v>36787</v>
      </c>
      <c r="L43" s="53">
        <v>322829</v>
      </c>
      <c r="M43" s="53">
        <v>276640</v>
      </c>
      <c r="N43" s="53">
        <v>8174</v>
      </c>
      <c r="O43" s="53">
        <v>284814</v>
      </c>
      <c r="P43" s="53">
        <v>20087</v>
      </c>
      <c r="Q43" s="53">
        <v>0</v>
      </c>
      <c r="R43" s="53">
        <v>20087</v>
      </c>
      <c r="S43" s="53">
        <v>20087</v>
      </c>
      <c r="T43" s="53">
        <v>0</v>
      </c>
      <c r="U43" s="53">
        <v>20087</v>
      </c>
      <c r="V43" s="53">
        <f t="shared" si="1"/>
        <v>265955</v>
      </c>
      <c r="W43" s="53">
        <f t="shared" si="2"/>
        <v>36787</v>
      </c>
      <c r="X43" s="53">
        <f t="shared" si="3"/>
        <v>302742</v>
      </c>
      <c r="Y43" s="53">
        <f t="shared" si="4"/>
        <v>256553</v>
      </c>
      <c r="Z43" s="53">
        <f t="shared" si="5"/>
        <v>8174</v>
      </c>
      <c r="AA43" s="53">
        <f t="shared" si="6"/>
        <v>264727</v>
      </c>
      <c r="AE43" s="53">
        <v>0</v>
      </c>
      <c r="AF43" s="53">
        <v>0</v>
      </c>
      <c r="AG43" s="53">
        <v>0</v>
      </c>
      <c r="AH43" s="53">
        <v>0</v>
      </c>
      <c r="AI43" s="53">
        <v>0</v>
      </c>
      <c r="AJ43" s="53">
        <v>0</v>
      </c>
      <c r="AK43" s="53">
        <v>0</v>
      </c>
      <c r="AL43" s="53">
        <v>0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13496</v>
      </c>
      <c r="AS43" s="53">
        <v>137</v>
      </c>
      <c r="AT43" s="53">
        <v>13633</v>
      </c>
      <c r="AU43" s="53">
        <v>0</v>
      </c>
      <c r="AV43" s="53">
        <v>0</v>
      </c>
      <c r="AW43" s="53">
        <v>13366</v>
      </c>
      <c r="AX43" s="53">
        <v>83</v>
      </c>
      <c r="AY43" s="53">
        <v>13449</v>
      </c>
      <c r="AZ43" s="53">
        <v>0</v>
      </c>
      <c r="BA43" s="53">
        <v>0</v>
      </c>
      <c r="BB43" s="53">
        <v>22125</v>
      </c>
      <c r="BC43" s="53">
        <v>0</v>
      </c>
      <c r="BD43" s="53">
        <v>22125</v>
      </c>
      <c r="BE43" s="53">
        <v>0</v>
      </c>
      <c r="BF43" s="53">
        <v>0</v>
      </c>
      <c r="BG43" s="53">
        <v>22125</v>
      </c>
      <c r="BH43" s="53">
        <v>0</v>
      </c>
      <c r="BI43" s="53">
        <v>22125</v>
      </c>
      <c r="BJ43" s="53">
        <v>0</v>
      </c>
      <c r="BK43" s="53">
        <v>0</v>
      </c>
      <c r="BL43" s="53">
        <v>0</v>
      </c>
      <c r="BM43" s="53">
        <v>0</v>
      </c>
      <c r="BN43" s="53">
        <v>0</v>
      </c>
      <c r="BO43" s="53">
        <v>0</v>
      </c>
      <c r="BP43" s="53">
        <v>0</v>
      </c>
      <c r="BQ43" s="53">
        <v>0</v>
      </c>
      <c r="BR43" s="53">
        <v>0</v>
      </c>
      <c r="BS43" s="53">
        <v>0</v>
      </c>
      <c r="BT43" s="53">
        <v>0</v>
      </c>
      <c r="BU43" s="53">
        <v>0</v>
      </c>
      <c r="BV43" s="53">
        <v>0</v>
      </c>
      <c r="BW43" s="53">
        <v>0</v>
      </c>
      <c r="BX43" s="53">
        <v>0</v>
      </c>
      <c r="BY43" s="53">
        <v>0</v>
      </c>
      <c r="BZ43" s="53">
        <v>0</v>
      </c>
      <c r="CA43" s="53">
        <v>0</v>
      </c>
      <c r="CB43" s="53">
        <v>0</v>
      </c>
      <c r="CC43" s="53">
        <v>0</v>
      </c>
      <c r="CD43" s="53">
        <v>0</v>
      </c>
      <c r="CE43" s="53">
        <v>0</v>
      </c>
      <c r="CF43" s="53">
        <v>0</v>
      </c>
      <c r="CG43" s="53">
        <v>0</v>
      </c>
      <c r="CH43" s="53">
        <v>0</v>
      </c>
      <c r="CI43" s="53">
        <v>0</v>
      </c>
      <c r="CJ43" s="53">
        <v>0</v>
      </c>
      <c r="CK43" s="53">
        <v>0</v>
      </c>
      <c r="CL43" s="53">
        <v>0</v>
      </c>
      <c r="CM43" s="53">
        <v>0</v>
      </c>
      <c r="CN43" s="53">
        <v>0</v>
      </c>
      <c r="CO43" s="53">
        <v>0</v>
      </c>
      <c r="CP43" s="53">
        <v>0</v>
      </c>
      <c r="CQ43" s="53">
        <v>0</v>
      </c>
      <c r="CR43" s="53">
        <v>0</v>
      </c>
      <c r="CS43" s="53">
        <v>0</v>
      </c>
      <c r="CT43" s="53">
        <v>0</v>
      </c>
      <c r="CU43" s="53">
        <v>0</v>
      </c>
      <c r="CV43" s="53">
        <v>0</v>
      </c>
      <c r="CW43" s="53">
        <v>0</v>
      </c>
      <c r="CX43" s="53">
        <v>0</v>
      </c>
      <c r="CY43" s="53">
        <v>0</v>
      </c>
      <c r="CZ43" s="53">
        <v>0</v>
      </c>
      <c r="DA43" s="53">
        <v>0</v>
      </c>
      <c r="DB43" s="53">
        <v>0</v>
      </c>
      <c r="DC43" s="53">
        <v>0</v>
      </c>
      <c r="DD43" s="53">
        <v>0</v>
      </c>
      <c r="DE43" s="53">
        <v>0</v>
      </c>
      <c r="DF43" s="53">
        <v>0</v>
      </c>
      <c r="DG43" s="53">
        <v>0</v>
      </c>
      <c r="DH43" s="53">
        <v>0</v>
      </c>
      <c r="DI43" s="53">
        <v>0</v>
      </c>
      <c r="DJ43" s="53">
        <v>0</v>
      </c>
      <c r="DK43" s="53">
        <v>0</v>
      </c>
      <c r="DL43" s="53">
        <v>0</v>
      </c>
      <c r="DM43" s="53">
        <v>0</v>
      </c>
      <c r="DN43" s="53">
        <v>0</v>
      </c>
      <c r="DO43" s="53">
        <v>0</v>
      </c>
      <c r="DP43" s="53">
        <v>0</v>
      </c>
      <c r="DQ43" s="53">
        <v>0</v>
      </c>
      <c r="DR43" s="53">
        <v>0</v>
      </c>
      <c r="DS43" s="53">
        <v>0</v>
      </c>
      <c r="DT43" s="53">
        <v>0</v>
      </c>
      <c r="DU43" s="53">
        <v>0</v>
      </c>
      <c r="DV43" s="53">
        <v>0</v>
      </c>
      <c r="DW43" s="53">
        <v>0</v>
      </c>
      <c r="DX43" s="53">
        <v>0</v>
      </c>
      <c r="DY43" s="53">
        <v>0</v>
      </c>
      <c r="DZ43" s="53">
        <v>0</v>
      </c>
      <c r="EA43" s="53">
        <v>0</v>
      </c>
      <c r="EB43" s="53">
        <v>0</v>
      </c>
      <c r="EC43" s="53">
        <v>0</v>
      </c>
      <c r="ED43" s="53">
        <v>0</v>
      </c>
      <c r="EE43" s="53">
        <v>0</v>
      </c>
      <c r="EF43" s="53">
        <v>0</v>
      </c>
      <c r="EG43" s="53">
        <v>0</v>
      </c>
    </row>
    <row r="44" spans="1:137">
      <c r="A44" s="53" t="str">
        <f>T("473821")</f>
        <v>473821</v>
      </c>
      <c r="B44" s="53" t="s">
        <v>16</v>
      </c>
      <c r="C44" s="53">
        <v>61070</v>
      </c>
      <c r="D44" s="53">
        <v>1611</v>
      </c>
      <c r="E44" s="53">
        <v>62681</v>
      </c>
      <c r="F44" s="53">
        <v>60563</v>
      </c>
      <c r="G44" s="53">
        <v>179</v>
      </c>
      <c r="H44" s="53">
        <v>60742</v>
      </c>
      <c r="J44" s="53">
        <v>90379</v>
      </c>
      <c r="K44" s="53">
        <v>13858</v>
      </c>
      <c r="L44" s="53">
        <v>104237</v>
      </c>
      <c r="M44" s="53">
        <v>88031</v>
      </c>
      <c r="N44" s="53">
        <v>3453</v>
      </c>
      <c r="O44" s="53">
        <v>91484</v>
      </c>
      <c r="P44" s="53">
        <v>15919</v>
      </c>
      <c r="Q44" s="53">
        <v>0</v>
      </c>
      <c r="R44" s="53">
        <v>15919</v>
      </c>
      <c r="S44" s="53">
        <v>15919</v>
      </c>
      <c r="T44" s="53">
        <v>0</v>
      </c>
      <c r="U44" s="53">
        <v>15919</v>
      </c>
      <c r="V44" s="53">
        <f t="shared" si="1"/>
        <v>74460</v>
      </c>
      <c r="W44" s="53">
        <f t="shared" si="2"/>
        <v>13858</v>
      </c>
      <c r="X44" s="53">
        <f t="shared" si="3"/>
        <v>88318</v>
      </c>
      <c r="Y44" s="53">
        <f t="shared" si="4"/>
        <v>72112</v>
      </c>
      <c r="Z44" s="53">
        <f t="shared" si="5"/>
        <v>3453</v>
      </c>
      <c r="AA44" s="53">
        <f t="shared" si="6"/>
        <v>75565</v>
      </c>
      <c r="AE44" s="53">
        <v>0</v>
      </c>
      <c r="AF44" s="53">
        <v>0</v>
      </c>
      <c r="AG44" s="53">
        <v>0</v>
      </c>
      <c r="AH44" s="53">
        <v>0</v>
      </c>
      <c r="AI44" s="53">
        <v>0</v>
      </c>
      <c r="AJ44" s="53">
        <v>0</v>
      </c>
      <c r="AK44" s="53">
        <v>0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4340</v>
      </c>
      <c r="AS44" s="53">
        <v>147</v>
      </c>
      <c r="AT44" s="53">
        <v>4487</v>
      </c>
      <c r="AU44" s="53">
        <v>0</v>
      </c>
      <c r="AV44" s="53">
        <v>0</v>
      </c>
      <c r="AW44" s="53">
        <v>4340</v>
      </c>
      <c r="AX44" s="53">
        <v>23</v>
      </c>
      <c r="AY44" s="53">
        <v>4363</v>
      </c>
      <c r="AZ44" s="53">
        <v>0</v>
      </c>
      <c r="BA44" s="53">
        <v>0</v>
      </c>
      <c r="BB44" s="53">
        <v>9150</v>
      </c>
      <c r="BC44" s="53">
        <v>0</v>
      </c>
      <c r="BD44" s="53">
        <v>9150</v>
      </c>
      <c r="BE44" s="53">
        <v>0</v>
      </c>
      <c r="BF44" s="53">
        <v>0</v>
      </c>
      <c r="BG44" s="53">
        <v>9150</v>
      </c>
      <c r="BH44" s="53">
        <v>0</v>
      </c>
      <c r="BI44" s="53">
        <v>9150</v>
      </c>
      <c r="BJ44" s="53">
        <v>0</v>
      </c>
      <c r="BK44" s="53">
        <v>0</v>
      </c>
      <c r="BL44" s="53">
        <v>72</v>
      </c>
      <c r="BM44" s="53">
        <v>0</v>
      </c>
      <c r="BN44" s="53">
        <v>72</v>
      </c>
      <c r="BO44" s="53">
        <v>0</v>
      </c>
      <c r="BP44" s="53">
        <v>0</v>
      </c>
      <c r="BQ44" s="53">
        <v>72</v>
      </c>
      <c r="BR44" s="53">
        <v>0</v>
      </c>
      <c r="BS44" s="53">
        <v>72</v>
      </c>
      <c r="BT44" s="53">
        <v>0</v>
      </c>
      <c r="BU44" s="53">
        <v>0</v>
      </c>
      <c r="BV44" s="53">
        <v>0</v>
      </c>
      <c r="BW44" s="53">
        <v>0</v>
      </c>
      <c r="BX44" s="53">
        <v>0</v>
      </c>
      <c r="BY44" s="53">
        <v>0</v>
      </c>
      <c r="BZ44" s="53">
        <v>0</v>
      </c>
      <c r="CA44" s="53">
        <v>0</v>
      </c>
      <c r="CB44" s="53">
        <v>0</v>
      </c>
      <c r="CC44" s="53">
        <v>0</v>
      </c>
      <c r="CD44" s="53">
        <v>0</v>
      </c>
      <c r="CE44" s="53">
        <v>0</v>
      </c>
      <c r="CF44" s="53">
        <v>0</v>
      </c>
      <c r="CG44" s="53">
        <v>0</v>
      </c>
      <c r="CH44" s="53">
        <v>0</v>
      </c>
      <c r="CI44" s="53">
        <v>0</v>
      </c>
      <c r="CJ44" s="53">
        <v>0</v>
      </c>
      <c r="CK44" s="53">
        <v>0</v>
      </c>
      <c r="CL44" s="53">
        <v>0</v>
      </c>
      <c r="CM44" s="53">
        <v>0</v>
      </c>
      <c r="CN44" s="53">
        <v>0</v>
      </c>
      <c r="CO44" s="53">
        <v>0</v>
      </c>
      <c r="CP44" s="53">
        <v>0</v>
      </c>
      <c r="CQ44" s="53">
        <v>0</v>
      </c>
      <c r="CR44" s="53">
        <v>0</v>
      </c>
      <c r="CS44" s="53">
        <v>0</v>
      </c>
      <c r="CT44" s="53">
        <v>0</v>
      </c>
      <c r="CU44" s="53">
        <v>0</v>
      </c>
      <c r="CV44" s="53">
        <v>0</v>
      </c>
      <c r="CW44" s="53">
        <v>0</v>
      </c>
      <c r="CX44" s="53">
        <v>0</v>
      </c>
      <c r="CY44" s="53">
        <v>0</v>
      </c>
      <c r="CZ44" s="53">
        <v>0</v>
      </c>
      <c r="DA44" s="53">
        <v>0</v>
      </c>
      <c r="DB44" s="53">
        <v>0</v>
      </c>
      <c r="DC44" s="53">
        <v>0</v>
      </c>
      <c r="DD44" s="53">
        <v>0</v>
      </c>
      <c r="DE44" s="53">
        <v>0</v>
      </c>
      <c r="DF44" s="53">
        <v>0</v>
      </c>
      <c r="DG44" s="53">
        <v>0</v>
      </c>
      <c r="DH44" s="53">
        <v>0</v>
      </c>
      <c r="DI44" s="53">
        <v>0</v>
      </c>
      <c r="DJ44" s="53">
        <v>0</v>
      </c>
      <c r="DK44" s="53">
        <v>0</v>
      </c>
      <c r="DL44" s="53">
        <v>0</v>
      </c>
      <c r="DM44" s="53">
        <v>0</v>
      </c>
      <c r="DN44" s="53">
        <v>0</v>
      </c>
      <c r="DO44" s="53">
        <v>0</v>
      </c>
      <c r="DP44" s="53">
        <v>0</v>
      </c>
      <c r="DQ44" s="53">
        <v>0</v>
      </c>
      <c r="DR44" s="53">
        <v>0</v>
      </c>
      <c r="DS44" s="53">
        <v>0</v>
      </c>
      <c r="DT44" s="53">
        <v>0</v>
      </c>
      <c r="DU44" s="53">
        <v>0</v>
      </c>
      <c r="DV44" s="53">
        <v>0</v>
      </c>
      <c r="DW44" s="53">
        <v>0</v>
      </c>
      <c r="DX44" s="53">
        <v>0</v>
      </c>
      <c r="DY44" s="53">
        <v>0</v>
      </c>
      <c r="DZ44" s="53">
        <v>0</v>
      </c>
      <c r="EA44" s="53">
        <v>0</v>
      </c>
      <c r="EB44" s="53">
        <v>0</v>
      </c>
      <c r="EC44" s="53">
        <v>0</v>
      </c>
      <c r="ED44" s="53">
        <v>0</v>
      </c>
      <c r="EE44" s="53">
        <v>0</v>
      </c>
      <c r="EF44" s="53">
        <v>0</v>
      </c>
      <c r="EG44" s="53">
        <v>0</v>
      </c>
    </row>
    <row r="45" spans="1:137">
      <c r="B45" s="53" t="s">
        <v>66</v>
      </c>
      <c r="C45" s="53">
        <f t="shared" ref="C45:H45" si="7">SUM(C4:C44)</f>
        <v>62509390</v>
      </c>
      <c r="D45" s="53">
        <f t="shared" si="7"/>
        <v>2473901</v>
      </c>
      <c r="E45" s="53">
        <f t="shared" si="7"/>
        <v>64983291</v>
      </c>
      <c r="F45" s="53">
        <f t="shared" si="7"/>
        <v>61747118</v>
      </c>
      <c r="G45" s="53">
        <f t="shared" si="7"/>
        <v>881007</v>
      </c>
      <c r="H45" s="53">
        <f t="shared" si="7"/>
        <v>62628125</v>
      </c>
      <c r="J45" s="53">
        <f t="shared" ref="J45:AA45" si="8">SUM(J4:J44)</f>
        <v>80144064</v>
      </c>
      <c r="K45" s="53">
        <f t="shared" si="8"/>
        <v>5233455</v>
      </c>
      <c r="L45" s="53">
        <f t="shared" si="8"/>
        <v>85377519</v>
      </c>
      <c r="M45" s="53">
        <f t="shared" si="8"/>
        <v>78683652</v>
      </c>
      <c r="N45" s="53">
        <f t="shared" si="8"/>
        <v>1915950</v>
      </c>
      <c r="O45" s="53">
        <f t="shared" si="8"/>
        <v>80599602</v>
      </c>
      <c r="P45" s="53">
        <f t="shared" si="8"/>
        <v>2803198</v>
      </c>
      <c r="Q45" s="53">
        <f t="shared" si="8"/>
        <v>0</v>
      </c>
      <c r="R45" s="53">
        <f t="shared" si="8"/>
        <v>2803198</v>
      </c>
      <c r="S45" s="53">
        <f t="shared" si="8"/>
        <v>2803198</v>
      </c>
      <c r="T45" s="53">
        <f t="shared" si="8"/>
        <v>0</v>
      </c>
      <c r="U45" s="53">
        <f t="shared" si="8"/>
        <v>2803198</v>
      </c>
      <c r="V45" s="53">
        <f t="shared" si="8"/>
        <v>77340866</v>
      </c>
      <c r="W45" s="53">
        <f t="shared" si="8"/>
        <v>5233455</v>
      </c>
      <c r="X45" s="53">
        <f t="shared" si="8"/>
        <v>82574321</v>
      </c>
      <c r="Y45" s="53">
        <f t="shared" si="8"/>
        <v>75880454</v>
      </c>
      <c r="Z45" s="53">
        <f t="shared" si="8"/>
        <v>1915950</v>
      </c>
      <c r="AA45" s="53">
        <f t="shared" si="8"/>
        <v>77796404</v>
      </c>
      <c r="AE45" s="53">
        <f t="shared" ref="AE45:BJ45" si="9">SUM(AE4:AE44)</f>
        <v>0</v>
      </c>
      <c r="AF45" s="53">
        <f t="shared" si="9"/>
        <v>0</v>
      </c>
      <c r="AG45" s="53">
        <f t="shared" si="9"/>
        <v>0</v>
      </c>
      <c r="AH45" s="53">
        <f t="shared" si="9"/>
        <v>0</v>
      </c>
      <c r="AI45" s="53">
        <f t="shared" si="9"/>
        <v>0</v>
      </c>
      <c r="AJ45" s="53">
        <f t="shared" si="9"/>
        <v>0</v>
      </c>
      <c r="AK45" s="53">
        <f t="shared" si="9"/>
        <v>0</v>
      </c>
      <c r="AL45" s="53">
        <f t="shared" si="9"/>
        <v>0</v>
      </c>
      <c r="AM45" s="53">
        <f t="shared" si="9"/>
        <v>0</v>
      </c>
      <c r="AN45" s="53">
        <f t="shared" si="9"/>
        <v>0</v>
      </c>
      <c r="AO45" s="53">
        <f t="shared" si="9"/>
        <v>0</v>
      </c>
      <c r="AP45" s="53">
        <f t="shared" si="9"/>
        <v>0</v>
      </c>
      <c r="AQ45" s="53">
        <f t="shared" si="9"/>
        <v>0</v>
      </c>
      <c r="AR45" s="53">
        <f t="shared" si="9"/>
        <v>3751278</v>
      </c>
      <c r="AS45" s="53">
        <f t="shared" si="9"/>
        <v>332547</v>
      </c>
      <c r="AT45" s="53">
        <f t="shared" si="9"/>
        <v>4083825</v>
      </c>
      <c r="AU45" s="53">
        <f t="shared" si="9"/>
        <v>0</v>
      </c>
      <c r="AV45" s="53">
        <f t="shared" si="9"/>
        <v>0</v>
      </c>
      <c r="AW45" s="53">
        <f t="shared" si="9"/>
        <v>3634054</v>
      </c>
      <c r="AX45" s="53">
        <f t="shared" si="9"/>
        <v>108728</v>
      </c>
      <c r="AY45" s="53">
        <f t="shared" si="9"/>
        <v>3742782</v>
      </c>
      <c r="AZ45" s="53">
        <f t="shared" si="9"/>
        <v>0</v>
      </c>
      <c r="BA45" s="53">
        <f t="shared" si="9"/>
        <v>0</v>
      </c>
      <c r="BB45" s="53">
        <f t="shared" si="9"/>
        <v>11095186</v>
      </c>
      <c r="BC45" s="53">
        <f t="shared" si="9"/>
        <v>0</v>
      </c>
      <c r="BD45" s="53">
        <f t="shared" si="9"/>
        <v>11095186</v>
      </c>
      <c r="BE45" s="53">
        <f t="shared" si="9"/>
        <v>0</v>
      </c>
      <c r="BF45" s="53">
        <f t="shared" si="9"/>
        <v>0</v>
      </c>
      <c r="BG45" s="53">
        <f t="shared" si="9"/>
        <v>11095184</v>
      </c>
      <c r="BH45" s="53">
        <f t="shared" si="9"/>
        <v>0</v>
      </c>
      <c r="BI45" s="53">
        <f t="shared" si="9"/>
        <v>11095184</v>
      </c>
      <c r="BJ45" s="53">
        <f t="shared" si="9"/>
        <v>0</v>
      </c>
      <c r="BK45" s="53">
        <f t="shared" ref="BK45:CP45" si="10">SUM(BK4:BK44)</f>
        <v>0</v>
      </c>
      <c r="BL45" s="53">
        <f t="shared" si="10"/>
        <v>49984</v>
      </c>
      <c r="BM45" s="53">
        <f t="shared" si="10"/>
        <v>0</v>
      </c>
      <c r="BN45" s="53">
        <f t="shared" si="10"/>
        <v>49984</v>
      </c>
      <c r="BO45" s="53">
        <f t="shared" si="10"/>
        <v>0</v>
      </c>
      <c r="BP45" s="53">
        <f t="shared" si="10"/>
        <v>0</v>
      </c>
      <c r="BQ45" s="53">
        <f t="shared" si="10"/>
        <v>49984</v>
      </c>
      <c r="BR45" s="53">
        <f t="shared" si="10"/>
        <v>0</v>
      </c>
      <c r="BS45" s="53">
        <f t="shared" si="10"/>
        <v>49984</v>
      </c>
      <c r="BT45" s="53">
        <f t="shared" si="10"/>
        <v>0</v>
      </c>
      <c r="BU45" s="53">
        <f t="shared" si="10"/>
        <v>0</v>
      </c>
      <c r="BV45" s="53">
        <f t="shared" si="10"/>
        <v>0</v>
      </c>
      <c r="BW45" s="53">
        <f t="shared" si="10"/>
        <v>0</v>
      </c>
      <c r="BX45" s="53">
        <f t="shared" si="10"/>
        <v>0</v>
      </c>
      <c r="BY45" s="53">
        <f t="shared" si="10"/>
        <v>0</v>
      </c>
      <c r="BZ45" s="53">
        <f t="shared" si="10"/>
        <v>0</v>
      </c>
      <c r="CA45" s="53">
        <f t="shared" si="10"/>
        <v>0</v>
      </c>
      <c r="CB45" s="53">
        <f t="shared" si="10"/>
        <v>0</v>
      </c>
      <c r="CC45" s="53">
        <f t="shared" si="10"/>
        <v>0</v>
      </c>
      <c r="CD45" s="53">
        <f t="shared" si="10"/>
        <v>0</v>
      </c>
      <c r="CE45" s="53">
        <f t="shared" si="10"/>
        <v>0</v>
      </c>
      <c r="CF45" s="53">
        <f t="shared" si="10"/>
        <v>0</v>
      </c>
      <c r="CG45" s="53">
        <f t="shared" si="10"/>
        <v>0</v>
      </c>
      <c r="CH45" s="53">
        <f t="shared" si="10"/>
        <v>0</v>
      </c>
      <c r="CI45" s="53">
        <f t="shared" si="10"/>
        <v>0</v>
      </c>
      <c r="CJ45" s="53">
        <f t="shared" si="10"/>
        <v>0</v>
      </c>
      <c r="CK45" s="53">
        <f t="shared" si="10"/>
        <v>0</v>
      </c>
      <c r="CL45" s="53">
        <f t="shared" si="10"/>
        <v>0</v>
      </c>
      <c r="CM45" s="53">
        <f t="shared" si="10"/>
        <v>0</v>
      </c>
      <c r="CN45" s="53">
        <f t="shared" si="10"/>
        <v>0</v>
      </c>
      <c r="CO45" s="53">
        <f t="shared" si="10"/>
        <v>0</v>
      </c>
      <c r="CP45" s="53">
        <f t="shared" si="10"/>
        <v>0</v>
      </c>
      <c r="CQ45" s="53">
        <f t="shared" ref="CQ45:DV45" si="11">SUM(CQ4:CQ44)</f>
        <v>0</v>
      </c>
      <c r="CR45" s="53">
        <f t="shared" si="11"/>
        <v>0</v>
      </c>
      <c r="CS45" s="53">
        <f t="shared" si="11"/>
        <v>0</v>
      </c>
      <c r="CT45" s="53">
        <f t="shared" si="11"/>
        <v>0</v>
      </c>
      <c r="CU45" s="53">
        <f t="shared" si="11"/>
        <v>0</v>
      </c>
      <c r="CV45" s="53">
        <f t="shared" si="11"/>
        <v>0</v>
      </c>
      <c r="CW45" s="53">
        <f t="shared" si="11"/>
        <v>0</v>
      </c>
      <c r="CX45" s="53">
        <f t="shared" si="11"/>
        <v>0</v>
      </c>
      <c r="CY45" s="53">
        <f t="shared" si="11"/>
        <v>0</v>
      </c>
      <c r="CZ45" s="53">
        <f t="shared" si="11"/>
        <v>0</v>
      </c>
      <c r="DA45" s="53">
        <f t="shared" si="11"/>
        <v>0</v>
      </c>
      <c r="DB45" s="53">
        <f t="shared" si="11"/>
        <v>0</v>
      </c>
      <c r="DC45" s="53">
        <f t="shared" si="11"/>
        <v>0</v>
      </c>
      <c r="DD45" s="53">
        <f t="shared" si="11"/>
        <v>0</v>
      </c>
      <c r="DE45" s="53">
        <f t="shared" si="11"/>
        <v>0</v>
      </c>
      <c r="DF45" s="53">
        <f t="shared" si="11"/>
        <v>0</v>
      </c>
      <c r="DG45" s="53">
        <f t="shared" si="11"/>
        <v>0</v>
      </c>
      <c r="DH45" s="53">
        <f t="shared" si="11"/>
        <v>0</v>
      </c>
      <c r="DI45" s="53">
        <f t="shared" si="11"/>
        <v>0</v>
      </c>
      <c r="DJ45" s="53">
        <f t="shared" si="11"/>
        <v>0</v>
      </c>
      <c r="DK45" s="53">
        <f t="shared" si="11"/>
        <v>0</v>
      </c>
      <c r="DL45" s="53">
        <f t="shared" si="11"/>
        <v>0</v>
      </c>
      <c r="DM45" s="53">
        <f t="shared" si="11"/>
        <v>0</v>
      </c>
      <c r="DN45" s="53">
        <f t="shared" si="11"/>
        <v>0</v>
      </c>
      <c r="DO45" s="53">
        <f t="shared" si="11"/>
        <v>0</v>
      </c>
      <c r="DP45" s="53">
        <f t="shared" si="11"/>
        <v>0</v>
      </c>
      <c r="DQ45" s="53">
        <f t="shared" si="11"/>
        <v>0</v>
      </c>
      <c r="DR45" s="53">
        <f t="shared" si="11"/>
        <v>0</v>
      </c>
      <c r="DS45" s="53">
        <f t="shared" si="11"/>
        <v>0</v>
      </c>
      <c r="DT45" s="53">
        <f t="shared" si="11"/>
        <v>1042636</v>
      </c>
      <c r="DU45" s="53">
        <f t="shared" si="11"/>
        <v>2346</v>
      </c>
      <c r="DV45" s="53">
        <f t="shared" si="11"/>
        <v>1044982</v>
      </c>
      <c r="DW45" s="53">
        <f t="shared" ref="DW45:EF45" si="12">SUM(DW4:DW44)</f>
        <v>0</v>
      </c>
      <c r="DX45" s="53">
        <f t="shared" si="12"/>
        <v>0</v>
      </c>
      <c r="DY45" s="53">
        <f t="shared" si="12"/>
        <v>1042805</v>
      </c>
      <c r="DZ45" s="53">
        <f t="shared" si="12"/>
        <v>2346</v>
      </c>
      <c r="EA45" s="53">
        <f t="shared" si="12"/>
        <v>1045151</v>
      </c>
      <c r="EB45" s="53">
        <f t="shared" si="12"/>
        <v>0</v>
      </c>
      <c r="EC45" s="53">
        <f t="shared" si="12"/>
        <v>0</v>
      </c>
      <c r="ED45" s="53">
        <f t="shared" si="12"/>
        <v>1023433</v>
      </c>
      <c r="EE45" s="53">
        <f t="shared" si="12"/>
        <v>2346</v>
      </c>
      <c r="EF45" s="53">
        <f t="shared" si="12"/>
        <v>1025779</v>
      </c>
      <c r="EG45" s="53">
        <f>SUM(EG4:IV44)</f>
        <v>0</v>
      </c>
    </row>
    <row r="48" spans="1:137">
      <c r="AA48" s="53">
        <f>O45-U45</f>
        <v>77796404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●特別交付税◆P264</vt:lpstr>
      <vt:lpstr>●地方交付税対前年（普+特）◆P265</vt:lpstr>
      <vt:lpstr>９BD</vt:lpstr>
      <vt:lpstr>９BD2</vt:lpstr>
      <vt:lpstr>１０－１BD</vt:lpstr>
      <vt:lpstr>１０－２．３BD</vt:lpstr>
      <vt:lpstr>'●地方交付税対前年（普+特）◆P265'!Print_Area</vt:lpstr>
      <vt:lpstr>●特別交付税◆P264!Print_Area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宮里　耕平</dc:creator>
  <cp:lastModifiedBy>0083276</cp:lastModifiedBy>
  <cp:lastPrinted>2026-03-18T01:51:36Z</cp:lastPrinted>
  <dcterms:created xsi:type="dcterms:W3CDTF">1997-01-08T22:48:59Z</dcterms:created>
  <dcterms:modified xsi:type="dcterms:W3CDTF">2026-06-12T04:25:00Z</dcterms:modified>
</cp:coreProperties>
</file>