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NFSVNAS01\share\企画部\市町村課\03_財政班\01_一般財政L\R7年度\21 市町村財政概況（第69集）\05 印刷・公表\HP用データ\一部エクセル版（作業中）\６　地方債\Excel等\"/>
    </mc:Choice>
  </mc:AlternateContent>
  <xr:revisionPtr revIDLastSave="0" documentId="13_ncr:1_{9B688BC6-A80D-45FE-B468-0F21DBA26207}" xr6:coauthVersionLast="47" xr6:coauthVersionMax="47" xr10:uidLastSave="{00000000-0000-0000-0000-000000000000}"/>
  <bookViews>
    <workbookView xWindow="-110" yWindow="-110" windowWidth="19420" windowHeight="11020" tabRatio="833" xr2:uid="{00000000-000D-0000-FFFF-FFFF00000000}"/>
  </bookViews>
  <sheets>
    <sheet name="(1)R6末現在高（211～212）【済】" sheetId="4" r:id="rId1"/>
    <sheet name="ア発行額（ア）市町村(213～219）【済】" sheetId="5" r:id="rId2"/>
    <sheet name="ア発行額（ウ）一組（220） 【済】" sheetId="6" r:id="rId3"/>
    <sheet name="イ現在高（ア）市町村（221～227）【済】" sheetId="7" r:id="rId4"/>
    <sheet name="イ現在高（ウ）一組（228）【済】" sheetId="8" r:id="rId5"/>
    <sheet name="33（市町村）" sheetId="9" state="hidden" r:id="rId6"/>
    <sheet name="BD表33その①" sheetId="11" state="hidden" r:id="rId7"/>
    <sheet name="BD表33その②" sheetId="12" state="hidden" r:id="rId8"/>
    <sheet name="BD表３３その③" sheetId="13" state="hidden" r:id="rId9"/>
    <sheet name="BD表３３その④" sheetId="14" state="hidden" r:id="rId10"/>
  </sheets>
  <definedNames>
    <definedName name="_Fill" localSheetId="0" hidden="1">'(1)R6末現在高（211～212）【済】'!#REF!</definedName>
    <definedName name="_Fill" hidden="1">#REF!</definedName>
    <definedName name="_xlnm._FilterDatabase" localSheetId="0" hidden="1">'(1)R6末現在高（211～212）【済】'!$A$8:$WTY$8</definedName>
    <definedName name="_Regression_Int" localSheetId="0" hidden="1">1</definedName>
    <definedName name="P1_">#REF!</definedName>
    <definedName name="P2_">#N/A</definedName>
    <definedName name="_xlnm.Print_Area" localSheetId="0">'(1)R6末現在高（211～212）【済】'!$A$1:$K$112</definedName>
    <definedName name="_xlnm.Print_Area" localSheetId="1">'ア発行額（ア）市町村(213～219）【済】'!$A$1:$BO$52</definedName>
    <definedName name="_xlnm.Print_Area" localSheetId="2">'ア発行額（ウ）一組（220） 【済】'!$A$1:$L$31</definedName>
    <definedName name="_xlnm.Print_Area" localSheetId="3">'イ現在高（ア）市町村（221～227）【済】'!$B$1:$BO$52</definedName>
    <definedName name="_xlnm.Print_Area" localSheetId="4">'イ現在高（ウ）一組（228）【済】'!$A$1:$N$31</definedName>
    <definedName name="Print_Area_MI" localSheetId="0">'(1)R6末現在高（211～212）【済】'!$A$72:$K$92</definedName>
    <definedName name="UCHIWAKE">#REF!</definedName>
    <definedName name="X01Y01_33">'33（市町村）'!$AA$13</definedName>
    <definedName name="X01Y02_33">'33（市町村）'!$AB$13</definedName>
    <definedName name="X01Y03_33">'33（市町村）'!$AC$13</definedName>
    <definedName name="X01Y04_33">'33（市町村）'!$AD$13</definedName>
    <definedName name="X01Y05_33">'33（市町村）'!$AE$13</definedName>
    <definedName name="X01Y06_33">'33（市町村）'!$AF$13</definedName>
    <definedName name="X01Y07_33">'33（市町村）'!$AG$13</definedName>
    <definedName name="X01Y08_33">'33（市町村）'!$AH$13</definedName>
    <definedName name="X01Y09_33">'33（市町村）'!$AI$13</definedName>
    <definedName name="X01Y10_33">'33（市町村）'!$AJ$13</definedName>
    <definedName name="X01Y11_33">'33（市町村）'!$AK$13</definedName>
    <definedName name="X01Y12_33">'33（市町村）'!$AL$13</definedName>
    <definedName name="X01Y13_33">'33（市町村）'!$AM$13</definedName>
    <definedName name="X02Y01_33">'33（市町村）'!$AA$14</definedName>
    <definedName name="X02Y02_33">'33（市町村）'!$AB$14</definedName>
    <definedName name="X02Y03_33">'33（市町村）'!$AC$14</definedName>
    <definedName name="X02Y04_33">'33（市町村）'!$AD$14</definedName>
    <definedName name="X02Y05_33">'33（市町村）'!$AE$14</definedName>
    <definedName name="X02Y06_33">'33（市町村）'!$AF$14</definedName>
    <definedName name="X02Y07_33">'33（市町村）'!$AG$14</definedName>
    <definedName name="X02Y08_33">'33（市町村）'!$AH$14</definedName>
    <definedName name="X02Y09_33">'33（市町村）'!$AI$14</definedName>
    <definedName name="X02Y10_33">'33（市町村）'!$AJ$14</definedName>
    <definedName name="X02Y11_33">'33（市町村）'!$AK$14</definedName>
    <definedName name="X02Y12_33">'33（市町村）'!$AL$14</definedName>
    <definedName name="X02Y13_33">'33（市町村）'!$AM$14</definedName>
    <definedName name="X03Y01_33">'33（市町村）'!$AA$15</definedName>
    <definedName name="X03Y02_33">'33（市町村）'!$AB$15</definedName>
    <definedName name="X03Y03_33">'33（市町村）'!$AC$15</definedName>
    <definedName name="X03Y04_33">'33（市町村）'!$AD$15</definedName>
    <definedName name="X03Y05_33">'33（市町村）'!$AE$15</definedName>
    <definedName name="X03Y06_33">'33（市町村）'!$AF$15</definedName>
    <definedName name="X03Y07_33">'33（市町村）'!$AG$15</definedName>
    <definedName name="X03Y08_33">'33（市町村）'!$AH$15</definedName>
    <definedName name="X03Y09_33">'33（市町村）'!$AI$15</definedName>
    <definedName name="X03Y10_33">'33（市町村）'!$AJ$15</definedName>
    <definedName name="X03Y11_33">'33（市町村）'!$AK$15</definedName>
    <definedName name="X03Y12_33">'33（市町村）'!$AL$15</definedName>
    <definedName name="X03Y13_33">'33（市町村）'!$AM$15</definedName>
    <definedName name="X04Y01_33">'33（市町村）'!$AA$18</definedName>
    <definedName name="X04Y02_33">'33（市町村）'!$AB$18</definedName>
    <definedName name="X04Y03_33">'33（市町村）'!$AC$18</definedName>
    <definedName name="X04Y04_33">'33（市町村）'!$AD$18</definedName>
    <definedName name="X04Y05_33">'33（市町村）'!$AE$18</definedName>
    <definedName name="X04Y06_33">'33（市町村）'!$AF$18</definedName>
    <definedName name="X04Y07_33">'33（市町村）'!$AG$18</definedName>
    <definedName name="X04Y08_33">'33（市町村）'!$AH$18</definedName>
    <definedName name="X04Y09_33">'33（市町村）'!$AI$18</definedName>
    <definedName name="X04Y10_33">'33（市町村）'!$AJ$18</definedName>
    <definedName name="X04Y11_33">'33（市町村）'!$AK$18</definedName>
    <definedName name="X04Y12_33">'33（市町村）'!$AL$18</definedName>
    <definedName name="X04Y13_33">'33（市町村）'!$AM$18</definedName>
    <definedName name="X05Y01_33">'33（市町村）'!$AA$19</definedName>
    <definedName name="X05Y02_33">'33（市町村）'!$AB$19</definedName>
    <definedName name="X05Y03_33">'33（市町村）'!$AC$19</definedName>
    <definedName name="X05Y04_33">'33（市町村）'!$AD$19</definedName>
    <definedName name="X05Y05_33">'33（市町村）'!$AE$19</definedName>
    <definedName name="X05Y06_33">'33（市町村）'!$AF$19</definedName>
    <definedName name="X05Y07_33">'33（市町村）'!$AG$19</definedName>
    <definedName name="X05Y08_33">'33（市町村）'!$AH$19</definedName>
    <definedName name="X05Y09_33">'33（市町村）'!$AI$19</definedName>
    <definedName name="X05Y10_33">'33（市町村）'!$AJ$19</definedName>
    <definedName name="X05Y11_33">'33（市町村）'!$AK$19</definedName>
    <definedName name="X05Y12_33">'33（市町村）'!$AL$19</definedName>
    <definedName name="X05Y13_33">'33（市町村）'!$AM$19</definedName>
    <definedName name="X06Y01_33">'33（市町村）'!$AA$20</definedName>
    <definedName name="X06Y02_33">'33（市町村）'!$AB$20</definedName>
    <definedName name="X06Y03_33">'33（市町村）'!$AC$20</definedName>
    <definedName name="X06Y04_33">'33（市町村）'!$AD$20</definedName>
    <definedName name="X06Y05_33">'33（市町村）'!$AE$20</definedName>
    <definedName name="X06Y06_33">'33（市町村）'!$AF$20</definedName>
    <definedName name="X06Y07_33">'33（市町村）'!$AG$20</definedName>
    <definedName name="X06Y08_33">'33（市町村）'!$AH$20</definedName>
    <definedName name="X06Y09_33">'33（市町村）'!$AI$20</definedName>
    <definedName name="X06Y10_33">'33（市町村）'!$AJ$20</definedName>
    <definedName name="X06Y11_33">'33（市町村）'!$AK$20</definedName>
    <definedName name="X06Y12_33">'33（市町村）'!$AL$20</definedName>
    <definedName name="X06Y13_33">'33（市町村）'!$AM$20</definedName>
    <definedName name="X07Y01_33">'33（市町村）'!$AA$21</definedName>
    <definedName name="X07Y02_33">'33（市町村）'!$AB$21</definedName>
    <definedName name="X07Y03_33">'33（市町村）'!$AC$21</definedName>
    <definedName name="X07Y04_33">'33（市町村）'!$AD$21</definedName>
    <definedName name="X07Y05_33">'33（市町村）'!$AE$21</definedName>
    <definedName name="X07Y06_33">'33（市町村）'!$AF$21</definedName>
    <definedName name="X07Y07_33">'33（市町村）'!$AG$21</definedName>
    <definedName name="X07Y08_33">'33（市町村）'!$AH$21</definedName>
    <definedName name="X07Y09_33">'33（市町村）'!$AI$21</definedName>
    <definedName name="X07Y10_33">'33（市町村）'!$AJ$21</definedName>
    <definedName name="X07Y11_33">'33（市町村）'!$AK$21</definedName>
    <definedName name="X07Y12_33">'33（市町村）'!$AL$21</definedName>
    <definedName name="X07Y13_33">'33（市町村）'!$AM$21</definedName>
    <definedName name="X08Y01_33">'33（市町村）'!$AA$22</definedName>
    <definedName name="X08Y02_33">'33（市町村）'!$AB$22</definedName>
    <definedName name="X08Y03_33">'33（市町村）'!$AC$22</definedName>
    <definedName name="X08Y04_33">'33（市町村）'!$AD$22</definedName>
    <definedName name="X08Y05_33">'33（市町村）'!$AE$22</definedName>
    <definedName name="X08Y06_33">'33（市町村）'!$AF$22</definedName>
    <definedName name="X08Y07_33">'33（市町村）'!$AG$22</definedName>
    <definedName name="X08Y08_33">'33（市町村）'!$AH$22</definedName>
    <definedName name="X08Y09_33">'33（市町村）'!$AI$22</definedName>
    <definedName name="X08Y10_33">'33（市町村）'!$AJ$22</definedName>
    <definedName name="X08Y11_33">'33（市町村）'!$AK$22</definedName>
    <definedName name="X08Y12_33">'33（市町村）'!$AL$22</definedName>
    <definedName name="X08Y13_33">'33（市町村）'!$AM$22</definedName>
    <definedName name="X09Y01_33">'33（市町村）'!#REF!</definedName>
    <definedName name="X09Y02_33">'33（市町村）'!#REF!</definedName>
    <definedName name="X09Y03_33">'33（市町村）'!#REF!</definedName>
    <definedName name="X09Y04_33">'33（市町村）'!#REF!</definedName>
    <definedName name="X09Y05_33">'33（市町村）'!#REF!</definedName>
    <definedName name="X09Y06_33">'33（市町村）'!#REF!</definedName>
    <definedName name="X09Y07_33">'33（市町村）'!#REF!</definedName>
    <definedName name="X09Y08_33">'33（市町村）'!#REF!</definedName>
    <definedName name="X09Y09_33">'33（市町村）'!#REF!</definedName>
    <definedName name="X09Y10_33">'33（市町村）'!#REF!</definedName>
    <definedName name="X09Y11_33">'33（市町村）'!#REF!</definedName>
    <definedName name="X09Y12_33">'33（市町村）'!#REF!</definedName>
    <definedName name="X09Y13_33">'33（市町村）'!#REF!</definedName>
    <definedName name="X10Y01_33">'33（市町村）'!$AA$23</definedName>
    <definedName name="X10Y02_33">'33（市町村）'!$AB$23</definedName>
    <definedName name="X10Y03_33">'33（市町村）'!$AC$23</definedName>
    <definedName name="X10Y04_33">'33（市町村）'!$AD$23</definedName>
    <definedName name="X10Y05_33">'33（市町村）'!$AE$23</definedName>
    <definedName name="X10Y06_33">'33（市町村）'!$AF$23</definedName>
    <definedName name="X10Y07_33">'33（市町村）'!$AG$23</definedName>
    <definedName name="X10Y08_33">'33（市町村）'!$AH$23</definedName>
    <definedName name="X10Y09_33">'33（市町村）'!$AI$23</definedName>
    <definedName name="X10Y10_33">'33（市町村）'!$AJ$23</definedName>
    <definedName name="X10Y11_33">'33（市町村）'!$AK$23</definedName>
    <definedName name="X10Y12_33">'33（市町村）'!$AL$23</definedName>
    <definedName name="X10Y13_33">'33（市町村）'!$AM$23</definedName>
    <definedName name="X11Y01_33">'33（市町村）'!$AA$25</definedName>
    <definedName name="X11Y02_33">'33（市町村）'!$AB$25</definedName>
    <definedName name="X11Y03_33">'33（市町村）'!$AC$25</definedName>
    <definedName name="X11Y04_33">'33（市町村）'!$AD$25</definedName>
    <definedName name="X11Y05_33">'33（市町村）'!$AE$25</definedName>
    <definedName name="X11Y06_33">'33（市町村）'!$AF$25</definedName>
    <definedName name="X11Y07_33">'33（市町村）'!$AG$25</definedName>
    <definedName name="X11Y08_33">'33（市町村）'!$AH$25</definedName>
    <definedName name="X11Y09_33">'33（市町村）'!$AI$25</definedName>
    <definedName name="X11Y10_33">'33（市町村）'!$AJ$25</definedName>
    <definedName name="X11Y11_33">'33（市町村）'!$AK$25</definedName>
    <definedName name="X11Y12_33">'33（市町村）'!$AL$25</definedName>
    <definedName name="X11Y13_33">'33（市町村）'!$AM$25</definedName>
    <definedName name="X12Y01_33">'33（市町村）'!$AA$26</definedName>
    <definedName name="X12Y02_33">'33（市町村）'!$AB$26</definedName>
    <definedName name="X12Y03_33">'33（市町村）'!$AC$26</definedName>
    <definedName name="X12Y04_33">'33（市町村）'!$AD$26</definedName>
    <definedName name="X12Y05_33">'33（市町村）'!$AE$26</definedName>
    <definedName name="X12Y06_33">'33（市町村）'!$AF$26</definedName>
    <definedName name="X12Y07_33">'33（市町村）'!$AG$26</definedName>
    <definedName name="X12Y08_33">'33（市町村）'!$AH$26</definedName>
    <definedName name="X12Y09_33">'33（市町村）'!$AI$26</definedName>
    <definedName name="X12Y10_33">'33（市町村）'!$AJ$26</definedName>
    <definedName name="X12Y11_33">'33（市町村）'!$AK$26</definedName>
    <definedName name="X12Y12_33">'33（市町村）'!$AL$26</definedName>
    <definedName name="X12Y13_33">'33（市町村）'!$AM$26</definedName>
    <definedName name="X13Y01_33">'33（市町村）'!$AA$27</definedName>
    <definedName name="X13Y02_33">'33（市町村）'!$AB$27</definedName>
    <definedName name="X13Y03_33">'33（市町村）'!$AC$27</definedName>
    <definedName name="X13Y04_33">'33（市町村）'!$AD$27</definedName>
    <definedName name="X13Y05_33">'33（市町村）'!$AE$27</definedName>
    <definedName name="X13Y06_33">'33（市町村）'!$AF$27</definedName>
    <definedName name="X13Y07_33">'33（市町村）'!$AG$27</definedName>
    <definedName name="X13Y08_33">'33（市町村）'!$AH$27</definedName>
    <definedName name="X13Y09_33">'33（市町村）'!$AI$27</definedName>
    <definedName name="X13Y10_33">'33（市町村）'!$AJ$27</definedName>
    <definedName name="X13Y11_33">'33（市町村）'!$AK$27</definedName>
    <definedName name="X13Y12_33">'33（市町村）'!$AL$27</definedName>
    <definedName name="X13Y13_33">'33（市町村）'!$AM$27</definedName>
    <definedName name="X14Y01_33">'33（市町村）'!$AA$28</definedName>
    <definedName name="X14Y02_33">'33（市町村）'!$AB$28</definedName>
    <definedName name="X14Y03_33">'33（市町村）'!$AC$28</definedName>
    <definedName name="X14Y04_33">'33（市町村）'!$AD$28</definedName>
    <definedName name="X14Y05_33">'33（市町村）'!$AE$28</definedName>
    <definedName name="X14Y06_33">'33（市町村）'!$AF$28</definedName>
    <definedName name="X14Y07_33">'33（市町村）'!$AG$28</definedName>
    <definedName name="X14Y08_33">'33（市町村）'!$AH$28</definedName>
    <definedName name="X14Y09_33">'33（市町村）'!$AI$28</definedName>
    <definedName name="X14Y10_33">'33（市町村）'!$AJ$28</definedName>
    <definedName name="X14Y11_33">'33（市町村）'!$AK$28</definedName>
    <definedName name="X14Y12_33">'33（市町村）'!$AL$28</definedName>
    <definedName name="X14Y13_33">'33（市町村）'!$AM$28</definedName>
    <definedName name="X15Y01_33">'33（市町村）'!$AA$29</definedName>
    <definedName name="X15Y02_33">'33（市町村）'!$AB$29</definedName>
    <definedName name="X15Y03_33">'33（市町村）'!$AC$29</definedName>
    <definedName name="X15Y04_33">'33（市町村）'!$AD$29</definedName>
    <definedName name="X15Y05_33">'33（市町村）'!$AE$29</definedName>
    <definedName name="X15Y06_33">'33（市町村）'!$AF$29</definedName>
    <definedName name="X15Y07_33">'33（市町村）'!$AG$29</definedName>
    <definedName name="X15Y08_33">'33（市町村）'!$AH$29</definedName>
    <definedName name="X15Y09_33">'33（市町村）'!$AI$29</definedName>
    <definedName name="X15Y10_33">'33（市町村）'!$AJ$29</definedName>
    <definedName name="X15Y11_33">'33（市町村）'!$AK$29</definedName>
    <definedName name="X15Y12_33">'33（市町村）'!$AL$29</definedName>
    <definedName name="X15Y13_33">'33（市町村）'!$AM$29</definedName>
    <definedName name="X16Y01_33">'33（市町村）'!$AA$30</definedName>
    <definedName name="X16Y02_33">'33（市町村）'!$AB$30</definedName>
    <definedName name="X16Y03_33">'33（市町村）'!$AC$30</definedName>
    <definedName name="X16Y04_33">'33（市町村）'!$AD$30</definedName>
    <definedName name="X16Y05_33">'33（市町村）'!$AE$30</definedName>
    <definedName name="X16Y06_33">'33（市町村）'!$AF$30</definedName>
    <definedName name="X16Y07_33">'33（市町村）'!$AG$30</definedName>
    <definedName name="X16Y08_33">'33（市町村）'!$AH$30</definedName>
    <definedName name="X16Y09_33">'33（市町村）'!$AI$30</definedName>
    <definedName name="X16Y10_33">'33（市町村）'!$AJ$30</definedName>
    <definedName name="X16Y11_33">'33（市町村）'!$AK$30</definedName>
    <definedName name="X16Y12_33">'33（市町村）'!$AL$30</definedName>
    <definedName name="X16Y13_33">'33（市町村）'!$AM$30</definedName>
    <definedName name="X17Y01_33">'33（市町村）'!$AA$31</definedName>
    <definedName name="X17Y02_33">'33（市町村）'!$AB$31</definedName>
    <definedName name="X17Y03_33">'33（市町村）'!$AC$31</definedName>
    <definedName name="X17Y04_33">'33（市町村）'!$AD$31</definedName>
    <definedName name="X17Y05_33">'33（市町村）'!$AE$31</definedName>
    <definedName name="X17Y06_33">'33（市町村）'!$AF$31</definedName>
    <definedName name="X17Y07_33">'33（市町村）'!$AG$31</definedName>
    <definedName name="X17Y08_33">'33（市町村）'!$AH$31</definedName>
    <definedName name="X17Y09_33">'33（市町村）'!$AI$31</definedName>
    <definedName name="X17Y10_33">'33（市町村）'!$AJ$31</definedName>
    <definedName name="X17Y11_33">'33（市町村）'!$AK$31</definedName>
    <definedName name="X17Y12_33">'33（市町村）'!$AL$31</definedName>
    <definedName name="X17Y13_33">'33（市町村）'!$AM$31</definedName>
    <definedName name="X18Y01_33">'33（市町村）'!$AA$32</definedName>
    <definedName name="X18Y02_33">'33（市町村）'!$AB$32</definedName>
    <definedName name="X18Y03_33">'33（市町村）'!$AC$32</definedName>
    <definedName name="X18Y04_33">'33（市町村）'!$AD$32</definedName>
    <definedName name="X18Y05_33">'33（市町村）'!$AE$32</definedName>
    <definedName name="X18Y06_33">'33（市町村）'!$AF$32</definedName>
    <definedName name="X18Y07_33">'33（市町村）'!$AG$32</definedName>
    <definedName name="X18Y08_33">'33（市町村）'!$AH$32</definedName>
    <definedName name="X18Y09_33">'33（市町村）'!$AI$32</definedName>
    <definedName name="X18Y10_33">'33（市町村）'!$AJ$32</definedName>
    <definedName name="X18Y11_33">'33（市町村）'!$AK$32</definedName>
    <definedName name="X18Y12_33">'33（市町村）'!$AL$32</definedName>
    <definedName name="X18Y13_33">'33（市町村）'!$AM$32</definedName>
    <definedName name="X19Y01_33">'33（市町村）'!$AA$33</definedName>
    <definedName name="X19Y02_33">'33（市町村）'!$AB$33</definedName>
    <definedName name="X19Y03_33">'33（市町村）'!$AC$33</definedName>
    <definedName name="X19Y04_33">'33（市町村）'!$AD$33</definedName>
    <definedName name="X19Y05_33">'33（市町村）'!$AE$33</definedName>
    <definedName name="X19Y06_33">'33（市町村）'!$AF$33</definedName>
    <definedName name="X19Y07_33">'33（市町村）'!$AG$33</definedName>
    <definedName name="X19Y08_33">'33（市町村）'!$AH$33</definedName>
    <definedName name="X19Y09_33">'33（市町村）'!$AI$33</definedName>
    <definedName name="X19Y10_33">'33（市町村）'!$AJ$33</definedName>
    <definedName name="X19Y11_33">'33（市町村）'!$AK$33</definedName>
    <definedName name="X19Y12_33">'33（市町村）'!$AL$33</definedName>
    <definedName name="X19Y13_33">'33（市町村）'!$AM$33</definedName>
    <definedName name="X20Y01_33">'33（市町村）'!$AA$34</definedName>
    <definedName name="X20Y02_33">'33（市町村）'!$AB$34</definedName>
    <definedName name="X20Y03_33">'33（市町村）'!$AC$34</definedName>
    <definedName name="X20Y04_33">'33（市町村）'!$AD$34</definedName>
    <definedName name="X20Y05_33">'33（市町村）'!$AE$34</definedName>
    <definedName name="X20Y06_33">'33（市町村）'!$AF$34</definedName>
    <definedName name="X20Y07_33">'33（市町村）'!$AG$34</definedName>
    <definedName name="X20Y08_33">'33（市町村）'!$AH$34</definedName>
    <definedName name="X20Y09_33">'33（市町村）'!$AI$34</definedName>
    <definedName name="X20Y10_33">'33（市町村）'!$AJ$34</definedName>
    <definedName name="X20Y11_33">'33（市町村）'!$AK$34</definedName>
    <definedName name="X20Y12_33">'33（市町村）'!$AL$34</definedName>
    <definedName name="X20Y13_33">'33（市町村）'!$AM$34</definedName>
    <definedName name="X21Y01_33">'33（市町村）'!$AA$35</definedName>
    <definedName name="X21Y02_33">'33（市町村）'!$AB$35</definedName>
    <definedName name="X21Y03_33">'33（市町村）'!$AC$35</definedName>
    <definedName name="X21Y04_33">'33（市町村）'!$AD$35</definedName>
    <definedName name="X21Y05_33">'33（市町村）'!$AE$35</definedName>
    <definedName name="X21Y06_33">'33（市町村）'!$AF$35</definedName>
    <definedName name="X21Y07_33">'33（市町村）'!$AG$35</definedName>
    <definedName name="X21Y08_33">'33（市町村）'!$AH$35</definedName>
    <definedName name="X21Y09_33">'33（市町村）'!$AI$35</definedName>
    <definedName name="X21Y10_33">'33（市町村）'!$AJ$35</definedName>
    <definedName name="X21Y11_33">'33（市町村）'!$AK$35</definedName>
    <definedName name="X21Y12_33">'33（市町村）'!$AL$35</definedName>
    <definedName name="X21Y13_33">'33（市町村）'!$AM$35</definedName>
    <definedName name="X22Y01_33">'33（市町村）'!$AA$36</definedName>
    <definedName name="X22Y02_33">'33（市町村）'!$AB$36</definedName>
    <definedName name="X22Y03_33">'33（市町村）'!$AC$36</definedName>
    <definedName name="X22Y04_33">'33（市町村）'!$AD$36</definedName>
    <definedName name="X22Y05_33">'33（市町村）'!$AE$36</definedName>
    <definedName name="X22Y06_33">'33（市町村）'!$AF$36</definedName>
    <definedName name="X22Y07_33">'33（市町村）'!$AG$36</definedName>
    <definedName name="X22Y08_33">'33（市町村）'!$AH$36</definedName>
    <definedName name="X22Y09_33">'33（市町村）'!$AI$36</definedName>
    <definedName name="X22Y10_33">'33（市町村）'!$AJ$36</definedName>
    <definedName name="X22Y11_33">'33（市町村）'!$AK$36</definedName>
    <definedName name="X22Y12_33">'33（市町村）'!$AL$36</definedName>
    <definedName name="X22Y13_33">'33（市町村）'!$AM$36</definedName>
    <definedName name="X23Y01_33">'33（市町村）'!$AA$37</definedName>
    <definedName name="X23Y02_33">'33（市町村）'!$AB$37</definedName>
    <definedName name="X23Y03_33">'33（市町村）'!$AC$37</definedName>
    <definedName name="X23Y04_33">'33（市町村）'!$AD$37</definedName>
    <definedName name="X23Y05_33">'33（市町村）'!$AE$37</definedName>
    <definedName name="X23Y06_33">'33（市町村）'!$AF$37</definedName>
    <definedName name="X23Y07_33">'33（市町村）'!$AG$37</definedName>
    <definedName name="X23Y08_33">'33（市町村）'!$AH$37</definedName>
    <definedName name="X23Y09_33">'33（市町村）'!$AI$37</definedName>
    <definedName name="X23Y10_33">'33（市町村）'!$AJ$37</definedName>
    <definedName name="X23Y11_33">'33（市町村）'!$AK$37</definedName>
    <definedName name="X23Y12_33">'33（市町村）'!$AL$37</definedName>
    <definedName name="X23Y13_33">'33（市町村）'!$AM$37</definedName>
    <definedName name="X24Y01_33">'33（市町村）'!$AA$38</definedName>
    <definedName name="X24Y02_33">'33（市町村）'!$AB$38</definedName>
    <definedName name="X24Y03_33">'33（市町村）'!$AC$38</definedName>
    <definedName name="X24Y04_33">'33（市町村）'!$AD$38</definedName>
    <definedName name="X24Y05_33">'33（市町村）'!$AE$38</definedName>
    <definedName name="X24Y06_33">'33（市町村）'!$AF$38</definedName>
    <definedName name="X24Y07_33">'33（市町村）'!$AG$38</definedName>
    <definedName name="X24Y08_33">'33（市町村）'!$AH$38</definedName>
    <definedName name="X24Y09_33">'33（市町村）'!$AI$38</definedName>
    <definedName name="X24Y10_33">'33（市町村）'!$AJ$38</definedName>
    <definedName name="X24Y11_33">'33（市町村）'!$AK$38</definedName>
    <definedName name="X24Y12_33">'33（市町村）'!$AL$38</definedName>
    <definedName name="X24Y13_33">'33（市町村）'!$AM$38</definedName>
    <definedName name="X25Y01_33">'33（市町村）'!$AA$39</definedName>
    <definedName name="X25Y02_33">'33（市町村）'!$AB$39</definedName>
    <definedName name="X25Y03_33">'33（市町村）'!$AC$39</definedName>
    <definedName name="X25Y04_33">'33（市町村）'!$AD$39</definedName>
    <definedName name="X25Y05_33">'33（市町村）'!$AE$39</definedName>
    <definedName name="X25Y06_33">'33（市町村）'!$AF$39</definedName>
    <definedName name="X25Y07_33">'33（市町村）'!$AG$39</definedName>
    <definedName name="X25Y08_33">'33（市町村）'!$AH$39</definedName>
    <definedName name="X25Y09_33">'33（市町村）'!$AI$39</definedName>
    <definedName name="X25Y10_33">'33（市町村）'!$AJ$39</definedName>
    <definedName name="X25Y11_33">'33（市町村）'!$AK$39</definedName>
    <definedName name="X25Y12_33">'33（市町村）'!$AL$39</definedName>
    <definedName name="X25Y13_33">'33（市町村）'!$AM$39</definedName>
    <definedName name="X26Y01_33">'33（市町村）'!$AA$40</definedName>
    <definedName name="X26Y02_33">'33（市町村）'!$AB$40</definedName>
    <definedName name="X26Y03_33">'33（市町村）'!$AC$40</definedName>
    <definedName name="X26Y04_33">'33（市町村）'!$AD$40</definedName>
    <definedName name="X26Y05_33">'33（市町村）'!$AE$40</definedName>
    <definedName name="X26Y06_33">'33（市町村）'!$AF$40</definedName>
    <definedName name="X26Y07_33">'33（市町村）'!$AG$40</definedName>
    <definedName name="X26Y08_33">'33（市町村）'!$AH$40</definedName>
    <definedName name="X26Y09_33">'33（市町村）'!$AI$40</definedName>
    <definedName name="X26Y10_33">'33（市町村）'!$AJ$40</definedName>
    <definedName name="X26Y11_33">'33（市町村）'!$AK$40</definedName>
    <definedName name="X26Y12_33">'33（市町村）'!$AL$40</definedName>
    <definedName name="X26Y13_33">'33（市町村）'!$AM$40</definedName>
    <definedName name="X27Y01_33">'33（市町村）'!$AA$41</definedName>
    <definedName name="X27Y02_33">'33（市町村）'!$AB$41</definedName>
    <definedName name="X27Y03_33">'33（市町村）'!$AC$41</definedName>
    <definedName name="X27Y04_33">'33（市町村）'!$AD$41</definedName>
    <definedName name="X27Y05_33">'33（市町村）'!$AE$41</definedName>
    <definedName name="X27Y06_33">'33（市町村）'!$AF$41</definedName>
    <definedName name="X27Y07_33">'33（市町村）'!$AG$41</definedName>
    <definedName name="X27Y08_33">'33（市町村）'!$AH$41</definedName>
    <definedName name="X27Y09_33">'33（市町村）'!$AI$41</definedName>
    <definedName name="X27Y10_33">'33（市町村）'!$AJ$41</definedName>
    <definedName name="X27Y11_33">'33（市町村）'!$AK$41</definedName>
    <definedName name="X27Y12_33">'33（市町村）'!$AL$41</definedName>
    <definedName name="X27Y13_33">'33（市町村）'!$AM$41</definedName>
    <definedName name="X28Y01_33">'33（市町村）'!$AA$42</definedName>
    <definedName name="X28Y02_33">'33（市町村）'!$AB$42</definedName>
    <definedName name="X28Y03_33">'33（市町村）'!$AC$42</definedName>
    <definedName name="X28Y04_33">'33（市町村）'!$AD$42</definedName>
    <definedName name="X28Y05_33">'33（市町村）'!$AE$42</definedName>
    <definedName name="X28Y06_33">'33（市町村）'!$AF$42</definedName>
    <definedName name="X28Y07_33">'33（市町村）'!$AG$42</definedName>
    <definedName name="X28Y08_33">'33（市町村）'!$AH$42</definedName>
    <definedName name="X28Y09_33">'33（市町村）'!$AI$42</definedName>
    <definedName name="X28Y10_33">'33（市町村）'!$AJ$42</definedName>
    <definedName name="X28Y11_33">'33（市町村）'!$AK$42</definedName>
    <definedName name="X28Y12_33">'33（市町村）'!$AL$42</definedName>
    <definedName name="X28Y13_33">'33（市町村）'!$AM$42</definedName>
    <definedName name="X29Y01_33">'33（市町村）'!$AA$43</definedName>
    <definedName name="X29Y02_33">'33（市町村）'!$AB$43</definedName>
    <definedName name="X29Y03_33">'33（市町村）'!$AC$43</definedName>
    <definedName name="X29Y04_33">'33（市町村）'!$AD$43</definedName>
    <definedName name="X29Y05_33">'33（市町村）'!$AE$43</definedName>
    <definedName name="X29Y06_33">'33（市町村）'!$AF$43</definedName>
    <definedName name="X29Y07_33">'33（市町村）'!$AG$43</definedName>
    <definedName name="X29Y08_33">'33（市町村）'!$AH$43</definedName>
    <definedName name="X29Y09_33">'33（市町村）'!$AI$43</definedName>
    <definedName name="X29Y10_33">'33（市町村）'!$AJ$43</definedName>
    <definedName name="X29Y11_33">'33（市町村）'!$AK$43</definedName>
    <definedName name="X29Y12_33">'33（市町村）'!$AL$43</definedName>
    <definedName name="X29Y13_33">'33（市町村）'!$AM$43</definedName>
    <definedName name="X30Y01_33">'33（市町村）'!$AA$44</definedName>
    <definedName name="X30Y02_33">'33（市町村）'!$AB$44</definedName>
    <definedName name="X30Y03_33">'33（市町村）'!$AC$44</definedName>
    <definedName name="X30Y04_33">'33（市町村）'!$AD$44</definedName>
    <definedName name="X30Y05_33">'33（市町村）'!$AE$44</definedName>
    <definedName name="X30Y06_33">'33（市町村）'!$AF$44</definedName>
    <definedName name="X30Y07_33">'33（市町村）'!$AG$44</definedName>
    <definedName name="X30Y08_33">'33（市町村）'!$AH$44</definedName>
    <definedName name="X30Y09_33">'33（市町村）'!$AI$44</definedName>
    <definedName name="X30Y10_33">'33（市町村）'!$AJ$44</definedName>
    <definedName name="X30Y11_33">'33（市町村）'!$AK$44</definedName>
    <definedName name="X30Y12_33">'33（市町村）'!$AL$44</definedName>
    <definedName name="X30Y13_33">'33（市町村）'!$AM$44</definedName>
    <definedName name="X31Y01_33">'33（市町村）'!$AA$45</definedName>
    <definedName name="X31Y02_33">'33（市町村）'!$AB$45</definedName>
    <definedName name="X31Y03_33">'33（市町村）'!$AC$45</definedName>
    <definedName name="X31Y04_33">'33（市町村）'!$AD$45</definedName>
    <definedName name="X31Y05_33">'33（市町村）'!$AE$45</definedName>
    <definedName name="X31Y06_33">'33（市町村）'!$AF$45</definedName>
    <definedName name="X31Y07_33">'33（市町村）'!$AG$45</definedName>
    <definedName name="X31Y08_33">'33（市町村）'!$AH$45</definedName>
    <definedName name="X31Y09_33">'33（市町村）'!$AI$45</definedName>
    <definedName name="X31Y10_33">'33（市町村）'!$AJ$45</definedName>
    <definedName name="X31Y11_33">'33（市町村）'!$AK$45</definedName>
    <definedName name="X31Y12_33">'33（市町村）'!$AL$45</definedName>
    <definedName name="X31Y13_33">'33（市町村）'!$AM$45</definedName>
    <definedName name="X32Y01_33">'33（市町村）'!$AA$47</definedName>
    <definedName name="X32Y02_33">'33（市町村）'!$AB$47</definedName>
    <definedName name="X32Y03_33">'33（市町村）'!$AC$47</definedName>
    <definedName name="X32Y04_33">'33（市町村）'!$AD$47</definedName>
    <definedName name="X32Y05_33">'33（市町村）'!$AE$47</definedName>
    <definedName name="X32Y06_33">'33（市町村）'!$AF$47</definedName>
    <definedName name="X32Y07_33">'33（市町村）'!$AG$47</definedName>
    <definedName name="X32Y08_33">'33（市町村）'!$AH$47</definedName>
    <definedName name="X32Y09_33">'33（市町村）'!$AI$47</definedName>
    <definedName name="X32Y10_33">'33（市町村）'!$AJ$47</definedName>
    <definedName name="X32Y11_33">'33（市町村）'!$AK$47</definedName>
    <definedName name="X32Y12_33">'33（市町村）'!$AL$47</definedName>
    <definedName name="X32Y13_33">'33（市町村）'!$AM$47</definedName>
    <definedName name="X33Y01_33">'33（市町村）'!$AA$48</definedName>
    <definedName name="X33Y02_33">'33（市町村）'!$AB$48</definedName>
    <definedName name="X33Y03_33">'33（市町村）'!$AC$48</definedName>
    <definedName name="X33Y04_33">'33（市町村）'!$AD$48</definedName>
    <definedName name="X33Y05_33">'33（市町村）'!$AE$48</definedName>
    <definedName name="X33Y06_33">'33（市町村）'!$AF$48</definedName>
    <definedName name="X33Y07_33">'33（市町村）'!$AG$48</definedName>
    <definedName name="X33Y08_33">'33（市町村）'!$AH$48</definedName>
    <definedName name="X33Y09_33">'33（市町村）'!$AI$48</definedName>
    <definedName name="X33Y10_33">'33（市町村）'!$AJ$48</definedName>
    <definedName name="X33Y11_33">'33（市町村）'!$AK$48</definedName>
    <definedName name="X33Y12_33">'33（市町村）'!$AL$48</definedName>
    <definedName name="X33Y13_33">'33（市町村）'!$AM$48</definedName>
    <definedName name="X34Y01_33">'33（市町村）'!$AA$49</definedName>
    <definedName name="X34Y02_33">'33（市町村）'!$AB$49</definedName>
    <definedName name="X34Y03_33">'33（市町村）'!$AC$49</definedName>
    <definedName name="X34Y04_33">'33（市町村）'!$AD$49</definedName>
    <definedName name="X34Y05_33">'33（市町村）'!$AE$49</definedName>
    <definedName name="X34Y06_33">'33（市町村）'!$AF$49</definedName>
    <definedName name="X34Y07_33">'33（市町村）'!$AG$49</definedName>
    <definedName name="X34Y08_33">'33（市町村）'!$AH$49</definedName>
    <definedName name="X34Y09_33">'33（市町村）'!$AI$49</definedName>
    <definedName name="X34Y10_33">'33（市町村）'!$AJ$49</definedName>
    <definedName name="X34Y11_33">'33（市町村）'!$AK$49</definedName>
    <definedName name="X34Y12_33">'33（市町村）'!$AL$49</definedName>
    <definedName name="X34Y13_33">'33（市町村）'!$AM$49</definedName>
    <definedName name="X35Y01_33">'33（市町村）'!$AA$50</definedName>
    <definedName name="X35Y02_33">'33（市町村）'!$AB$50</definedName>
    <definedName name="X35Y03_33">'33（市町村）'!$AC$50</definedName>
    <definedName name="X35Y04_33">'33（市町村）'!$AD$50</definedName>
    <definedName name="X35Y05_33">'33（市町村）'!$AE$50</definedName>
    <definedName name="X35Y06_33">'33（市町村）'!$AF$50</definedName>
    <definedName name="X35Y07_33">'33（市町村）'!$AG$50</definedName>
    <definedName name="X35Y08_33">'33（市町村）'!$AH$50</definedName>
    <definedName name="X35Y09_33">'33（市町村）'!$AI$50</definedName>
    <definedName name="X35Y10_33">'33（市町村）'!$AJ$50</definedName>
    <definedName name="X35Y11_33">'33（市町村）'!$AK$50</definedName>
    <definedName name="X35Y12_33">'33（市町村）'!$AL$50</definedName>
    <definedName name="X35Y13_33">'33（市町村）'!$AM$50</definedName>
    <definedName name="X36Y01_33">'33（市町村）'!$AA$51</definedName>
    <definedName name="X36Y02_33">'33（市町村）'!$AB$51</definedName>
    <definedName name="X36Y03_33">'33（市町村）'!$AC$51</definedName>
    <definedName name="X36Y04_33">'33（市町村）'!$AD$51</definedName>
    <definedName name="X36Y05_33">'33（市町村）'!$AE$51</definedName>
    <definedName name="X36Y06_33">'33（市町村）'!$AF$51</definedName>
    <definedName name="X36Y07_33">'33（市町村）'!$AG$51</definedName>
    <definedName name="X36Y08_33">'33（市町村）'!$AH$51</definedName>
    <definedName name="X36Y09_33">'33（市町村）'!$AI$51</definedName>
    <definedName name="X36Y10_33">'33（市町村）'!$AJ$51</definedName>
    <definedName name="X36Y11_33">'33（市町村）'!$AK$51</definedName>
    <definedName name="X36Y12_33">'33（市町村）'!$AL$51</definedName>
    <definedName name="X36Y13_33">'33（市町村）'!$AM$51</definedName>
    <definedName name="X37Y01_33">'33（市町村）'!$AA$52</definedName>
    <definedName name="X37Y02_33">'33（市町村）'!$AB$52</definedName>
    <definedName name="X37Y03_33">'33（市町村）'!$AC$52</definedName>
    <definedName name="X37Y04_33">'33（市町村）'!$AD$52</definedName>
    <definedName name="X37Y05_33">'33（市町村）'!$AE$52</definedName>
    <definedName name="X37Y06_33">'33（市町村）'!$AF$52</definedName>
    <definedName name="X37Y07_33">'33（市町村）'!$AG$52</definedName>
    <definedName name="X37Y08_33">'33（市町村）'!$AH$52</definedName>
    <definedName name="X37Y09_33">'33（市町村）'!$AI$52</definedName>
    <definedName name="X37Y10_33">'33（市町村）'!$AJ$52</definedName>
    <definedName name="X37Y11_33">'33（市町村）'!$AK$52</definedName>
    <definedName name="X37Y12_33">'33（市町村）'!$AL$52</definedName>
    <definedName name="X37Y13_33">'33（市町村）'!$AM$52</definedName>
    <definedName name="X38Y01_33">'33（市町村）'!$AA$53</definedName>
    <definedName name="X38Y02_33">'33（市町村）'!$AB$53</definedName>
    <definedName name="X38Y03_33">'33（市町村）'!$AC$53</definedName>
    <definedName name="X38Y04_33">'33（市町村）'!$AD$53</definedName>
    <definedName name="X38Y05_33">'33（市町村）'!$AE$53</definedName>
    <definedName name="X38Y06_33">'33（市町村）'!$AF$53</definedName>
    <definedName name="X38Y07_33">'33（市町村）'!$AG$53</definedName>
    <definedName name="X38Y08_33">'33（市町村）'!$AH$53</definedName>
    <definedName name="X38Y09_33">'33（市町村）'!$AI$53</definedName>
    <definedName name="X38Y10_33">'33（市町村）'!$AJ$53</definedName>
    <definedName name="X38Y11_33">'33（市町村）'!$AK$53</definedName>
    <definedName name="X38Y12_33">'33（市町村）'!$AL$53</definedName>
    <definedName name="X38Y13_33">'33（市町村）'!$AM$53</definedName>
    <definedName name="X39Y01_33">'33（市町村）'!$AA$54</definedName>
    <definedName name="X39Y02_33">'33（市町村）'!$AB$54</definedName>
    <definedName name="X39Y03_33">'33（市町村）'!$AC$54</definedName>
    <definedName name="X39Y04_33">'33（市町村）'!$AD$54</definedName>
    <definedName name="X39Y05_33">'33（市町村）'!$AE$54</definedName>
    <definedName name="X39Y06_33">'33（市町村）'!$AF$54</definedName>
    <definedName name="X39Y07_33">'33（市町村）'!$AG$54</definedName>
    <definedName name="X39Y08_33">'33（市町村）'!$AH$54</definedName>
    <definedName name="X39Y09_33">'33（市町村）'!$AI$54</definedName>
    <definedName name="X39Y10_33">'33（市町村）'!$AJ$54</definedName>
    <definedName name="X39Y11_33">'33（市町村）'!$AK$54</definedName>
    <definedName name="X39Y12_33">'33（市町村）'!$AL$54</definedName>
    <definedName name="X39Y13_33">'33（市町村）'!$AM$54</definedName>
    <definedName name="X40Y01_33">'33（市町村）'!$AA$55</definedName>
    <definedName name="X40Y02_33">'33（市町村）'!$AB$55</definedName>
    <definedName name="X40Y03_33">'33（市町村）'!$AC$55</definedName>
    <definedName name="X40Y04_33">'33（市町村）'!$AD$55</definedName>
    <definedName name="X40Y05_33">'33（市町村）'!$AE$55</definedName>
    <definedName name="X40Y06_33">'33（市町村）'!$AF$55</definedName>
    <definedName name="X40Y07_33">'33（市町村）'!$AG$55</definedName>
    <definedName name="X40Y08_33">'33（市町村）'!$AH$55</definedName>
    <definedName name="X40Y09_33">'33（市町村）'!$AI$55</definedName>
    <definedName name="X40Y10_33">'33（市町村）'!$AJ$55</definedName>
    <definedName name="X40Y11_33">'33（市町村）'!$AK$55</definedName>
    <definedName name="X40Y12_33">'33（市町村）'!$AL$55</definedName>
    <definedName name="X40Y13_33">'33（市町村）'!$AM$55</definedName>
    <definedName name="X41Y01_33">'33（市町村）'!$AA$56</definedName>
    <definedName name="X41Y02_33">'33（市町村）'!$AB$56</definedName>
    <definedName name="X41Y03_33">'33（市町村）'!$AC$56</definedName>
    <definedName name="X41Y04_33">'33（市町村）'!$AD$56</definedName>
    <definedName name="X41Y05_33">'33（市町村）'!$AE$56</definedName>
    <definedName name="X41Y06_33">'33（市町村）'!$AF$56</definedName>
    <definedName name="X41Y07_33">'33（市町村）'!$AG$56</definedName>
    <definedName name="X41Y08_33">'33（市町村）'!$AH$56</definedName>
    <definedName name="X41Y09_33">'33（市町村）'!$AI$56</definedName>
    <definedName name="X41Y10_33">'33（市町村）'!$AJ$56</definedName>
    <definedName name="X41Y11_33">'33（市町村）'!$AK$56</definedName>
    <definedName name="X41Y12_33">'33（市町村）'!$AL$56</definedName>
    <definedName name="X41Y13_33">'33（市町村）'!$AM$56</definedName>
    <definedName name="X42Y01_33">'33（市町村）'!$AA$57</definedName>
    <definedName name="X42Y02_33">'33（市町村）'!$AB$57</definedName>
    <definedName name="X42Y03_33">'33（市町村）'!$AC$57</definedName>
    <definedName name="X42Y04_33">'33（市町村）'!$AD$57</definedName>
    <definedName name="X42Y05_33">'33（市町村）'!$AE$57</definedName>
    <definedName name="X42Y06_33">'33（市町村）'!$AF$57</definedName>
    <definedName name="X42Y07_33">'33（市町村）'!$AG$57</definedName>
    <definedName name="X42Y08_33">'33（市町村）'!$AH$57</definedName>
    <definedName name="X42Y09_33">'33（市町村）'!$AI$57</definedName>
    <definedName name="X42Y10_33">'33（市町村）'!$AJ$57</definedName>
    <definedName name="X42Y11_33">'33（市町村）'!$AK$57</definedName>
    <definedName name="X42Y12_33">'33（市町村）'!$AL$57</definedName>
    <definedName name="X42Y13_33">'33（市町村）'!$AM$57</definedName>
    <definedName name="X43Y01_33">'33（市町村）'!$AA$58</definedName>
    <definedName name="X43Y02_33">'33（市町村）'!$AB$58</definedName>
    <definedName name="X43Y03_33">'33（市町村）'!$AC$58</definedName>
    <definedName name="X43Y04_33">'33（市町村）'!$AD$58</definedName>
    <definedName name="X43Y05_33">'33（市町村）'!$AE$58</definedName>
    <definedName name="X43Y06_33">'33（市町村）'!$AF$58</definedName>
    <definedName name="X43Y07_33">'33（市町村）'!$AG$58</definedName>
    <definedName name="X43Y08_33">'33（市町村）'!$AH$58</definedName>
    <definedName name="X43Y09_33">'33（市町村）'!$AI$58</definedName>
    <definedName name="X43Y10_33">'33（市町村）'!$AJ$58</definedName>
    <definedName name="X43Y11_33">'33（市町村）'!$AK$58</definedName>
    <definedName name="X43Y12_33">'33（市町村）'!$AL$58</definedName>
    <definedName name="X43Y13_33">'33（市町村）'!$AM$58</definedName>
    <definedName name="X44Y01_33">'33（市町村）'!$AA$59</definedName>
    <definedName name="X44Y02_33">'33（市町村）'!$AB$59</definedName>
    <definedName name="X44Y03_33">'33（市町村）'!$AC$59</definedName>
    <definedName name="X44Y04_33">'33（市町村）'!$AD$59</definedName>
    <definedName name="X44Y05_33">'33（市町村）'!$AE$59</definedName>
    <definedName name="X44Y06_33">'33（市町村）'!$AF$59</definedName>
    <definedName name="X44Y07_33">'33（市町村）'!$AG$59</definedName>
    <definedName name="X44Y08_33">'33（市町村）'!$AH$59</definedName>
    <definedName name="X44Y09_33">'33（市町村）'!$AI$59</definedName>
    <definedName name="X44Y10_33">'33（市町村）'!$AJ$59</definedName>
    <definedName name="X44Y11_33">'33（市町村）'!$AK$59</definedName>
    <definedName name="X44Y12_33">'33（市町村）'!$AL$59</definedName>
    <definedName name="X44Y13_33">'33（市町村）'!$AM$59</definedName>
    <definedName name="X45Y01_33">'33（市町村）'!$AA$60</definedName>
    <definedName name="X45Y02_33">'33（市町村）'!$AB$60</definedName>
    <definedName name="X45Y03_33">'33（市町村）'!$AC$60</definedName>
    <definedName name="X45Y04_33">'33（市町村）'!$AD$60</definedName>
    <definedName name="X45Y05_33">'33（市町村）'!$AE$60</definedName>
    <definedName name="X45Y06_33">'33（市町村）'!$AF$60</definedName>
    <definedName name="X45Y07_33">'33（市町村）'!$AG$60</definedName>
    <definedName name="X45Y08_33">'33（市町村）'!$AH$60</definedName>
    <definedName name="X45Y09_33">'33（市町村）'!$AI$60</definedName>
    <definedName name="X45Y10_33">'33（市町村）'!$AJ$60</definedName>
    <definedName name="X45Y11_33">'33（市町村）'!$AK$60</definedName>
    <definedName name="X45Y12_33">'33（市町村）'!$AL$60</definedName>
    <definedName name="X45Y13_33">'33（市町村）'!$AM$60</definedName>
    <definedName name="X46Y01_33">'33（市町村）'!$AA$61</definedName>
    <definedName name="X46Y02_33">'33（市町村）'!$AB$61</definedName>
    <definedName name="X46Y03_33">'33（市町村）'!$AC$61</definedName>
    <definedName name="X46Y04_33">'33（市町村）'!$AD$61</definedName>
    <definedName name="X46Y05_33">'33（市町村）'!$AE$61</definedName>
    <definedName name="X46Y06_33">'33（市町村）'!$AF$61</definedName>
    <definedName name="X46Y07_33">'33（市町村）'!$AG$61</definedName>
    <definedName name="X46Y08_33">'33（市町村）'!$AH$61</definedName>
    <definedName name="X46Y09_33">'33（市町村）'!$AI$61</definedName>
    <definedName name="X46Y10_33">'33（市町村）'!$AJ$61</definedName>
    <definedName name="X46Y11_33">'33（市町村）'!$AK$61</definedName>
    <definedName name="X46Y12_33">'33（市町村）'!$AL$61</definedName>
    <definedName name="X46Y13_33">'33（市町村）'!$AM$61</definedName>
    <definedName name="X47Y01_33">'33（市町村）'!$AA$62</definedName>
    <definedName name="X47Y02_33">'33（市町村）'!$AB$62</definedName>
    <definedName name="X47Y03_33">'33（市町村）'!$AC$62</definedName>
    <definedName name="X47Y04_33">'33（市町村）'!$AD$62</definedName>
    <definedName name="X47Y05_33">'33（市町村）'!$AE$62</definedName>
    <definedName name="X47Y06_33">'33（市町村）'!$AF$62</definedName>
    <definedName name="X47Y07_33">'33（市町村）'!$AG$62</definedName>
    <definedName name="X47Y08_33">'33（市町村）'!$AH$62</definedName>
    <definedName name="X47Y09_33">'33（市町村）'!$AI$62</definedName>
    <definedName name="X47Y10_33">'33（市町村）'!$AJ$62</definedName>
    <definedName name="X47Y11_33">'33（市町村）'!$AK$62</definedName>
    <definedName name="X47Y12_33">'33（市町村）'!$AL$62</definedName>
    <definedName name="X47Y13_33">'33（市町村）'!$AM$62</definedName>
    <definedName name="X48Y01_33">'33（市町村）'!$AA$63</definedName>
    <definedName name="X48Y02_33">'33（市町村）'!$AB$63</definedName>
    <definedName name="X48Y03_33">'33（市町村）'!$AC$63</definedName>
    <definedName name="X48Y04_33">'33（市町村）'!$AD$63</definedName>
    <definedName name="X48Y05_33">'33（市町村）'!$AE$63</definedName>
    <definedName name="X48Y06_33">'33（市町村）'!$AF$63</definedName>
    <definedName name="X48Y07_33">'33（市町村）'!$AG$63</definedName>
    <definedName name="X48Y08_33">'33（市町村）'!$AH$63</definedName>
    <definedName name="X48Y09_33">'33（市町村）'!$AI$63</definedName>
    <definedName name="X48Y10_33">'33（市町村）'!$AJ$63</definedName>
    <definedName name="X48Y11_33">'33（市町村）'!$AK$63</definedName>
    <definedName name="X48Y12_33">'33（市町村）'!$AL$63</definedName>
    <definedName name="X48Y13_33">'33（市町村）'!$AM$63</definedName>
    <definedName name="X49Y01_33">'33（市町村）'!$AA$64</definedName>
    <definedName name="X49Y02_33">'33（市町村）'!$AB$64</definedName>
    <definedName name="X49Y03_33">'33（市町村）'!$AC$64</definedName>
    <definedName name="X49Y04_33">'33（市町村）'!$AD$64</definedName>
    <definedName name="X49Y05_33">'33（市町村）'!$AE$64</definedName>
    <definedName name="X49Y06_33">'33（市町村）'!$AF$64</definedName>
    <definedName name="X49Y07_33">'33（市町村）'!$AG$64</definedName>
    <definedName name="X49Y08_33">'33（市町村）'!$AH$64</definedName>
    <definedName name="X49Y09_33">'33（市町村）'!$AI$64</definedName>
    <definedName name="X49Y10_33">'33（市町村）'!$AJ$64</definedName>
    <definedName name="X49Y11_33">'33（市町村）'!$AK$64</definedName>
    <definedName name="X49Y12_33">'33（市町村）'!$AL$64</definedName>
    <definedName name="X49Y13_33">'33（市町村）'!$AM$64</definedName>
    <definedName name="X50Y01_33">'33（市町村）'!$AA$65</definedName>
    <definedName name="X50Y02_33">'33（市町村）'!$AB$65</definedName>
    <definedName name="X50Y03_33">'33（市町村）'!$AC$65</definedName>
    <definedName name="X50Y04_33">'33（市町村）'!$AD$65</definedName>
    <definedName name="X50Y05_33">'33（市町村）'!$AE$65</definedName>
    <definedName name="X50Y06_33">'33（市町村）'!$AF$65</definedName>
    <definedName name="X50Y07_33">'33（市町村）'!$AG$65</definedName>
    <definedName name="X50Y08_33">'33（市町村）'!$AH$65</definedName>
    <definedName name="X50Y09_33">'33（市町村）'!$AI$65</definedName>
    <definedName name="X50Y10_33">'33（市町村）'!$AJ$65</definedName>
    <definedName name="X50Y11_33">'33（市町村）'!$AK$65</definedName>
    <definedName name="X50Y12_33">'33（市町村）'!$AL$65</definedName>
    <definedName name="X50Y13_33">'33（市町村）'!$AM$65</definedName>
    <definedName name="X51Y01_33">'33（市町村）'!$AA$66</definedName>
    <definedName name="X51Y02_33">'33（市町村）'!$AB$66</definedName>
    <definedName name="X51Y03_33">'33（市町村）'!$AC$66</definedName>
    <definedName name="X51Y04_33">'33（市町村）'!$AD$66</definedName>
    <definedName name="X51Y05_33">'33（市町村）'!$AE$66</definedName>
    <definedName name="X51Y06_33">'33（市町村）'!$AF$66</definedName>
    <definedName name="X51Y07_33">'33（市町村）'!$AG$66</definedName>
    <definedName name="X51Y08_33">'33（市町村）'!$AH$66</definedName>
    <definedName name="X51Y09_33">'33（市町村）'!$AI$66</definedName>
    <definedName name="X51Y10_33">'33（市町村）'!$AJ$66</definedName>
    <definedName name="X51Y11_33">'33（市町村）'!$AK$66</definedName>
    <definedName name="X51Y12_33">'33（市町村）'!$AL$66</definedName>
    <definedName name="X51Y13_33">'33（市町村）'!$AM$66</definedName>
    <definedName name="X52Y01_33">'33（市町村）'!$AA$67</definedName>
    <definedName name="X52Y02_33">'33（市町村）'!$AB$67</definedName>
    <definedName name="X52Y03_33">'33（市町村）'!$AC$67</definedName>
    <definedName name="X52Y04_33">'33（市町村）'!$AD$67</definedName>
    <definedName name="X52Y05_33">'33（市町村）'!$AE$67</definedName>
    <definedName name="X52Y06_33">'33（市町村）'!$AF$67</definedName>
    <definedName name="X52Y07_33">'33（市町村）'!$AG$67</definedName>
    <definedName name="X52Y08_33">'33（市町村）'!$AH$67</definedName>
    <definedName name="X52Y09_33">'33（市町村）'!$AI$67</definedName>
    <definedName name="X52Y10_33">'33（市町村）'!$AJ$67</definedName>
    <definedName name="X52Y11_33">'33（市町村）'!$AK$67</definedName>
    <definedName name="X52Y12_33">'33（市町村）'!$AL$67</definedName>
    <definedName name="X52Y13_33">'33（市町村）'!$AM$67</definedName>
    <definedName name="X53Y01_33">'33（市町村）'!$AA$68</definedName>
    <definedName name="X53Y02_33">'33（市町村）'!$AB$68</definedName>
    <definedName name="X53Y03_33">'33（市町村）'!$AC$68</definedName>
    <definedName name="X53Y04_33">'33（市町村）'!$AD$68</definedName>
    <definedName name="X53Y05_33">'33（市町村）'!$AE$68</definedName>
    <definedName name="X53Y06_33">'33（市町村）'!$AF$68</definedName>
    <definedName name="X53Y07_33">'33（市町村）'!$AG$68</definedName>
    <definedName name="X53Y08_33">'33（市町村）'!$AH$68</definedName>
    <definedName name="X53Y09_33">'33（市町村）'!$AI$68</definedName>
    <definedName name="X53Y10_33">'33（市町村）'!$AJ$68</definedName>
    <definedName name="X53Y11_33">'33（市町村）'!$AK$68</definedName>
    <definedName name="X53Y12_33">'33（市町村）'!$AL$68</definedName>
    <definedName name="X53Y13_33">'33（市町村）'!$AM$68</definedName>
    <definedName name="X54Y01_33">'33（市町村）'!$AA$69</definedName>
    <definedName name="X54Y02_33">'33（市町村）'!$AB$69</definedName>
    <definedName name="X54Y03_33">'33（市町村）'!$AC$69</definedName>
    <definedName name="X54Y04_33">'33（市町村）'!$AD$69</definedName>
    <definedName name="X54Y05_33">'33（市町村）'!$AE$69</definedName>
    <definedName name="X54Y06_33">'33（市町村）'!$AF$69</definedName>
    <definedName name="X54Y07_33">'33（市町村）'!$AG$69</definedName>
    <definedName name="X54Y08_33">'33（市町村）'!$AH$69</definedName>
    <definedName name="X54Y09_33">'33（市町村）'!$AI$69</definedName>
    <definedName name="X54Y10_33">'33（市町村）'!$AJ$69</definedName>
    <definedName name="X54Y11_33">'33（市町村）'!$AK$69</definedName>
    <definedName name="X54Y12_33">'33（市町村）'!$AL$69</definedName>
    <definedName name="X54Y13_33">'33（市町村）'!$AM$69</definedName>
    <definedName name="X55Y01_33">'33（市町村）'!$AA$70</definedName>
    <definedName name="X55Y02_33">'33（市町村）'!$AB$70</definedName>
    <definedName name="X55Y03_33">'33（市町村）'!$AC$70</definedName>
    <definedName name="X55Y04_33">'33（市町村）'!$AD$70</definedName>
    <definedName name="X55Y05_33">'33（市町村）'!$AE$70</definedName>
    <definedName name="X55Y06_33">'33（市町村）'!$AF$70</definedName>
    <definedName name="X55Y07_33">'33（市町村）'!$AG$70</definedName>
    <definedName name="X55Y08_33">'33（市町村）'!$AH$70</definedName>
    <definedName name="X55Y09_33">'33（市町村）'!$AI$70</definedName>
    <definedName name="X55Y10_33">'33（市町村）'!$AJ$70</definedName>
    <definedName name="X55Y11_33">'33（市町村）'!$AK$70</definedName>
    <definedName name="X55Y12_33">'33（市町村）'!$AL$70</definedName>
    <definedName name="X55Y13_33">'33（市町村）'!$AM$70</definedName>
    <definedName name="X56Y01_33">'33（市町村）'!$AA$71</definedName>
    <definedName name="X56Y02_33">'33（市町村）'!$AB$71</definedName>
    <definedName name="X56Y03_33">'33（市町村）'!$AC$71</definedName>
    <definedName name="X56Y04_33">'33（市町村）'!$AD$71</definedName>
    <definedName name="X56Y05_33">'33（市町村）'!$AE$71</definedName>
    <definedName name="X56Y06_33">'33（市町村）'!$AF$71</definedName>
    <definedName name="X56Y07_33">'33（市町村）'!$AG$71</definedName>
    <definedName name="X56Y08_33">'33（市町村）'!$AH$71</definedName>
    <definedName name="X56Y09_33">'33（市町村）'!$AI$71</definedName>
    <definedName name="X56Y10_33">'33（市町村）'!$AJ$71</definedName>
    <definedName name="X56Y11_33">'33（市町村）'!$AK$71</definedName>
    <definedName name="X56Y12_33">'33（市町村）'!$AL$71</definedName>
    <definedName name="X56Y13_33">'33（市町村）'!$AM$71</definedName>
    <definedName name="X57Y01_33">'33（市町村）'!$AA$72</definedName>
    <definedName name="X57Y02_33">'33（市町村）'!$AB$72</definedName>
    <definedName name="X57Y03_33">'33（市町村）'!$AC$72</definedName>
    <definedName name="X57Y04_33">'33（市町村）'!$AD$72</definedName>
    <definedName name="X57Y05_33">'33（市町村）'!$AE$72</definedName>
    <definedName name="X57Y06_33">'33（市町村）'!$AF$72</definedName>
    <definedName name="X57Y07_33">'33（市町村）'!$AG$72</definedName>
    <definedName name="X57Y08_33">'33（市町村）'!$AH$72</definedName>
    <definedName name="X57Y09_33">'33（市町村）'!$AI$72</definedName>
    <definedName name="X57Y10_33">'33（市町村）'!$AJ$72</definedName>
    <definedName name="X57Y11_33">'33（市町村）'!$AK$72</definedName>
    <definedName name="X57Y12_33">'33（市町村）'!$AL$72</definedName>
    <definedName name="X57Y13_33">'33（市町村）'!$AM$72</definedName>
    <definedName name="X58Y01_33">'33（市町村）'!$AA$73</definedName>
    <definedName name="X58Y02_33">'33（市町村）'!$AB$73</definedName>
    <definedName name="X58Y03_33">'33（市町村）'!$AC$73</definedName>
    <definedName name="X58Y04_33">'33（市町村）'!$AD$73</definedName>
    <definedName name="X58Y05_33">'33（市町村）'!$AE$73</definedName>
    <definedName name="X58Y06_33">'33（市町村）'!$AF$73</definedName>
    <definedName name="X58Y07_33">'33（市町村）'!$AG$73</definedName>
    <definedName name="X58Y08_33">'33（市町村）'!$AH$73</definedName>
    <definedName name="X58Y09_33">'33（市町村）'!$AI$73</definedName>
    <definedName name="X58Y10_33">'33（市町村）'!$AJ$73</definedName>
    <definedName name="X58Y11_33">'33（市町村）'!$AK$73</definedName>
    <definedName name="X58Y12_33">'33（市町村）'!$AL$73</definedName>
    <definedName name="X58Y13_33">'33（市町村）'!$AM$73</definedName>
    <definedName name="X59Y01_33">'33（市町村）'!$AA$75</definedName>
    <definedName name="X59Y02_33">'33（市町村）'!$AB$75</definedName>
    <definedName name="X59Y03_33">'33（市町村）'!$AC$75</definedName>
    <definedName name="X59Y04_33">'33（市町村）'!$AD$75</definedName>
    <definedName name="X59Y05_33">'33（市町村）'!$AE$75</definedName>
    <definedName name="X59Y06_33">'33（市町村）'!$AF$75</definedName>
    <definedName name="X59Y07_33">'33（市町村）'!$AG$75</definedName>
    <definedName name="X59Y08_33">'33（市町村）'!$AH$75</definedName>
    <definedName name="X59Y09_33">'33（市町村）'!$AI$75</definedName>
    <definedName name="X59Y10_33">'33（市町村）'!$AJ$75</definedName>
    <definedName name="X59Y11_33">'33（市町村）'!$AK$75</definedName>
    <definedName name="X59Y12_33">'33（市町村）'!$AL$75</definedName>
    <definedName name="X59Y13_33">'33（市町村）'!$AM$75</definedName>
    <definedName name="総合" localSheetId="0">'(1)R6末現在高（211～212）【済】'!#REF!</definedName>
    <definedName name="総合">#REF!</definedName>
    <definedName name="変更後">#REF!</definedName>
    <definedName name="変更後P1_一組">#REF!</definedName>
    <definedName name="変更後uchawake">#REF!</definedName>
    <definedName name="変更後uchawake1">#REF!</definedName>
    <definedName name="変更後uchiwake一組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P9" i="8" l="1"/>
  <c r="BQ9" i="8" s="1"/>
  <c r="N3" i="7" l="1"/>
  <c r="W3" i="7" s="1"/>
  <c r="AG3" i="7" s="1"/>
  <c r="AP3" i="7" s="1"/>
  <c r="AX3" i="7" s="1"/>
  <c r="BF3" i="7" s="1"/>
  <c r="M3" i="5"/>
  <c r="V3" i="5" s="1"/>
  <c r="AF3" i="5" l="1"/>
  <c r="AP3" i="5" s="1"/>
  <c r="AX3" i="5" s="1"/>
  <c r="BF3" i="5" s="1"/>
  <c r="BO9" i="6" l="1"/>
  <c r="BP9" i="6" s="1"/>
  <c r="AT74" i="14" l="1"/>
  <c r="AS74" i="14"/>
  <c r="AR74" i="14"/>
  <c r="AQ74" i="14"/>
  <c r="AP74" i="14"/>
  <c r="AO74" i="14"/>
  <c r="AN74" i="14"/>
  <c r="AM74" i="14"/>
  <c r="AL74" i="14"/>
  <c r="AK74" i="14"/>
  <c r="AJ74" i="14"/>
  <c r="AI74" i="14"/>
  <c r="AH74" i="14"/>
  <c r="AG74" i="14"/>
  <c r="AF74" i="14"/>
  <c r="AE74" i="14"/>
  <c r="AD74" i="14"/>
  <c r="AC74" i="14"/>
  <c r="AB74" i="14"/>
  <c r="AA74" i="14"/>
  <c r="Z74" i="14"/>
  <c r="Y74" i="14"/>
  <c r="X74" i="14"/>
  <c r="W74" i="14"/>
  <c r="V74" i="14"/>
  <c r="U74" i="14"/>
  <c r="T74" i="14"/>
  <c r="S74" i="14"/>
  <c r="R74" i="14"/>
  <c r="Q74" i="14"/>
  <c r="P74" i="14"/>
  <c r="O74" i="14"/>
  <c r="N74" i="14"/>
  <c r="M74" i="14"/>
  <c r="L74" i="14"/>
  <c r="K74" i="14"/>
  <c r="J74" i="14"/>
  <c r="I74" i="14"/>
  <c r="H74" i="14"/>
  <c r="G74" i="14"/>
  <c r="F74" i="14"/>
  <c r="E74" i="14"/>
  <c r="D74" i="14"/>
  <c r="C74" i="14"/>
  <c r="AT73" i="14"/>
  <c r="AT75" i="14" s="1"/>
  <c r="AS73" i="14"/>
  <c r="AS75" i="14" s="1"/>
  <c r="AR73" i="14"/>
  <c r="AQ73" i="14"/>
  <c r="AP73" i="14"/>
  <c r="AO73" i="14"/>
  <c r="AN73" i="14"/>
  <c r="AM73" i="14"/>
  <c r="AM75" i="14" s="1"/>
  <c r="AL73" i="14"/>
  <c r="AL75" i="14" s="1"/>
  <c r="AK73" i="14"/>
  <c r="AK75" i="14" s="1"/>
  <c r="AJ73" i="14"/>
  <c r="AJ75" i="14" s="1"/>
  <c r="AI73" i="14"/>
  <c r="AI75" i="14" s="1"/>
  <c r="AH73" i="14"/>
  <c r="AH75" i="14" s="1"/>
  <c r="AG73" i="14"/>
  <c r="AG75" i="14" s="1"/>
  <c r="AF73" i="14"/>
  <c r="AE73" i="14"/>
  <c r="AD73" i="14"/>
  <c r="AC73" i="14"/>
  <c r="AB73" i="14"/>
  <c r="AA73" i="14"/>
  <c r="AA75" i="14" s="1"/>
  <c r="Z73" i="14"/>
  <c r="Z75" i="14" s="1"/>
  <c r="Y73" i="14"/>
  <c r="Y75" i="14" s="1"/>
  <c r="X73" i="14"/>
  <c r="X75" i="14" s="1"/>
  <c r="W73" i="14"/>
  <c r="W75" i="14" s="1"/>
  <c r="V73" i="14"/>
  <c r="V75" i="14" s="1"/>
  <c r="U73" i="14"/>
  <c r="U75" i="14" s="1"/>
  <c r="T73" i="14"/>
  <c r="S73" i="14"/>
  <c r="R73" i="14"/>
  <c r="Q73" i="14"/>
  <c r="P73" i="14"/>
  <c r="O73" i="14"/>
  <c r="O75" i="14" s="1"/>
  <c r="N73" i="14"/>
  <c r="N75" i="14" s="1"/>
  <c r="M73" i="14"/>
  <c r="M75" i="14" s="1"/>
  <c r="L73" i="14"/>
  <c r="L75" i="14" s="1"/>
  <c r="K73" i="14"/>
  <c r="K75" i="14" s="1"/>
  <c r="J73" i="14"/>
  <c r="J75" i="14" s="1"/>
  <c r="I73" i="14"/>
  <c r="I75" i="14" s="1"/>
  <c r="H73" i="14"/>
  <c r="G73" i="14"/>
  <c r="F73" i="14"/>
  <c r="E73" i="14"/>
  <c r="D73" i="14"/>
  <c r="C73" i="14"/>
  <c r="C75" i="14" s="1"/>
  <c r="A71" i="14"/>
  <c r="A70" i="14"/>
  <c r="A69" i="14"/>
  <c r="A68" i="14"/>
  <c r="A67" i="14"/>
  <c r="A66" i="14"/>
  <c r="A65" i="14"/>
  <c r="A64" i="14"/>
  <c r="A63" i="14"/>
  <c r="A62" i="14"/>
  <c r="A61" i="14"/>
  <c r="A60" i="14"/>
  <c r="A59" i="14"/>
  <c r="A58" i="14"/>
  <c r="A57" i="14"/>
  <c r="A56" i="14"/>
  <c r="A55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IV74" i="13"/>
  <c r="IU74" i="13"/>
  <c r="IT74" i="13"/>
  <c r="IS74" i="13"/>
  <c r="IR74" i="13"/>
  <c r="IQ74" i="13"/>
  <c r="IP74" i="13"/>
  <c r="IO74" i="13"/>
  <c r="IN74" i="13"/>
  <c r="IM74" i="13"/>
  <c r="IL74" i="13"/>
  <c r="IK74" i="13"/>
  <c r="IJ74" i="13"/>
  <c r="II74" i="13"/>
  <c r="IH74" i="13"/>
  <c r="IG74" i="13"/>
  <c r="IF74" i="13"/>
  <c r="IE74" i="13"/>
  <c r="ID74" i="13"/>
  <c r="IC74" i="13"/>
  <c r="IB74" i="13"/>
  <c r="IA74" i="13"/>
  <c r="HZ74" i="13"/>
  <c r="HY74" i="13"/>
  <c r="HX74" i="13"/>
  <c r="HW74" i="13"/>
  <c r="HV74" i="13"/>
  <c r="HU74" i="13"/>
  <c r="HT74" i="13"/>
  <c r="HS74" i="13"/>
  <c r="HR74" i="13"/>
  <c r="HQ74" i="13"/>
  <c r="HP74" i="13"/>
  <c r="HO74" i="13"/>
  <c r="HN74" i="13"/>
  <c r="HM74" i="13"/>
  <c r="HL74" i="13"/>
  <c r="HK74" i="13"/>
  <c r="HJ74" i="13"/>
  <c r="HI74" i="13"/>
  <c r="HH74" i="13"/>
  <c r="HG74" i="13"/>
  <c r="HF74" i="13"/>
  <c r="HE74" i="13"/>
  <c r="HD74" i="13"/>
  <c r="HC74" i="13"/>
  <c r="HB74" i="13"/>
  <c r="HA74" i="13"/>
  <c r="GZ74" i="13"/>
  <c r="GY74" i="13"/>
  <c r="GX74" i="13"/>
  <c r="GW74" i="13"/>
  <c r="GV74" i="13"/>
  <c r="GU74" i="13"/>
  <c r="GT74" i="13"/>
  <c r="GS74" i="13"/>
  <c r="GR74" i="13"/>
  <c r="GQ74" i="13"/>
  <c r="GP74" i="13"/>
  <c r="GO74" i="13"/>
  <c r="GN74" i="13"/>
  <c r="GM74" i="13"/>
  <c r="GL74" i="13"/>
  <c r="GK74" i="13"/>
  <c r="GJ74" i="13"/>
  <c r="GI74" i="13"/>
  <c r="GH74" i="13"/>
  <c r="GG74" i="13"/>
  <c r="GF74" i="13"/>
  <c r="GE74" i="13"/>
  <c r="GD74" i="13"/>
  <c r="GC74" i="13"/>
  <c r="GB74" i="13"/>
  <c r="GA74" i="13"/>
  <c r="FZ74" i="13"/>
  <c r="FY74" i="13"/>
  <c r="FX74" i="13"/>
  <c r="FW74" i="13"/>
  <c r="FV74" i="13"/>
  <c r="FU74" i="13"/>
  <c r="FT74" i="13"/>
  <c r="FS74" i="13"/>
  <c r="FR74" i="13"/>
  <c r="FQ74" i="13"/>
  <c r="FP74" i="13"/>
  <c r="FO74" i="13"/>
  <c r="FN74" i="13"/>
  <c r="FM74" i="13"/>
  <c r="FL74" i="13"/>
  <c r="FK74" i="13"/>
  <c r="FJ74" i="13"/>
  <c r="FI74" i="13"/>
  <c r="FH74" i="13"/>
  <c r="FG74" i="13"/>
  <c r="FF74" i="13"/>
  <c r="FE74" i="13"/>
  <c r="FD74" i="13"/>
  <c r="FC74" i="13"/>
  <c r="FB74" i="13"/>
  <c r="FA74" i="13"/>
  <c r="EZ74" i="13"/>
  <c r="EY74" i="13"/>
  <c r="EX74" i="13"/>
  <c r="EW74" i="13"/>
  <c r="EV74" i="13"/>
  <c r="EU74" i="13"/>
  <c r="ET74" i="13"/>
  <c r="ES74" i="13"/>
  <c r="ER74" i="13"/>
  <c r="EQ74" i="13"/>
  <c r="EP74" i="13"/>
  <c r="EO74" i="13"/>
  <c r="EN74" i="13"/>
  <c r="EM74" i="13"/>
  <c r="EL74" i="13"/>
  <c r="EK74" i="13"/>
  <c r="EJ74" i="13"/>
  <c r="EI74" i="13"/>
  <c r="EH74" i="13"/>
  <c r="EG74" i="13"/>
  <c r="EF74" i="13"/>
  <c r="EE74" i="13"/>
  <c r="ED74" i="13"/>
  <c r="EC74" i="13"/>
  <c r="EB74" i="13"/>
  <c r="EA74" i="13"/>
  <c r="DZ74" i="13"/>
  <c r="DY74" i="13"/>
  <c r="DX74" i="13"/>
  <c r="DW74" i="13"/>
  <c r="DV74" i="13"/>
  <c r="DU74" i="13"/>
  <c r="DT74" i="13"/>
  <c r="DS74" i="13"/>
  <c r="DR74" i="13"/>
  <c r="DQ74" i="13"/>
  <c r="DP74" i="13"/>
  <c r="DO74" i="13"/>
  <c r="DN74" i="13"/>
  <c r="DM74" i="13"/>
  <c r="DL74" i="13"/>
  <c r="DK74" i="13"/>
  <c r="DJ74" i="13"/>
  <c r="DI74" i="13"/>
  <c r="DH74" i="13"/>
  <c r="DG74" i="13"/>
  <c r="DF74" i="13"/>
  <c r="DE74" i="13"/>
  <c r="DD74" i="13"/>
  <c r="DC74" i="13"/>
  <c r="DB74" i="13"/>
  <c r="DA74" i="13"/>
  <c r="CZ74" i="13"/>
  <c r="CY74" i="13"/>
  <c r="CX74" i="13"/>
  <c r="CW74" i="13"/>
  <c r="CV74" i="13"/>
  <c r="CU74" i="13"/>
  <c r="CT74" i="13"/>
  <c r="CS74" i="13"/>
  <c r="CR74" i="13"/>
  <c r="CQ74" i="13"/>
  <c r="CP74" i="13"/>
  <c r="CO74" i="13"/>
  <c r="CN74" i="13"/>
  <c r="CM74" i="13"/>
  <c r="CL74" i="13"/>
  <c r="CK74" i="13"/>
  <c r="CJ74" i="13"/>
  <c r="CI74" i="13"/>
  <c r="CH74" i="13"/>
  <c r="CG74" i="13"/>
  <c r="CF74" i="13"/>
  <c r="CE74" i="13"/>
  <c r="CD74" i="13"/>
  <c r="CC74" i="13"/>
  <c r="CB74" i="13"/>
  <c r="CA74" i="13"/>
  <c r="BZ74" i="13"/>
  <c r="BY74" i="13"/>
  <c r="BX74" i="13"/>
  <c r="BW74" i="13"/>
  <c r="BV74" i="13"/>
  <c r="BU74" i="13"/>
  <c r="BT74" i="13"/>
  <c r="BS74" i="13"/>
  <c r="BR74" i="13"/>
  <c r="BQ74" i="13"/>
  <c r="BP74" i="13"/>
  <c r="BO74" i="13"/>
  <c r="BN74" i="13"/>
  <c r="BM74" i="13"/>
  <c r="BL74" i="13"/>
  <c r="BK74" i="13"/>
  <c r="BJ74" i="13"/>
  <c r="BI74" i="13"/>
  <c r="BH74" i="13"/>
  <c r="BG74" i="13"/>
  <c r="BF74" i="13"/>
  <c r="BE74" i="13"/>
  <c r="BD74" i="13"/>
  <c r="BC74" i="13"/>
  <c r="BB74" i="13"/>
  <c r="BA74" i="13"/>
  <c r="AZ74" i="13"/>
  <c r="AY74" i="13"/>
  <c r="AX74" i="13"/>
  <c r="AW74" i="13"/>
  <c r="AV74" i="13"/>
  <c r="AU74" i="13"/>
  <c r="AT74" i="13"/>
  <c r="AS74" i="13"/>
  <c r="AR74" i="13"/>
  <c r="AQ74" i="13"/>
  <c r="AP74" i="13"/>
  <c r="AO74" i="13"/>
  <c r="AN74" i="13"/>
  <c r="AM74" i="13"/>
  <c r="AL74" i="13"/>
  <c r="AK74" i="13"/>
  <c r="AJ74" i="13"/>
  <c r="AI74" i="13"/>
  <c r="AH74" i="13"/>
  <c r="AG74" i="13"/>
  <c r="AF74" i="13"/>
  <c r="AE74" i="13"/>
  <c r="AD74" i="13"/>
  <c r="AC74" i="13"/>
  <c r="AB74" i="13"/>
  <c r="AA74" i="13"/>
  <c r="Z74" i="13"/>
  <c r="Y74" i="13"/>
  <c r="X74" i="13"/>
  <c r="W74" i="13"/>
  <c r="V74" i="13"/>
  <c r="U74" i="13"/>
  <c r="T74" i="13"/>
  <c r="S74" i="13"/>
  <c r="R74" i="13"/>
  <c r="Q74" i="13"/>
  <c r="P74" i="13"/>
  <c r="O74" i="13"/>
  <c r="N74" i="13"/>
  <c r="M74" i="13"/>
  <c r="L74" i="13"/>
  <c r="K74" i="13"/>
  <c r="J74" i="13"/>
  <c r="I74" i="13"/>
  <c r="H74" i="13"/>
  <c r="G74" i="13"/>
  <c r="F74" i="13"/>
  <c r="E74" i="13"/>
  <c r="D74" i="13"/>
  <c r="C74" i="13"/>
  <c r="IV73" i="13"/>
  <c r="IV75" i="13" s="1"/>
  <c r="IU73" i="13"/>
  <c r="IU75" i="13" s="1"/>
  <c r="IT73" i="13"/>
  <c r="IT75" i="13" s="1"/>
  <c r="IS73" i="13"/>
  <c r="IS75" i="13" s="1"/>
  <c r="IR73" i="13"/>
  <c r="IR75" i="13" s="1"/>
  <c r="IQ73" i="13"/>
  <c r="IQ75" i="13" s="1"/>
  <c r="IP73" i="13"/>
  <c r="IP75" i="13" s="1"/>
  <c r="IO73" i="13"/>
  <c r="IO75" i="13" s="1"/>
  <c r="IN73" i="13"/>
  <c r="IN75" i="13" s="1"/>
  <c r="IM73" i="13"/>
  <c r="IM75" i="13" s="1"/>
  <c r="IL73" i="13"/>
  <c r="IL75" i="13" s="1"/>
  <c r="IK73" i="13"/>
  <c r="IK75" i="13" s="1"/>
  <c r="IJ73" i="13"/>
  <c r="IJ75" i="13" s="1"/>
  <c r="II73" i="13"/>
  <c r="II75" i="13" s="1"/>
  <c r="IH73" i="13"/>
  <c r="IH75" i="13" s="1"/>
  <c r="IG73" i="13"/>
  <c r="IG75" i="13" s="1"/>
  <c r="IF73" i="13"/>
  <c r="IF75" i="13" s="1"/>
  <c r="IE73" i="13"/>
  <c r="IE75" i="13" s="1"/>
  <c r="ID73" i="13"/>
  <c r="ID75" i="13" s="1"/>
  <c r="IC73" i="13"/>
  <c r="IC75" i="13" s="1"/>
  <c r="IB73" i="13"/>
  <c r="IB75" i="13" s="1"/>
  <c r="IA73" i="13"/>
  <c r="IA75" i="13" s="1"/>
  <c r="HZ73" i="13"/>
  <c r="HZ75" i="13" s="1"/>
  <c r="HY73" i="13"/>
  <c r="HY75" i="13" s="1"/>
  <c r="HX73" i="13"/>
  <c r="HX75" i="13" s="1"/>
  <c r="HW73" i="13"/>
  <c r="HW75" i="13" s="1"/>
  <c r="HV73" i="13"/>
  <c r="HV75" i="13" s="1"/>
  <c r="HU73" i="13"/>
  <c r="HU75" i="13" s="1"/>
  <c r="HT73" i="13"/>
  <c r="HT75" i="13" s="1"/>
  <c r="HS73" i="13"/>
  <c r="HS75" i="13" s="1"/>
  <c r="HR73" i="13"/>
  <c r="HR75" i="13" s="1"/>
  <c r="HQ73" i="13"/>
  <c r="HQ75" i="13" s="1"/>
  <c r="HP73" i="13"/>
  <c r="HP75" i="13" s="1"/>
  <c r="HO73" i="13"/>
  <c r="HO75" i="13" s="1"/>
  <c r="HN73" i="13"/>
  <c r="HN75" i="13" s="1"/>
  <c r="HM73" i="13"/>
  <c r="HM75" i="13" s="1"/>
  <c r="HL73" i="13"/>
  <c r="HL75" i="13" s="1"/>
  <c r="HK73" i="13"/>
  <c r="HK75" i="13" s="1"/>
  <c r="HJ73" i="13"/>
  <c r="HJ75" i="13" s="1"/>
  <c r="HI73" i="13"/>
  <c r="HI75" i="13" s="1"/>
  <c r="HH73" i="13"/>
  <c r="HH75" i="13" s="1"/>
  <c r="HG73" i="13"/>
  <c r="HG75" i="13" s="1"/>
  <c r="HF73" i="13"/>
  <c r="HF75" i="13" s="1"/>
  <c r="HE73" i="13"/>
  <c r="HE75" i="13" s="1"/>
  <c r="HD73" i="13"/>
  <c r="HD75" i="13" s="1"/>
  <c r="HC73" i="13"/>
  <c r="HC75" i="13" s="1"/>
  <c r="HB73" i="13"/>
  <c r="HB75" i="13" s="1"/>
  <c r="HA73" i="13"/>
  <c r="HA75" i="13" s="1"/>
  <c r="GZ73" i="13"/>
  <c r="GZ75" i="13" s="1"/>
  <c r="GY73" i="13"/>
  <c r="GY75" i="13" s="1"/>
  <c r="GX73" i="13"/>
  <c r="GX75" i="13" s="1"/>
  <c r="GW73" i="13"/>
  <c r="GW75" i="13" s="1"/>
  <c r="GV73" i="13"/>
  <c r="GV75" i="13" s="1"/>
  <c r="GU73" i="13"/>
  <c r="GU75" i="13" s="1"/>
  <c r="GT73" i="13"/>
  <c r="GT75" i="13" s="1"/>
  <c r="GS73" i="13"/>
  <c r="GS75" i="13" s="1"/>
  <c r="GR73" i="13"/>
  <c r="GR75" i="13" s="1"/>
  <c r="GQ73" i="13"/>
  <c r="GQ75" i="13" s="1"/>
  <c r="GP73" i="13"/>
  <c r="GP75" i="13" s="1"/>
  <c r="GO73" i="13"/>
  <c r="GO75" i="13" s="1"/>
  <c r="GN73" i="13"/>
  <c r="GN75" i="13" s="1"/>
  <c r="GM73" i="13"/>
  <c r="GM75" i="13" s="1"/>
  <c r="GL73" i="13"/>
  <c r="GL75" i="13" s="1"/>
  <c r="GK73" i="13"/>
  <c r="GK75" i="13" s="1"/>
  <c r="GJ73" i="13"/>
  <c r="GJ75" i="13" s="1"/>
  <c r="GI73" i="13"/>
  <c r="GI75" i="13" s="1"/>
  <c r="GH73" i="13"/>
  <c r="GH75" i="13" s="1"/>
  <c r="GG73" i="13"/>
  <c r="GG75" i="13" s="1"/>
  <c r="GF73" i="13"/>
  <c r="GF75" i="13" s="1"/>
  <c r="GE73" i="13"/>
  <c r="GE75" i="13" s="1"/>
  <c r="GD73" i="13"/>
  <c r="GD75" i="13" s="1"/>
  <c r="GC73" i="13"/>
  <c r="GC75" i="13" s="1"/>
  <c r="GB73" i="13"/>
  <c r="GB75" i="13" s="1"/>
  <c r="GA73" i="13"/>
  <c r="GA75" i="13" s="1"/>
  <c r="FZ73" i="13"/>
  <c r="FZ75" i="13" s="1"/>
  <c r="FY73" i="13"/>
  <c r="FY75" i="13" s="1"/>
  <c r="FX73" i="13"/>
  <c r="FX75" i="13" s="1"/>
  <c r="FW73" i="13"/>
  <c r="FW75" i="13" s="1"/>
  <c r="FV73" i="13"/>
  <c r="FV75" i="13" s="1"/>
  <c r="FU73" i="13"/>
  <c r="FU75" i="13" s="1"/>
  <c r="FT73" i="13"/>
  <c r="FT75" i="13" s="1"/>
  <c r="FS73" i="13"/>
  <c r="FS75" i="13" s="1"/>
  <c r="FR73" i="13"/>
  <c r="FR75" i="13" s="1"/>
  <c r="FQ73" i="13"/>
  <c r="FQ75" i="13" s="1"/>
  <c r="FP73" i="13"/>
  <c r="FP75" i="13" s="1"/>
  <c r="FO73" i="13"/>
  <c r="FO75" i="13" s="1"/>
  <c r="FN73" i="13"/>
  <c r="FN75" i="13" s="1"/>
  <c r="FM73" i="13"/>
  <c r="FM75" i="13" s="1"/>
  <c r="FL73" i="13"/>
  <c r="FL75" i="13" s="1"/>
  <c r="FK73" i="13"/>
  <c r="FK75" i="13" s="1"/>
  <c r="FJ73" i="13"/>
  <c r="FJ75" i="13" s="1"/>
  <c r="FI73" i="13"/>
  <c r="FI75" i="13" s="1"/>
  <c r="FH73" i="13"/>
  <c r="FH75" i="13" s="1"/>
  <c r="FG73" i="13"/>
  <c r="FG75" i="13" s="1"/>
  <c r="FF73" i="13"/>
  <c r="FF75" i="13" s="1"/>
  <c r="FE73" i="13"/>
  <c r="FE75" i="13" s="1"/>
  <c r="FD73" i="13"/>
  <c r="FD75" i="13" s="1"/>
  <c r="FC73" i="13"/>
  <c r="FC75" i="13" s="1"/>
  <c r="FB73" i="13"/>
  <c r="FB75" i="13" s="1"/>
  <c r="FA73" i="13"/>
  <c r="FA75" i="13" s="1"/>
  <c r="EZ73" i="13"/>
  <c r="EZ75" i="13" s="1"/>
  <c r="EY73" i="13"/>
  <c r="EY75" i="13" s="1"/>
  <c r="EX73" i="13"/>
  <c r="EX75" i="13" s="1"/>
  <c r="EW73" i="13"/>
  <c r="EW75" i="13" s="1"/>
  <c r="EV73" i="13"/>
  <c r="EV75" i="13" s="1"/>
  <c r="EU73" i="13"/>
  <c r="EU75" i="13" s="1"/>
  <c r="ET73" i="13"/>
  <c r="ET75" i="13" s="1"/>
  <c r="ES73" i="13"/>
  <c r="ES75" i="13" s="1"/>
  <c r="ER73" i="13"/>
  <c r="ER75" i="13" s="1"/>
  <c r="EQ73" i="13"/>
  <c r="EQ75" i="13" s="1"/>
  <c r="EP73" i="13"/>
  <c r="EP75" i="13" s="1"/>
  <c r="EO73" i="13"/>
  <c r="EO75" i="13" s="1"/>
  <c r="EN73" i="13"/>
  <c r="EN75" i="13" s="1"/>
  <c r="EM73" i="13"/>
  <c r="EM75" i="13" s="1"/>
  <c r="EL73" i="13"/>
  <c r="EL75" i="13" s="1"/>
  <c r="EK73" i="13"/>
  <c r="EK75" i="13" s="1"/>
  <c r="EJ73" i="13"/>
  <c r="EJ75" i="13" s="1"/>
  <c r="EI73" i="13"/>
  <c r="EI75" i="13" s="1"/>
  <c r="EH73" i="13"/>
  <c r="EH75" i="13" s="1"/>
  <c r="EG73" i="13"/>
  <c r="EG75" i="13" s="1"/>
  <c r="EF73" i="13"/>
  <c r="EF75" i="13" s="1"/>
  <c r="EE73" i="13"/>
  <c r="EE75" i="13" s="1"/>
  <c r="ED73" i="13"/>
  <c r="ED75" i="13" s="1"/>
  <c r="EC73" i="13"/>
  <c r="EC75" i="13" s="1"/>
  <c r="EB73" i="13"/>
  <c r="EB75" i="13" s="1"/>
  <c r="EA73" i="13"/>
  <c r="EA75" i="13" s="1"/>
  <c r="DZ73" i="13"/>
  <c r="DZ75" i="13" s="1"/>
  <c r="DY73" i="13"/>
  <c r="DY75" i="13" s="1"/>
  <c r="DX73" i="13"/>
  <c r="DX75" i="13" s="1"/>
  <c r="DW73" i="13"/>
  <c r="DW75" i="13" s="1"/>
  <c r="DV73" i="13"/>
  <c r="DV75" i="13" s="1"/>
  <c r="DU73" i="13"/>
  <c r="DU75" i="13" s="1"/>
  <c r="DT73" i="13"/>
  <c r="DT75" i="13" s="1"/>
  <c r="DS73" i="13"/>
  <c r="DS75" i="13" s="1"/>
  <c r="DR73" i="13"/>
  <c r="DR75" i="13" s="1"/>
  <c r="DQ73" i="13"/>
  <c r="DQ75" i="13" s="1"/>
  <c r="DP73" i="13"/>
  <c r="DP75" i="13" s="1"/>
  <c r="DO73" i="13"/>
  <c r="DO75" i="13" s="1"/>
  <c r="DN73" i="13"/>
  <c r="DN75" i="13" s="1"/>
  <c r="DM73" i="13"/>
  <c r="DM75" i="13" s="1"/>
  <c r="DL73" i="13"/>
  <c r="DL75" i="13" s="1"/>
  <c r="DK73" i="13"/>
  <c r="DK75" i="13" s="1"/>
  <c r="DJ73" i="13"/>
  <c r="DJ75" i="13" s="1"/>
  <c r="DI73" i="13"/>
  <c r="DI75" i="13" s="1"/>
  <c r="DH73" i="13"/>
  <c r="DH75" i="13" s="1"/>
  <c r="DG73" i="13"/>
  <c r="DG75" i="13" s="1"/>
  <c r="DF73" i="13"/>
  <c r="DF75" i="13" s="1"/>
  <c r="DE73" i="13"/>
  <c r="DE75" i="13" s="1"/>
  <c r="DD73" i="13"/>
  <c r="DD75" i="13" s="1"/>
  <c r="DC73" i="13"/>
  <c r="DC75" i="13" s="1"/>
  <c r="DB73" i="13"/>
  <c r="DB75" i="13" s="1"/>
  <c r="DA73" i="13"/>
  <c r="DA75" i="13" s="1"/>
  <c r="CZ73" i="13"/>
  <c r="CZ75" i="13" s="1"/>
  <c r="CY73" i="13"/>
  <c r="CY75" i="13" s="1"/>
  <c r="CX73" i="13"/>
  <c r="CX75" i="13" s="1"/>
  <c r="CW73" i="13"/>
  <c r="CW75" i="13" s="1"/>
  <c r="CV73" i="13"/>
  <c r="CV75" i="13" s="1"/>
  <c r="CU73" i="13"/>
  <c r="CU75" i="13" s="1"/>
  <c r="CT73" i="13"/>
  <c r="CT75" i="13" s="1"/>
  <c r="CS73" i="13"/>
  <c r="CS75" i="13" s="1"/>
  <c r="CR73" i="13"/>
  <c r="CR75" i="13" s="1"/>
  <c r="CQ73" i="13"/>
  <c r="CQ75" i="13" s="1"/>
  <c r="CP73" i="13"/>
  <c r="CP75" i="13" s="1"/>
  <c r="CO73" i="13"/>
  <c r="CO75" i="13" s="1"/>
  <c r="CN73" i="13"/>
  <c r="CN75" i="13" s="1"/>
  <c r="CM73" i="13"/>
  <c r="CM75" i="13" s="1"/>
  <c r="CL73" i="13"/>
  <c r="CL75" i="13" s="1"/>
  <c r="CK73" i="13"/>
  <c r="CK75" i="13" s="1"/>
  <c r="CJ73" i="13"/>
  <c r="CJ75" i="13" s="1"/>
  <c r="CI73" i="13"/>
  <c r="CI75" i="13" s="1"/>
  <c r="CH73" i="13"/>
  <c r="CH75" i="13" s="1"/>
  <c r="CG73" i="13"/>
  <c r="CG75" i="13" s="1"/>
  <c r="CF73" i="13"/>
  <c r="CF75" i="13" s="1"/>
  <c r="CE73" i="13"/>
  <c r="CE75" i="13" s="1"/>
  <c r="CD73" i="13"/>
  <c r="CD75" i="13" s="1"/>
  <c r="CC73" i="13"/>
  <c r="CC75" i="13" s="1"/>
  <c r="CB73" i="13"/>
  <c r="CB75" i="13" s="1"/>
  <c r="CA73" i="13"/>
  <c r="CA75" i="13" s="1"/>
  <c r="BZ73" i="13"/>
  <c r="BZ75" i="13" s="1"/>
  <c r="BY73" i="13"/>
  <c r="BY75" i="13" s="1"/>
  <c r="BX73" i="13"/>
  <c r="BX75" i="13" s="1"/>
  <c r="BW73" i="13"/>
  <c r="BW75" i="13" s="1"/>
  <c r="BV73" i="13"/>
  <c r="BV75" i="13" s="1"/>
  <c r="BU73" i="13"/>
  <c r="BU75" i="13" s="1"/>
  <c r="BT73" i="13"/>
  <c r="BT75" i="13" s="1"/>
  <c r="BS73" i="13"/>
  <c r="BS75" i="13" s="1"/>
  <c r="BR73" i="13"/>
  <c r="BR75" i="13" s="1"/>
  <c r="BQ73" i="13"/>
  <c r="BQ75" i="13" s="1"/>
  <c r="BP73" i="13"/>
  <c r="BP75" i="13" s="1"/>
  <c r="BO73" i="13"/>
  <c r="BO75" i="13" s="1"/>
  <c r="BN73" i="13"/>
  <c r="BN75" i="13" s="1"/>
  <c r="BM73" i="13"/>
  <c r="BM75" i="13" s="1"/>
  <c r="BL73" i="13"/>
  <c r="BL75" i="13" s="1"/>
  <c r="BK73" i="13"/>
  <c r="BK75" i="13" s="1"/>
  <c r="BJ73" i="13"/>
  <c r="BJ75" i="13" s="1"/>
  <c r="BI73" i="13"/>
  <c r="BI75" i="13" s="1"/>
  <c r="BH73" i="13"/>
  <c r="BH75" i="13" s="1"/>
  <c r="BG73" i="13"/>
  <c r="BG75" i="13" s="1"/>
  <c r="BF73" i="13"/>
  <c r="BF75" i="13" s="1"/>
  <c r="BE73" i="13"/>
  <c r="BE75" i="13" s="1"/>
  <c r="BD73" i="13"/>
  <c r="BD75" i="13" s="1"/>
  <c r="BC73" i="13"/>
  <c r="BC75" i="13" s="1"/>
  <c r="BB73" i="13"/>
  <c r="BB75" i="13" s="1"/>
  <c r="BA73" i="13"/>
  <c r="BA75" i="13" s="1"/>
  <c r="AZ73" i="13"/>
  <c r="AZ75" i="13" s="1"/>
  <c r="AY73" i="13"/>
  <c r="AY75" i="13" s="1"/>
  <c r="AX73" i="13"/>
  <c r="AX75" i="13" s="1"/>
  <c r="AW73" i="13"/>
  <c r="AW75" i="13" s="1"/>
  <c r="AV73" i="13"/>
  <c r="AV75" i="13" s="1"/>
  <c r="AU73" i="13"/>
  <c r="AU75" i="13" s="1"/>
  <c r="AT73" i="13"/>
  <c r="AT75" i="13" s="1"/>
  <c r="AS73" i="13"/>
  <c r="AS75" i="13" s="1"/>
  <c r="AR73" i="13"/>
  <c r="AR75" i="13" s="1"/>
  <c r="AQ73" i="13"/>
  <c r="AQ75" i="13" s="1"/>
  <c r="AP73" i="13"/>
  <c r="AP75" i="13" s="1"/>
  <c r="AO73" i="13"/>
  <c r="AO75" i="13" s="1"/>
  <c r="AN73" i="13"/>
  <c r="AN75" i="13" s="1"/>
  <c r="AM73" i="13"/>
  <c r="AM75" i="13" s="1"/>
  <c r="AL73" i="13"/>
  <c r="AL75" i="13" s="1"/>
  <c r="AK73" i="13"/>
  <c r="AK75" i="13" s="1"/>
  <c r="AJ73" i="13"/>
  <c r="AJ75" i="13" s="1"/>
  <c r="AI73" i="13"/>
  <c r="AI75" i="13" s="1"/>
  <c r="AH73" i="13"/>
  <c r="AH75" i="13" s="1"/>
  <c r="AG73" i="13"/>
  <c r="AG75" i="13" s="1"/>
  <c r="AF73" i="13"/>
  <c r="AF75" i="13" s="1"/>
  <c r="AE73" i="13"/>
  <c r="AE75" i="13" s="1"/>
  <c r="AD73" i="13"/>
  <c r="AD75" i="13" s="1"/>
  <c r="AC73" i="13"/>
  <c r="AC75" i="13" s="1"/>
  <c r="AB73" i="13"/>
  <c r="AB75" i="13" s="1"/>
  <c r="AA73" i="13"/>
  <c r="AA75" i="13" s="1"/>
  <c r="Z73" i="13"/>
  <c r="Z75" i="13" s="1"/>
  <c r="Y73" i="13"/>
  <c r="Y75" i="13" s="1"/>
  <c r="X73" i="13"/>
  <c r="X75" i="13" s="1"/>
  <c r="W73" i="13"/>
  <c r="W75" i="13" s="1"/>
  <c r="V73" i="13"/>
  <c r="V75" i="13" s="1"/>
  <c r="U73" i="13"/>
  <c r="U75" i="13" s="1"/>
  <c r="T73" i="13"/>
  <c r="T75" i="13" s="1"/>
  <c r="S73" i="13"/>
  <c r="S75" i="13" s="1"/>
  <c r="R73" i="13"/>
  <c r="R75" i="13" s="1"/>
  <c r="Q73" i="13"/>
  <c r="Q75" i="13" s="1"/>
  <c r="P73" i="13"/>
  <c r="P75" i="13" s="1"/>
  <c r="O73" i="13"/>
  <c r="O75" i="13" s="1"/>
  <c r="N73" i="13"/>
  <c r="N75" i="13" s="1"/>
  <c r="M73" i="13"/>
  <c r="M75" i="13" s="1"/>
  <c r="L73" i="13"/>
  <c r="L75" i="13" s="1"/>
  <c r="K73" i="13"/>
  <c r="K75" i="13" s="1"/>
  <c r="J73" i="13"/>
  <c r="J75" i="13" s="1"/>
  <c r="I73" i="13"/>
  <c r="I75" i="13" s="1"/>
  <c r="H73" i="13"/>
  <c r="H75" i="13" s="1"/>
  <c r="G73" i="13"/>
  <c r="G75" i="13" s="1"/>
  <c r="F73" i="13"/>
  <c r="F75" i="13" s="1"/>
  <c r="E73" i="13"/>
  <c r="E75" i="13" s="1"/>
  <c r="D73" i="13"/>
  <c r="D75" i="13" s="1"/>
  <c r="C73" i="13"/>
  <c r="C75" i="13" s="1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6" i="13"/>
  <c r="A45" i="13"/>
  <c r="A44" i="13"/>
  <c r="A43" i="13"/>
  <c r="A42" i="13"/>
  <c r="A41" i="13"/>
  <c r="A40" i="13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IV74" i="12"/>
  <c r="IU74" i="12"/>
  <c r="IT74" i="12"/>
  <c r="IS74" i="12"/>
  <c r="IR74" i="12"/>
  <c r="IQ74" i="12"/>
  <c r="IP74" i="12"/>
  <c r="IO74" i="12"/>
  <c r="IN74" i="12"/>
  <c r="IM74" i="12"/>
  <c r="IL74" i="12"/>
  <c r="IK74" i="12"/>
  <c r="IJ74" i="12"/>
  <c r="II74" i="12"/>
  <c r="IH74" i="12"/>
  <c r="IG74" i="12"/>
  <c r="IF74" i="12"/>
  <c r="IE74" i="12"/>
  <c r="ID74" i="12"/>
  <c r="IC74" i="12"/>
  <c r="IB74" i="12"/>
  <c r="IA74" i="12"/>
  <c r="HZ74" i="12"/>
  <c r="HY74" i="12"/>
  <c r="HX74" i="12"/>
  <c r="HW74" i="12"/>
  <c r="HV74" i="12"/>
  <c r="HU74" i="12"/>
  <c r="HT74" i="12"/>
  <c r="HS74" i="12"/>
  <c r="HR74" i="12"/>
  <c r="HQ74" i="12"/>
  <c r="HP74" i="12"/>
  <c r="HO74" i="12"/>
  <c r="HN74" i="12"/>
  <c r="HM74" i="12"/>
  <c r="HL74" i="12"/>
  <c r="HK74" i="12"/>
  <c r="HJ74" i="12"/>
  <c r="HI74" i="12"/>
  <c r="HH74" i="12"/>
  <c r="HG74" i="12"/>
  <c r="HF74" i="12"/>
  <c r="HE74" i="12"/>
  <c r="HD74" i="12"/>
  <c r="HC74" i="12"/>
  <c r="HB74" i="12"/>
  <c r="HA74" i="12"/>
  <c r="GZ74" i="12"/>
  <c r="GY74" i="12"/>
  <c r="GX74" i="12"/>
  <c r="GW74" i="12"/>
  <c r="GV74" i="12"/>
  <c r="GU74" i="12"/>
  <c r="GT74" i="12"/>
  <c r="GS74" i="12"/>
  <c r="GR74" i="12"/>
  <c r="GQ74" i="12"/>
  <c r="GP74" i="12"/>
  <c r="GO74" i="12"/>
  <c r="GN74" i="12"/>
  <c r="GM74" i="12"/>
  <c r="GL74" i="12"/>
  <c r="GK74" i="12"/>
  <c r="GJ74" i="12"/>
  <c r="GI74" i="12"/>
  <c r="GH74" i="12"/>
  <c r="GG74" i="12"/>
  <c r="GF74" i="12"/>
  <c r="GE74" i="12"/>
  <c r="GD74" i="12"/>
  <c r="GC74" i="12"/>
  <c r="GB74" i="12"/>
  <c r="GA74" i="12"/>
  <c r="FZ74" i="12"/>
  <c r="FY74" i="12"/>
  <c r="FX74" i="12"/>
  <c r="FW74" i="12"/>
  <c r="FV74" i="12"/>
  <c r="FU74" i="12"/>
  <c r="FT74" i="12"/>
  <c r="FS74" i="12"/>
  <c r="FR74" i="12"/>
  <c r="FQ74" i="12"/>
  <c r="FP74" i="12"/>
  <c r="FO74" i="12"/>
  <c r="FN74" i="12"/>
  <c r="FM74" i="12"/>
  <c r="FL74" i="12"/>
  <c r="FK74" i="12"/>
  <c r="FJ74" i="12"/>
  <c r="FI74" i="12"/>
  <c r="FH74" i="12"/>
  <c r="FG74" i="12"/>
  <c r="FF74" i="12"/>
  <c r="FE74" i="12"/>
  <c r="FD74" i="12"/>
  <c r="FC74" i="12"/>
  <c r="FB74" i="12"/>
  <c r="FA74" i="12"/>
  <c r="EZ74" i="12"/>
  <c r="EY74" i="12"/>
  <c r="EX74" i="12"/>
  <c r="EW74" i="12"/>
  <c r="EV74" i="12"/>
  <c r="EU74" i="12"/>
  <c r="ET74" i="12"/>
  <c r="ES74" i="12"/>
  <c r="ER74" i="12"/>
  <c r="EQ74" i="12"/>
  <c r="EP74" i="12"/>
  <c r="EO74" i="12"/>
  <c r="EN74" i="12"/>
  <c r="EM74" i="12"/>
  <c r="EL74" i="12"/>
  <c r="EK74" i="12"/>
  <c r="EJ74" i="12"/>
  <c r="EI74" i="12"/>
  <c r="EH74" i="12"/>
  <c r="EG74" i="12"/>
  <c r="EF74" i="12"/>
  <c r="EE74" i="12"/>
  <c r="ED74" i="12"/>
  <c r="EC74" i="12"/>
  <c r="EB74" i="12"/>
  <c r="EA74" i="12"/>
  <c r="DZ74" i="12"/>
  <c r="DY74" i="12"/>
  <c r="DX74" i="12"/>
  <c r="DW74" i="12"/>
  <c r="DV74" i="12"/>
  <c r="DU74" i="12"/>
  <c r="DT74" i="12"/>
  <c r="DS74" i="12"/>
  <c r="DR74" i="12"/>
  <c r="DQ74" i="12"/>
  <c r="DP74" i="12"/>
  <c r="DO74" i="12"/>
  <c r="DN74" i="12"/>
  <c r="DM74" i="12"/>
  <c r="DL74" i="12"/>
  <c r="DK74" i="12"/>
  <c r="DJ74" i="12"/>
  <c r="DI74" i="12"/>
  <c r="DH74" i="12"/>
  <c r="DG74" i="12"/>
  <c r="DF74" i="12"/>
  <c r="DE74" i="12"/>
  <c r="DD74" i="12"/>
  <c r="DC74" i="12"/>
  <c r="DB74" i="12"/>
  <c r="DA74" i="12"/>
  <c r="CZ74" i="12"/>
  <c r="CY74" i="12"/>
  <c r="CX74" i="12"/>
  <c r="CW74" i="12"/>
  <c r="CV74" i="12"/>
  <c r="CU74" i="12"/>
  <c r="CT74" i="12"/>
  <c r="CS74" i="12"/>
  <c r="CR74" i="12"/>
  <c r="CQ74" i="12"/>
  <c r="CP74" i="12"/>
  <c r="CO74" i="12"/>
  <c r="CN74" i="12"/>
  <c r="CM74" i="12"/>
  <c r="CL74" i="12"/>
  <c r="CK74" i="12"/>
  <c r="CJ74" i="12"/>
  <c r="CI74" i="12"/>
  <c r="CH74" i="12"/>
  <c r="CG74" i="12"/>
  <c r="CF74" i="12"/>
  <c r="CE74" i="12"/>
  <c r="CD74" i="12"/>
  <c r="CC74" i="12"/>
  <c r="CB74" i="12"/>
  <c r="CA74" i="12"/>
  <c r="BZ74" i="12"/>
  <c r="BY74" i="12"/>
  <c r="BX74" i="12"/>
  <c r="BW74" i="12"/>
  <c r="BV74" i="12"/>
  <c r="BU74" i="12"/>
  <c r="BT74" i="12"/>
  <c r="BS74" i="12"/>
  <c r="BR74" i="12"/>
  <c r="BQ74" i="12"/>
  <c r="BP74" i="12"/>
  <c r="BO74" i="12"/>
  <c r="BN74" i="12"/>
  <c r="BM74" i="12"/>
  <c r="BL74" i="12"/>
  <c r="BK74" i="12"/>
  <c r="BJ74" i="12"/>
  <c r="BI74" i="12"/>
  <c r="BH74" i="12"/>
  <c r="BG74" i="12"/>
  <c r="BF74" i="12"/>
  <c r="BE74" i="12"/>
  <c r="BD74" i="12"/>
  <c r="BC74" i="12"/>
  <c r="BB74" i="12"/>
  <c r="BA74" i="12"/>
  <c r="AZ74" i="12"/>
  <c r="AY74" i="12"/>
  <c r="AX74" i="12"/>
  <c r="AW74" i="12"/>
  <c r="AV74" i="12"/>
  <c r="AU74" i="12"/>
  <c r="AT74" i="12"/>
  <c r="AS74" i="12"/>
  <c r="AR74" i="12"/>
  <c r="AQ74" i="12"/>
  <c r="AP74" i="12"/>
  <c r="AO74" i="12"/>
  <c r="AN74" i="12"/>
  <c r="AM74" i="12"/>
  <c r="AL74" i="12"/>
  <c r="AK74" i="12"/>
  <c r="AJ74" i="12"/>
  <c r="AI74" i="12"/>
  <c r="AH74" i="12"/>
  <c r="AG74" i="12"/>
  <c r="AF74" i="12"/>
  <c r="AE74" i="12"/>
  <c r="AD74" i="12"/>
  <c r="AC74" i="12"/>
  <c r="AB74" i="12"/>
  <c r="AA74" i="12"/>
  <c r="Z74" i="12"/>
  <c r="Y74" i="12"/>
  <c r="X74" i="12"/>
  <c r="W74" i="12"/>
  <c r="V74" i="12"/>
  <c r="U74" i="12"/>
  <c r="T74" i="12"/>
  <c r="S74" i="12"/>
  <c r="R74" i="12"/>
  <c r="Q74" i="12"/>
  <c r="P74" i="12"/>
  <c r="O74" i="12"/>
  <c r="N74" i="12"/>
  <c r="M74" i="12"/>
  <c r="L74" i="12"/>
  <c r="K74" i="12"/>
  <c r="J74" i="12"/>
  <c r="I74" i="12"/>
  <c r="H74" i="12"/>
  <c r="G74" i="12"/>
  <c r="F74" i="12"/>
  <c r="E74" i="12"/>
  <c r="D74" i="12"/>
  <c r="C74" i="12"/>
  <c r="IV73" i="12"/>
  <c r="IV75" i="12" s="1"/>
  <c r="IU73" i="12"/>
  <c r="IU75" i="12" s="1"/>
  <c r="IT73" i="12"/>
  <c r="IT75" i="12" s="1"/>
  <c r="IS73" i="12"/>
  <c r="IS75" i="12" s="1"/>
  <c r="IR73" i="12"/>
  <c r="IR75" i="12" s="1"/>
  <c r="IQ73" i="12"/>
  <c r="IP73" i="12"/>
  <c r="IO73" i="12"/>
  <c r="IO75" i="12" s="1"/>
  <c r="IN73" i="12"/>
  <c r="IN75" i="12" s="1"/>
  <c r="IM73" i="12"/>
  <c r="IM75" i="12" s="1"/>
  <c r="IL73" i="12"/>
  <c r="IL75" i="12" s="1"/>
  <c r="IK73" i="12"/>
  <c r="IK75" i="12" s="1"/>
  <c r="IJ73" i="12"/>
  <c r="IJ75" i="12" s="1"/>
  <c r="II73" i="12"/>
  <c r="II75" i="12" s="1"/>
  <c r="IH73" i="12"/>
  <c r="IH75" i="12" s="1"/>
  <c r="IG73" i="12"/>
  <c r="IG75" i="12" s="1"/>
  <c r="IF73" i="12"/>
  <c r="IF75" i="12" s="1"/>
  <c r="IE73" i="12"/>
  <c r="ID73" i="12"/>
  <c r="IC73" i="12"/>
  <c r="IC75" i="12" s="1"/>
  <c r="IB73" i="12"/>
  <c r="IB75" i="12" s="1"/>
  <c r="IA73" i="12"/>
  <c r="IA75" i="12" s="1"/>
  <c r="HZ73" i="12"/>
  <c r="HZ75" i="12" s="1"/>
  <c r="HY73" i="12"/>
  <c r="HY75" i="12" s="1"/>
  <c r="HX73" i="12"/>
  <c r="HX75" i="12" s="1"/>
  <c r="HW73" i="12"/>
  <c r="HW75" i="12" s="1"/>
  <c r="HV73" i="12"/>
  <c r="HV75" i="12" s="1"/>
  <c r="HU73" i="12"/>
  <c r="HU75" i="12" s="1"/>
  <c r="HT73" i="12"/>
  <c r="HT75" i="12" s="1"/>
  <c r="HS73" i="12"/>
  <c r="HR73" i="12"/>
  <c r="HQ73" i="12"/>
  <c r="HQ75" i="12" s="1"/>
  <c r="HP73" i="12"/>
  <c r="HP75" i="12" s="1"/>
  <c r="HO73" i="12"/>
  <c r="HO75" i="12" s="1"/>
  <c r="HN73" i="12"/>
  <c r="HN75" i="12" s="1"/>
  <c r="HM73" i="12"/>
  <c r="HM75" i="12" s="1"/>
  <c r="HL73" i="12"/>
  <c r="HL75" i="12" s="1"/>
  <c r="HK73" i="12"/>
  <c r="HK75" i="12" s="1"/>
  <c r="HJ73" i="12"/>
  <c r="HJ75" i="12" s="1"/>
  <c r="HI73" i="12"/>
  <c r="HI75" i="12" s="1"/>
  <c r="HH73" i="12"/>
  <c r="HH75" i="12" s="1"/>
  <c r="HG73" i="12"/>
  <c r="HF73" i="12"/>
  <c r="HE73" i="12"/>
  <c r="HE75" i="12" s="1"/>
  <c r="HD73" i="12"/>
  <c r="HD75" i="12" s="1"/>
  <c r="HC73" i="12"/>
  <c r="HC75" i="12" s="1"/>
  <c r="HB73" i="12"/>
  <c r="HB75" i="12" s="1"/>
  <c r="HA73" i="12"/>
  <c r="HA75" i="12" s="1"/>
  <c r="GZ73" i="12"/>
  <c r="GZ75" i="12" s="1"/>
  <c r="GY73" i="12"/>
  <c r="GY75" i="12" s="1"/>
  <c r="GX73" i="12"/>
  <c r="GX75" i="12" s="1"/>
  <c r="GW73" i="12"/>
  <c r="GW75" i="12" s="1"/>
  <c r="GV73" i="12"/>
  <c r="GV75" i="12" s="1"/>
  <c r="GU73" i="12"/>
  <c r="GT73" i="12"/>
  <c r="GS73" i="12"/>
  <c r="GS75" i="12" s="1"/>
  <c r="GR73" i="12"/>
  <c r="GR75" i="12" s="1"/>
  <c r="GQ73" i="12"/>
  <c r="GQ75" i="12" s="1"/>
  <c r="GP73" i="12"/>
  <c r="GP75" i="12" s="1"/>
  <c r="GO73" i="12"/>
  <c r="GO75" i="12" s="1"/>
  <c r="GN73" i="12"/>
  <c r="GN75" i="12" s="1"/>
  <c r="GM73" i="12"/>
  <c r="GM75" i="12" s="1"/>
  <c r="GL73" i="12"/>
  <c r="GL75" i="12" s="1"/>
  <c r="GK73" i="12"/>
  <c r="GK75" i="12" s="1"/>
  <c r="GJ73" i="12"/>
  <c r="GJ75" i="12" s="1"/>
  <c r="GI73" i="12"/>
  <c r="GH73" i="12"/>
  <c r="GG73" i="12"/>
  <c r="GG75" i="12" s="1"/>
  <c r="GF73" i="12"/>
  <c r="GF75" i="12" s="1"/>
  <c r="GE73" i="12"/>
  <c r="GE75" i="12" s="1"/>
  <c r="GD73" i="12"/>
  <c r="GD75" i="12" s="1"/>
  <c r="GC73" i="12"/>
  <c r="GC75" i="12" s="1"/>
  <c r="GB73" i="12"/>
  <c r="GB75" i="12" s="1"/>
  <c r="GA73" i="12"/>
  <c r="GA75" i="12" s="1"/>
  <c r="FZ73" i="12"/>
  <c r="FZ75" i="12" s="1"/>
  <c r="FY73" i="12"/>
  <c r="FY75" i="12" s="1"/>
  <c r="FX73" i="12"/>
  <c r="FX75" i="12" s="1"/>
  <c r="FW73" i="12"/>
  <c r="FV73" i="12"/>
  <c r="FU73" i="12"/>
  <c r="FU75" i="12" s="1"/>
  <c r="FT73" i="12"/>
  <c r="FT75" i="12" s="1"/>
  <c r="FS73" i="12"/>
  <c r="FS75" i="12" s="1"/>
  <c r="FR73" i="12"/>
  <c r="FR75" i="12" s="1"/>
  <c r="FQ73" i="12"/>
  <c r="FQ75" i="12" s="1"/>
  <c r="FP73" i="12"/>
  <c r="FP75" i="12" s="1"/>
  <c r="FO73" i="12"/>
  <c r="FO75" i="12" s="1"/>
  <c r="FN73" i="12"/>
  <c r="FN75" i="12" s="1"/>
  <c r="FM73" i="12"/>
  <c r="FM75" i="12" s="1"/>
  <c r="FL73" i="12"/>
  <c r="FL75" i="12" s="1"/>
  <c r="FK73" i="12"/>
  <c r="FJ73" i="12"/>
  <c r="FI73" i="12"/>
  <c r="FI75" i="12" s="1"/>
  <c r="FH73" i="12"/>
  <c r="FH75" i="12" s="1"/>
  <c r="FG73" i="12"/>
  <c r="FG75" i="12" s="1"/>
  <c r="FF73" i="12"/>
  <c r="FF75" i="12" s="1"/>
  <c r="FE73" i="12"/>
  <c r="FE75" i="12" s="1"/>
  <c r="FD73" i="12"/>
  <c r="FD75" i="12" s="1"/>
  <c r="FC73" i="12"/>
  <c r="FC75" i="12" s="1"/>
  <c r="FB73" i="12"/>
  <c r="FB75" i="12" s="1"/>
  <c r="FA73" i="12"/>
  <c r="FA75" i="12" s="1"/>
  <c r="EZ73" i="12"/>
  <c r="EZ75" i="12" s="1"/>
  <c r="EY73" i="12"/>
  <c r="EX73" i="12"/>
  <c r="EW73" i="12"/>
  <c r="EW75" i="12" s="1"/>
  <c r="EV73" i="12"/>
  <c r="EV75" i="12" s="1"/>
  <c r="EU73" i="12"/>
  <c r="EU75" i="12" s="1"/>
  <c r="ET73" i="12"/>
  <c r="ET75" i="12" s="1"/>
  <c r="ES73" i="12"/>
  <c r="ES75" i="12" s="1"/>
  <c r="ER73" i="12"/>
  <c r="ER75" i="12" s="1"/>
  <c r="EQ73" i="12"/>
  <c r="EQ75" i="12" s="1"/>
  <c r="EP73" i="12"/>
  <c r="EP75" i="12" s="1"/>
  <c r="EO73" i="12"/>
  <c r="EO75" i="12" s="1"/>
  <c r="EN73" i="12"/>
  <c r="EN75" i="12" s="1"/>
  <c r="EM73" i="12"/>
  <c r="EL73" i="12"/>
  <c r="EK73" i="12"/>
  <c r="EK75" i="12" s="1"/>
  <c r="EJ73" i="12"/>
  <c r="EJ75" i="12" s="1"/>
  <c r="EI73" i="12"/>
  <c r="EI75" i="12" s="1"/>
  <c r="EH73" i="12"/>
  <c r="EH75" i="12" s="1"/>
  <c r="EG73" i="12"/>
  <c r="EG75" i="12" s="1"/>
  <c r="EF73" i="12"/>
  <c r="EF75" i="12" s="1"/>
  <c r="EE73" i="12"/>
  <c r="EE75" i="12" s="1"/>
  <c r="ED73" i="12"/>
  <c r="ED75" i="12" s="1"/>
  <c r="EC73" i="12"/>
  <c r="EC75" i="12" s="1"/>
  <c r="EB73" i="12"/>
  <c r="EB75" i="12" s="1"/>
  <c r="EA73" i="12"/>
  <c r="DZ73" i="12"/>
  <c r="DY73" i="12"/>
  <c r="DY75" i="12" s="1"/>
  <c r="DX73" i="12"/>
  <c r="DX75" i="12" s="1"/>
  <c r="DW73" i="12"/>
  <c r="DW75" i="12" s="1"/>
  <c r="DV73" i="12"/>
  <c r="DV75" i="12" s="1"/>
  <c r="DU73" i="12"/>
  <c r="DU75" i="12" s="1"/>
  <c r="DT73" i="12"/>
  <c r="DT75" i="12" s="1"/>
  <c r="DS73" i="12"/>
  <c r="DS75" i="12" s="1"/>
  <c r="DR73" i="12"/>
  <c r="DR75" i="12" s="1"/>
  <c r="DQ73" i="12"/>
  <c r="DQ75" i="12" s="1"/>
  <c r="DP73" i="12"/>
  <c r="DP75" i="12" s="1"/>
  <c r="DO73" i="12"/>
  <c r="DN73" i="12"/>
  <c r="DM73" i="12"/>
  <c r="DM75" i="12" s="1"/>
  <c r="DL73" i="12"/>
  <c r="DL75" i="12" s="1"/>
  <c r="DK73" i="12"/>
  <c r="DK75" i="12" s="1"/>
  <c r="DJ73" i="12"/>
  <c r="DJ75" i="12" s="1"/>
  <c r="DI73" i="12"/>
  <c r="DI75" i="12" s="1"/>
  <c r="DH73" i="12"/>
  <c r="DH75" i="12" s="1"/>
  <c r="DG73" i="12"/>
  <c r="DG75" i="12" s="1"/>
  <c r="DF73" i="12"/>
  <c r="DF75" i="12" s="1"/>
  <c r="DE73" i="12"/>
  <c r="DE75" i="12" s="1"/>
  <c r="DD73" i="12"/>
  <c r="DD75" i="12" s="1"/>
  <c r="DC73" i="12"/>
  <c r="DB73" i="12"/>
  <c r="DA73" i="12"/>
  <c r="DA75" i="12" s="1"/>
  <c r="CZ73" i="12"/>
  <c r="CZ75" i="12" s="1"/>
  <c r="CY73" i="12"/>
  <c r="CY75" i="12" s="1"/>
  <c r="CX73" i="12"/>
  <c r="CX75" i="12" s="1"/>
  <c r="CW73" i="12"/>
  <c r="CW75" i="12" s="1"/>
  <c r="CV73" i="12"/>
  <c r="CV75" i="12" s="1"/>
  <c r="CU73" i="12"/>
  <c r="CU75" i="12" s="1"/>
  <c r="CT73" i="12"/>
  <c r="CT75" i="12" s="1"/>
  <c r="CS73" i="12"/>
  <c r="CS75" i="12" s="1"/>
  <c r="CR73" i="12"/>
  <c r="CR75" i="12" s="1"/>
  <c r="CQ73" i="12"/>
  <c r="CP73" i="12"/>
  <c r="CO73" i="12"/>
  <c r="CO75" i="12" s="1"/>
  <c r="CN73" i="12"/>
  <c r="CN75" i="12" s="1"/>
  <c r="CM73" i="12"/>
  <c r="CM75" i="12" s="1"/>
  <c r="CL73" i="12"/>
  <c r="CL75" i="12" s="1"/>
  <c r="CK73" i="12"/>
  <c r="CK75" i="12" s="1"/>
  <c r="CJ73" i="12"/>
  <c r="CJ75" i="12" s="1"/>
  <c r="CI73" i="12"/>
  <c r="CI75" i="12" s="1"/>
  <c r="CH73" i="12"/>
  <c r="CH75" i="12" s="1"/>
  <c r="CG73" i="12"/>
  <c r="CG75" i="12" s="1"/>
  <c r="CF73" i="12"/>
  <c r="CF75" i="12" s="1"/>
  <c r="CE73" i="12"/>
  <c r="CD73" i="12"/>
  <c r="CC73" i="12"/>
  <c r="CC75" i="12" s="1"/>
  <c r="CB73" i="12"/>
  <c r="CB75" i="12" s="1"/>
  <c r="CA73" i="12"/>
  <c r="CA75" i="12" s="1"/>
  <c r="BZ73" i="12"/>
  <c r="BZ75" i="12" s="1"/>
  <c r="BY73" i="12"/>
  <c r="BY75" i="12" s="1"/>
  <c r="BX73" i="12"/>
  <c r="BX75" i="12" s="1"/>
  <c r="BW73" i="12"/>
  <c r="BW75" i="12" s="1"/>
  <c r="BV73" i="12"/>
  <c r="BV75" i="12" s="1"/>
  <c r="BU73" i="12"/>
  <c r="BU75" i="12" s="1"/>
  <c r="BT73" i="12"/>
  <c r="BT75" i="12" s="1"/>
  <c r="BS73" i="12"/>
  <c r="BR73" i="12"/>
  <c r="BQ73" i="12"/>
  <c r="BQ75" i="12" s="1"/>
  <c r="BP73" i="12"/>
  <c r="BP75" i="12" s="1"/>
  <c r="BO73" i="12"/>
  <c r="BO75" i="12" s="1"/>
  <c r="BN73" i="12"/>
  <c r="BN75" i="12" s="1"/>
  <c r="BM73" i="12"/>
  <c r="BM75" i="12" s="1"/>
  <c r="BL73" i="12"/>
  <c r="BL75" i="12" s="1"/>
  <c r="BK73" i="12"/>
  <c r="BK75" i="12" s="1"/>
  <c r="BJ73" i="12"/>
  <c r="BJ75" i="12" s="1"/>
  <c r="BI73" i="12"/>
  <c r="BI75" i="12" s="1"/>
  <c r="BH73" i="12"/>
  <c r="BH75" i="12" s="1"/>
  <c r="BG73" i="12"/>
  <c r="BF73" i="12"/>
  <c r="BE73" i="12"/>
  <c r="BE75" i="12" s="1"/>
  <c r="BD73" i="12"/>
  <c r="BD75" i="12" s="1"/>
  <c r="BC73" i="12"/>
  <c r="BC75" i="12" s="1"/>
  <c r="BB73" i="12"/>
  <c r="BB75" i="12" s="1"/>
  <c r="BA73" i="12"/>
  <c r="BA75" i="12" s="1"/>
  <c r="AZ73" i="12"/>
  <c r="AZ75" i="12" s="1"/>
  <c r="AY73" i="12"/>
  <c r="AY75" i="12" s="1"/>
  <c r="AX73" i="12"/>
  <c r="AX75" i="12" s="1"/>
  <c r="AW73" i="12"/>
  <c r="AW75" i="12" s="1"/>
  <c r="AV73" i="12"/>
  <c r="AV75" i="12" s="1"/>
  <c r="AU73" i="12"/>
  <c r="AT73" i="12"/>
  <c r="AS73" i="12"/>
  <c r="AS75" i="12" s="1"/>
  <c r="AR73" i="12"/>
  <c r="AR75" i="12" s="1"/>
  <c r="AQ73" i="12"/>
  <c r="AQ75" i="12" s="1"/>
  <c r="AP73" i="12"/>
  <c r="AP75" i="12" s="1"/>
  <c r="AO73" i="12"/>
  <c r="AO75" i="12" s="1"/>
  <c r="AN73" i="12"/>
  <c r="AN75" i="12" s="1"/>
  <c r="AM73" i="12"/>
  <c r="AM75" i="12" s="1"/>
  <c r="AL73" i="12"/>
  <c r="AL75" i="12" s="1"/>
  <c r="AK73" i="12"/>
  <c r="AK75" i="12" s="1"/>
  <c r="AJ73" i="12"/>
  <c r="AJ75" i="12" s="1"/>
  <c r="AI73" i="12"/>
  <c r="AH73" i="12"/>
  <c r="AG73" i="12"/>
  <c r="AG75" i="12" s="1"/>
  <c r="AF73" i="12"/>
  <c r="AF75" i="12" s="1"/>
  <c r="AE73" i="12"/>
  <c r="AE75" i="12" s="1"/>
  <c r="AD73" i="12"/>
  <c r="AD75" i="12" s="1"/>
  <c r="AC73" i="12"/>
  <c r="AC75" i="12" s="1"/>
  <c r="AB73" i="12"/>
  <c r="AB75" i="12" s="1"/>
  <c r="AA73" i="12"/>
  <c r="AA75" i="12" s="1"/>
  <c r="Z73" i="12"/>
  <c r="Z75" i="12" s="1"/>
  <c r="Y73" i="12"/>
  <c r="Y75" i="12" s="1"/>
  <c r="X73" i="12"/>
  <c r="X75" i="12" s="1"/>
  <c r="W73" i="12"/>
  <c r="V73" i="12"/>
  <c r="U73" i="12"/>
  <c r="U75" i="12" s="1"/>
  <c r="T73" i="12"/>
  <c r="T75" i="12" s="1"/>
  <c r="S73" i="12"/>
  <c r="S75" i="12" s="1"/>
  <c r="R73" i="12"/>
  <c r="R75" i="12" s="1"/>
  <c r="Q73" i="12"/>
  <c r="Q75" i="12" s="1"/>
  <c r="P73" i="12"/>
  <c r="P75" i="12" s="1"/>
  <c r="O73" i="12"/>
  <c r="O75" i="12" s="1"/>
  <c r="N73" i="12"/>
  <c r="N75" i="12" s="1"/>
  <c r="M73" i="12"/>
  <c r="M75" i="12" s="1"/>
  <c r="L73" i="12"/>
  <c r="L75" i="12" s="1"/>
  <c r="K73" i="12"/>
  <c r="J73" i="12"/>
  <c r="I73" i="12"/>
  <c r="I75" i="12" s="1"/>
  <c r="H73" i="12"/>
  <c r="H75" i="12" s="1"/>
  <c r="G73" i="12"/>
  <c r="G75" i="12" s="1"/>
  <c r="F73" i="12"/>
  <c r="F75" i="12" s="1"/>
  <c r="E73" i="12"/>
  <c r="E75" i="12" s="1"/>
  <c r="D73" i="12"/>
  <c r="D75" i="12" s="1"/>
  <c r="C73" i="12"/>
  <c r="C75" i="12" s="1"/>
  <c r="IV74" i="11"/>
  <c r="IU74" i="11"/>
  <c r="IT74" i="11"/>
  <c r="IS74" i="11"/>
  <c r="IR74" i="11"/>
  <c r="IQ74" i="11"/>
  <c r="IP74" i="11"/>
  <c r="IO74" i="11"/>
  <c r="IN74" i="11"/>
  <c r="IM74" i="11"/>
  <c r="IL74" i="11"/>
  <c r="IK74" i="11"/>
  <c r="IJ74" i="11"/>
  <c r="II74" i="11"/>
  <c r="IH74" i="11"/>
  <c r="IG74" i="11"/>
  <c r="IF74" i="11"/>
  <c r="IE74" i="11"/>
  <c r="ID74" i="11"/>
  <c r="IC74" i="11"/>
  <c r="IB74" i="11"/>
  <c r="IA74" i="11"/>
  <c r="HZ74" i="11"/>
  <c r="HY74" i="11"/>
  <c r="HX74" i="11"/>
  <c r="HW74" i="11"/>
  <c r="HV74" i="11"/>
  <c r="HU74" i="11"/>
  <c r="HT74" i="11"/>
  <c r="HS74" i="11"/>
  <c r="HR74" i="11"/>
  <c r="HQ74" i="11"/>
  <c r="HP74" i="11"/>
  <c r="HO74" i="11"/>
  <c r="HN74" i="11"/>
  <c r="HM74" i="11"/>
  <c r="HL74" i="11"/>
  <c r="HK74" i="11"/>
  <c r="HJ74" i="11"/>
  <c r="HI74" i="11"/>
  <c r="HH74" i="11"/>
  <c r="HG74" i="11"/>
  <c r="HF74" i="11"/>
  <c r="HE74" i="11"/>
  <c r="HD74" i="11"/>
  <c r="HC74" i="11"/>
  <c r="HB74" i="11"/>
  <c r="HA74" i="11"/>
  <c r="GZ74" i="11"/>
  <c r="GY74" i="11"/>
  <c r="GX74" i="11"/>
  <c r="GW74" i="11"/>
  <c r="GV74" i="11"/>
  <c r="GU74" i="11"/>
  <c r="GT74" i="11"/>
  <c r="GS74" i="11"/>
  <c r="GR74" i="11"/>
  <c r="GQ74" i="11"/>
  <c r="GP74" i="11"/>
  <c r="GO74" i="11"/>
  <c r="GN74" i="11"/>
  <c r="GM74" i="11"/>
  <c r="GL74" i="11"/>
  <c r="GK74" i="11"/>
  <c r="GJ74" i="11"/>
  <c r="GI74" i="11"/>
  <c r="GH74" i="11"/>
  <c r="GG74" i="11"/>
  <c r="GF74" i="11"/>
  <c r="GE74" i="11"/>
  <c r="GD74" i="11"/>
  <c r="GC74" i="11"/>
  <c r="GB74" i="11"/>
  <c r="GA74" i="11"/>
  <c r="FZ74" i="11"/>
  <c r="FY74" i="11"/>
  <c r="FX74" i="11"/>
  <c r="FW74" i="11"/>
  <c r="FV74" i="11"/>
  <c r="FU74" i="11"/>
  <c r="FT74" i="11"/>
  <c r="FS74" i="11"/>
  <c r="FR74" i="11"/>
  <c r="FQ74" i="11"/>
  <c r="FP74" i="11"/>
  <c r="FO74" i="11"/>
  <c r="FN74" i="11"/>
  <c r="FM74" i="11"/>
  <c r="FL74" i="11"/>
  <c r="FK74" i="11"/>
  <c r="FJ74" i="11"/>
  <c r="FI74" i="11"/>
  <c r="FH74" i="11"/>
  <c r="FG74" i="11"/>
  <c r="FF74" i="11"/>
  <c r="FE74" i="11"/>
  <c r="FD74" i="11"/>
  <c r="FC74" i="11"/>
  <c r="FB74" i="11"/>
  <c r="FA74" i="11"/>
  <c r="EZ74" i="11"/>
  <c r="EY74" i="11"/>
  <c r="EX74" i="11"/>
  <c r="EW74" i="11"/>
  <c r="EV74" i="11"/>
  <c r="EU74" i="11"/>
  <c r="ET74" i="11"/>
  <c r="ES74" i="11"/>
  <c r="ER74" i="11"/>
  <c r="EQ74" i="11"/>
  <c r="EP74" i="11"/>
  <c r="EO74" i="11"/>
  <c r="EN74" i="11"/>
  <c r="EM74" i="11"/>
  <c r="EL74" i="11"/>
  <c r="EK74" i="11"/>
  <c r="EJ74" i="11"/>
  <c r="EI74" i="11"/>
  <c r="EH74" i="11"/>
  <c r="EG74" i="11"/>
  <c r="EF74" i="11"/>
  <c r="EE74" i="11"/>
  <c r="ED74" i="11"/>
  <c r="EC74" i="11"/>
  <c r="EB74" i="11"/>
  <c r="EA74" i="11"/>
  <c r="DZ74" i="11"/>
  <c r="DY74" i="11"/>
  <c r="DX74" i="11"/>
  <c r="DW74" i="11"/>
  <c r="DV74" i="11"/>
  <c r="DU74" i="11"/>
  <c r="DT74" i="11"/>
  <c r="DS74" i="11"/>
  <c r="DR74" i="11"/>
  <c r="DQ74" i="11"/>
  <c r="DP74" i="11"/>
  <c r="DO74" i="11"/>
  <c r="DN74" i="11"/>
  <c r="DM74" i="11"/>
  <c r="DL74" i="11"/>
  <c r="DK74" i="11"/>
  <c r="DJ74" i="11"/>
  <c r="DI74" i="11"/>
  <c r="DH74" i="11"/>
  <c r="DG74" i="11"/>
  <c r="DF74" i="11"/>
  <c r="DE74" i="11"/>
  <c r="DD74" i="11"/>
  <c r="DC74" i="11"/>
  <c r="DB74" i="11"/>
  <c r="DA74" i="11"/>
  <c r="CZ74" i="11"/>
  <c r="CY74" i="11"/>
  <c r="CX74" i="11"/>
  <c r="CW74" i="11"/>
  <c r="CV74" i="11"/>
  <c r="CU74" i="11"/>
  <c r="CT74" i="11"/>
  <c r="CS74" i="11"/>
  <c r="CR74" i="11"/>
  <c r="CQ74" i="11"/>
  <c r="CP74" i="11"/>
  <c r="CO74" i="11"/>
  <c r="CN74" i="11"/>
  <c r="CM74" i="11"/>
  <c r="CL74" i="11"/>
  <c r="CK74" i="11"/>
  <c r="CJ74" i="11"/>
  <c r="CI74" i="11"/>
  <c r="CH74" i="11"/>
  <c r="CG74" i="11"/>
  <c r="CF74" i="11"/>
  <c r="CE74" i="11"/>
  <c r="CD74" i="11"/>
  <c r="CC74" i="11"/>
  <c r="CB74" i="11"/>
  <c r="CA74" i="11"/>
  <c r="BZ74" i="11"/>
  <c r="BY74" i="11"/>
  <c r="BX74" i="11"/>
  <c r="BW74" i="11"/>
  <c r="BV74" i="11"/>
  <c r="BU74" i="11"/>
  <c r="BT74" i="11"/>
  <c r="BS74" i="11"/>
  <c r="BR74" i="11"/>
  <c r="BQ74" i="11"/>
  <c r="BP74" i="11"/>
  <c r="BO74" i="11"/>
  <c r="BN74" i="11"/>
  <c r="BM74" i="11"/>
  <c r="BL74" i="11"/>
  <c r="BK74" i="11"/>
  <c r="BJ74" i="11"/>
  <c r="BI74" i="11"/>
  <c r="BH74" i="11"/>
  <c r="BG74" i="11"/>
  <c r="BF74" i="11"/>
  <c r="BE74" i="11"/>
  <c r="BD74" i="11"/>
  <c r="BC74" i="11"/>
  <c r="BB74" i="11"/>
  <c r="BA74" i="11"/>
  <c r="AZ74" i="11"/>
  <c r="AY74" i="11"/>
  <c r="AX74" i="11"/>
  <c r="AW74" i="11"/>
  <c r="AV74" i="11"/>
  <c r="AU74" i="11"/>
  <c r="AT74" i="11"/>
  <c r="AS74" i="11"/>
  <c r="AR74" i="11"/>
  <c r="AQ74" i="11"/>
  <c r="AP74" i="11"/>
  <c r="AO74" i="11"/>
  <c r="AN74" i="11"/>
  <c r="AM74" i="11"/>
  <c r="AL74" i="11"/>
  <c r="AK74" i="11"/>
  <c r="AJ74" i="11"/>
  <c r="AI74" i="11"/>
  <c r="AH74" i="11"/>
  <c r="AG74" i="11"/>
  <c r="AF74" i="11"/>
  <c r="AE74" i="11"/>
  <c r="AD74" i="11"/>
  <c r="AC74" i="11"/>
  <c r="AB74" i="11"/>
  <c r="AA74" i="11"/>
  <c r="Z74" i="11"/>
  <c r="Y74" i="11"/>
  <c r="X74" i="11"/>
  <c r="W74" i="11"/>
  <c r="V74" i="11"/>
  <c r="U74" i="11"/>
  <c r="T74" i="11"/>
  <c r="S74" i="11"/>
  <c r="R74" i="11"/>
  <c r="Q74" i="11"/>
  <c r="P74" i="11"/>
  <c r="O74" i="11"/>
  <c r="N74" i="11"/>
  <c r="M74" i="11"/>
  <c r="L74" i="11"/>
  <c r="K74" i="11"/>
  <c r="J74" i="11"/>
  <c r="I74" i="11"/>
  <c r="H74" i="11"/>
  <c r="G74" i="11"/>
  <c r="F74" i="11"/>
  <c r="E74" i="11"/>
  <c r="D74" i="11"/>
  <c r="C74" i="11"/>
  <c r="IV73" i="11"/>
  <c r="IV75" i="11" s="1"/>
  <c r="IU73" i="11"/>
  <c r="IT73" i="11"/>
  <c r="IS73" i="11"/>
  <c r="IS75" i="11" s="1"/>
  <c r="IR73" i="11"/>
  <c r="IR75" i="11" s="1"/>
  <c r="IQ73" i="11"/>
  <c r="IQ75" i="11" s="1"/>
  <c r="IP73" i="11"/>
  <c r="IP75" i="11" s="1"/>
  <c r="IO73" i="11"/>
  <c r="IO75" i="11" s="1"/>
  <c r="IN73" i="11"/>
  <c r="IN75" i="11" s="1"/>
  <c r="IM73" i="11"/>
  <c r="IM75" i="11" s="1"/>
  <c r="IL73" i="11"/>
  <c r="IK73" i="11"/>
  <c r="IK75" i="11" s="1"/>
  <c r="IJ73" i="11"/>
  <c r="IJ75" i="11" s="1"/>
  <c r="II73" i="11"/>
  <c r="IH73" i="11"/>
  <c r="IG73" i="11"/>
  <c r="IG75" i="11" s="1"/>
  <c r="IF73" i="11"/>
  <c r="IF75" i="11" s="1"/>
  <c r="IE73" i="11"/>
  <c r="IE75" i="11" s="1"/>
  <c r="ID73" i="11"/>
  <c r="ID75" i="11" s="1"/>
  <c r="IC73" i="11"/>
  <c r="IC75" i="11" s="1"/>
  <c r="IB73" i="11"/>
  <c r="IB75" i="11" s="1"/>
  <c r="IA73" i="11"/>
  <c r="IA75" i="11" s="1"/>
  <c r="HZ73" i="11"/>
  <c r="HY73" i="11"/>
  <c r="HY75" i="11" s="1"/>
  <c r="HX73" i="11"/>
  <c r="HX75" i="11" s="1"/>
  <c r="HW73" i="11"/>
  <c r="HV73" i="11"/>
  <c r="HU73" i="11"/>
  <c r="HU75" i="11" s="1"/>
  <c r="HT73" i="11"/>
  <c r="HT75" i="11" s="1"/>
  <c r="HS73" i="11"/>
  <c r="HR73" i="11"/>
  <c r="HR75" i="11" s="1"/>
  <c r="HQ73" i="11"/>
  <c r="HQ75" i="11" s="1"/>
  <c r="HP73" i="11"/>
  <c r="HP75" i="11" s="1"/>
  <c r="HO73" i="11"/>
  <c r="HO75" i="11" s="1"/>
  <c r="HN73" i="11"/>
  <c r="HM73" i="11"/>
  <c r="HM75" i="11" s="1"/>
  <c r="HL73" i="11"/>
  <c r="HL75" i="11" s="1"/>
  <c r="HK73" i="11"/>
  <c r="HJ73" i="11"/>
  <c r="HI73" i="11"/>
  <c r="HI75" i="11" s="1"/>
  <c r="HH73" i="11"/>
  <c r="HH75" i="11" s="1"/>
  <c r="HG73" i="11"/>
  <c r="HG75" i="11" s="1"/>
  <c r="HF73" i="11"/>
  <c r="HF75" i="11" s="1"/>
  <c r="HE73" i="11"/>
  <c r="HE75" i="11" s="1"/>
  <c r="HD73" i="11"/>
  <c r="HD75" i="11" s="1"/>
  <c r="HC73" i="11"/>
  <c r="HB73" i="11"/>
  <c r="AM28" i="9" s="1"/>
  <c r="HA73" i="11"/>
  <c r="HA75" i="11" s="1"/>
  <c r="GZ73" i="11"/>
  <c r="GZ75" i="11" s="1"/>
  <c r="GY73" i="11"/>
  <c r="GX73" i="11"/>
  <c r="GW73" i="11"/>
  <c r="GW75" i="11" s="1"/>
  <c r="GV73" i="11"/>
  <c r="GV75" i="11" s="1"/>
  <c r="GU73" i="11"/>
  <c r="GU75" i="11" s="1"/>
  <c r="GT73" i="11"/>
  <c r="GT75" i="11" s="1"/>
  <c r="GS73" i="11"/>
  <c r="GS75" i="11" s="1"/>
  <c r="GR73" i="11"/>
  <c r="GR75" i="11" s="1"/>
  <c r="GQ73" i="11"/>
  <c r="GQ75" i="11" s="1"/>
  <c r="GP73" i="11"/>
  <c r="GO73" i="11"/>
  <c r="GO75" i="11" s="1"/>
  <c r="GN73" i="11"/>
  <c r="GN75" i="11" s="1"/>
  <c r="GM73" i="11"/>
  <c r="GL73" i="11"/>
  <c r="GK73" i="11"/>
  <c r="GK75" i="11" s="1"/>
  <c r="GJ73" i="11"/>
  <c r="GJ75" i="11" s="1"/>
  <c r="GI73" i="11"/>
  <c r="GI75" i="11" s="1"/>
  <c r="GH73" i="11"/>
  <c r="GH75" i="11" s="1"/>
  <c r="GG73" i="11"/>
  <c r="GG75" i="11" s="1"/>
  <c r="GF73" i="11"/>
  <c r="GF75" i="11" s="1"/>
  <c r="GE73" i="11"/>
  <c r="GE75" i="11" s="1"/>
  <c r="GD73" i="11"/>
  <c r="GC73" i="11"/>
  <c r="GC75" i="11" s="1"/>
  <c r="GB73" i="11"/>
  <c r="GB75" i="11" s="1"/>
  <c r="GA73" i="11"/>
  <c r="FZ73" i="11"/>
  <c r="FY73" i="11"/>
  <c r="FY75" i="11" s="1"/>
  <c r="FX73" i="11"/>
  <c r="FX75" i="11" s="1"/>
  <c r="FW73" i="11"/>
  <c r="FV73" i="11"/>
  <c r="FV75" i="11" s="1"/>
  <c r="FU73" i="11"/>
  <c r="FU75" i="11" s="1"/>
  <c r="FT73" i="11"/>
  <c r="FT75" i="11" s="1"/>
  <c r="FS73" i="11"/>
  <c r="FS75" i="11" s="1"/>
  <c r="FR73" i="11"/>
  <c r="FQ73" i="11"/>
  <c r="FQ75" i="11" s="1"/>
  <c r="FP73" i="11"/>
  <c r="FP75" i="11" s="1"/>
  <c r="FO73" i="11"/>
  <c r="FN73" i="11"/>
  <c r="FM73" i="11"/>
  <c r="FM75" i="11" s="1"/>
  <c r="FL73" i="11"/>
  <c r="FL75" i="11" s="1"/>
  <c r="FK73" i="11"/>
  <c r="FK75" i="11" s="1"/>
  <c r="FJ73" i="11"/>
  <c r="FJ75" i="11" s="1"/>
  <c r="FI73" i="11"/>
  <c r="FI75" i="11" s="1"/>
  <c r="FH73" i="11"/>
  <c r="FH75" i="11" s="1"/>
  <c r="FG73" i="11"/>
  <c r="FF73" i="11"/>
  <c r="AD25" i="9" s="1"/>
  <c r="FE73" i="11"/>
  <c r="FE75" i="11" s="1"/>
  <c r="FD73" i="11"/>
  <c r="FD75" i="11" s="1"/>
  <c r="FC73" i="11"/>
  <c r="FB73" i="11"/>
  <c r="FA73" i="11"/>
  <c r="FA75" i="11" s="1"/>
  <c r="EZ73" i="11"/>
  <c r="EZ75" i="11" s="1"/>
  <c r="EY73" i="11"/>
  <c r="EY75" i="11" s="1"/>
  <c r="EX73" i="11"/>
  <c r="EX75" i="11" s="1"/>
  <c r="EW73" i="11"/>
  <c r="EW75" i="11" s="1"/>
  <c r="EV73" i="11"/>
  <c r="EV75" i="11" s="1"/>
  <c r="EU73" i="11"/>
  <c r="EU75" i="11" s="1"/>
  <c r="ET73" i="11"/>
  <c r="ES73" i="11"/>
  <c r="ES75" i="11" s="1"/>
  <c r="ER73" i="11"/>
  <c r="ER75" i="11" s="1"/>
  <c r="EQ73" i="11"/>
  <c r="EP73" i="11"/>
  <c r="EO73" i="11"/>
  <c r="EO75" i="11" s="1"/>
  <c r="EN73" i="11"/>
  <c r="EN75" i="11" s="1"/>
  <c r="EM73" i="11"/>
  <c r="EM75" i="11" s="1"/>
  <c r="EL73" i="11"/>
  <c r="EL75" i="11" s="1"/>
  <c r="EK73" i="11"/>
  <c r="EK75" i="11" s="1"/>
  <c r="EJ73" i="11"/>
  <c r="EJ75" i="11" s="1"/>
  <c r="EI73" i="11"/>
  <c r="EI75" i="11" s="1"/>
  <c r="EH73" i="11"/>
  <c r="EG73" i="11"/>
  <c r="EG75" i="11" s="1"/>
  <c r="EF73" i="11"/>
  <c r="EF75" i="11" s="1"/>
  <c r="EE73" i="11"/>
  <c r="ED73" i="11"/>
  <c r="EC73" i="11"/>
  <c r="EC75" i="11" s="1"/>
  <c r="EB73" i="11"/>
  <c r="EB75" i="11" s="1"/>
  <c r="EA73" i="11"/>
  <c r="DZ73" i="11"/>
  <c r="DZ75" i="11" s="1"/>
  <c r="DY73" i="11"/>
  <c r="DY75" i="11" s="1"/>
  <c r="DX73" i="11"/>
  <c r="DX75" i="11" s="1"/>
  <c r="DW73" i="11"/>
  <c r="DW75" i="11" s="1"/>
  <c r="DV73" i="11"/>
  <c r="DU73" i="11"/>
  <c r="AF22" i="9" s="1"/>
  <c r="DT73" i="11"/>
  <c r="DT75" i="11" s="1"/>
  <c r="DS73" i="11"/>
  <c r="DR73" i="11"/>
  <c r="AC22" i="9" s="1"/>
  <c r="DQ73" i="11"/>
  <c r="AB22" i="9" s="1"/>
  <c r="DP73" i="11"/>
  <c r="DP75" i="11" s="1"/>
  <c r="DO73" i="11"/>
  <c r="DO75" i="11" s="1"/>
  <c r="DN73" i="11"/>
  <c r="AL21" i="9" s="1"/>
  <c r="DM73" i="11"/>
  <c r="AK21" i="9" s="1"/>
  <c r="DL73" i="11"/>
  <c r="DL75" i="11" s="1"/>
  <c r="DK73" i="11"/>
  <c r="DK75" i="11" s="1"/>
  <c r="DJ73" i="11"/>
  <c r="AH21" i="9" s="1"/>
  <c r="DI73" i="11"/>
  <c r="AG21" i="9" s="1"/>
  <c r="DH73" i="11"/>
  <c r="DH75" i="11" s="1"/>
  <c r="DG73" i="11"/>
  <c r="DF73" i="11"/>
  <c r="AD21" i="9" s="1"/>
  <c r="DE73" i="11"/>
  <c r="AC21" i="9" s="1"/>
  <c r="DD73" i="11"/>
  <c r="DD75" i="11" s="1"/>
  <c r="DC73" i="11"/>
  <c r="DC75" i="11" s="1"/>
  <c r="DB73" i="11"/>
  <c r="AM20" i="9" s="1"/>
  <c r="DA73" i="11"/>
  <c r="AL20" i="9" s="1"/>
  <c r="CZ73" i="11"/>
  <c r="CZ75" i="11" s="1"/>
  <c r="CY73" i="11"/>
  <c r="CY75" i="11" s="1"/>
  <c r="CX73" i="11"/>
  <c r="AI20" i="9" s="1"/>
  <c r="CW73" i="11"/>
  <c r="AH20" i="9" s="1"/>
  <c r="CV73" i="11"/>
  <c r="CV75" i="11" s="1"/>
  <c r="CU73" i="11"/>
  <c r="CT73" i="11"/>
  <c r="AE20" i="9" s="1"/>
  <c r="CS73" i="11"/>
  <c r="AD20" i="9" s="1"/>
  <c r="CR73" i="11"/>
  <c r="CR75" i="11" s="1"/>
  <c r="CQ73" i="11"/>
  <c r="CQ75" i="11" s="1"/>
  <c r="CP73" i="11"/>
  <c r="AA20" i="9" s="1"/>
  <c r="CO73" i="11"/>
  <c r="AM19" i="9" s="1"/>
  <c r="CN73" i="11"/>
  <c r="CN75" i="11" s="1"/>
  <c r="CM73" i="11"/>
  <c r="CM75" i="11" s="1"/>
  <c r="CL73" i="11"/>
  <c r="AJ19" i="9" s="1"/>
  <c r="CK73" i="11"/>
  <c r="AI19" i="9" s="1"/>
  <c r="CJ73" i="11"/>
  <c r="CJ75" i="11" s="1"/>
  <c r="CI73" i="11"/>
  <c r="CH73" i="11"/>
  <c r="AF19" i="9" s="1"/>
  <c r="CG73" i="11"/>
  <c r="AE19" i="9" s="1"/>
  <c r="CF73" i="11"/>
  <c r="CF75" i="11" s="1"/>
  <c r="CE73" i="11"/>
  <c r="CE75" i="11" s="1"/>
  <c r="CD73" i="11"/>
  <c r="AB19" i="9" s="1"/>
  <c r="CC73" i="11"/>
  <c r="AA19" i="9" s="1"/>
  <c r="CB73" i="11"/>
  <c r="CB75" i="11" s="1"/>
  <c r="CA73" i="11"/>
  <c r="CA75" i="11" s="1"/>
  <c r="BZ73" i="11"/>
  <c r="AK18" i="9" s="1"/>
  <c r="BY73" i="11"/>
  <c r="AJ18" i="9" s="1"/>
  <c r="BX73" i="11"/>
  <c r="BX75" i="11" s="1"/>
  <c r="BW73" i="11"/>
  <c r="BV73" i="11"/>
  <c r="AG18" i="9" s="1"/>
  <c r="BU73" i="11"/>
  <c r="AF18" i="9" s="1"/>
  <c r="BT73" i="11"/>
  <c r="BT75" i="11" s="1"/>
  <c r="BS73" i="11"/>
  <c r="BS75" i="11" s="1"/>
  <c r="BR73" i="11"/>
  <c r="AC18" i="9" s="1"/>
  <c r="BQ73" i="11"/>
  <c r="AB18" i="9" s="1"/>
  <c r="BP73" i="11"/>
  <c r="BP75" i="11" s="1"/>
  <c r="BO73" i="11"/>
  <c r="BO75" i="11" s="1"/>
  <c r="BN73" i="11"/>
  <c r="AL17" i="9" s="1"/>
  <c r="BM73" i="11"/>
  <c r="AK17" i="9" s="1"/>
  <c r="BL73" i="11"/>
  <c r="BL75" i="11" s="1"/>
  <c r="BK73" i="11"/>
  <c r="BJ73" i="11"/>
  <c r="AH17" i="9" s="1"/>
  <c r="BI73" i="11"/>
  <c r="AG17" i="9" s="1"/>
  <c r="BH73" i="11"/>
  <c r="BH75" i="11" s="1"/>
  <c r="BG73" i="11"/>
  <c r="BG75" i="11" s="1"/>
  <c r="BF73" i="11"/>
  <c r="AD17" i="9" s="1"/>
  <c r="BE73" i="11"/>
  <c r="AC17" i="9" s="1"/>
  <c r="BD73" i="11"/>
  <c r="BD75" i="11" s="1"/>
  <c r="BC73" i="11"/>
  <c r="BC75" i="11" s="1"/>
  <c r="BB73" i="11"/>
  <c r="AM16" i="9" s="1"/>
  <c r="BA73" i="11"/>
  <c r="AL16" i="9" s="1"/>
  <c r="AZ73" i="11"/>
  <c r="AZ75" i="11" s="1"/>
  <c r="AY73" i="11"/>
  <c r="AX73" i="11"/>
  <c r="AI16" i="9" s="1"/>
  <c r="AW73" i="11"/>
  <c r="AH16" i="9" s="1"/>
  <c r="AV73" i="11"/>
  <c r="AV75" i="11" s="1"/>
  <c r="AU73" i="11"/>
  <c r="AU75" i="11" s="1"/>
  <c r="AT73" i="11"/>
  <c r="AE16" i="9" s="1"/>
  <c r="AS73" i="11"/>
  <c r="AD16" i="9" s="1"/>
  <c r="AR73" i="11"/>
  <c r="AR75" i="11" s="1"/>
  <c r="AQ73" i="11"/>
  <c r="AQ75" i="11" s="1"/>
  <c r="AP73" i="11"/>
  <c r="AA16" i="9" s="1"/>
  <c r="AO73" i="11"/>
  <c r="AM15" i="9" s="1"/>
  <c r="AN73" i="11"/>
  <c r="AN75" i="11" s="1"/>
  <c r="AM73" i="11"/>
  <c r="AL73" i="11"/>
  <c r="AJ15" i="9" s="1"/>
  <c r="AK73" i="11"/>
  <c r="AI15" i="9" s="1"/>
  <c r="AJ73" i="11"/>
  <c r="AJ75" i="11" s="1"/>
  <c r="AI73" i="11"/>
  <c r="AI75" i="11" s="1"/>
  <c r="AH73" i="11"/>
  <c r="AF15" i="9" s="1"/>
  <c r="AG73" i="11"/>
  <c r="AE15" i="9" s="1"/>
  <c r="AF73" i="11"/>
  <c r="AF75" i="11" s="1"/>
  <c r="AE73" i="11"/>
  <c r="AE75" i="11" s="1"/>
  <c r="AD73" i="11"/>
  <c r="AB15" i="9" s="1"/>
  <c r="AC73" i="11"/>
  <c r="AA15" i="9" s="1"/>
  <c r="AB73" i="11"/>
  <c r="AB75" i="11" s="1"/>
  <c r="AA73" i="11"/>
  <c r="Z73" i="11"/>
  <c r="AK14" i="9" s="1"/>
  <c r="Y73" i="11"/>
  <c r="AJ14" i="9" s="1"/>
  <c r="X73" i="11"/>
  <c r="X75" i="11" s="1"/>
  <c r="W73" i="11"/>
  <c r="W75" i="11" s="1"/>
  <c r="V73" i="11"/>
  <c r="AG14" i="9" s="1"/>
  <c r="U73" i="11"/>
  <c r="AF14" i="9" s="1"/>
  <c r="T73" i="11"/>
  <c r="T75" i="11" s="1"/>
  <c r="S73" i="11"/>
  <c r="S75" i="11" s="1"/>
  <c r="R73" i="11"/>
  <c r="AC14" i="9" s="1"/>
  <c r="Q73" i="11"/>
  <c r="AB14" i="9" s="1"/>
  <c r="P73" i="11"/>
  <c r="P75" i="11" s="1"/>
  <c r="O73" i="11"/>
  <c r="N73" i="11"/>
  <c r="AL13" i="9" s="1"/>
  <c r="M73" i="11"/>
  <c r="AK13" i="9" s="1"/>
  <c r="L73" i="11"/>
  <c r="L75" i="11" s="1"/>
  <c r="K73" i="11"/>
  <c r="K75" i="11" s="1"/>
  <c r="J73" i="11"/>
  <c r="AH13" i="9" s="1"/>
  <c r="I73" i="11"/>
  <c r="AG13" i="9" s="1"/>
  <c r="H73" i="11"/>
  <c r="H75" i="11" s="1"/>
  <c r="G73" i="11"/>
  <c r="G75" i="11" s="1"/>
  <c r="F73" i="11"/>
  <c r="AD13" i="9" s="1"/>
  <c r="E73" i="11"/>
  <c r="AC13" i="9" s="1"/>
  <c r="D73" i="11"/>
  <c r="D75" i="11" s="1"/>
  <c r="C73" i="11"/>
  <c r="AM75" i="9"/>
  <c r="AL75" i="9"/>
  <c r="AK75" i="9"/>
  <c r="AJ75" i="9"/>
  <c r="AI75" i="9"/>
  <c r="AH75" i="9"/>
  <c r="AG75" i="9"/>
  <c r="AF75" i="9"/>
  <c r="AE75" i="9"/>
  <c r="AD75" i="9"/>
  <c r="AC75" i="9"/>
  <c r="AB75" i="9"/>
  <c r="AA75" i="9"/>
  <c r="AM73" i="9"/>
  <c r="AL73" i="9"/>
  <c r="AK73" i="9"/>
  <c r="AJ73" i="9"/>
  <c r="AI73" i="9"/>
  <c r="AH73" i="9"/>
  <c r="AG73" i="9"/>
  <c r="AF73" i="9"/>
  <c r="AE73" i="9"/>
  <c r="AD73" i="9"/>
  <c r="AC73" i="9"/>
  <c r="AB73" i="9"/>
  <c r="AA73" i="9"/>
  <c r="AM72" i="9"/>
  <c r="AL72" i="9"/>
  <c r="AK72" i="9"/>
  <c r="AJ72" i="9"/>
  <c r="AI72" i="9"/>
  <c r="AH72" i="9"/>
  <c r="AG72" i="9"/>
  <c r="AF72" i="9"/>
  <c r="AE72" i="9"/>
  <c r="AD72" i="9"/>
  <c r="AC72" i="9"/>
  <c r="AB72" i="9"/>
  <c r="AA72" i="9"/>
  <c r="AM71" i="9"/>
  <c r="AL71" i="9"/>
  <c r="AK71" i="9"/>
  <c r="AJ71" i="9"/>
  <c r="AI71" i="9"/>
  <c r="AH71" i="9"/>
  <c r="AG71" i="9"/>
  <c r="AF71" i="9"/>
  <c r="AE71" i="9"/>
  <c r="AD71" i="9"/>
  <c r="AC71" i="9"/>
  <c r="AB71" i="9"/>
  <c r="AA71" i="9"/>
  <c r="AM70" i="9"/>
  <c r="AL70" i="9"/>
  <c r="AK70" i="9"/>
  <c r="AJ70" i="9"/>
  <c r="AI70" i="9"/>
  <c r="AH70" i="9"/>
  <c r="AG70" i="9"/>
  <c r="AF70" i="9"/>
  <c r="AE70" i="9"/>
  <c r="AD70" i="9"/>
  <c r="AC70" i="9"/>
  <c r="AB70" i="9"/>
  <c r="AA70" i="9"/>
  <c r="AM69" i="9"/>
  <c r="AL69" i="9"/>
  <c r="AK69" i="9"/>
  <c r="AJ69" i="9"/>
  <c r="AI69" i="9"/>
  <c r="AH69" i="9"/>
  <c r="AG69" i="9"/>
  <c r="AF69" i="9"/>
  <c r="AE69" i="9"/>
  <c r="AD69" i="9"/>
  <c r="AC69" i="9"/>
  <c r="AB69" i="9"/>
  <c r="AA69" i="9"/>
  <c r="AM68" i="9"/>
  <c r="AL68" i="9"/>
  <c r="AK68" i="9"/>
  <c r="AJ68" i="9"/>
  <c r="AI68" i="9"/>
  <c r="AH68" i="9"/>
  <c r="AG68" i="9"/>
  <c r="AF68" i="9"/>
  <c r="AE68" i="9"/>
  <c r="AD68" i="9"/>
  <c r="AC68" i="9"/>
  <c r="AB68" i="9"/>
  <c r="AA68" i="9"/>
  <c r="AM67" i="9"/>
  <c r="AL67" i="9"/>
  <c r="AK67" i="9"/>
  <c r="AJ67" i="9"/>
  <c r="AI67" i="9"/>
  <c r="AH67" i="9"/>
  <c r="AG67" i="9"/>
  <c r="AF67" i="9"/>
  <c r="AE67" i="9"/>
  <c r="AD67" i="9"/>
  <c r="AC67" i="9"/>
  <c r="AB67" i="9"/>
  <c r="AA67" i="9"/>
  <c r="AM66" i="9"/>
  <c r="AL66" i="9"/>
  <c r="AK66" i="9"/>
  <c r="AJ66" i="9"/>
  <c r="AI66" i="9"/>
  <c r="AH66" i="9"/>
  <c r="AG66" i="9"/>
  <c r="AF66" i="9"/>
  <c r="AE66" i="9"/>
  <c r="AD66" i="9"/>
  <c r="AC66" i="9"/>
  <c r="AB66" i="9"/>
  <c r="AA66" i="9"/>
  <c r="AM65" i="9"/>
  <c r="AL65" i="9"/>
  <c r="AK65" i="9"/>
  <c r="AJ65" i="9"/>
  <c r="AI65" i="9"/>
  <c r="AH65" i="9"/>
  <c r="AG65" i="9"/>
  <c r="AF65" i="9"/>
  <c r="AE65" i="9"/>
  <c r="AD65" i="9"/>
  <c r="AC65" i="9"/>
  <c r="AB65" i="9"/>
  <c r="AA65" i="9"/>
  <c r="AM64" i="9"/>
  <c r="AL64" i="9"/>
  <c r="AK64" i="9"/>
  <c r="AJ64" i="9"/>
  <c r="AI64" i="9"/>
  <c r="AH64" i="9"/>
  <c r="AG64" i="9"/>
  <c r="AF64" i="9"/>
  <c r="AE64" i="9"/>
  <c r="AD64" i="9"/>
  <c r="AC64" i="9"/>
  <c r="AB64" i="9"/>
  <c r="AA64" i="9"/>
  <c r="AM63" i="9"/>
  <c r="AL63" i="9"/>
  <c r="AK63" i="9"/>
  <c r="AJ63" i="9"/>
  <c r="AI63" i="9"/>
  <c r="AH63" i="9"/>
  <c r="AG63" i="9"/>
  <c r="AF63" i="9"/>
  <c r="AE63" i="9"/>
  <c r="AD63" i="9"/>
  <c r="AC63" i="9"/>
  <c r="AB63" i="9"/>
  <c r="AA63" i="9"/>
  <c r="AM62" i="9"/>
  <c r="AL62" i="9"/>
  <c r="AK62" i="9"/>
  <c r="AJ62" i="9"/>
  <c r="AI62" i="9"/>
  <c r="AH62" i="9"/>
  <c r="AG62" i="9"/>
  <c r="AF62" i="9"/>
  <c r="AE62" i="9"/>
  <c r="AD62" i="9"/>
  <c r="AC62" i="9"/>
  <c r="AB62" i="9"/>
  <c r="AA62" i="9"/>
  <c r="AM61" i="9"/>
  <c r="AL61" i="9"/>
  <c r="AK61" i="9"/>
  <c r="AJ61" i="9"/>
  <c r="AI61" i="9"/>
  <c r="AH61" i="9"/>
  <c r="AG61" i="9"/>
  <c r="AF61" i="9"/>
  <c r="AE61" i="9"/>
  <c r="AD61" i="9"/>
  <c r="AC61" i="9"/>
  <c r="AB61" i="9"/>
  <c r="AA61" i="9"/>
  <c r="AM60" i="9"/>
  <c r="AL60" i="9"/>
  <c r="AK60" i="9"/>
  <c r="AJ60" i="9"/>
  <c r="AI60" i="9"/>
  <c r="AH60" i="9"/>
  <c r="AG60" i="9"/>
  <c r="AF60" i="9"/>
  <c r="AE60" i="9"/>
  <c r="AD60" i="9"/>
  <c r="AC60" i="9"/>
  <c r="AB60" i="9"/>
  <c r="AA60" i="9"/>
  <c r="AM59" i="9"/>
  <c r="AL59" i="9"/>
  <c r="AK59" i="9"/>
  <c r="AJ59" i="9"/>
  <c r="AI59" i="9"/>
  <c r="AH59" i="9"/>
  <c r="AG59" i="9"/>
  <c r="AF59" i="9"/>
  <c r="AE59" i="9"/>
  <c r="AD59" i="9"/>
  <c r="AC59" i="9"/>
  <c r="AB59" i="9"/>
  <c r="AA59" i="9"/>
  <c r="AM58" i="9"/>
  <c r="AL58" i="9"/>
  <c r="AK58" i="9"/>
  <c r="AJ58" i="9"/>
  <c r="AI58" i="9"/>
  <c r="AH58" i="9"/>
  <c r="AG58" i="9"/>
  <c r="AF58" i="9"/>
  <c r="AE58" i="9"/>
  <c r="AD58" i="9"/>
  <c r="AC58" i="9"/>
  <c r="AB58" i="9"/>
  <c r="AA58" i="9"/>
  <c r="AM57" i="9"/>
  <c r="AL57" i="9"/>
  <c r="AK57" i="9"/>
  <c r="AJ57" i="9"/>
  <c r="AI57" i="9"/>
  <c r="AH57" i="9"/>
  <c r="AG57" i="9"/>
  <c r="AF57" i="9"/>
  <c r="AE57" i="9"/>
  <c r="AD57" i="9"/>
  <c r="AC57" i="9"/>
  <c r="AB57" i="9"/>
  <c r="AA57" i="9"/>
  <c r="AM56" i="9"/>
  <c r="AL56" i="9"/>
  <c r="AK56" i="9"/>
  <c r="AJ56" i="9"/>
  <c r="AI56" i="9"/>
  <c r="AH56" i="9"/>
  <c r="AG56" i="9"/>
  <c r="AF56" i="9"/>
  <c r="AE56" i="9"/>
  <c r="AD56" i="9"/>
  <c r="AC56" i="9"/>
  <c r="AB56" i="9"/>
  <c r="AA56" i="9"/>
  <c r="AM55" i="9"/>
  <c r="AL55" i="9"/>
  <c r="AK55" i="9"/>
  <c r="AJ55" i="9"/>
  <c r="AI55" i="9"/>
  <c r="AH55" i="9"/>
  <c r="AG55" i="9"/>
  <c r="AF55" i="9"/>
  <c r="AE55" i="9"/>
  <c r="AD55" i="9"/>
  <c r="AC55" i="9"/>
  <c r="AB55" i="9"/>
  <c r="AA55" i="9"/>
  <c r="AM54" i="9"/>
  <c r="AL54" i="9"/>
  <c r="AK54" i="9"/>
  <c r="AJ54" i="9"/>
  <c r="AI54" i="9"/>
  <c r="AH54" i="9"/>
  <c r="AG54" i="9"/>
  <c r="AF54" i="9"/>
  <c r="AE54" i="9"/>
  <c r="AD54" i="9"/>
  <c r="AC54" i="9"/>
  <c r="AB54" i="9"/>
  <c r="AA54" i="9"/>
  <c r="AM53" i="9"/>
  <c r="AL53" i="9"/>
  <c r="AK53" i="9"/>
  <c r="AJ53" i="9"/>
  <c r="AI53" i="9"/>
  <c r="AH53" i="9"/>
  <c r="AG53" i="9"/>
  <c r="AF53" i="9"/>
  <c r="AE53" i="9"/>
  <c r="AD53" i="9"/>
  <c r="AC53" i="9"/>
  <c r="AB53" i="9"/>
  <c r="AA53" i="9"/>
  <c r="AM52" i="9"/>
  <c r="AL52" i="9"/>
  <c r="AK52" i="9"/>
  <c r="AJ52" i="9"/>
  <c r="AI52" i="9"/>
  <c r="AH52" i="9"/>
  <c r="AG52" i="9"/>
  <c r="AF52" i="9"/>
  <c r="AE52" i="9"/>
  <c r="AD52" i="9"/>
  <c r="AC52" i="9"/>
  <c r="AB52" i="9"/>
  <c r="AA52" i="9"/>
  <c r="AM51" i="9"/>
  <c r="AL51" i="9"/>
  <c r="AK51" i="9"/>
  <c r="AJ51" i="9"/>
  <c r="AI51" i="9"/>
  <c r="AH51" i="9"/>
  <c r="AG51" i="9"/>
  <c r="AF51" i="9"/>
  <c r="AE51" i="9"/>
  <c r="AD51" i="9"/>
  <c r="AC51" i="9"/>
  <c r="AB51" i="9"/>
  <c r="AA51" i="9"/>
  <c r="AM50" i="9"/>
  <c r="AL50" i="9"/>
  <c r="AK50" i="9"/>
  <c r="AJ50" i="9"/>
  <c r="AI50" i="9"/>
  <c r="AH50" i="9"/>
  <c r="AG50" i="9"/>
  <c r="AF50" i="9"/>
  <c r="AE50" i="9"/>
  <c r="AD50" i="9"/>
  <c r="AC50" i="9"/>
  <c r="AB50" i="9"/>
  <c r="AA50" i="9"/>
  <c r="AM49" i="9"/>
  <c r="AL49" i="9"/>
  <c r="AK49" i="9"/>
  <c r="AJ49" i="9"/>
  <c r="AI49" i="9"/>
  <c r="AH49" i="9"/>
  <c r="AG49" i="9"/>
  <c r="AF49" i="9"/>
  <c r="AE49" i="9"/>
  <c r="AD49" i="9"/>
  <c r="AC49" i="9"/>
  <c r="AB49" i="9"/>
  <c r="AA49" i="9"/>
  <c r="AM48" i="9"/>
  <c r="AL48" i="9"/>
  <c r="AK48" i="9"/>
  <c r="AJ48" i="9"/>
  <c r="AI48" i="9"/>
  <c r="AH48" i="9"/>
  <c r="AG48" i="9"/>
  <c r="AF48" i="9"/>
  <c r="AE48" i="9"/>
  <c r="AD48" i="9"/>
  <c r="AC48" i="9"/>
  <c r="AB48" i="9"/>
  <c r="AA48" i="9"/>
  <c r="AM47" i="9"/>
  <c r="AL47" i="9"/>
  <c r="AK47" i="9"/>
  <c r="AJ47" i="9"/>
  <c r="AI47" i="9"/>
  <c r="AH47" i="9"/>
  <c r="AG47" i="9"/>
  <c r="AF47" i="9"/>
  <c r="AE47" i="9"/>
  <c r="AD47" i="9"/>
  <c r="AC47" i="9"/>
  <c r="AB47" i="9"/>
  <c r="AA47" i="9"/>
  <c r="AM46" i="9"/>
  <c r="AL46" i="9"/>
  <c r="AK46" i="9"/>
  <c r="AJ46" i="9"/>
  <c r="AI46" i="9"/>
  <c r="AH46" i="9"/>
  <c r="AG46" i="9"/>
  <c r="AF46" i="9"/>
  <c r="AE46" i="9"/>
  <c r="AD46" i="9"/>
  <c r="AC46" i="9"/>
  <c r="AB46" i="9"/>
  <c r="AA46" i="9"/>
  <c r="AM45" i="9"/>
  <c r="AL45" i="9"/>
  <c r="AK45" i="9"/>
  <c r="AJ45" i="9"/>
  <c r="AI45" i="9"/>
  <c r="AH45" i="9"/>
  <c r="AG45" i="9"/>
  <c r="AF45" i="9"/>
  <c r="AE45" i="9"/>
  <c r="AD45" i="9"/>
  <c r="AC45" i="9"/>
  <c r="AB45" i="9"/>
  <c r="AA45" i="9"/>
  <c r="AM44" i="9"/>
  <c r="AL44" i="9"/>
  <c r="AK44" i="9"/>
  <c r="AJ44" i="9"/>
  <c r="AI44" i="9"/>
  <c r="AH44" i="9"/>
  <c r="AG44" i="9"/>
  <c r="AF44" i="9"/>
  <c r="AE44" i="9"/>
  <c r="AD44" i="9"/>
  <c r="AC44" i="9"/>
  <c r="AB44" i="9"/>
  <c r="AA44" i="9"/>
  <c r="AM43" i="9"/>
  <c r="AL43" i="9"/>
  <c r="AK43" i="9"/>
  <c r="AJ43" i="9"/>
  <c r="AH43" i="9"/>
  <c r="AG43" i="9"/>
  <c r="AF43" i="9"/>
  <c r="AE43" i="9"/>
  <c r="AD43" i="9"/>
  <c r="AC43" i="9"/>
  <c r="AB43" i="9"/>
  <c r="AA43" i="9"/>
  <c r="AM42" i="9"/>
  <c r="AL42" i="9"/>
  <c r="AK42" i="9"/>
  <c r="AI42" i="9"/>
  <c r="AH42" i="9"/>
  <c r="AG42" i="9"/>
  <c r="AF42" i="9"/>
  <c r="AE42" i="9"/>
  <c r="AD42" i="9"/>
  <c r="AC42" i="9"/>
  <c r="AB42" i="9"/>
  <c r="AA42" i="9"/>
  <c r="AM41" i="9"/>
  <c r="AL41" i="9"/>
  <c r="AJ41" i="9"/>
  <c r="AI41" i="9"/>
  <c r="AH41" i="9"/>
  <c r="AG41" i="9"/>
  <c r="AF41" i="9"/>
  <c r="AE41" i="9"/>
  <c r="AD41" i="9"/>
  <c r="AC41" i="9"/>
  <c r="AB41" i="9"/>
  <c r="AA41" i="9"/>
  <c r="AM40" i="9"/>
  <c r="AK40" i="9"/>
  <c r="AJ40" i="9"/>
  <c r="AI40" i="9"/>
  <c r="AH40" i="9"/>
  <c r="AG40" i="9"/>
  <c r="AF40" i="9"/>
  <c r="AE40" i="9"/>
  <c r="AD40" i="9"/>
  <c r="AC40" i="9"/>
  <c r="AB40" i="9"/>
  <c r="AA40" i="9"/>
  <c r="AL39" i="9"/>
  <c r="AK39" i="9"/>
  <c r="AJ39" i="9"/>
  <c r="AI39" i="9"/>
  <c r="AH39" i="9"/>
  <c r="AG39" i="9"/>
  <c r="AF39" i="9"/>
  <c r="AE39" i="9"/>
  <c r="AD39" i="9"/>
  <c r="AC39" i="9"/>
  <c r="AB39" i="9"/>
  <c r="AM38" i="9"/>
  <c r="AL38" i="9"/>
  <c r="AK38" i="9"/>
  <c r="AJ38" i="9"/>
  <c r="AI38" i="9"/>
  <c r="AH38" i="9"/>
  <c r="AG38" i="9"/>
  <c r="AF38" i="9"/>
  <c r="AE38" i="9"/>
  <c r="AD38" i="9"/>
  <c r="AC38" i="9"/>
  <c r="AA38" i="9"/>
  <c r="AM37" i="9"/>
  <c r="AK37" i="9"/>
  <c r="AJ37" i="9"/>
  <c r="AI37" i="9"/>
  <c r="AH37" i="9"/>
  <c r="AG37" i="9"/>
  <c r="AF37" i="9"/>
  <c r="AE37" i="9"/>
  <c r="AD37" i="9"/>
  <c r="AB37" i="9"/>
  <c r="AA37" i="9"/>
  <c r="AL36" i="9"/>
  <c r="AK36" i="9"/>
  <c r="AJ36" i="9"/>
  <c r="AI36" i="9"/>
  <c r="AH36" i="9"/>
  <c r="AG36" i="9"/>
  <c r="AF36" i="9"/>
  <c r="AE36" i="9"/>
  <c r="AC36" i="9"/>
  <c r="AB36" i="9"/>
  <c r="AM35" i="9"/>
  <c r="AL35" i="9"/>
  <c r="AK35" i="9"/>
  <c r="AJ35" i="9"/>
  <c r="AI35" i="9"/>
  <c r="AH35" i="9"/>
  <c r="AG35" i="9"/>
  <c r="AF35" i="9"/>
  <c r="AD35" i="9"/>
  <c r="AC35" i="9"/>
  <c r="AA35" i="9"/>
  <c r="AM34" i="9"/>
  <c r="AL34" i="9"/>
  <c r="AK34" i="9"/>
  <c r="AJ34" i="9"/>
  <c r="AI34" i="9"/>
  <c r="AH34" i="9"/>
  <c r="AG34" i="9"/>
  <c r="AE34" i="9"/>
  <c r="AD34" i="9"/>
  <c r="AB34" i="9"/>
  <c r="AA34" i="9"/>
  <c r="AM33" i="9"/>
  <c r="AL33" i="9"/>
  <c r="AK33" i="9"/>
  <c r="AJ33" i="9"/>
  <c r="AI33" i="9"/>
  <c r="AH33" i="9"/>
  <c r="AF33" i="9"/>
  <c r="AC33" i="9"/>
  <c r="AB33" i="9"/>
  <c r="AA33" i="9"/>
  <c r="AM32" i="9"/>
  <c r="AL32" i="9"/>
  <c r="AK32" i="9"/>
  <c r="AJ32" i="9"/>
  <c r="AI32" i="9"/>
  <c r="AF32" i="9"/>
  <c r="AE32" i="9"/>
  <c r="AC32" i="9"/>
  <c r="AB32" i="9"/>
  <c r="AA32" i="9"/>
  <c r="AL31" i="9"/>
  <c r="AK31" i="9"/>
  <c r="AJ31" i="9"/>
  <c r="AH31" i="9"/>
  <c r="AG31" i="9"/>
  <c r="AF31" i="9"/>
  <c r="AD31" i="9"/>
  <c r="AM30" i="9"/>
  <c r="AL30" i="9"/>
  <c r="AK30" i="9"/>
  <c r="AI30" i="9"/>
  <c r="AH30" i="9"/>
  <c r="AG30" i="9"/>
  <c r="AE30" i="9"/>
  <c r="AD30" i="9"/>
  <c r="AJ29" i="9"/>
  <c r="AI29" i="9"/>
  <c r="AH29" i="9"/>
  <c r="AF29" i="9"/>
  <c r="AE29" i="9"/>
  <c r="AD29" i="9"/>
  <c r="AB29" i="9"/>
  <c r="AA29" i="9"/>
  <c r="AJ28" i="9"/>
  <c r="AI28" i="9"/>
  <c r="AG28" i="9"/>
  <c r="AF28" i="9"/>
  <c r="AE28" i="9"/>
  <c r="AC28" i="9"/>
  <c r="AB28" i="9"/>
  <c r="AA28" i="9"/>
  <c r="AL27" i="9"/>
  <c r="AK27" i="9"/>
  <c r="AJ27" i="9"/>
  <c r="AH27" i="9"/>
  <c r="AD27" i="9"/>
  <c r="AC27" i="9"/>
  <c r="AB27" i="9"/>
  <c r="AM26" i="9"/>
  <c r="AL26" i="9"/>
  <c r="AK26" i="9"/>
  <c r="AI26" i="9"/>
  <c r="AH26" i="9"/>
  <c r="AA26" i="9"/>
  <c r="AM25" i="9"/>
  <c r="AL25" i="9"/>
  <c r="AJ25" i="9"/>
  <c r="AI25" i="9"/>
  <c r="AH25" i="9"/>
  <c r="AF25" i="9"/>
  <c r="AE25" i="9"/>
  <c r="AA25" i="9"/>
  <c r="AM24" i="9"/>
  <c r="AK24" i="9"/>
  <c r="AJ24" i="9"/>
  <c r="AI24" i="9"/>
  <c r="AG24" i="9"/>
  <c r="AF24" i="9"/>
  <c r="AE24" i="9"/>
  <c r="AC24" i="9"/>
  <c r="AB24" i="9"/>
  <c r="AA24" i="9"/>
  <c r="AL23" i="9"/>
  <c r="AH23" i="9"/>
  <c r="AG23" i="9"/>
  <c r="AF23" i="9"/>
  <c r="AD23" i="9"/>
  <c r="AC23" i="9"/>
  <c r="AB23" i="9"/>
  <c r="AM22" i="9"/>
  <c r="AL22" i="9"/>
  <c r="AE22" i="9"/>
  <c r="AD22" i="9"/>
  <c r="AA22" i="9"/>
  <c r="AM21" i="9"/>
  <c r="AJ21" i="9"/>
  <c r="AI21" i="9"/>
  <c r="AF21" i="9"/>
  <c r="AE21" i="9"/>
  <c r="AB21" i="9"/>
  <c r="AG20" i="9"/>
  <c r="AF20" i="9"/>
  <c r="AC20" i="9"/>
  <c r="AB20" i="9"/>
  <c r="AL19" i="9"/>
  <c r="AK19" i="9"/>
  <c r="AH19" i="9"/>
  <c r="AG19" i="9"/>
  <c r="AD19" i="9"/>
  <c r="AI18" i="9"/>
  <c r="AH18" i="9"/>
  <c r="AE18" i="9"/>
  <c r="AD18" i="9"/>
  <c r="AA18" i="9"/>
  <c r="AM17" i="9"/>
  <c r="AJ17" i="9"/>
  <c r="AI17" i="9"/>
  <c r="AF17" i="9"/>
  <c r="AK16" i="9"/>
  <c r="AJ16" i="9"/>
  <c r="AG16" i="9"/>
  <c r="AF16" i="9"/>
  <c r="AC16" i="9"/>
  <c r="AB16" i="9"/>
  <c r="AL15" i="9"/>
  <c r="AK15" i="9"/>
  <c r="AH15" i="9"/>
  <c r="AM14" i="9"/>
  <c r="AL14" i="9"/>
  <c r="AI14" i="9"/>
  <c r="AH14" i="9"/>
  <c r="AE14" i="9"/>
  <c r="AD14" i="9"/>
  <c r="AA14" i="9"/>
  <c r="AM13" i="9"/>
  <c r="AJ13" i="9"/>
  <c r="AB13" i="9"/>
  <c r="AA13" i="9"/>
  <c r="AF13" i="9" l="1"/>
  <c r="AD15" i="9"/>
  <c r="AB17" i="9"/>
  <c r="AM18" i="9"/>
  <c r="AK20" i="9"/>
  <c r="AH22" i="9"/>
  <c r="AK23" i="9"/>
  <c r="AD26" i="9"/>
  <c r="AG27" i="9"/>
  <c r="AM29" i="9"/>
  <c r="AC31" i="9"/>
  <c r="AE33" i="9"/>
  <c r="AI13" i="9"/>
  <c r="AG15" i="9"/>
  <c r="AE17" i="9"/>
  <c r="AC19" i="9"/>
  <c r="AA21" i="9"/>
  <c r="AI22" i="9"/>
  <c r="AB25" i="9"/>
  <c r="AE26" i="9"/>
  <c r="AK28" i="9"/>
  <c r="AA30" i="9"/>
  <c r="AG32" i="9"/>
  <c r="ED75" i="11"/>
  <c r="EP75" i="11"/>
  <c r="FB75" i="11"/>
  <c r="FN75" i="11"/>
  <c r="FZ75" i="11"/>
  <c r="GL75" i="11"/>
  <c r="GX75" i="11"/>
  <c r="HJ75" i="11"/>
  <c r="HV75" i="11"/>
  <c r="IH75" i="11"/>
  <c r="IT75" i="11"/>
  <c r="J75" i="12"/>
  <c r="V75" i="12"/>
  <c r="AH75" i="12"/>
  <c r="AT75" i="12"/>
  <c r="BF75" i="12"/>
  <c r="BR75" i="12"/>
  <c r="CD75" i="12"/>
  <c r="CP75" i="12"/>
  <c r="DB75" i="12"/>
  <c r="DN75" i="12"/>
  <c r="DZ75" i="12"/>
  <c r="EL75" i="12"/>
  <c r="EX75" i="12"/>
  <c r="FJ75" i="12"/>
  <c r="FV75" i="12"/>
  <c r="GH75" i="12"/>
  <c r="GT75" i="12"/>
  <c r="HF75" i="12"/>
  <c r="HR75" i="12"/>
  <c r="ID75" i="12"/>
  <c r="IP75" i="12"/>
  <c r="AK22" i="9"/>
  <c r="AG26" i="9"/>
  <c r="AC30" i="9"/>
  <c r="AH32" i="9"/>
  <c r="AG33" i="9"/>
  <c r="AF34" i="9"/>
  <c r="AE35" i="9"/>
  <c r="AD36" i="9"/>
  <c r="AC37" i="9"/>
  <c r="AB38" i="9"/>
  <c r="AA39" i="9"/>
  <c r="AM39" i="9"/>
  <c r="AL40" i="9"/>
  <c r="AK41" i="9"/>
  <c r="AJ42" i="9"/>
  <c r="AI43" i="9"/>
  <c r="C75" i="11"/>
  <c r="O75" i="11"/>
  <c r="AA75" i="11"/>
  <c r="AM75" i="11"/>
  <c r="AY75" i="11"/>
  <c r="BK75" i="11"/>
  <c r="BW75" i="11"/>
  <c r="CI75" i="11"/>
  <c r="CU75" i="11"/>
  <c r="DG75" i="11"/>
  <c r="DS75" i="11"/>
  <c r="EE75" i="11"/>
  <c r="FC75" i="11"/>
  <c r="FO75" i="11"/>
  <c r="GA75" i="11"/>
  <c r="GY75" i="11"/>
  <c r="HK75" i="11"/>
  <c r="HW75" i="11"/>
  <c r="IU75" i="11"/>
  <c r="K75" i="12"/>
  <c r="W75" i="12"/>
  <c r="AI75" i="12"/>
  <c r="AU75" i="12"/>
  <c r="BG75" i="12"/>
  <c r="BS75" i="12"/>
  <c r="CE75" i="12"/>
  <c r="CQ75" i="12"/>
  <c r="DC75" i="12"/>
  <c r="DO75" i="12"/>
  <c r="EA75" i="12"/>
  <c r="EM75" i="12"/>
  <c r="EY75" i="12"/>
  <c r="FK75" i="12"/>
  <c r="FW75" i="12"/>
  <c r="GI75" i="12"/>
  <c r="GU75" i="12"/>
  <c r="HG75" i="12"/>
  <c r="HS75" i="12"/>
  <c r="IE75" i="12"/>
  <c r="IQ75" i="12"/>
  <c r="DV75" i="11"/>
  <c r="EH75" i="11"/>
  <c r="ET75" i="11"/>
  <c r="FF75" i="11"/>
  <c r="FR75" i="11"/>
  <c r="GD75" i="11"/>
  <c r="GP75" i="11"/>
  <c r="HB75" i="11"/>
  <c r="HN75" i="11"/>
  <c r="HZ75" i="11"/>
  <c r="IL75" i="11"/>
  <c r="D75" i="14"/>
  <c r="P75" i="14"/>
  <c r="AB75" i="14"/>
  <c r="AN75" i="14"/>
  <c r="E75" i="14"/>
  <c r="Q75" i="14"/>
  <c r="AC75" i="14"/>
  <c r="AO75" i="14"/>
  <c r="F75" i="14"/>
  <c r="R75" i="14"/>
  <c r="AD75" i="14"/>
  <c r="AP75" i="14"/>
  <c r="G75" i="14"/>
  <c r="S75" i="14"/>
  <c r="AE75" i="14"/>
  <c r="AQ75" i="14"/>
  <c r="AE13" i="9"/>
  <c r="AC15" i="9"/>
  <c r="AA17" i="9"/>
  <c r="AL18" i="9"/>
  <c r="AJ20" i="9"/>
  <c r="AG22" i="9"/>
  <c r="AJ23" i="9"/>
  <c r="AC26" i="9"/>
  <c r="AF27" i="9"/>
  <c r="AL29" i="9"/>
  <c r="AB31" i="9"/>
  <c r="AD33" i="9"/>
  <c r="AC34" i="9"/>
  <c r="AB35" i="9"/>
  <c r="AA36" i="9"/>
  <c r="AM36" i="9"/>
  <c r="AL37" i="9"/>
  <c r="H75" i="14"/>
  <c r="T75" i="14"/>
  <c r="AF75" i="14"/>
  <c r="AR75" i="14"/>
  <c r="EA75" i="11"/>
  <c r="EQ75" i="11"/>
  <c r="FG75" i="11"/>
  <c r="FW75" i="11"/>
  <c r="GM75" i="11"/>
  <c r="HC75" i="11"/>
  <c r="HS75" i="11"/>
  <c r="II75" i="11"/>
  <c r="E75" i="11"/>
  <c r="I75" i="11"/>
  <c r="M75" i="11"/>
  <c r="Q75" i="11"/>
  <c r="U75" i="11"/>
  <c r="Y75" i="11"/>
  <c r="AC75" i="11"/>
  <c r="AG75" i="11"/>
  <c r="AK75" i="11"/>
  <c r="AO75" i="11"/>
  <c r="AS75" i="11"/>
  <c r="AW75" i="11"/>
  <c r="BA75" i="11"/>
  <c r="BE75" i="11"/>
  <c r="BI75" i="11"/>
  <c r="BM75" i="11"/>
  <c r="BQ75" i="11"/>
  <c r="BU75" i="11"/>
  <c r="BY75" i="11"/>
  <c r="CC75" i="11"/>
  <c r="CG75" i="11"/>
  <c r="CK75" i="11"/>
  <c r="CO75" i="11"/>
  <c r="CS75" i="11"/>
  <c r="CW75" i="11"/>
  <c r="DA75" i="11"/>
  <c r="DE75" i="11"/>
  <c r="DI75" i="11"/>
  <c r="DM75" i="11"/>
  <c r="DQ75" i="11"/>
  <c r="DU75" i="11"/>
  <c r="F75" i="11"/>
  <c r="J75" i="11"/>
  <c r="N75" i="11"/>
  <c r="R75" i="11"/>
  <c r="V75" i="11"/>
  <c r="Z75" i="11"/>
  <c r="AD75" i="11"/>
  <c r="AH75" i="11"/>
  <c r="AL75" i="11"/>
  <c r="AP75" i="11"/>
  <c r="AT75" i="11"/>
  <c r="AX75" i="11"/>
  <c r="BB75" i="11"/>
  <c r="BF75" i="11"/>
  <c r="BJ75" i="11"/>
  <c r="BN75" i="11"/>
  <c r="BR75" i="11"/>
  <c r="BV75" i="11"/>
  <c r="BZ75" i="11"/>
  <c r="CD75" i="11"/>
  <c r="CH75" i="11"/>
  <c r="CL75" i="11"/>
  <c r="CP75" i="11"/>
  <c r="CT75" i="11"/>
  <c r="CX75" i="11"/>
  <c r="DB75" i="11"/>
  <c r="DF75" i="11"/>
  <c r="DJ75" i="11"/>
  <c r="DN75" i="11"/>
  <c r="DR75" i="11"/>
  <c r="AJ22" i="9"/>
  <c r="AA23" i="9"/>
  <c r="AE23" i="9"/>
  <c r="AI23" i="9"/>
  <c r="AM23" i="9"/>
  <c r="AD24" i="9"/>
  <c r="AH24" i="9"/>
  <c r="AL24" i="9"/>
  <c r="AC25" i="9"/>
  <c r="AG25" i="9"/>
  <c r="AK25" i="9"/>
  <c r="AB26" i="9"/>
  <c r="AF26" i="9"/>
  <c r="AJ26" i="9"/>
  <c r="AA27" i="9"/>
  <c r="AE27" i="9"/>
  <c r="AI27" i="9"/>
  <c r="AM27" i="9"/>
  <c r="AD28" i="9"/>
  <c r="AH28" i="9"/>
  <c r="AL28" i="9"/>
  <c r="AC29" i="9"/>
  <c r="AG29" i="9"/>
  <c r="AK29" i="9"/>
  <c r="AB30" i="9"/>
  <c r="AF30" i="9"/>
  <c r="AJ30" i="9"/>
  <c r="AA31" i="9"/>
  <c r="AE31" i="9"/>
  <c r="AI31" i="9"/>
  <c r="AM31" i="9"/>
  <c r="AD32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-</author>
    <author>沖縄県</author>
  </authors>
  <commentList>
    <comment ref="A72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別Excel（P207）イでデータを作成し、値貼り付けする。</t>
        </r>
      </text>
    </comment>
    <comment ref="D73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前年度のデータから値貼り付け
又は、前年度の決算統計24表を参照。</t>
        </r>
      </text>
    </comment>
    <comment ref="E73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決算統計：
（法適）23表０１行１列（企業債）より
（法非適）26表01行24列（地方債）より
※全市町村合算分</t>
        </r>
      </text>
    </comment>
  </commentList>
</comments>
</file>

<file path=xl/sharedStrings.xml><?xml version="1.0" encoding="utf-8"?>
<sst xmlns="http://schemas.openxmlformats.org/spreadsheetml/2006/main" count="1837" uniqueCount="637">
  <si>
    <t>表</t>
  </si>
  <si>
    <t>行</t>
  </si>
  <si>
    <t>列</t>
  </si>
  <si>
    <t>472018</t>
  </si>
  <si>
    <t>那覇市</t>
  </si>
  <si>
    <t>472051</t>
  </si>
  <si>
    <t>宜野湾市</t>
  </si>
  <si>
    <t>472077</t>
  </si>
  <si>
    <t>石垣市</t>
  </si>
  <si>
    <t>472085</t>
  </si>
  <si>
    <t>浦添市</t>
  </si>
  <si>
    <t>472093</t>
  </si>
  <si>
    <t>名護市</t>
  </si>
  <si>
    <t>472107</t>
  </si>
  <si>
    <t>糸満市</t>
  </si>
  <si>
    <t>472115</t>
  </si>
  <si>
    <t>沖縄市</t>
  </si>
  <si>
    <t>472123</t>
  </si>
  <si>
    <t>豊見城市</t>
  </si>
  <si>
    <t>472131</t>
  </si>
  <si>
    <t>うるま市</t>
  </si>
  <si>
    <t>472140</t>
  </si>
  <si>
    <t>宮古島市</t>
  </si>
  <si>
    <t>472158</t>
  </si>
  <si>
    <t>南城市</t>
  </si>
  <si>
    <t>473014</t>
  </si>
  <si>
    <t>国頭村</t>
  </si>
  <si>
    <t>473022</t>
  </si>
  <si>
    <t>大宜味村</t>
  </si>
  <si>
    <t>473031</t>
  </si>
  <si>
    <t>東村</t>
  </si>
  <si>
    <t>473065</t>
  </si>
  <si>
    <t>今帰仁村</t>
  </si>
  <si>
    <t>473081</t>
  </si>
  <si>
    <t>本部町</t>
  </si>
  <si>
    <t>473111</t>
  </si>
  <si>
    <t>恩納村</t>
  </si>
  <si>
    <t>473138</t>
  </si>
  <si>
    <t>宜野座村</t>
  </si>
  <si>
    <t>473146</t>
  </si>
  <si>
    <t>金武町</t>
  </si>
  <si>
    <t>473154</t>
  </si>
  <si>
    <t>伊江村</t>
  </si>
  <si>
    <t>473243</t>
  </si>
  <si>
    <t>読谷村</t>
  </si>
  <si>
    <t>473251</t>
  </si>
  <si>
    <t>嘉手納町</t>
  </si>
  <si>
    <t>473260</t>
  </si>
  <si>
    <t>北谷町</t>
  </si>
  <si>
    <t>473278</t>
  </si>
  <si>
    <t>北中城村</t>
  </si>
  <si>
    <t>473286</t>
  </si>
  <si>
    <t>中城村</t>
  </si>
  <si>
    <t>473294</t>
  </si>
  <si>
    <t>西原町</t>
  </si>
  <si>
    <t>473481</t>
  </si>
  <si>
    <t>与那原町</t>
  </si>
  <si>
    <t>473502</t>
  </si>
  <si>
    <t>南風原町</t>
  </si>
  <si>
    <t>473537</t>
  </si>
  <si>
    <t>渡嘉敷村</t>
  </si>
  <si>
    <t>473545</t>
  </si>
  <si>
    <t>座間味村</t>
  </si>
  <si>
    <t>473553</t>
  </si>
  <si>
    <t>粟国村</t>
  </si>
  <si>
    <t>473561</t>
  </si>
  <si>
    <t>渡名喜村</t>
  </si>
  <si>
    <t>473570</t>
  </si>
  <si>
    <t>南大東村</t>
  </si>
  <si>
    <t>473588</t>
  </si>
  <si>
    <t>北大東村</t>
  </si>
  <si>
    <t>473596</t>
  </si>
  <si>
    <t>伊平屋村</t>
  </si>
  <si>
    <t>473600</t>
  </si>
  <si>
    <t>伊是名村</t>
  </si>
  <si>
    <t>473618</t>
  </si>
  <si>
    <t>久米島町</t>
  </si>
  <si>
    <t>473626</t>
  </si>
  <si>
    <t>八重瀬町</t>
  </si>
  <si>
    <t>473758</t>
  </si>
  <si>
    <t>多良間村</t>
  </si>
  <si>
    <t>473812</t>
  </si>
  <si>
    <t>竹富町</t>
  </si>
  <si>
    <t>473821</t>
  </si>
  <si>
    <t>与那国町</t>
  </si>
  <si>
    <t>478032</t>
  </si>
  <si>
    <t>倉浜衛生施設組合</t>
  </si>
  <si>
    <t>478041</t>
  </si>
  <si>
    <t>東部清掃施設組合</t>
  </si>
  <si>
    <t>478075</t>
  </si>
  <si>
    <t>沖縄県市町村自治会館管理組合</t>
  </si>
  <si>
    <t>478083</t>
  </si>
  <si>
    <t>糸満市・豊見城市清掃施設組合</t>
  </si>
  <si>
    <t>478091</t>
  </si>
  <si>
    <t>本部町今帰仁村清掃施設組合</t>
  </si>
  <si>
    <t>478113</t>
  </si>
  <si>
    <t>本部町・今帰仁村消防組合</t>
  </si>
  <si>
    <t>478156</t>
  </si>
  <si>
    <t>沖縄県市町村総合事務組合</t>
  </si>
  <si>
    <t>478181</t>
  </si>
  <si>
    <t>島尻消防清掃組合</t>
  </si>
  <si>
    <t>478199</t>
  </si>
  <si>
    <t>東部消防組合</t>
  </si>
  <si>
    <t>478229</t>
  </si>
  <si>
    <t>中城村北中城村清掃事務組合</t>
  </si>
  <si>
    <t>478237</t>
  </si>
  <si>
    <t>中部衛生施設組合</t>
  </si>
  <si>
    <t>478245</t>
  </si>
  <si>
    <t>中城北中城消防組合</t>
  </si>
  <si>
    <t>478253</t>
  </si>
  <si>
    <t>金武地区消防衛生組合</t>
  </si>
  <si>
    <t>478296</t>
  </si>
  <si>
    <t>国頭地区行政事務組合</t>
  </si>
  <si>
    <t>478300</t>
  </si>
  <si>
    <t>南部広域行政組合</t>
  </si>
  <si>
    <t>478318</t>
  </si>
  <si>
    <t>沖縄県町村交通災害共済組合</t>
  </si>
  <si>
    <t>478334</t>
  </si>
  <si>
    <t>沖縄県都市交通災害共済組合</t>
  </si>
  <si>
    <t>478351</t>
  </si>
  <si>
    <t>中部広域市町村圏事務組合</t>
  </si>
  <si>
    <t>478369</t>
  </si>
  <si>
    <t>八重山広域市町村圏事務組合</t>
  </si>
  <si>
    <t>478377</t>
  </si>
  <si>
    <t>南部広域市町村圏事務組合</t>
  </si>
  <si>
    <t>478385</t>
  </si>
  <si>
    <t>北部広域市町村圏事務組合</t>
  </si>
  <si>
    <t>478393</t>
  </si>
  <si>
    <t>比謝川行政事務組合</t>
  </si>
  <si>
    <t>478407</t>
  </si>
  <si>
    <t>中部北環境施設組合</t>
  </si>
  <si>
    <t>478423</t>
  </si>
  <si>
    <t>那覇市・南風原町環境施設組合</t>
  </si>
  <si>
    <t>478431</t>
  </si>
  <si>
    <t>那覇港管理組合</t>
  </si>
  <si>
    <t>478440</t>
  </si>
  <si>
    <t>沖縄県介護保険広域連合</t>
  </si>
  <si>
    <t>478458</t>
  </si>
  <si>
    <t>沖縄県後期高齢者医療広域連合</t>
  </si>
  <si>
    <t>市町村計</t>
  </si>
  <si>
    <t>一組計</t>
  </si>
  <si>
    <t>ア．市町村・普通会計</t>
    <rPh sb="2" eb="5">
      <t>シチョウソン</t>
    </rPh>
    <phoneticPr fontId="21"/>
  </si>
  <si>
    <t>（単位：千円）</t>
  </si>
  <si>
    <t>項　　　　　　目</t>
  </si>
  <si>
    <t>Ｄの借入先別内訳</t>
    <phoneticPr fontId="21"/>
  </si>
  <si>
    <t>元　金</t>
  </si>
  <si>
    <t>利　子</t>
  </si>
  <si>
    <t>計</t>
  </si>
  <si>
    <t>財政融資資金
旧郵政公社資金</t>
    <rPh sb="0" eb="2">
      <t>ザイセイ</t>
    </rPh>
    <rPh sb="2" eb="4">
      <t>ユウシ</t>
    </rPh>
    <rPh sb="4" eb="6">
      <t>シキン</t>
    </rPh>
    <rPh sb="7" eb="8">
      <t>キュウ</t>
    </rPh>
    <rPh sb="8" eb="10">
      <t>ユウセイ</t>
    </rPh>
    <rPh sb="10" eb="12">
      <t>コウシャ</t>
    </rPh>
    <rPh sb="12" eb="14">
      <t>シキン</t>
    </rPh>
    <phoneticPr fontId="21"/>
  </si>
  <si>
    <t>その他</t>
  </si>
  <si>
    <t>Ａ＋Ｂ－Ｃ</t>
  </si>
  <si>
    <t xml:space="preserve">Ａ </t>
    <phoneticPr fontId="21"/>
  </si>
  <si>
    <t xml:space="preserve">Ｂ </t>
    <phoneticPr fontId="21"/>
  </si>
  <si>
    <t xml:space="preserve">Ｃ </t>
    <phoneticPr fontId="21"/>
  </si>
  <si>
    <t xml:space="preserve">Ｄ </t>
    <phoneticPr fontId="21"/>
  </si>
  <si>
    <t>公共事業等債</t>
    <rPh sb="0" eb="2">
      <t>コウキョウ</t>
    </rPh>
    <rPh sb="2" eb="4">
      <t>ジギョウ</t>
    </rPh>
    <rPh sb="4" eb="5">
      <t>トウ</t>
    </rPh>
    <rPh sb="5" eb="6">
      <t>サイ</t>
    </rPh>
    <phoneticPr fontId="21"/>
  </si>
  <si>
    <t>うち財源対策債等</t>
    <rPh sb="2" eb="4">
      <t>ザイゲン</t>
    </rPh>
    <rPh sb="4" eb="6">
      <t>タイサク</t>
    </rPh>
    <rPh sb="6" eb="7">
      <t>サイ</t>
    </rPh>
    <rPh sb="7" eb="8">
      <t>トウ</t>
    </rPh>
    <phoneticPr fontId="21"/>
  </si>
  <si>
    <t>公営住宅建設事業債</t>
    <phoneticPr fontId="21"/>
  </si>
  <si>
    <t>(1)</t>
    <phoneticPr fontId="21"/>
  </si>
  <si>
    <t>単独災害復旧事業債</t>
    <rPh sb="0" eb="2">
      <t>タンドク</t>
    </rPh>
    <rPh sb="2" eb="4">
      <t>サイガイ</t>
    </rPh>
    <rPh sb="4" eb="6">
      <t>フッキュウ</t>
    </rPh>
    <rPh sb="6" eb="8">
      <t>ジギョウ</t>
    </rPh>
    <rPh sb="8" eb="9">
      <t>サイ</t>
    </rPh>
    <phoneticPr fontId="21"/>
  </si>
  <si>
    <t>(2)</t>
    <phoneticPr fontId="21"/>
  </si>
  <si>
    <t>補助災害復旧事業債</t>
    <rPh sb="0" eb="2">
      <t>ホジョ</t>
    </rPh>
    <rPh sb="2" eb="4">
      <t>サイガイ</t>
    </rPh>
    <rPh sb="4" eb="6">
      <t>フッキュウ</t>
    </rPh>
    <rPh sb="6" eb="8">
      <t>ジギョウ</t>
    </rPh>
    <rPh sb="8" eb="9">
      <t>サイ</t>
    </rPh>
    <phoneticPr fontId="21"/>
  </si>
  <si>
    <t>(旧)緊急防災・減災事業債</t>
    <rPh sb="1" eb="2">
      <t>キュウ</t>
    </rPh>
    <rPh sb="3" eb="5">
      <t>キンキュウ</t>
    </rPh>
    <rPh sb="5" eb="7">
      <t>ボウサイ</t>
    </rPh>
    <rPh sb="8" eb="10">
      <t>ゲンサイ</t>
    </rPh>
    <rPh sb="10" eb="12">
      <t>ジギョウ</t>
    </rPh>
    <rPh sb="12" eb="13">
      <t>サイ</t>
    </rPh>
    <phoneticPr fontId="21"/>
  </si>
  <si>
    <t>継ぎ足し単独事業</t>
    <rPh sb="0" eb="1">
      <t>ツ</t>
    </rPh>
    <rPh sb="2" eb="3">
      <t>タ</t>
    </rPh>
    <rPh sb="4" eb="6">
      <t>タンドク</t>
    </rPh>
    <rPh sb="6" eb="8">
      <t>ジギョウ</t>
    </rPh>
    <phoneticPr fontId="21"/>
  </si>
  <si>
    <t>(3)</t>
  </si>
  <si>
    <t>緊急防災・減災事業計画
に基づく単独事業</t>
    <rPh sb="0" eb="2">
      <t>キンキュウ</t>
    </rPh>
    <rPh sb="2" eb="4">
      <t>ボウサイ</t>
    </rPh>
    <rPh sb="5" eb="7">
      <t>ゲンサイ</t>
    </rPh>
    <rPh sb="7" eb="9">
      <t>ジギョウ</t>
    </rPh>
    <rPh sb="9" eb="11">
      <t>ケイカク</t>
    </rPh>
    <rPh sb="13" eb="14">
      <t>モト</t>
    </rPh>
    <rPh sb="16" eb="18">
      <t>タンドク</t>
    </rPh>
    <rPh sb="18" eb="20">
      <t>ジギョウ</t>
    </rPh>
    <phoneticPr fontId="21"/>
  </si>
  <si>
    <t>全国防災事業債</t>
    <rPh sb="0" eb="1">
      <t>ゼンコク</t>
    </rPh>
    <rPh sb="1" eb="3">
      <t>ボウサイ</t>
    </rPh>
    <rPh sb="3" eb="6">
      <t>ジギョウサイ</t>
    </rPh>
    <phoneticPr fontId="21"/>
  </si>
  <si>
    <t>教育・福祉施設等整備事業債</t>
    <rPh sb="0" eb="2">
      <t>キョウイク</t>
    </rPh>
    <rPh sb="3" eb="5">
      <t>フクシ</t>
    </rPh>
    <rPh sb="5" eb="7">
      <t>シセツ</t>
    </rPh>
    <rPh sb="7" eb="8">
      <t>トウ</t>
    </rPh>
    <rPh sb="8" eb="10">
      <t>セイビ</t>
    </rPh>
    <rPh sb="10" eb="12">
      <t>ジギョウ</t>
    </rPh>
    <rPh sb="12" eb="13">
      <t>サイ</t>
    </rPh>
    <phoneticPr fontId="21"/>
  </si>
  <si>
    <t>学校教育施設等整備事業債</t>
    <phoneticPr fontId="21"/>
  </si>
  <si>
    <t>(2)</t>
  </si>
  <si>
    <t>社会福祉施設整備事業債</t>
    <phoneticPr fontId="21"/>
  </si>
  <si>
    <t>一般廃棄物処理事業債</t>
    <phoneticPr fontId="21"/>
  </si>
  <si>
    <t>(4)</t>
  </si>
  <si>
    <t>(5)</t>
    <phoneticPr fontId="21"/>
  </si>
  <si>
    <t>施設整備事業債
（一般財源化分）</t>
    <phoneticPr fontId="21"/>
  </si>
  <si>
    <t>一般単独事業債</t>
    <rPh sb="0" eb="2">
      <t>イッパン</t>
    </rPh>
    <rPh sb="2" eb="4">
      <t>タンドク</t>
    </rPh>
    <rPh sb="4" eb="7">
      <t>ジギョウサイ</t>
    </rPh>
    <phoneticPr fontId="21"/>
  </si>
  <si>
    <t>うち地域総合整備事業債</t>
    <rPh sb="2" eb="4">
      <t>チイキ</t>
    </rPh>
    <rPh sb="4" eb="6">
      <t>ソウゴウ</t>
    </rPh>
    <rPh sb="6" eb="8">
      <t>セイビ</t>
    </rPh>
    <rPh sb="8" eb="11">
      <t>ジギョウサイ</t>
    </rPh>
    <phoneticPr fontId="21"/>
  </si>
  <si>
    <t>うち旧地域総合施設整備事業債
（継続事業分）</t>
    <rPh sb="2" eb="3">
      <t>キュウ</t>
    </rPh>
    <rPh sb="3" eb="5">
      <t>チイキ</t>
    </rPh>
    <rPh sb="5" eb="7">
      <t>ソウゴウ</t>
    </rPh>
    <rPh sb="7" eb="9">
      <t>シセツ</t>
    </rPh>
    <rPh sb="9" eb="11">
      <t>セイビ</t>
    </rPh>
    <rPh sb="11" eb="14">
      <t>ジギョウサイ</t>
    </rPh>
    <rPh sb="16" eb="18">
      <t>ケイゾク</t>
    </rPh>
    <rPh sb="18" eb="21">
      <t>ジギョウブン</t>
    </rPh>
    <phoneticPr fontId="21"/>
  </si>
  <si>
    <t>うち地域活性化事業債</t>
    <rPh sb="2" eb="4">
      <t>チイキ</t>
    </rPh>
    <rPh sb="4" eb="7">
      <t>カッセイカ</t>
    </rPh>
    <rPh sb="7" eb="10">
      <t>ジギョウサイ</t>
    </rPh>
    <phoneticPr fontId="21"/>
  </si>
  <si>
    <t>うち防災対策事業債</t>
    <rPh sb="2" eb="4">
      <t>ボウサイ</t>
    </rPh>
    <rPh sb="4" eb="6">
      <t>タイサク</t>
    </rPh>
    <rPh sb="6" eb="9">
      <t>ジギョウサイ</t>
    </rPh>
    <phoneticPr fontId="21"/>
  </si>
  <si>
    <t>うち旧合併特例事業債</t>
    <rPh sb="2" eb="3">
      <t>キュウ</t>
    </rPh>
    <rPh sb="3" eb="5">
      <t>ガッペイ</t>
    </rPh>
    <rPh sb="5" eb="7">
      <t>トクレイ</t>
    </rPh>
    <rPh sb="7" eb="10">
      <t>ジギョウサイ</t>
    </rPh>
    <phoneticPr fontId="21"/>
  </si>
  <si>
    <t>(1)旧市町村合併特例事業債</t>
    <rPh sb="3" eb="4">
      <t>キュウ</t>
    </rPh>
    <rPh sb="4" eb="7">
      <t>シチョウソン</t>
    </rPh>
    <rPh sb="7" eb="9">
      <t>ガッペイ</t>
    </rPh>
    <rPh sb="9" eb="11">
      <t>トクレイ</t>
    </rPh>
    <rPh sb="11" eb="14">
      <t>ジギョウサイ</t>
    </rPh>
    <phoneticPr fontId="21"/>
  </si>
  <si>
    <t>(2)旧市町村合併推進事業債</t>
    <rPh sb="3" eb="4">
      <t>キュウ</t>
    </rPh>
    <rPh sb="4" eb="7">
      <t>シチョウソン</t>
    </rPh>
    <rPh sb="7" eb="9">
      <t>ガッペイ</t>
    </rPh>
    <rPh sb="9" eb="11">
      <t>スイシン</t>
    </rPh>
    <rPh sb="11" eb="14">
      <t>ジギョウサイ</t>
    </rPh>
    <phoneticPr fontId="21"/>
  </si>
  <si>
    <t>うち地方道路等整備事業債</t>
    <rPh sb="2" eb="4">
      <t>チホウ</t>
    </rPh>
    <rPh sb="4" eb="6">
      <t>ドウロ</t>
    </rPh>
    <rPh sb="6" eb="7">
      <t>トウ</t>
    </rPh>
    <rPh sb="7" eb="9">
      <t>セイビ</t>
    </rPh>
    <rPh sb="9" eb="12">
      <t>ジギョウサイ</t>
    </rPh>
    <phoneticPr fontId="21"/>
  </si>
  <si>
    <t>うち地域再生事業債</t>
    <rPh sb="2" eb="4">
      <t>チイキ</t>
    </rPh>
    <rPh sb="4" eb="6">
      <t>サイセイ</t>
    </rPh>
    <rPh sb="6" eb="9">
      <t>ジギョウサイ</t>
    </rPh>
    <phoneticPr fontId="21"/>
  </si>
  <si>
    <t>うち臨時経済対策事業債</t>
    <rPh sb="2" eb="4">
      <t>リンジ</t>
    </rPh>
    <rPh sb="4" eb="6">
      <t>ケイザイ</t>
    </rPh>
    <rPh sb="6" eb="8">
      <t>タイサク</t>
    </rPh>
    <rPh sb="8" eb="11">
      <t>ジギョウサイ</t>
    </rPh>
    <phoneticPr fontId="21"/>
  </si>
  <si>
    <t>辺地対策事業債</t>
    <rPh sb="0" eb="2">
      <t>ヘンチ</t>
    </rPh>
    <rPh sb="2" eb="4">
      <t>タイサク</t>
    </rPh>
    <rPh sb="4" eb="7">
      <t>ジギョウサイ</t>
    </rPh>
    <phoneticPr fontId="21"/>
  </si>
  <si>
    <t>過疎対策事業債</t>
    <rPh sb="0" eb="2">
      <t>カソ</t>
    </rPh>
    <rPh sb="2" eb="4">
      <t>タイサク</t>
    </rPh>
    <rPh sb="4" eb="7">
      <t>ジギョウサイ</t>
    </rPh>
    <phoneticPr fontId="21"/>
  </si>
  <si>
    <t>公共用地先行取得等事業債</t>
    <rPh sb="0" eb="2">
      <t>コウキョウ</t>
    </rPh>
    <rPh sb="2" eb="4">
      <t>ヨウチ</t>
    </rPh>
    <rPh sb="4" eb="6">
      <t>センコウ</t>
    </rPh>
    <rPh sb="6" eb="8">
      <t>シュトク</t>
    </rPh>
    <rPh sb="8" eb="9">
      <t>トウ</t>
    </rPh>
    <rPh sb="9" eb="12">
      <t>ジギョウサイ</t>
    </rPh>
    <phoneticPr fontId="21"/>
  </si>
  <si>
    <t>行政改革推進債</t>
    <rPh sb="0" eb="2">
      <t>ギョウセイ</t>
    </rPh>
    <rPh sb="2" eb="4">
      <t>カイカク</t>
    </rPh>
    <rPh sb="4" eb="6">
      <t>スイシン</t>
    </rPh>
    <rPh sb="6" eb="7">
      <t>サイ</t>
    </rPh>
    <phoneticPr fontId="21"/>
  </si>
  <si>
    <t>厚生福祉施設整備事業債</t>
    <rPh sb="0" eb="2">
      <t>コウセイ</t>
    </rPh>
    <rPh sb="2" eb="4">
      <t>フクシ</t>
    </rPh>
    <rPh sb="4" eb="6">
      <t>シセツ</t>
    </rPh>
    <rPh sb="6" eb="8">
      <t>セイビ</t>
    </rPh>
    <rPh sb="8" eb="11">
      <t>ジギョウサイ</t>
    </rPh>
    <phoneticPr fontId="21"/>
  </si>
  <si>
    <t>退職手当債（～H17年度分）</t>
    <rPh sb="0" eb="2">
      <t>タイショク</t>
    </rPh>
    <rPh sb="2" eb="4">
      <t>テアテ</t>
    </rPh>
    <rPh sb="4" eb="5">
      <t>サイ</t>
    </rPh>
    <rPh sb="10" eb="12">
      <t>ネンド</t>
    </rPh>
    <rPh sb="12" eb="13">
      <t>ブン</t>
    </rPh>
    <phoneticPr fontId="21"/>
  </si>
  <si>
    <t>退職手当債（H18年度分～）</t>
    <rPh sb="0" eb="2">
      <t>タイショク</t>
    </rPh>
    <rPh sb="2" eb="4">
      <t>テアテ</t>
    </rPh>
    <rPh sb="4" eb="5">
      <t>サイ</t>
    </rPh>
    <rPh sb="9" eb="12">
      <t>ネンドブン</t>
    </rPh>
    <phoneticPr fontId="21"/>
  </si>
  <si>
    <t>うち転貸によるもの</t>
    <rPh sb="2" eb="3">
      <t>テン</t>
    </rPh>
    <rPh sb="3" eb="4">
      <t>カ</t>
    </rPh>
    <phoneticPr fontId="21"/>
  </si>
  <si>
    <t>財源対策債</t>
    <phoneticPr fontId="21"/>
  </si>
  <si>
    <t>公共事業等臨時特例債</t>
    <phoneticPr fontId="21"/>
  </si>
  <si>
    <t>臨時財政対策債</t>
    <phoneticPr fontId="21"/>
  </si>
  <si>
    <t>都道府県貸付金</t>
    <phoneticPr fontId="21"/>
  </si>
  <si>
    <t>うち予算貸付によるもの</t>
    <rPh sb="2" eb="4">
      <t>ヨサン</t>
    </rPh>
    <rPh sb="4" eb="6">
      <t>カシツケ</t>
    </rPh>
    <phoneticPr fontId="21"/>
  </si>
  <si>
    <t>その他</t>
    <phoneticPr fontId="21"/>
  </si>
  <si>
    <t>合　　　　　計</t>
    <rPh sb="0" eb="1">
      <t>ゴウ</t>
    </rPh>
    <phoneticPr fontId="21"/>
  </si>
  <si>
    <t>イ．企業会計</t>
    <phoneticPr fontId="21"/>
  </si>
  <si>
    <t>Ｄの借入先別内訳</t>
    <phoneticPr fontId="21"/>
  </si>
  <si>
    <t xml:space="preserve">Ａ </t>
    <phoneticPr fontId="21"/>
  </si>
  <si>
    <t xml:space="preserve">Ｂ </t>
    <phoneticPr fontId="21"/>
  </si>
  <si>
    <t xml:space="preserve">Ｃ </t>
    <phoneticPr fontId="21"/>
  </si>
  <si>
    <t>上水道事業債</t>
    <phoneticPr fontId="21"/>
  </si>
  <si>
    <t>下水道事業債（法適）</t>
    <rPh sb="0" eb="3">
      <t>ゲスイドウ</t>
    </rPh>
    <phoneticPr fontId="21"/>
  </si>
  <si>
    <t>交通事業債（法適）</t>
    <phoneticPr fontId="21"/>
  </si>
  <si>
    <t>病院事業債</t>
    <phoneticPr fontId="21"/>
  </si>
  <si>
    <t>簡易水道事業債</t>
    <phoneticPr fontId="21"/>
  </si>
  <si>
    <t>下水道事業債（法非適）</t>
    <rPh sb="7" eb="10">
      <t>ホウヒテキ</t>
    </rPh>
    <phoneticPr fontId="21"/>
  </si>
  <si>
    <t>交通事業債（法非適）</t>
    <phoneticPr fontId="21"/>
  </si>
  <si>
    <t>港湾整備事業債</t>
    <phoneticPr fontId="21"/>
  </si>
  <si>
    <t>臨海土地造成事業債</t>
    <phoneticPr fontId="21"/>
  </si>
  <si>
    <t>その他造成事業債</t>
    <phoneticPr fontId="21"/>
  </si>
  <si>
    <t>介護サービス事業債</t>
    <phoneticPr fontId="21"/>
  </si>
  <si>
    <t>ウ．一部事務組合・普通会計</t>
    <rPh sb="9" eb="11">
      <t>フツウ</t>
    </rPh>
    <rPh sb="11" eb="13">
      <t>カイケイ</t>
    </rPh>
    <phoneticPr fontId="21"/>
  </si>
  <si>
    <t>Ｄの借入先別内訳</t>
    <phoneticPr fontId="21"/>
  </si>
  <si>
    <t xml:space="preserve">Ａ </t>
    <phoneticPr fontId="21"/>
  </si>
  <si>
    <t xml:space="preserve">Ｂ </t>
    <phoneticPr fontId="21"/>
  </si>
  <si>
    <t xml:space="preserve">Ｃ </t>
    <phoneticPr fontId="21"/>
  </si>
  <si>
    <t xml:space="preserve">Ｄ </t>
    <phoneticPr fontId="21"/>
  </si>
  <si>
    <t>一般廃棄物処理事業債</t>
    <rPh sb="5" eb="7">
      <t>ショリ</t>
    </rPh>
    <phoneticPr fontId="21"/>
  </si>
  <si>
    <t>一般補助施設整備等事業債</t>
    <rPh sb="0" eb="2">
      <t>イッパン</t>
    </rPh>
    <rPh sb="2" eb="4">
      <t>ホジョ</t>
    </rPh>
    <rPh sb="4" eb="6">
      <t>シセツ</t>
    </rPh>
    <rPh sb="6" eb="8">
      <t>セイビ</t>
    </rPh>
    <rPh sb="8" eb="9">
      <t>トウ</t>
    </rPh>
    <rPh sb="9" eb="12">
      <t>ジギョウサイ</t>
    </rPh>
    <phoneticPr fontId="21"/>
  </si>
  <si>
    <t>施設整備事業債（一般財源化分）</t>
    <rPh sb="0" eb="2">
      <t>シセツ</t>
    </rPh>
    <rPh sb="2" eb="4">
      <t>セイビ</t>
    </rPh>
    <rPh sb="4" eb="6">
      <t>ジギョウ</t>
    </rPh>
    <rPh sb="6" eb="7">
      <t>サイ</t>
    </rPh>
    <rPh sb="8" eb="10">
      <t>イッパン</t>
    </rPh>
    <rPh sb="10" eb="13">
      <t>ザイゲンカ</t>
    </rPh>
    <rPh sb="13" eb="14">
      <t>ブン</t>
    </rPh>
    <phoneticPr fontId="21"/>
  </si>
  <si>
    <t>厚生福祉施設整備事業債</t>
    <phoneticPr fontId="21"/>
  </si>
  <si>
    <t>財源対策債</t>
    <phoneticPr fontId="21"/>
  </si>
  <si>
    <t>都道府県貸付金</t>
    <phoneticPr fontId="21"/>
  </si>
  <si>
    <t>その他</t>
    <phoneticPr fontId="21"/>
  </si>
  <si>
    <t>（２）　事　　業　　別　　内　　訳</t>
    <rPh sb="4" eb="5">
      <t>コト</t>
    </rPh>
    <rPh sb="7" eb="8">
      <t>ギョウ</t>
    </rPh>
    <rPh sb="10" eb="11">
      <t>ベツ</t>
    </rPh>
    <rPh sb="13" eb="14">
      <t>ナイ</t>
    </rPh>
    <rPh sb="16" eb="17">
      <t>ヤク</t>
    </rPh>
    <phoneticPr fontId="29"/>
  </si>
  <si>
    <t>（単位：千円）</t>
    <rPh sb="1" eb="3">
      <t>タンイ</t>
    </rPh>
    <rPh sb="4" eb="6">
      <t>センエン</t>
    </rPh>
    <phoneticPr fontId="29"/>
  </si>
  <si>
    <t>市町村名</t>
    <rPh sb="0" eb="3">
      <t>シチョウソン</t>
    </rPh>
    <rPh sb="3" eb="4">
      <t>メイ</t>
    </rPh>
    <phoneticPr fontId="29"/>
  </si>
  <si>
    <t>公営住
宅建設
事業債</t>
    <rPh sb="0" eb="2">
      <t>コウエイ</t>
    </rPh>
    <rPh sb="2" eb="3">
      <t>ジュウ</t>
    </rPh>
    <rPh sb="4" eb="5">
      <t>タク</t>
    </rPh>
    <rPh sb="5" eb="7">
      <t>ケンセツ</t>
    </rPh>
    <rPh sb="8" eb="11">
      <t>ジギョウサイ</t>
    </rPh>
    <phoneticPr fontId="29"/>
  </si>
  <si>
    <t>災害復旧
事業債</t>
    <rPh sb="0" eb="2">
      <t>サイガイ</t>
    </rPh>
    <rPh sb="2" eb="4">
      <t>フッキュウ</t>
    </rPh>
    <rPh sb="5" eb="8">
      <t>ジギョウサイ</t>
    </rPh>
    <phoneticPr fontId="29"/>
  </si>
  <si>
    <t>一般単独
事業債</t>
    <rPh sb="0" eb="2">
      <t>イッパン</t>
    </rPh>
    <rPh sb="2" eb="4">
      <t>タンドク</t>
    </rPh>
    <rPh sb="5" eb="8">
      <t>ジギョウサイ</t>
    </rPh>
    <phoneticPr fontId="29"/>
  </si>
  <si>
    <t>辺地対策
事業債</t>
    <rPh sb="0" eb="2">
      <t>ヘンチ</t>
    </rPh>
    <rPh sb="2" eb="4">
      <t>タイサク</t>
    </rPh>
    <rPh sb="5" eb="8">
      <t>ジギョウサイ</t>
    </rPh>
    <phoneticPr fontId="29"/>
  </si>
  <si>
    <t>過疎対策
事業債</t>
    <rPh sb="0" eb="2">
      <t>カソ</t>
    </rPh>
    <rPh sb="2" eb="4">
      <t>タイサク</t>
    </rPh>
    <rPh sb="5" eb="8">
      <t>ジギョウサイ</t>
    </rPh>
    <phoneticPr fontId="29"/>
  </si>
  <si>
    <t>公共用地
先行取得
等事業債</t>
    <rPh sb="0" eb="2">
      <t>コウキョウ</t>
    </rPh>
    <rPh sb="2" eb="4">
      <t>ヨウチ</t>
    </rPh>
    <rPh sb="5" eb="6">
      <t>サキ</t>
    </rPh>
    <rPh sb="6" eb="7">
      <t>ギョウ</t>
    </rPh>
    <rPh sb="7" eb="9">
      <t>シュトク</t>
    </rPh>
    <rPh sb="10" eb="11">
      <t>トウ</t>
    </rPh>
    <rPh sb="11" eb="14">
      <t>ジギョウサイ</t>
    </rPh>
    <phoneticPr fontId="29"/>
  </si>
  <si>
    <t>行政改革
推進債</t>
    <rPh sb="0" eb="2">
      <t>ギョウセイ</t>
    </rPh>
    <rPh sb="2" eb="4">
      <t>カイカク</t>
    </rPh>
    <rPh sb="5" eb="7">
      <t>スイシン</t>
    </rPh>
    <rPh sb="7" eb="8">
      <t>サイ</t>
    </rPh>
    <phoneticPr fontId="29"/>
  </si>
  <si>
    <t>厚生福祉
施設整備
事業債</t>
    <rPh sb="0" eb="2">
      <t>コウセイ</t>
    </rPh>
    <rPh sb="2" eb="4">
      <t>フクシ</t>
    </rPh>
    <rPh sb="5" eb="7">
      <t>シセツ</t>
    </rPh>
    <rPh sb="7" eb="9">
      <t>セイビ</t>
    </rPh>
    <rPh sb="10" eb="13">
      <t>ジギョウサイ</t>
    </rPh>
    <phoneticPr fontId="29"/>
  </si>
  <si>
    <t>退職手当債
（～H17年度分）</t>
    <rPh sb="0" eb="2">
      <t>タイショク</t>
    </rPh>
    <rPh sb="2" eb="5">
      <t>テアテサイ</t>
    </rPh>
    <rPh sb="11" eb="14">
      <t>ネンドブン</t>
    </rPh>
    <phoneticPr fontId="29"/>
  </si>
  <si>
    <t>退職手当債
（H18年度分～）</t>
    <rPh sb="0" eb="2">
      <t>タイショク</t>
    </rPh>
    <rPh sb="2" eb="5">
      <t>テアテサイ</t>
    </rPh>
    <rPh sb="10" eb="13">
      <t>ネンドブン</t>
    </rPh>
    <phoneticPr fontId="29"/>
  </si>
  <si>
    <t>財源
対策債</t>
    <rPh sb="0" eb="2">
      <t>ザイゲン</t>
    </rPh>
    <rPh sb="3" eb="5">
      <t>タイサク</t>
    </rPh>
    <rPh sb="5" eb="6">
      <t>サイ</t>
    </rPh>
    <phoneticPr fontId="29"/>
  </si>
  <si>
    <t>臨時財政特例債</t>
    <rPh sb="0" eb="2">
      <t>リンジ</t>
    </rPh>
    <rPh sb="2" eb="4">
      <t>ザイセイ</t>
    </rPh>
    <rPh sb="4" eb="7">
      <t>トクレイサイ</t>
    </rPh>
    <phoneticPr fontId="29"/>
  </si>
  <si>
    <t>減税補填債</t>
    <rPh sb="0" eb="2">
      <t>ゲンゼイ</t>
    </rPh>
    <rPh sb="2" eb="4">
      <t>ホテン</t>
    </rPh>
    <rPh sb="4" eb="5">
      <t>サイ</t>
    </rPh>
    <phoneticPr fontId="29"/>
  </si>
  <si>
    <t>臨時財政
対策債</t>
    <rPh sb="0" eb="2">
      <t>リンジ</t>
    </rPh>
    <rPh sb="2" eb="4">
      <t>ザイセイ</t>
    </rPh>
    <rPh sb="5" eb="7">
      <t>タイサク</t>
    </rPh>
    <rPh sb="7" eb="8">
      <t>サイ</t>
    </rPh>
    <phoneticPr fontId="29"/>
  </si>
  <si>
    <t>都道府県
貸付金</t>
    <rPh sb="0" eb="4">
      <t>トドウフケン</t>
    </rPh>
    <rPh sb="5" eb="8">
      <t>カシツケキン</t>
    </rPh>
    <phoneticPr fontId="29"/>
  </si>
  <si>
    <t>その他</t>
    <rPh sb="2" eb="3">
      <t>タ</t>
    </rPh>
    <phoneticPr fontId="29"/>
  </si>
  <si>
    <t>合計</t>
    <rPh sb="0" eb="2">
      <t>ゴウケイ</t>
    </rPh>
    <phoneticPr fontId="29"/>
  </si>
  <si>
    <t>（１）
単独災害
復旧事業債</t>
    <rPh sb="4" eb="6">
      <t>タンドク</t>
    </rPh>
    <rPh sb="6" eb="8">
      <t>サイガイ</t>
    </rPh>
    <rPh sb="9" eb="11">
      <t>フッキュウ</t>
    </rPh>
    <rPh sb="11" eb="14">
      <t>ジギョウサイ</t>
    </rPh>
    <phoneticPr fontId="29"/>
  </si>
  <si>
    <t>（２）
補助災害
復旧事業債</t>
    <rPh sb="4" eb="6">
      <t>ホジョ</t>
    </rPh>
    <rPh sb="6" eb="8">
      <t>サイガイ</t>
    </rPh>
    <rPh sb="9" eb="11">
      <t>フッキュウ</t>
    </rPh>
    <rPh sb="11" eb="14">
      <t>ジギョウサイ</t>
    </rPh>
    <phoneticPr fontId="29"/>
  </si>
  <si>
    <t>（３）
一般廃棄物処理事業債</t>
    <rPh sb="4" eb="6">
      <t>イッパン</t>
    </rPh>
    <rPh sb="6" eb="9">
      <t>ハイキブツ</t>
    </rPh>
    <rPh sb="9" eb="11">
      <t>ショリ</t>
    </rPh>
    <rPh sb="11" eb="14">
      <t>ジギョウサイ</t>
    </rPh>
    <phoneticPr fontId="29"/>
  </si>
  <si>
    <t>（１）
旧市町村合併特例事業債</t>
    <rPh sb="4" eb="5">
      <t>キュウ</t>
    </rPh>
    <rPh sb="5" eb="8">
      <t>シチョウソン</t>
    </rPh>
    <rPh sb="8" eb="10">
      <t>ガッペイ</t>
    </rPh>
    <rPh sb="10" eb="12">
      <t>トクレイ</t>
    </rPh>
    <rPh sb="12" eb="15">
      <t>ジギョウサイ</t>
    </rPh>
    <phoneticPr fontId="29"/>
  </si>
  <si>
    <t>（２）
旧市町村合併推進事業債</t>
    <rPh sb="4" eb="5">
      <t>キュウ</t>
    </rPh>
    <rPh sb="5" eb="8">
      <t>シチョウソン</t>
    </rPh>
    <rPh sb="8" eb="10">
      <t>ガッペイ</t>
    </rPh>
    <rPh sb="10" eb="12">
      <t>スイシン</t>
    </rPh>
    <rPh sb="12" eb="15">
      <t>ジギョウサイ</t>
    </rPh>
    <phoneticPr fontId="29"/>
  </si>
  <si>
    <t>那覇市</t>
    <rPh sb="0" eb="3">
      <t>ナハシ</t>
    </rPh>
    <phoneticPr fontId="29"/>
  </si>
  <si>
    <t>宜野湾市</t>
    <rPh sb="0" eb="4">
      <t>ギノワンシ</t>
    </rPh>
    <phoneticPr fontId="29"/>
  </si>
  <si>
    <t>石垣市</t>
    <rPh sb="0" eb="3">
      <t>イシガキシ</t>
    </rPh>
    <phoneticPr fontId="29"/>
  </si>
  <si>
    <t>浦添市</t>
    <rPh sb="0" eb="3">
      <t>ウラソエシ</t>
    </rPh>
    <phoneticPr fontId="29"/>
  </si>
  <si>
    <t>名護市</t>
    <rPh sb="0" eb="3">
      <t>ナゴシ</t>
    </rPh>
    <phoneticPr fontId="29"/>
  </si>
  <si>
    <t>糸満市</t>
    <rPh sb="0" eb="3">
      <t>イトマンシ</t>
    </rPh>
    <phoneticPr fontId="29"/>
  </si>
  <si>
    <t>沖縄市</t>
    <rPh sb="0" eb="3">
      <t>オキナワシ</t>
    </rPh>
    <phoneticPr fontId="29"/>
  </si>
  <si>
    <t>豊見城市</t>
    <rPh sb="0" eb="4">
      <t>トミグスクシ</t>
    </rPh>
    <phoneticPr fontId="29"/>
  </si>
  <si>
    <t>うるま市</t>
    <rPh sb="3" eb="4">
      <t>シ</t>
    </rPh>
    <phoneticPr fontId="29"/>
  </si>
  <si>
    <t>宮古島市</t>
    <rPh sb="0" eb="4">
      <t>ミヤコジマシ</t>
    </rPh>
    <phoneticPr fontId="29"/>
  </si>
  <si>
    <t>南城市</t>
    <rPh sb="0" eb="3">
      <t>ナンジョウシ</t>
    </rPh>
    <phoneticPr fontId="29"/>
  </si>
  <si>
    <t>国頭村</t>
    <rPh sb="0" eb="3">
      <t>クニガミソン</t>
    </rPh>
    <phoneticPr fontId="29"/>
  </si>
  <si>
    <t>大宜味村</t>
    <rPh sb="0" eb="4">
      <t>オオギミソン</t>
    </rPh>
    <phoneticPr fontId="29"/>
  </si>
  <si>
    <t>東村</t>
    <rPh sb="0" eb="2">
      <t>ヒガシソン</t>
    </rPh>
    <phoneticPr fontId="29"/>
  </si>
  <si>
    <t>今帰仁村</t>
    <rPh sb="0" eb="4">
      <t>ナキジンソン</t>
    </rPh>
    <phoneticPr fontId="29"/>
  </si>
  <si>
    <t>本部町</t>
    <rPh sb="0" eb="3">
      <t>モトブチョウ</t>
    </rPh>
    <phoneticPr fontId="29"/>
  </si>
  <si>
    <t>恩納村</t>
    <rPh sb="0" eb="3">
      <t>オンナソン</t>
    </rPh>
    <phoneticPr fontId="29"/>
  </si>
  <si>
    <t>宜野座村</t>
    <rPh sb="0" eb="4">
      <t>ギノザソン</t>
    </rPh>
    <phoneticPr fontId="29"/>
  </si>
  <si>
    <t>金武町</t>
    <rPh sb="0" eb="3">
      <t>キンチョウ</t>
    </rPh>
    <phoneticPr fontId="29"/>
  </si>
  <si>
    <t>伊江村</t>
    <rPh sb="0" eb="3">
      <t>イエソン</t>
    </rPh>
    <phoneticPr fontId="29"/>
  </si>
  <si>
    <t>読谷村</t>
    <rPh sb="0" eb="3">
      <t>ヨミタンソン</t>
    </rPh>
    <phoneticPr fontId="29"/>
  </si>
  <si>
    <t>嘉手納町</t>
    <rPh sb="0" eb="4">
      <t>カデナチョウ</t>
    </rPh>
    <phoneticPr fontId="29"/>
  </si>
  <si>
    <t>北谷町</t>
    <rPh sb="0" eb="3">
      <t>チャタンチョウ</t>
    </rPh>
    <phoneticPr fontId="29"/>
  </si>
  <si>
    <t>北中城村</t>
    <rPh sb="0" eb="3">
      <t>キタナカグスク</t>
    </rPh>
    <rPh sb="3" eb="4">
      <t>ソン</t>
    </rPh>
    <phoneticPr fontId="29"/>
  </si>
  <si>
    <t>中城村</t>
    <rPh sb="0" eb="3">
      <t>ナカグスクソン</t>
    </rPh>
    <phoneticPr fontId="29"/>
  </si>
  <si>
    <t>西原町</t>
    <rPh sb="0" eb="3">
      <t>ニシハラチョウ</t>
    </rPh>
    <phoneticPr fontId="29"/>
  </si>
  <si>
    <t>与那原町</t>
    <rPh sb="0" eb="4">
      <t>ヨナバルチョウ</t>
    </rPh>
    <phoneticPr fontId="29"/>
  </si>
  <si>
    <t>南風原町</t>
    <rPh sb="0" eb="4">
      <t>ハエバルチョウ</t>
    </rPh>
    <phoneticPr fontId="29"/>
  </si>
  <si>
    <t>渡嘉敷村</t>
    <rPh sb="0" eb="4">
      <t>トカシキソン</t>
    </rPh>
    <phoneticPr fontId="29"/>
  </si>
  <si>
    <t>座間味村</t>
    <rPh sb="0" eb="4">
      <t>ザマミソン</t>
    </rPh>
    <phoneticPr fontId="29"/>
  </si>
  <si>
    <t>粟国村</t>
    <rPh sb="0" eb="3">
      <t>アグニソン</t>
    </rPh>
    <phoneticPr fontId="29"/>
  </si>
  <si>
    <t>渡名喜村</t>
    <rPh sb="0" eb="4">
      <t>トナキソン</t>
    </rPh>
    <phoneticPr fontId="29"/>
  </si>
  <si>
    <t>南大東村</t>
    <rPh sb="0" eb="4">
      <t>ミナミダイトウソン</t>
    </rPh>
    <phoneticPr fontId="29"/>
  </si>
  <si>
    <t>北大東村</t>
    <rPh sb="0" eb="4">
      <t>キタダイトウソン</t>
    </rPh>
    <phoneticPr fontId="29"/>
  </si>
  <si>
    <t>伊平屋村</t>
    <rPh sb="0" eb="4">
      <t>イヘヤソン</t>
    </rPh>
    <phoneticPr fontId="29"/>
  </si>
  <si>
    <t>伊是名村</t>
    <rPh sb="0" eb="4">
      <t>イゼナソン</t>
    </rPh>
    <phoneticPr fontId="29"/>
  </si>
  <si>
    <t>久米島町</t>
    <rPh sb="0" eb="4">
      <t>クメジマチョウ</t>
    </rPh>
    <phoneticPr fontId="29"/>
  </si>
  <si>
    <t>八重瀬町</t>
    <rPh sb="0" eb="4">
      <t>ヤエセチョウ</t>
    </rPh>
    <phoneticPr fontId="29"/>
  </si>
  <si>
    <t>多良間村</t>
    <rPh sb="0" eb="4">
      <t>タラマソン</t>
    </rPh>
    <phoneticPr fontId="29"/>
  </si>
  <si>
    <t>竹富町</t>
    <rPh sb="0" eb="3">
      <t>タケトミチョウ</t>
    </rPh>
    <phoneticPr fontId="29"/>
  </si>
  <si>
    <t>与那国町</t>
    <rPh sb="0" eb="4">
      <t>ヨナグニチョウ</t>
    </rPh>
    <phoneticPr fontId="29"/>
  </si>
  <si>
    <t>都市計</t>
    <rPh sb="0" eb="2">
      <t>トシ</t>
    </rPh>
    <rPh sb="2" eb="3">
      <t>ケイ</t>
    </rPh>
    <phoneticPr fontId="29"/>
  </si>
  <si>
    <t>町村計</t>
    <rPh sb="0" eb="2">
      <t>チョウソン</t>
    </rPh>
    <rPh sb="2" eb="3">
      <t>ケイ</t>
    </rPh>
    <phoneticPr fontId="29"/>
  </si>
  <si>
    <t>市町村計</t>
    <rPh sb="0" eb="3">
      <t>シチョウソン</t>
    </rPh>
    <rPh sb="3" eb="4">
      <t>ケイ</t>
    </rPh>
    <phoneticPr fontId="29"/>
  </si>
  <si>
    <t>都道府県
貸付金</t>
    <rPh sb="0" eb="4">
      <t>トドウフケン</t>
    </rPh>
    <rPh sb="5" eb="7">
      <t>カシツケ</t>
    </rPh>
    <rPh sb="7" eb="8">
      <t>キン</t>
    </rPh>
    <phoneticPr fontId="29"/>
  </si>
  <si>
    <t>倉浜衛生施設組合</t>
    <rPh sb="0" eb="1">
      <t>クラ</t>
    </rPh>
    <rPh sb="1" eb="2">
      <t>ハマ</t>
    </rPh>
    <rPh sb="2" eb="4">
      <t>エイセイ</t>
    </rPh>
    <rPh sb="4" eb="6">
      <t>シセツ</t>
    </rPh>
    <rPh sb="6" eb="8">
      <t>クミアイ</t>
    </rPh>
    <phoneticPr fontId="29"/>
  </si>
  <si>
    <t>東部消防組合</t>
    <rPh sb="0" eb="2">
      <t>トウブ</t>
    </rPh>
    <rPh sb="2" eb="4">
      <t>ショウボウ</t>
    </rPh>
    <rPh sb="4" eb="6">
      <t>クミアイ</t>
    </rPh>
    <phoneticPr fontId="29"/>
  </si>
  <si>
    <t>中部衛生施設組合</t>
    <rPh sb="0" eb="2">
      <t>チュウブ</t>
    </rPh>
    <rPh sb="2" eb="4">
      <t>エイセイ</t>
    </rPh>
    <rPh sb="4" eb="6">
      <t>シセツ</t>
    </rPh>
    <rPh sb="6" eb="8">
      <t>クミアイ</t>
    </rPh>
    <phoneticPr fontId="29"/>
  </si>
  <si>
    <t>金武地区消防衛生組合</t>
    <rPh sb="0" eb="2">
      <t>キン</t>
    </rPh>
    <rPh sb="2" eb="4">
      <t>チク</t>
    </rPh>
    <rPh sb="4" eb="6">
      <t>ショウボウ</t>
    </rPh>
    <rPh sb="6" eb="8">
      <t>エイセイ</t>
    </rPh>
    <rPh sb="8" eb="10">
      <t>クミアイ</t>
    </rPh>
    <phoneticPr fontId="29"/>
  </si>
  <si>
    <t>南部広域行政組合</t>
    <rPh sb="0" eb="2">
      <t>ナンブ</t>
    </rPh>
    <rPh sb="2" eb="4">
      <t>コウイキ</t>
    </rPh>
    <rPh sb="4" eb="6">
      <t>ギョウセイ</t>
    </rPh>
    <rPh sb="6" eb="8">
      <t>クミアイ</t>
    </rPh>
    <phoneticPr fontId="29"/>
  </si>
  <si>
    <t>中部広域市町村圏事務組合</t>
    <rPh sb="0" eb="2">
      <t>チュウブ</t>
    </rPh>
    <rPh sb="2" eb="4">
      <t>コウイキ</t>
    </rPh>
    <rPh sb="4" eb="7">
      <t>シチョウソン</t>
    </rPh>
    <rPh sb="7" eb="8">
      <t>ケン</t>
    </rPh>
    <rPh sb="8" eb="10">
      <t>ジム</t>
    </rPh>
    <rPh sb="10" eb="12">
      <t>クミアイ</t>
    </rPh>
    <phoneticPr fontId="29"/>
  </si>
  <si>
    <t>八重山広域市町村圏事務組合</t>
    <rPh sb="0" eb="3">
      <t>ヤエヤマ</t>
    </rPh>
    <rPh sb="3" eb="5">
      <t>コウイキ</t>
    </rPh>
    <rPh sb="5" eb="8">
      <t>シチョウソン</t>
    </rPh>
    <rPh sb="8" eb="9">
      <t>ケン</t>
    </rPh>
    <rPh sb="9" eb="11">
      <t>ジム</t>
    </rPh>
    <rPh sb="11" eb="13">
      <t>クミアイ</t>
    </rPh>
    <phoneticPr fontId="29"/>
  </si>
  <si>
    <t>南部広域市町村圏事務組合</t>
    <rPh sb="0" eb="2">
      <t>ナンブ</t>
    </rPh>
    <rPh sb="2" eb="4">
      <t>コウイキ</t>
    </rPh>
    <rPh sb="4" eb="7">
      <t>シチョウソン</t>
    </rPh>
    <rPh sb="7" eb="8">
      <t>ケン</t>
    </rPh>
    <rPh sb="8" eb="10">
      <t>ジム</t>
    </rPh>
    <rPh sb="10" eb="12">
      <t>クミアイ</t>
    </rPh>
    <phoneticPr fontId="29"/>
  </si>
  <si>
    <t>北部広域市町村圏事務組合</t>
    <rPh sb="0" eb="2">
      <t>ホクブ</t>
    </rPh>
    <rPh sb="2" eb="4">
      <t>コウイキ</t>
    </rPh>
    <rPh sb="4" eb="7">
      <t>シチョウソン</t>
    </rPh>
    <rPh sb="7" eb="8">
      <t>ケン</t>
    </rPh>
    <rPh sb="8" eb="10">
      <t>ジム</t>
    </rPh>
    <rPh sb="10" eb="12">
      <t>クミアイ</t>
    </rPh>
    <phoneticPr fontId="29"/>
  </si>
  <si>
    <t>那覇港管理組合</t>
    <rPh sb="0" eb="3">
      <t>ナハコウ</t>
    </rPh>
    <rPh sb="3" eb="5">
      <t>カンリ</t>
    </rPh>
    <rPh sb="5" eb="7">
      <t>クミアイ</t>
    </rPh>
    <phoneticPr fontId="29"/>
  </si>
  <si>
    <t>一組等計</t>
    <rPh sb="0" eb="2">
      <t>イチクミ</t>
    </rPh>
    <rPh sb="2" eb="3">
      <t>トウ</t>
    </rPh>
    <rPh sb="3" eb="4">
      <t>ケイ</t>
    </rPh>
    <phoneticPr fontId="29"/>
  </si>
  <si>
    <t>（２）
社会福祉施設
整備事業債</t>
    <rPh sb="4" eb="6">
      <t>シャカイ</t>
    </rPh>
    <rPh sb="6" eb="8">
      <t>フクシ</t>
    </rPh>
    <rPh sb="8" eb="10">
      <t>シセツ</t>
    </rPh>
    <rPh sb="11" eb="13">
      <t>セイビ</t>
    </rPh>
    <rPh sb="13" eb="16">
      <t>ジギョウサイ</t>
    </rPh>
    <phoneticPr fontId="29"/>
  </si>
  <si>
    <t>[AGNHY241]</t>
  </si>
  <si>
    <t>平成２３年度</t>
  </si>
  <si>
    <t>４７頁</t>
  </si>
  <si>
    <t>都道府県名</t>
    <rPh sb="0" eb="1">
      <t>ミヤコ</t>
    </rPh>
    <rPh sb="1" eb="2">
      <t>ミチ</t>
    </rPh>
    <rPh sb="2" eb="3">
      <t>フ</t>
    </rPh>
    <rPh sb="3" eb="4">
      <t>ケン</t>
    </rPh>
    <rPh sb="4" eb="5">
      <t>ナ</t>
    </rPh>
    <phoneticPr fontId="40"/>
  </si>
  <si>
    <t>＠都道府県名称</t>
  </si>
  <si>
    <t>団体コード</t>
  </si>
  <si>
    <t>０１２３４５</t>
  </si>
  <si>
    <t>地方債現在高の状況</t>
  </si>
  <si>
    <t>団　体　名</t>
    <rPh sb="0" eb="1">
      <t>ダン</t>
    </rPh>
    <rPh sb="2" eb="3">
      <t>カラダ</t>
    </rPh>
    <rPh sb="4" eb="5">
      <t>ナ</t>
    </rPh>
    <phoneticPr fontId="40"/>
  </si>
  <si>
    <t>＠市町村名称</t>
  </si>
  <si>
    <t>表番号</t>
  </si>
  <si>
    <t>３３</t>
  </si>
  <si>
    <t xml:space="preserve"> </t>
  </si>
  <si>
    <t>(単位：千円）</t>
  </si>
  <si>
    <t>(1)</t>
  </si>
  <si>
    <t>(5)</t>
  </si>
  <si>
    <t>(6)</t>
  </si>
  <si>
    <t>（7）</t>
  </si>
  <si>
    <t>(8)</t>
  </si>
  <si>
    <t>(9)</t>
  </si>
  <si>
    <t>(10)</t>
  </si>
  <si>
    <t>(11)</t>
  </si>
  <si>
    <t>(12)</t>
  </si>
  <si>
    <t>(13)</t>
  </si>
  <si>
    <t>平成23年度末</t>
    <phoneticPr fontId="29"/>
  </si>
  <si>
    <t>平成24年度</t>
    <phoneticPr fontId="29"/>
  </si>
  <si>
    <t>平成24 年 度 元 利 償 還 額</t>
    <phoneticPr fontId="29"/>
  </si>
  <si>
    <t xml:space="preserve"> の財源内訳</t>
  </si>
  <si>
    <t>差引現在高</t>
  </si>
  <si>
    <t>（参　考）</t>
    <rPh sb="1" eb="2">
      <t>サン</t>
    </rPh>
    <rPh sb="3" eb="4">
      <t>コウ</t>
    </rPh>
    <phoneticPr fontId="40"/>
  </si>
  <si>
    <t>平成24年度末</t>
    <phoneticPr fontId="29"/>
  </si>
  <si>
    <t xml:space="preserve">  の 借 入 先 別 内 訳</t>
  </si>
  <si>
    <t>区　　　          　分</t>
  </si>
  <si>
    <t xml:space="preserve">現  在  高            </t>
  </si>
  <si>
    <t>発  行  額</t>
  </si>
  <si>
    <t>元  金</t>
  </si>
  <si>
    <t>利  子</t>
  </si>
  <si>
    <t>特定財源</t>
  </si>
  <si>
    <t>一般財源等</t>
  </si>
  <si>
    <t>減債基金積立額を償還額に</t>
    <rPh sb="0" eb="2">
      <t>ゲンサイ</t>
    </rPh>
    <rPh sb="2" eb="4">
      <t>キキン</t>
    </rPh>
    <rPh sb="4" eb="6">
      <t>ツミタテ</t>
    </rPh>
    <rPh sb="6" eb="7">
      <t>ガク</t>
    </rPh>
    <rPh sb="8" eb="11">
      <t>ショウカンガク</t>
    </rPh>
    <phoneticPr fontId="40"/>
  </si>
  <si>
    <t>財源対策債</t>
  </si>
  <si>
    <t>財政融資資金</t>
  </si>
  <si>
    <t>含めない場合の現在高</t>
    <rPh sb="0" eb="1">
      <t>フク</t>
    </rPh>
    <rPh sb="4" eb="6">
      <t>バアイ</t>
    </rPh>
    <rPh sb="7" eb="10">
      <t>ゲンザイダカ</t>
    </rPh>
    <phoneticPr fontId="40"/>
  </si>
  <si>
    <t>現  在  高</t>
  </si>
  <si>
    <t>・旧郵政公社資金</t>
  </si>
  <si>
    <t>公</t>
  </si>
  <si>
    <t>共</t>
    <rPh sb="0" eb="1">
      <t>キョウ</t>
    </rPh>
    <phoneticPr fontId="44"/>
  </si>
  <si>
    <t>事</t>
    <rPh sb="0" eb="1">
      <t>ジ</t>
    </rPh>
    <phoneticPr fontId="44"/>
  </si>
  <si>
    <t>業</t>
    <rPh sb="0" eb="1">
      <t>ギョウ</t>
    </rPh>
    <phoneticPr fontId="44"/>
  </si>
  <si>
    <t>等</t>
    <rPh sb="0" eb="1">
      <t>ナド</t>
    </rPh>
    <phoneticPr fontId="44"/>
  </si>
  <si>
    <t>債</t>
  </si>
  <si>
    <t>う</t>
  </si>
  <si>
    <t>ち</t>
  </si>
  <si>
    <t>財</t>
  </si>
  <si>
    <t>源</t>
  </si>
  <si>
    <t xml:space="preserve">対  </t>
  </si>
  <si>
    <t>策</t>
  </si>
  <si>
    <t>等</t>
  </si>
  <si>
    <t>営</t>
  </si>
  <si>
    <t>住</t>
  </si>
  <si>
    <t xml:space="preserve"> 宅</t>
  </si>
  <si>
    <t xml:space="preserve">建 </t>
  </si>
  <si>
    <t>設</t>
  </si>
  <si>
    <t>事</t>
  </si>
  <si>
    <t>業</t>
  </si>
  <si>
    <t>う　ち　復　旧　･　復　興　事　業　分</t>
    <rPh sb="4" eb="5">
      <t>フク</t>
    </rPh>
    <rPh sb="6" eb="7">
      <t>キュウ</t>
    </rPh>
    <rPh sb="10" eb="11">
      <t>フク</t>
    </rPh>
    <rPh sb="12" eb="13">
      <t>キョウ</t>
    </rPh>
    <rPh sb="14" eb="15">
      <t>コト</t>
    </rPh>
    <rPh sb="16" eb="17">
      <t>ギョウ</t>
    </rPh>
    <rPh sb="18" eb="19">
      <t>ブン</t>
    </rPh>
    <phoneticPr fontId="29"/>
  </si>
  <si>
    <t>う　ち</t>
    <phoneticPr fontId="29"/>
  </si>
  <si>
    <t>緊 急 防 災 ･ 減 債 事 業 分</t>
    <rPh sb="0" eb="1">
      <t>ミシト</t>
    </rPh>
    <rPh sb="2" eb="3">
      <t>キュウ</t>
    </rPh>
    <rPh sb="4" eb="5">
      <t>ボウ</t>
    </rPh>
    <rPh sb="6" eb="7">
      <t>サイ</t>
    </rPh>
    <rPh sb="10" eb="11">
      <t>ゲン</t>
    </rPh>
    <rPh sb="12" eb="13">
      <t>サイ</t>
    </rPh>
    <rPh sb="14" eb="15">
      <t>コト</t>
    </rPh>
    <rPh sb="16" eb="17">
      <t>ギョウ</t>
    </rPh>
    <rPh sb="18" eb="19">
      <t>ブン</t>
    </rPh>
    <phoneticPr fontId="29"/>
  </si>
  <si>
    <t>災</t>
  </si>
  <si>
    <t>害</t>
  </si>
  <si>
    <t>復</t>
  </si>
  <si>
    <t xml:space="preserve">旧  </t>
  </si>
  <si>
    <t xml:space="preserve">単 </t>
  </si>
  <si>
    <t xml:space="preserve">  独</t>
  </si>
  <si>
    <t xml:space="preserve"> 復</t>
  </si>
  <si>
    <t xml:space="preserve">   旧</t>
  </si>
  <si>
    <t xml:space="preserve">業 </t>
  </si>
  <si>
    <t xml:space="preserve">補 </t>
  </si>
  <si>
    <t xml:space="preserve">  助</t>
  </si>
  <si>
    <t>補助　･　直轄事業</t>
    <rPh sb="0" eb="2">
      <t>ホジョ</t>
    </rPh>
    <rPh sb="5" eb="7">
      <t>チョッカツ</t>
    </rPh>
    <rPh sb="7" eb="9">
      <t>ジギョウ</t>
    </rPh>
    <phoneticPr fontId="29"/>
  </si>
  <si>
    <t>(2)</t>
    <phoneticPr fontId="29"/>
  </si>
  <si>
    <t>継ぎ足し単独事業</t>
    <rPh sb="0" eb="1">
      <t>ツ</t>
    </rPh>
    <rPh sb="2" eb="3">
      <t>タ</t>
    </rPh>
    <rPh sb="4" eb="6">
      <t>タンドク</t>
    </rPh>
    <rPh sb="6" eb="8">
      <t>ジギョウ</t>
    </rPh>
    <phoneticPr fontId="29"/>
  </si>
  <si>
    <t>(3)</t>
    <phoneticPr fontId="29"/>
  </si>
  <si>
    <t>緊急防災減災事業計画に基づく単独事業</t>
    <rPh sb="0" eb="2">
      <t>キンキュウ</t>
    </rPh>
    <rPh sb="2" eb="4">
      <t>ボウサイ</t>
    </rPh>
    <rPh sb="4" eb="6">
      <t>ゲンサイ</t>
    </rPh>
    <rPh sb="6" eb="8">
      <t>ジギョウ</t>
    </rPh>
    <rPh sb="8" eb="10">
      <t>ケイカク</t>
    </rPh>
    <rPh sb="11" eb="12">
      <t>モト</t>
    </rPh>
    <rPh sb="14" eb="16">
      <t>タンドク</t>
    </rPh>
    <rPh sb="16" eb="18">
      <t>ジギョウ</t>
    </rPh>
    <phoneticPr fontId="29"/>
  </si>
  <si>
    <t>転</t>
    <rPh sb="0" eb="1">
      <t>テン</t>
    </rPh>
    <phoneticPr fontId="40"/>
  </si>
  <si>
    <t>貸</t>
    <rPh sb="0" eb="1">
      <t>カシ</t>
    </rPh>
    <phoneticPr fontId="40"/>
  </si>
  <si>
    <t>債</t>
    <rPh sb="0" eb="1">
      <t>サイ</t>
    </rPh>
    <phoneticPr fontId="40"/>
  </si>
  <si>
    <t>一</t>
  </si>
  <si>
    <t>般</t>
  </si>
  <si>
    <t>単</t>
  </si>
  <si>
    <t xml:space="preserve">独  </t>
  </si>
  <si>
    <t>地</t>
  </si>
  <si>
    <t>域</t>
  </si>
  <si>
    <t>総</t>
  </si>
  <si>
    <t>合</t>
  </si>
  <si>
    <t>整</t>
  </si>
  <si>
    <t>備</t>
  </si>
  <si>
    <t>旧地域総合整備事業債</t>
  </si>
  <si>
    <t>( 継続事業分 )</t>
  </si>
  <si>
    <t>活</t>
  </si>
  <si>
    <t>性</t>
  </si>
  <si>
    <t>　化</t>
  </si>
  <si>
    <t>業　</t>
  </si>
  <si>
    <t>防</t>
  </si>
  <si>
    <t>対</t>
  </si>
  <si>
    <t>　策</t>
  </si>
  <si>
    <t>旧</t>
  </si>
  <si>
    <t>併</t>
  </si>
  <si>
    <t>特</t>
  </si>
  <si>
    <t>　例</t>
  </si>
  <si>
    <t>方</t>
  </si>
  <si>
    <t>道</t>
  </si>
  <si>
    <t xml:space="preserve">路 </t>
  </si>
  <si>
    <t xml:space="preserve">事 </t>
  </si>
  <si>
    <t xml:space="preserve">業  </t>
  </si>
  <si>
    <t xml:space="preserve"> 業</t>
  </si>
  <si>
    <t>（</t>
  </si>
  <si>
    <t>河</t>
  </si>
  <si>
    <t>川</t>
  </si>
  <si>
    <t>分</t>
  </si>
  <si>
    <t>）</t>
  </si>
  <si>
    <t>臨</t>
  </si>
  <si>
    <t>時</t>
  </si>
  <si>
    <t>高</t>
  </si>
  <si>
    <t>学</t>
  </si>
  <si>
    <t>校</t>
  </si>
  <si>
    <t>改</t>
  </si>
  <si>
    <t>築</t>
  </si>
  <si>
    <t>再</t>
  </si>
  <si>
    <t>　生</t>
  </si>
  <si>
    <t>経</t>
  </si>
  <si>
    <t>済</t>
  </si>
  <si>
    <t>うち復旧・復興事業分</t>
    <rPh sb="2" eb="4">
      <t>フッキュウ</t>
    </rPh>
    <rPh sb="5" eb="7">
      <t>フッコウ</t>
    </rPh>
    <rPh sb="7" eb="10">
      <t>ジギョウブン</t>
    </rPh>
    <phoneticPr fontId="29"/>
  </si>
  <si>
    <t>辺</t>
  </si>
  <si>
    <t xml:space="preserve">策  </t>
  </si>
  <si>
    <t>過</t>
  </si>
  <si>
    <t>疎</t>
  </si>
  <si>
    <t xml:space="preserve">  共</t>
  </si>
  <si>
    <t xml:space="preserve"> 用</t>
  </si>
  <si>
    <t>先</t>
  </si>
  <si>
    <t xml:space="preserve">行  </t>
  </si>
  <si>
    <t xml:space="preserve">取   </t>
  </si>
  <si>
    <t>得</t>
  </si>
  <si>
    <t xml:space="preserve"> 業   </t>
  </si>
  <si>
    <t>行</t>
    <rPh sb="0" eb="1">
      <t>ギョウ</t>
    </rPh>
    <phoneticPr fontId="40"/>
  </si>
  <si>
    <t>政</t>
    <rPh sb="0" eb="1">
      <t>セイ</t>
    </rPh>
    <phoneticPr fontId="40"/>
  </si>
  <si>
    <t>改</t>
    <rPh sb="0" eb="1">
      <t>アラタ</t>
    </rPh>
    <phoneticPr fontId="40"/>
  </si>
  <si>
    <t xml:space="preserve">革  </t>
    <rPh sb="0" eb="1">
      <t>カク</t>
    </rPh>
    <phoneticPr fontId="47"/>
  </si>
  <si>
    <t>推</t>
    <rPh sb="0" eb="1">
      <t>スイ</t>
    </rPh>
    <phoneticPr fontId="40"/>
  </si>
  <si>
    <t>進</t>
    <rPh sb="0" eb="1">
      <t>ススム</t>
    </rPh>
    <phoneticPr fontId="40"/>
  </si>
  <si>
    <t>厚</t>
  </si>
  <si>
    <t xml:space="preserve"> 生</t>
  </si>
  <si>
    <t>福</t>
  </si>
  <si>
    <t>祉</t>
  </si>
  <si>
    <t>施</t>
  </si>
  <si>
    <t xml:space="preserve">整  </t>
  </si>
  <si>
    <t xml:space="preserve">備  </t>
  </si>
  <si>
    <t xml:space="preserve">事  </t>
  </si>
  <si>
    <t xml:space="preserve"> 域</t>
  </si>
  <si>
    <t xml:space="preserve">財  </t>
  </si>
  <si>
    <t>政</t>
  </si>
  <si>
    <t xml:space="preserve">特  </t>
  </si>
  <si>
    <t xml:space="preserve">例 </t>
  </si>
  <si>
    <t xml:space="preserve">策 </t>
  </si>
  <si>
    <t>（～平成17年度分）</t>
  </si>
  <si>
    <t>（平成18年度～）</t>
  </si>
  <si>
    <t xml:space="preserve">転  </t>
  </si>
  <si>
    <t xml:space="preserve"> 貸 </t>
  </si>
  <si>
    <t xml:space="preserve">に  </t>
  </si>
  <si>
    <t>よ</t>
  </si>
  <si>
    <t>る</t>
  </si>
  <si>
    <t xml:space="preserve">も </t>
  </si>
  <si>
    <t>の</t>
  </si>
  <si>
    <t>善</t>
  </si>
  <si>
    <t>定</t>
  </si>
  <si>
    <t>法</t>
  </si>
  <si>
    <t xml:space="preserve">  第</t>
  </si>
  <si>
    <t xml:space="preserve">条  </t>
  </si>
  <si>
    <t xml:space="preserve">よ  </t>
  </si>
  <si>
    <t xml:space="preserve"> る</t>
  </si>
  <si>
    <t xml:space="preserve"> も</t>
  </si>
  <si>
    <t xml:space="preserve">政  </t>
  </si>
  <si>
    <t>例</t>
  </si>
  <si>
    <t>共</t>
  </si>
  <si>
    <t xml:space="preserve">臨  </t>
  </si>
  <si>
    <t>減</t>
  </si>
  <si>
    <t>税</t>
  </si>
  <si>
    <t xml:space="preserve">補  </t>
  </si>
  <si>
    <t xml:space="preserve">塡  </t>
  </si>
  <si>
    <t xml:space="preserve">収  </t>
  </si>
  <si>
    <t>補</t>
  </si>
  <si>
    <t xml:space="preserve">塡 </t>
  </si>
  <si>
    <t>調</t>
  </si>
  <si>
    <t xml:space="preserve">  (昭和60～63年度分)</t>
  </si>
  <si>
    <t>都</t>
  </si>
  <si>
    <t>府</t>
  </si>
  <si>
    <t xml:space="preserve">県  </t>
  </si>
  <si>
    <t>貸</t>
  </si>
  <si>
    <t>付</t>
  </si>
  <si>
    <t>金</t>
  </si>
  <si>
    <t>予</t>
  </si>
  <si>
    <t>算</t>
  </si>
  <si>
    <t>に</t>
  </si>
  <si>
    <t xml:space="preserve">る </t>
  </si>
  <si>
    <t xml:space="preserve">も  </t>
  </si>
  <si>
    <t>そ</t>
  </si>
  <si>
    <t xml:space="preserve">の  </t>
  </si>
  <si>
    <t>他</t>
  </si>
  <si>
    <t>合</t>
    <rPh sb="0" eb="1">
      <t>ゴウ</t>
    </rPh>
    <phoneticPr fontId="40"/>
  </si>
  <si>
    <t>( 1 ～ 28)</t>
  </si>
  <si>
    <t xml:space="preserve"> う ち  財  源  対　策　債　等</t>
    <rPh sb="6" eb="7">
      <t>ザイ</t>
    </rPh>
    <rPh sb="9" eb="10">
      <t>ミナモト</t>
    </rPh>
    <rPh sb="12" eb="13">
      <t>ツイ</t>
    </rPh>
    <rPh sb="14" eb="15">
      <t>サク</t>
    </rPh>
    <rPh sb="16" eb="17">
      <t>サイ</t>
    </rPh>
    <rPh sb="18" eb="19">
      <t>トウ</t>
    </rPh>
    <phoneticPr fontId="40"/>
  </si>
  <si>
    <t xml:space="preserve"> う ち　減　収　補　塡　債</t>
    <phoneticPr fontId="29"/>
  </si>
  <si>
    <t>合計</t>
  </si>
  <si>
    <t>市町村計</t>
    <rPh sb="0" eb="3">
      <t>シチョウソン</t>
    </rPh>
    <rPh sb="3" eb="4">
      <t>ケイ</t>
    </rPh>
    <phoneticPr fontId="33"/>
  </si>
  <si>
    <t>一組計</t>
    <rPh sb="0" eb="1">
      <t>イチ</t>
    </rPh>
    <rPh sb="1" eb="2">
      <t>クミ</t>
    </rPh>
    <rPh sb="2" eb="3">
      <t>ケイ</t>
    </rPh>
    <phoneticPr fontId="33"/>
  </si>
  <si>
    <t>確認</t>
    <rPh sb="0" eb="2">
      <t>カクニン</t>
    </rPh>
    <phoneticPr fontId="33"/>
  </si>
  <si>
    <t>確認</t>
  </si>
  <si>
    <t>うち(新) 緊急防災･減災事業債</t>
    <rPh sb="3" eb="4">
      <t>シン</t>
    </rPh>
    <rPh sb="6" eb="8">
      <t>キンキュウ</t>
    </rPh>
    <rPh sb="8" eb="10">
      <t>ボウサイ</t>
    </rPh>
    <rPh sb="11" eb="13">
      <t>ゲンサイ</t>
    </rPh>
    <rPh sb="13" eb="15">
      <t>ジギョウ</t>
    </rPh>
    <rPh sb="15" eb="16">
      <t>サイ</t>
    </rPh>
    <phoneticPr fontId="21"/>
  </si>
  <si>
    <t>公共用地先行取得等事業債</t>
    <rPh sb="0" eb="2">
      <t>コウキョウ</t>
    </rPh>
    <rPh sb="2" eb="4">
      <t>ヨウチ</t>
    </rPh>
    <rPh sb="4" eb="6">
      <t>センコウ</t>
    </rPh>
    <rPh sb="6" eb="8">
      <t>シュトク</t>
    </rPh>
    <rPh sb="8" eb="9">
      <t>トウ</t>
    </rPh>
    <rPh sb="9" eb="11">
      <t>ジギョウ</t>
    </rPh>
    <rPh sb="11" eb="12">
      <t>サイ</t>
    </rPh>
    <phoneticPr fontId="18"/>
  </si>
  <si>
    <t>（旧）
緊急防災・
減災事業債</t>
    <rPh sb="1" eb="2">
      <t>キュウ</t>
    </rPh>
    <rPh sb="4" eb="6">
      <t>キンキュウ</t>
    </rPh>
    <rPh sb="6" eb="7">
      <t>ボウ</t>
    </rPh>
    <rPh sb="7" eb="8">
      <t>ワザワ</t>
    </rPh>
    <rPh sb="10" eb="12">
      <t>ゲンサイ</t>
    </rPh>
    <rPh sb="12" eb="15">
      <t>ジギョウサイ</t>
    </rPh>
    <phoneticPr fontId="29"/>
  </si>
  <si>
    <t>（１）
補助・
直轄事業</t>
    <rPh sb="4" eb="6">
      <t>ホジョ</t>
    </rPh>
    <rPh sb="8" eb="10">
      <t>チョッカツ</t>
    </rPh>
    <rPh sb="10" eb="12">
      <t>ジギョウ</t>
    </rPh>
    <phoneticPr fontId="29"/>
  </si>
  <si>
    <t>うち
財源
対策債等</t>
    <rPh sb="3" eb="5">
      <t>ザイゲン</t>
    </rPh>
    <rPh sb="6" eb="8">
      <t>タイサク</t>
    </rPh>
    <rPh sb="8" eb="9">
      <t>サイ</t>
    </rPh>
    <rPh sb="9" eb="10">
      <t>トウ</t>
    </rPh>
    <phoneticPr fontId="29"/>
  </si>
  <si>
    <t>公共
事業等債</t>
    <rPh sb="0" eb="2">
      <t>コウキョウ</t>
    </rPh>
    <rPh sb="3" eb="5">
      <t>ジギョウ</t>
    </rPh>
    <rPh sb="5" eb="7">
      <t>トウサイ</t>
    </rPh>
    <phoneticPr fontId="29"/>
  </si>
  <si>
    <t>（2）
継ぎ足し
単独事業</t>
    <phoneticPr fontId="29"/>
  </si>
  <si>
    <t>（１）
学校教育施設等
整備事業債</t>
    <phoneticPr fontId="29"/>
  </si>
  <si>
    <t>教育・福祉施設等
整備事業債</t>
    <rPh sb="0" eb="2">
      <t>キョウイク</t>
    </rPh>
    <rPh sb="3" eb="5">
      <t>フクシ</t>
    </rPh>
    <rPh sb="5" eb="7">
      <t>シセツ</t>
    </rPh>
    <rPh sb="7" eb="8">
      <t>トウ</t>
    </rPh>
    <rPh sb="9" eb="11">
      <t>セイビ</t>
    </rPh>
    <rPh sb="11" eb="13">
      <t>ジギョウ</t>
    </rPh>
    <rPh sb="13" eb="14">
      <t>サイ</t>
    </rPh>
    <phoneticPr fontId="29"/>
  </si>
  <si>
    <t>（５）
施設整備
事業債
（一般財源化分）</t>
    <rPh sb="4" eb="6">
      <t>シセツ</t>
    </rPh>
    <rPh sb="6" eb="8">
      <t>セイビ</t>
    </rPh>
    <rPh sb="9" eb="12">
      <t>ジギョウサイ</t>
    </rPh>
    <rPh sb="14" eb="16">
      <t>イッパン</t>
    </rPh>
    <rPh sb="16" eb="19">
      <t>ザイゲンカ</t>
    </rPh>
    <rPh sb="19" eb="20">
      <t>ブン</t>
    </rPh>
    <phoneticPr fontId="29"/>
  </si>
  <si>
    <t>全国
防災
事業債</t>
    <rPh sb="0" eb="2">
      <t>ゼンコク</t>
    </rPh>
    <rPh sb="3" eb="5">
      <t>ボウサイ</t>
    </rPh>
    <rPh sb="6" eb="8">
      <t>ジギョウ</t>
    </rPh>
    <rPh sb="8" eb="9">
      <t>サイ</t>
    </rPh>
    <phoneticPr fontId="18"/>
  </si>
  <si>
    <t>うち
転貸債</t>
    <rPh sb="3" eb="4">
      <t>テン</t>
    </rPh>
    <rPh sb="4" eb="5">
      <t>カ</t>
    </rPh>
    <rPh sb="5" eb="6">
      <t>サイ</t>
    </rPh>
    <phoneticPr fontId="29"/>
  </si>
  <si>
    <t>うち旧地域総合
施設整備事業債
（継続事業分）</t>
    <rPh sb="2" eb="3">
      <t>キュウ</t>
    </rPh>
    <rPh sb="3" eb="5">
      <t>チイキ</t>
    </rPh>
    <rPh sb="5" eb="7">
      <t>ソウゴウ</t>
    </rPh>
    <rPh sb="8" eb="10">
      <t>シセツ</t>
    </rPh>
    <rPh sb="10" eb="12">
      <t>セイビ</t>
    </rPh>
    <rPh sb="12" eb="15">
      <t>ジギョウサイ</t>
    </rPh>
    <rPh sb="17" eb="19">
      <t>ケイゾク</t>
    </rPh>
    <rPh sb="19" eb="22">
      <t>ジギョウブン</t>
    </rPh>
    <phoneticPr fontId="29"/>
  </si>
  <si>
    <t>うち
旧合併特例
事業債</t>
    <rPh sb="3" eb="4">
      <t>キュウ</t>
    </rPh>
    <rPh sb="4" eb="6">
      <t>ガッペイ</t>
    </rPh>
    <rPh sb="6" eb="8">
      <t>トクレイ</t>
    </rPh>
    <rPh sb="9" eb="12">
      <t>ジギョウサイ</t>
    </rPh>
    <phoneticPr fontId="29"/>
  </si>
  <si>
    <t>うち
地域総合
整備事業債</t>
    <rPh sb="3" eb="5">
      <t>チイキ</t>
    </rPh>
    <rPh sb="5" eb="7">
      <t>ソウゴウ</t>
    </rPh>
    <rPh sb="8" eb="10">
      <t>セイビ</t>
    </rPh>
    <rPh sb="10" eb="13">
      <t>ジギョウサイ</t>
    </rPh>
    <phoneticPr fontId="29"/>
  </si>
  <si>
    <t>国の予算貸付・
政府関係機関
貸付債</t>
    <rPh sb="0" eb="1">
      <t>クニ</t>
    </rPh>
    <rPh sb="2" eb="4">
      <t>ヨサン</t>
    </rPh>
    <rPh sb="4" eb="5">
      <t>カシ</t>
    </rPh>
    <rPh sb="5" eb="6">
      <t>ヅケ</t>
    </rPh>
    <rPh sb="8" eb="9">
      <t>クサ</t>
    </rPh>
    <rPh sb="9" eb="10">
      <t>フ</t>
    </rPh>
    <rPh sb="10" eb="12">
      <t>カンケイ</t>
    </rPh>
    <rPh sb="12" eb="13">
      <t>キ</t>
    </rPh>
    <rPh sb="13" eb="14">
      <t>セキ</t>
    </rPh>
    <rPh sb="15" eb="17">
      <t>カシツケ</t>
    </rPh>
    <rPh sb="17" eb="18">
      <t>サイ</t>
    </rPh>
    <phoneticPr fontId="29"/>
  </si>
  <si>
    <t>公共事業等
臨時特例債</t>
    <rPh sb="0" eb="2">
      <t>コウキョウ</t>
    </rPh>
    <rPh sb="2" eb="4">
      <t>ジギョウ</t>
    </rPh>
    <rPh sb="4" eb="5">
      <t>トウ</t>
    </rPh>
    <rPh sb="6" eb="8">
      <t>リンジ</t>
    </rPh>
    <rPh sb="8" eb="11">
      <t>トクレイサイ</t>
    </rPh>
    <phoneticPr fontId="29"/>
  </si>
  <si>
    <t>うち
道路整備臨時
貸付金</t>
    <rPh sb="3" eb="4">
      <t>ミチ</t>
    </rPh>
    <rPh sb="4" eb="5">
      <t>ミチ</t>
    </rPh>
    <rPh sb="5" eb="7">
      <t>セイビ</t>
    </rPh>
    <rPh sb="7" eb="8">
      <t>ノゾム</t>
    </rPh>
    <rPh sb="8" eb="9">
      <t>トキ</t>
    </rPh>
    <rPh sb="10" eb="12">
      <t>カシツケ</t>
    </rPh>
    <rPh sb="12" eb="13">
      <t>キン</t>
    </rPh>
    <phoneticPr fontId="29"/>
  </si>
  <si>
    <t>減収補填債</t>
    <rPh sb="0" eb="2">
      <t>ゲンシュウ</t>
    </rPh>
    <rPh sb="2" eb="4">
      <t>ホテン</t>
    </rPh>
    <rPh sb="4" eb="5">
      <t>サイ</t>
    </rPh>
    <phoneticPr fontId="29"/>
  </si>
  <si>
    <t>減税補填債</t>
    <rPh sb="2" eb="4">
      <t>ホテン</t>
    </rPh>
    <phoneticPr fontId="21"/>
  </si>
  <si>
    <t>臨時
税収補填債</t>
    <rPh sb="0" eb="2">
      <t>リンジ</t>
    </rPh>
    <rPh sb="3" eb="5">
      <t>ゼイシュウ</t>
    </rPh>
    <rPh sb="5" eb="7">
      <t>ホテン</t>
    </rPh>
    <rPh sb="7" eb="8">
      <t>サイ</t>
    </rPh>
    <phoneticPr fontId="29"/>
  </si>
  <si>
    <t>減収補填債
特例分</t>
    <rPh sb="0" eb="2">
      <t>ゲンシュウ</t>
    </rPh>
    <rPh sb="2" eb="4">
      <t>ホテン</t>
    </rPh>
    <rPh sb="4" eb="5">
      <t>サイ</t>
    </rPh>
    <rPh sb="6" eb="8">
      <t>トクレイ</t>
    </rPh>
    <rPh sb="8" eb="9">
      <t>ブン</t>
    </rPh>
    <phoneticPr fontId="29"/>
  </si>
  <si>
    <t>財源対策債</t>
    <rPh sb="0" eb="2">
      <t>ザイゲン</t>
    </rPh>
    <rPh sb="2" eb="4">
      <t>タイサク</t>
    </rPh>
    <rPh sb="4" eb="5">
      <t>サイ</t>
    </rPh>
    <phoneticPr fontId="29"/>
  </si>
  <si>
    <t>沖縄県市町村総合事務組合</t>
    <rPh sb="0" eb="3">
      <t>オキナワケン</t>
    </rPh>
    <rPh sb="3" eb="6">
      <t>シチョウソン</t>
    </rPh>
    <rPh sb="6" eb="8">
      <t>ソウゴウ</t>
    </rPh>
    <rPh sb="8" eb="10">
      <t>ジム</t>
    </rPh>
    <rPh sb="10" eb="12">
      <t>クミアイ</t>
    </rPh>
    <phoneticPr fontId="29"/>
  </si>
  <si>
    <t>中城村北中城村清掃事務組合</t>
    <rPh sb="0" eb="3">
      <t>ナカグスクソン</t>
    </rPh>
    <rPh sb="3" eb="7">
      <t>キタナカグスクソン</t>
    </rPh>
    <rPh sb="7" eb="9">
      <t>セイソウ</t>
    </rPh>
    <rPh sb="9" eb="11">
      <t>ジム</t>
    </rPh>
    <rPh sb="11" eb="13">
      <t>クミアイ</t>
    </rPh>
    <phoneticPr fontId="29"/>
  </si>
  <si>
    <t>中城北中城消防組合</t>
    <rPh sb="0" eb="2">
      <t>ナカグスク</t>
    </rPh>
    <rPh sb="2" eb="5">
      <t>キタナカグスク</t>
    </rPh>
    <rPh sb="5" eb="7">
      <t>ショウボウ</t>
    </rPh>
    <rPh sb="7" eb="9">
      <t>クミアイ</t>
    </rPh>
    <phoneticPr fontId="29"/>
  </si>
  <si>
    <t>国頭地区行政事務組合</t>
    <rPh sb="0" eb="2">
      <t>クニガミ</t>
    </rPh>
    <rPh sb="2" eb="4">
      <t>チク</t>
    </rPh>
    <rPh sb="4" eb="6">
      <t>ギョウセイ</t>
    </rPh>
    <rPh sb="6" eb="8">
      <t>ジム</t>
    </rPh>
    <rPh sb="8" eb="10">
      <t>クミアイ</t>
    </rPh>
    <phoneticPr fontId="29"/>
  </si>
  <si>
    <t>比謝川行政事務組合</t>
    <rPh sb="0" eb="1">
      <t>ヒ</t>
    </rPh>
    <rPh sb="1" eb="2">
      <t>アヤマ</t>
    </rPh>
    <rPh sb="2" eb="3">
      <t>カワ</t>
    </rPh>
    <rPh sb="3" eb="5">
      <t>ギョウセイ</t>
    </rPh>
    <rPh sb="5" eb="7">
      <t>ジム</t>
    </rPh>
    <rPh sb="7" eb="9">
      <t>クミアイ</t>
    </rPh>
    <phoneticPr fontId="29"/>
  </si>
  <si>
    <t>那覇市・南風原町環境施設組合</t>
    <rPh sb="0" eb="3">
      <t>ナハシ</t>
    </rPh>
    <rPh sb="4" eb="8">
      <t>ハエバルチョウ</t>
    </rPh>
    <rPh sb="8" eb="10">
      <t>カンキョウ</t>
    </rPh>
    <rPh sb="10" eb="12">
      <t>シセツ</t>
    </rPh>
    <rPh sb="12" eb="14">
      <t>クミアイ</t>
    </rPh>
    <phoneticPr fontId="29"/>
  </si>
  <si>
    <t>中部北環境施設組合</t>
    <rPh sb="0" eb="2">
      <t>チュウブ</t>
    </rPh>
    <rPh sb="2" eb="3">
      <t>キタ</t>
    </rPh>
    <rPh sb="3" eb="5">
      <t>カンキョウ</t>
    </rPh>
    <rPh sb="5" eb="7">
      <t>シセツ</t>
    </rPh>
    <rPh sb="7" eb="9">
      <t>クミアイ</t>
    </rPh>
    <phoneticPr fontId="29"/>
  </si>
  <si>
    <t>沖縄県介護保険広域連合</t>
    <rPh sb="0" eb="3">
      <t>オキナワケン</t>
    </rPh>
    <rPh sb="3" eb="5">
      <t>カイゴ</t>
    </rPh>
    <rPh sb="5" eb="7">
      <t>ホケン</t>
    </rPh>
    <rPh sb="7" eb="9">
      <t>コウイキ</t>
    </rPh>
    <rPh sb="9" eb="11">
      <t>レンゴウ</t>
    </rPh>
    <phoneticPr fontId="29"/>
  </si>
  <si>
    <t>沖縄県後期高齢者医療広域連合</t>
    <rPh sb="0" eb="3">
      <t>オキナワケン</t>
    </rPh>
    <rPh sb="3" eb="5">
      <t>コウキ</t>
    </rPh>
    <rPh sb="5" eb="8">
      <t>コウレイシャ</t>
    </rPh>
    <rPh sb="8" eb="10">
      <t>イリョウ</t>
    </rPh>
    <rPh sb="10" eb="12">
      <t>コウイキ</t>
    </rPh>
    <rPh sb="12" eb="14">
      <t>レンゴウ</t>
    </rPh>
    <phoneticPr fontId="29"/>
  </si>
  <si>
    <t>沖縄県市町村自治会館管理組合</t>
    <rPh sb="0" eb="3">
      <t>オキナワケン</t>
    </rPh>
    <rPh sb="3" eb="6">
      <t>シチョウソン</t>
    </rPh>
    <rPh sb="6" eb="10">
      <t>ジチカイカン</t>
    </rPh>
    <rPh sb="10" eb="12">
      <t>カンリ</t>
    </rPh>
    <rPh sb="12" eb="14">
      <t>クミアイ</t>
    </rPh>
    <phoneticPr fontId="29"/>
  </si>
  <si>
    <t>本部町今帰仁村清掃施設組合</t>
    <rPh sb="0" eb="3">
      <t>モトブチョウ</t>
    </rPh>
    <rPh sb="3" eb="7">
      <t>ナキジンソン</t>
    </rPh>
    <rPh sb="7" eb="9">
      <t>セイソウ</t>
    </rPh>
    <rPh sb="9" eb="11">
      <t>シセツ</t>
    </rPh>
    <rPh sb="11" eb="13">
      <t>クミアイ</t>
    </rPh>
    <phoneticPr fontId="29"/>
  </si>
  <si>
    <t>本部町・今帰仁村消防組合</t>
    <rPh sb="0" eb="3">
      <t>モトブチョウ</t>
    </rPh>
    <rPh sb="4" eb="8">
      <t>ナキジンソン</t>
    </rPh>
    <rPh sb="8" eb="10">
      <t>ショウボウ</t>
    </rPh>
    <rPh sb="10" eb="12">
      <t>クミアイ</t>
    </rPh>
    <phoneticPr fontId="29"/>
  </si>
  <si>
    <t>教育・
福祉施設等
整備事業債</t>
    <rPh sb="0" eb="2">
      <t>キョウイク</t>
    </rPh>
    <rPh sb="4" eb="6">
      <t>フクシ</t>
    </rPh>
    <rPh sb="6" eb="8">
      <t>シセツ</t>
    </rPh>
    <rPh sb="8" eb="9">
      <t>トウ</t>
    </rPh>
    <rPh sb="10" eb="12">
      <t>セイビ</t>
    </rPh>
    <rPh sb="12" eb="14">
      <t>ジギョウ</t>
    </rPh>
    <rPh sb="14" eb="15">
      <t>サイ</t>
    </rPh>
    <phoneticPr fontId="29"/>
  </si>
  <si>
    <t>公共
事業等債</t>
    <rPh sb="0" eb="2">
      <t>コウキョウ</t>
    </rPh>
    <rPh sb="3" eb="5">
      <t>ジギョウ</t>
    </rPh>
    <rPh sb="5" eb="6">
      <t>トウ</t>
    </rPh>
    <rPh sb="6" eb="7">
      <t>サイ</t>
    </rPh>
    <phoneticPr fontId="29"/>
  </si>
  <si>
    <t>一般廃棄物
処理事業債</t>
    <rPh sb="0" eb="2">
      <t>イッパン</t>
    </rPh>
    <rPh sb="2" eb="5">
      <t>ハイキブツ</t>
    </rPh>
    <rPh sb="6" eb="8">
      <t>ショリ</t>
    </rPh>
    <rPh sb="8" eb="10">
      <t>ジギョウ</t>
    </rPh>
    <rPh sb="10" eb="11">
      <t>サイ</t>
    </rPh>
    <phoneticPr fontId="29"/>
  </si>
  <si>
    <t>一部事務組合等名</t>
    <rPh sb="0" eb="2">
      <t>イチブ</t>
    </rPh>
    <rPh sb="2" eb="4">
      <t>ジム</t>
    </rPh>
    <rPh sb="4" eb="6">
      <t>クミアイ</t>
    </rPh>
    <rPh sb="6" eb="7">
      <t>トウ</t>
    </rPh>
    <rPh sb="7" eb="8">
      <t>メイ</t>
    </rPh>
    <phoneticPr fontId="29"/>
  </si>
  <si>
    <t>施設整備
事業債
（一般
財源化分）</t>
    <rPh sb="0" eb="2">
      <t>シセツ</t>
    </rPh>
    <rPh sb="2" eb="4">
      <t>セイビ</t>
    </rPh>
    <rPh sb="5" eb="8">
      <t>ジギョウサイ</t>
    </rPh>
    <rPh sb="10" eb="12">
      <t>イッパン</t>
    </rPh>
    <rPh sb="13" eb="16">
      <t>ザイゲンカ</t>
    </rPh>
    <rPh sb="16" eb="17">
      <t>ブン</t>
    </rPh>
    <phoneticPr fontId="29"/>
  </si>
  <si>
    <t>公共用地
先行取得
等事業債</t>
    <rPh sb="0" eb="2">
      <t>コウキョウ</t>
    </rPh>
    <rPh sb="2" eb="4">
      <t>ヨウチ</t>
    </rPh>
    <rPh sb="5" eb="7">
      <t>センコウ</t>
    </rPh>
    <rPh sb="7" eb="9">
      <t>シュトク</t>
    </rPh>
    <rPh sb="10" eb="11">
      <t>トウ</t>
    </rPh>
    <rPh sb="11" eb="14">
      <t>ジギョウサイ</t>
    </rPh>
    <phoneticPr fontId="18"/>
  </si>
  <si>
    <t>うち
転貸によるもの</t>
    <rPh sb="3" eb="4">
      <t>テン</t>
    </rPh>
    <rPh sb="4" eb="5">
      <t>カ</t>
    </rPh>
    <phoneticPr fontId="29"/>
  </si>
  <si>
    <t>うち
一般廃棄物
処理事業債</t>
    <rPh sb="3" eb="5">
      <t>イッパン</t>
    </rPh>
    <rPh sb="5" eb="8">
      <t>ハイキブツ</t>
    </rPh>
    <rPh sb="9" eb="11">
      <t>ショリ</t>
    </rPh>
    <rPh sb="11" eb="13">
      <t>ジギョウ</t>
    </rPh>
    <rPh sb="13" eb="14">
      <t>サイ</t>
    </rPh>
    <phoneticPr fontId="29"/>
  </si>
  <si>
    <t>うち
一般補助
施設整備
事業等債</t>
    <rPh sb="3" eb="5">
      <t>イッパン</t>
    </rPh>
    <rPh sb="5" eb="7">
      <t>ホジョ</t>
    </rPh>
    <rPh sb="8" eb="10">
      <t>シセツ</t>
    </rPh>
    <rPh sb="10" eb="12">
      <t>セイビ</t>
    </rPh>
    <rPh sb="13" eb="15">
      <t>ジギョウ</t>
    </rPh>
    <rPh sb="15" eb="16">
      <t>トウ</t>
    </rPh>
    <rPh sb="16" eb="17">
      <t>サイ</t>
    </rPh>
    <phoneticPr fontId="29"/>
  </si>
  <si>
    <t>補助・直轄事業</t>
    <rPh sb="0" eb="2">
      <t>ホジョ</t>
    </rPh>
    <rPh sb="3" eb="5">
      <t>チョッカツ</t>
    </rPh>
    <rPh sb="5" eb="7">
      <t>ジギョウ</t>
    </rPh>
    <phoneticPr fontId="21"/>
  </si>
  <si>
    <t>(1)　 転　 用　 事　 業　 分</t>
    <rPh sb="5" eb="6">
      <t>テン</t>
    </rPh>
    <rPh sb="8" eb="9">
      <t>ヨウ</t>
    </rPh>
    <rPh sb="11" eb="12">
      <t>コト</t>
    </rPh>
    <rPh sb="14" eb="15">
      <t>ギョウ</t>
    </rPh>
    <rPh sb="17" eb="18">
      <t>ブン</t>
    </rPh>
    <phoneticPr fontId="18"/>
  </si>
  <si>
    <t>国の予算貸付・政府関係機関貸付債</t>
    <phoneticPr fontId="21"/>
  </si>
  <si>
    <t>うち地方道路整備臨時貸付金</t>
    <rPh sb="2" eb="4">
      <t>チホウ</t>
    </rPh>
    <rPh sb="4" eb="6">
      <t>ドウロ</t>
    </rPh>
    <rPh sb="6" eb="8">
      <t>セイビ</t>
    </rPh>
    <rPh sb="8" eb="10">
      <t>リンジ</t>
    </rPh>
    <rPh sb="10" eb="13">
      <t>カシツケキン</t>
    </rPh>
    <phoneticPr fontId="21"/>
  </si>
  <si>
    <t>臨時税収補填債</t>
    <rPh sb="4" eb="6">
      <t>ホテン</t>
    </rPh>
    <phoneticPr fontId="21"/>
  </si>
  <si>
    <t>（１）
転用事業分</t>
    <rPh sb="4" eb="6">
      <t>テンヨウ</t>
    </rPh>
    <rPh sb="6" eb="9">
      <t>ジギョウブン</t>
    </rPh>
    <phoneticPr fontId="18"/>
  </si>
  <si>
    <t>うち
地域活性化
事業債</t>
    <rPh sb="3" eb="5">
      <t>チイキ</t>
    </rPh>
    <rPh sb="5" eb="8">
      <t>カッセイカ</t>
    </rPh>
    <rPh sb="9" eb="12">
      <t>ジギョウサイ</t>
    </rPh>
    <phoneticPr fontId="29"/>
  </si>
  <si>
    <t>うち
防災対策
事業債</t>
    <rPh sb="3" eb="5">
      <t>ボウサイ</t>
    </rPh>
    <rPh sb="5" eb="7">
      <t>タイサク</t>
    </rPh>
    <rPh sb="8" eb="11">
      <t>ジギョウサイ</t>
    </rPh>
    <phoneticPr fontId="29"/>
  </si>
  <si>
    <t>うち
(新)緊急防災･
減災事業債</t>
    <rPh sb="4" eb="5">
      <t>シン</t>
    </rPh>
    <rPh sb="6" eb="8">
      <t>キンキュウ</t>
    </rPh>
    <rPh sb="8" eb="10">
      <t>ボウサイ</t>
    </rPh>
    <rPh sb="12" eb="14">
      <t>ゲンサイ</t>
    </rPh>
    <rPh sb="14" eb="17">
      <t>ジギョウサイ</t>
    </rPh>
    <phoneticPr fontId="18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</si>
  <si>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29"/>
  </si>
  <si>
    <t>（１）
転用事業分</t>
    <rPh sb="4" eb="6">
      <t>テンヨウ</t>
    </rPh>
    <rPh sb="6" eb="9">
      <t>ジギョウブン</t>
    </rPh>
    <phoneticPr fontId="18"/>
  </si>
  <si>
    <t>うち
地方道路
整備臨時
貸付金</t>
    <rPh sb="3" eb="5">
      <t>チホウ</t>
    </rPh>
    <rPh sb="5" eb="6">
      <t>ミチ</t>
    </rPh>
    <rPh sb="6" eb="7">
      <t>ミチ</t>
    </rPh>
    <rPh sb="8" eb="10">
      <t>セイビ</t>
    </rPh>
    <rPh sb="10" eb="11">
      <t>ノゾム</t>
    </rPh>
    <rPh sb="11" eb="12">
      <t>トキ</t>
    </rPh>
    <rPh sb="13" eb="15">
      <t>カシツケ</t>
    </rPh>
    <rPh sb="15" eb="16">
      <t>キン</t>
    </rPh>
    <phoneticPr fontId="29"/>
  </si>
  <si>
    <t>（３）
緊急防災・
減災事計画
に基づく
単独事業</t>
    <rPh sb="4" eb="6">
      <t>キンキュウ</t>
    </rPh>
    <rPh sb="6" eb="8">
      <t>ボウサイ</t>
    </rPh>
    <rPh sb="10" eb="11">
      <t>ゲン</t>
    </rPh>
    <rPh sb="11" eb="12">
      <t>サイ</t>
    </rPh>
    <rPh sb="12" eb="13">
      <t>コト</t>
    </rPh>
    <rPh sb="13" eb="15">
      <t>ケイカク</t>
    </rPh>
    <rPh sb="17" eb="18">
      <t>モト</t>
    </rPh>
    <rPh sb="21" eb="23">
      <t>タンドク</t>
    </rPh>
    <rPh sb="23" eb="25">
      <t>ジギョウ</t>
    </rPh>
    <phoneticPr fontId="29"/>
  </si>
  <si>
    <t>（４）
一般補助施設
整備等事業債</t>
    <rPh sb="4" eb="6">
      <t>イッパン</t>
    </rPh>
    <rPh sb="6" eb="8">
      <t>ホジョ</t>
    </rPh>
    <rPh sb="8" eb="10">
      <t>シセツ</t>
    </rPh>
    <rPh sb="11" eb="13">
      <t>セイビ</t>
    </rPh>
    <rPh sb="13" eb="14">
      <t>トウ</t>
    </rPh>
    <rPh sb="14" eb="17">
      <t>ジギョウサイ</t>
    </rPh>
    <phoneticPr fontId="29"/>
  </si>
  <si>
    <t>うち
(新)緊急防災
･減災事業債</t>
    <rPh sb="4" eb="5">
      <t>シン</t>
    </rPh>
    <rPh sb="6" eb="8">
      <t>キンキュウ</t>
    </rPh>
    <rPh sb="8" eb="10">
      <t>ボウサイ</t>
    </rPh>
    <rPh sb="12" eb="14">
      <t>ゲンサイ</t>
    </rPh>
    <rPh sb="14" eb="17">
      <t>ジギョウサイ</t>
    </rPh>
    <phoneticPr fontId="18"/>
  </si>
  <si>
    <t>一般補助
施設整備
等事業債</t>
    <rPh sb="0" eb="2">
      <t>イッパン</t>
    </rPh>
    <rPh sb="2" eb="4">
      <t>ホジョ</t>
    </rPh>
    <rPh sb="5" eb="7">
      <t>シセツ</t>
    </rPh>
    <rPh sb="7" eb="9">
      <t>セイビ</t>
    </rPh>
    <rPh sb="10" eb="11">
      <t>トウ</t>
    </rPh>
    <rPh sb="11" eb="13">
      <t>ジギョウ</t>
    </rPh>
    <rPh sb="13" eb="14">
      <t>サイ</t>
    </rPh>
    <phoneticPr fontId="29"/>
  </si>
  <si>
    <t>（３）
緊急防災・
減災事業計画に
基づく単独事業</t>
    <rPh sb="4" eb="6">
      <t>キンキュウ</t>
    </rPh>
    <rPh sb="6" eb="8">
      <t>ボウサイ</t>
    </rPh>
    <rPh sb="10" eb="11">
      <t>ゲン</t>
    </rPh>
    <rPh sb="11" eb="12">
      <t>サイ</t>
    </rPh>
    <rPh sb="12" eb="14">
      <t>ジギョウ</t>
    </rPh>
    <rPh sb="14" eb="16">
      <t>ケイカク</t>
    </rPh>
    <rPh sb="18" eb="19">
      <t>モト</t>
    </rPh>
    <rPh sb="21" eb="23">
      <t>タンドク</t>
    </rPh>
    <rPh sb="23" eb="25">
      <t>ジギョウ</t>
    </rPh>
    <phoneticPr fontId="29"/>
  </si>
  <si>
    <t>うち
地方道路等
整備事業債</t>
    <rPh sb="3" eb="5">
      <t>チホウ</t>
    </rPh>
    <rPh sb="5" eb="7">
      <t>ドウロ</t>
    </rPh>
    <rPh sb="7" eb="8">
      <t>トウ</t>
    </rPh>
    <rPh sb="9" eb="11">
      <t>セイビ</t>
    </rPh>
    <rPh sb="11" eb="14">
      <t>ジギョウサイ</t>
    </rPh>
    <phoneticPr fontId="29"/>
  </si>
  <si>
    <t>うち
臨時経済対策
事業債</t>
    <rPh sb="3" eb="5">
      <t>リンジ</t>
    </rPh>
    <rPh sb="5" eb="7">
      <t>ケイザイ</t>
    </rPh>
    <rPh sb="7" eb="9">
      <t>タイサク</t>
    </rPh>
    <rPh sb="10" eb="13">
      <t>ジギョウサイ</t>
    </rPh>
    <phoneticPr fontId="29"/>
  </si>
  <si>
    <t>うち
公共施設等適正
管理推進事業債</t>
    <phoneticPr fontId="18"/>
  </si>
  <si>
    <t>（単位：千円）</t>
    <phoneticPr fontId="18"/>
  </si>
  <si>
    <t xml:space="preserve">Ｄ </t>
    <phoneticPr fontId="21"/>
  </si>
  <si>
    <t>島尻消防組合</t>
    <rPh sb="0" eb="2">
      <t>シマジリ</t>
    </rPh>
    <rPh sb="2" eb="4">
      <t>ショウボウ</t>
    </rPh>
    <rPh sb="4" eb="6">
      <t>クミアイ</t>
    </rPh>
    <phoneticPr fontId="29"/>
  </si>
  <si>
    <t>防災・減災・国土強靱化緊急対策事業債</t>
    <rPh sb="0" eb="2">
      <t>ボウサイ</t>
    </rPh>
    <rPh sb="3" eb="5">
      <t>ゲンサイ</t>
    </rPh>
    <rPh sb="6" eb="10">
      <t>コクドキョウジン</t>
    </rPh>
    <rPh sb="10" eb="11">
      <t>カ</t>
    </rPh>
    <rPh sb="11" eb="13">
      <t>キンキュウ</t>
    </rPh>
    <rPh sb="13" eb="15">
      <t>タイサク</t>
    </rPh>
    <rPh sb="15" eb="18">
      <t>ジギョウサイ</t>
    </rPh>
    <phoneticPr fontId="21"/>
  </si>
  <si>
    <t>災     害     復     旧     事     業     債</t>
    <phoneticPr fontId="21"/>
  </si>
  <si>
    <t>防災・減災・国土強靱化緊急対策事業債</t>
    <rPh sb="0" eb="2">
      <t>ボウサイ</t>
    </rPh>
    <rPh sb="3" eb="5">
      <t>ゲンサイ</t>
    </rPh>
    <rPh sb="6" eb="8">
      <t>コクド</t>
    </rPh>
    <rPh sb="8" eb="10">
      <t>キョウジン</t>
    </rPh>
    <rPh sb="10" eb="11">
      <t>カ</t>
    </rPh>
    <rPh sb="11" eb="13">
      <t>キンキュウ</t>
    </rPh>
    <rPh sb="13" eb="15">
      <t>タイサク</t>
    </rPh>
    <rPh sb="15" eb="17">
      <t>ジギョウ</t>
    </rPh>
    <rPh sb="17" eb="18">
      <t>サイ</t>
    </rPh>
    <phoneticPr fontId="29"/>
  </si>
  <si>
    <t>うち
緊急自然災害
防止対策事業債</t>
    <rPh sb="3" eb="5">
      <t>キンキュウ</t>
    </rPh>
    <rPh sb="5" eb="7">
      <t>シゼン</t>
    </rPh>
    <rPh sb="7" eb="9">
      <t>サイガイ</t>
    </rPh>
    <rPh sb="10" eb="12">
      <t>ボウシ</t>
    </rPh>
    <rPh sb="12" eb="14">
      <t>タイサク</t>
    </rPh>
    <rPh sb="14" eb="16">
      <t>ジギョウ</t>
    </rPh>
    <rPh sb="16" eb="17">
      <t>サイ</t>
    </rPh>
    <phoneticPr fontId="29"/>
  </si>
  <si>
    <t>防災・減災・
国土強靱化
緊急対策事業債</t>
    <rPh sb="0" eb="2">
      <t>ボウサイ</t>
    </rPh>
    <rPh sb="3" eb="5">
      <t>ゲンサイ</t>
    </rPh>
    <rPh sb="7" eb="12">
      <t>コクドキョウジンカ</t>
    </rPh>
    <rPh sb="13" eb="15">
      <t>キンキュウ</t>
    </rPh>
    <rPh sb="15" eb="17">
      <t>タイサク</t>
    </rPh>
    <rPh sb="17" eb="20">
      <t>ジギョウサイ</t>
    </rPh>
    <phoneticPr fontId="29"/>
  </si>
  <si>
    <t>特別減収対策債</t>
    <rPh sb="0" eb="2">
      <t>トクベツ</t>
    </rPh>
    <rPh sb="2" eb="4">
      <t>ゲンシュウ</t>
    </rPh>
    <rPh sb="4" eb="6">
      <t>タイサク</t>
    </rPh>
    <rPh sb="6" eb="7">
      <t>サイ</t>
    </rPh>
    <phoneticPr fontId="21"/>
  </si>
  <si>
    <t>臨時財政特例債</t>
    <rPh sb="0" eb="2">
      <t>リンジ</t>
    </rPh>
    <rPh sb="2" eb="4">
      <t>ザイセイ</t>
    </rPh>
    <rPh sb="4" eb="7">
      <t>トクレイサイ</t>
    </rPh>
    <phoneticPr fontId="18"/>
  </si>
  <si>
    <t>うち
緊急浚渫
推進事業債</t>
    <rPh sb="3" eb="5">
      <t>キンキュウ</t>
    </rPh>
    <rPh sb="5" eb="7">
      <t>シュンセツ</t>
    </rPh>
    <rPh sb="8" eb="10">
      <t>スイシン</t>
    </rPh>
    <rPh sb="10" eb="12">
      <t>ジギョウ</t>
    </rPh>
    <rPh sb="12" eb="13">
      <t>サイ</t>
    </rPh>
    <phoneticPr fontId="29"/>
  </si>
  <si>
    <t>特別減収
対策債</t>
    <rPh sb="0" eb="2">
      <t>トクベツ</t>
    </rPh>
    <rPh sb="2" eb="4">
      <t>ゲンシュウ</t>
    </rPh>
    <rPh sb="5" eb="8">
      <t>タイサクサイ</t>
    </rPh>
    <phoneticPr fontId="29"/>
  </si>
  <si>
    <t>工業用水道事業債</t>
    <rPh sb="0" eb="3">
      <t>コウギョウヨウ</t>
    </rPh>
    <phoneticPr fontId="21"/>
  </si>
  <si>
    <t>うち脱炭素化推進事業債</t>
    <rPh sb="2" eb="11">
      <t>ダツタンソカスイシンジギョウサイ</t>
    </rPh>
    <phoneticPr fontId="29"/>
  </si>
  <si>
    <t>　　　調整債
 （R1～5年度分）</t>
    <rPh sb="3" eb="6">
      <t>チョウセイサイ</t>
    </rPh>
    <rPh sb="13" eb="16">
      <t>ネンドブン</t>
    </rPh>
    <phoneticPr fontId="29"/>
  </si>
  <si>
    <t>うち緊急自然災害防止対策事業債</t>
    <rPh sb="2" eb="15">
      <t>キンキュウシゼンサイガイボウシタイサクジギョウサイ</t>
    </rPh>
    <phoneticPr fontId="21"/>
  </si>
  <si>
    <t>うち緊急浚渫推進事業債</t>
    <rPh sb="2" eb="4">
      <t>キンキュウ</t>
    </rPh>
    <rPh sb="4" eb="6">
      <t>シュンセツ</t>
    </rPh>
    <rPh sb="6" eb="8">
      <t>スイシン</t>
    </rPh>
    <rPh sb="8" eb="10">
      <t>ジギョウ</t>
    </rPh>
    <rPh sb="10" eb="11">
      <t>サイ</t>
    </rPh>
    <phoneticPr fontId="21"/>
  </si>
  <si>
    <t>うち
地域再生事業債</t>
    <rPh sb="3" eb="5">
      <t>チイキ</t>
    </rPh>
    <rPh sb="5" eb="7">
      <t>サイセイ</t>
    </rPh>
    <rPh sb="7" eb="9">
      <t>ジギョウ</t>
    </rPh>
    <rPh sb="9" eb="10">
      <t>サイ</t>
    </rPh>
    <phoneticPr fontId="29"/>
  </si>
  <si>
    <t>うち
脱炭素化
推進事業債債</t>
    <rPh sb="3" eb="4">
      <t>ダツ</t>
    </rPh>
    <rPh sb="4" eb="6">
      <t>タンソ</t>
    </rPh>
    <rPh sb="6" eb="7">
      <t>カ</t>
    </rPh>
    <rPh sb="8" eb="10">
      <t>スイシン</t>
    </rPh>
    <rPh sb="10" eb="12">
      <t>ジギョウ</t>
    </rPh>
    <rPh sb="12" eb="13">
      <t>サイ</t>
    </rPh>
    <rPh sb="13" eb="14">
      <t>サイ</t>
    </rPh>
    <phoneticPr fontId="29"/>
  </si>
  <si>
    <t>うち
地域再生事業債</t>
    <rPh sb="3" eb="10">
      <t>チイキサイセイジギョウサイ</t>
    </rPh>
    <phoneticPr fontId="29"/>
  </si>
  <si>
    <t>うち
脱炭素化
推進事業債</t>
    <rPh sb="3" eb="4">
      <t>ダツ</t>
    </rPh>
    <rPh sb="4" eb="6">
      <t>タンソ</t>
    </rPh>
    <rPh sb="6" eb="7">
      <t>カ</t>
    </rPh>
    <rPh sb="8" eb="10">
      <t>スイシン</t>
    </rPh>
    <rPh sb="10" eb="12">
      <t>ジギョウ</t>
    </rPh>
    <rPh sb="12" eb="13">
      <t>サイ</t>
    </rPh>
    <phoneticPr fontId="29"/>
  </si>
  <si>
    <t>うち公共施設等適正管理推進事業債</t>
    <rPh sb="2" eb="3">
      <t>コウ</t>
    </rPh>
    <rPh sb="3" eb="4">
      <t>トモ</t>
    </rPh>
    <rPh sb="4" eb="5">
      <t>シ</t>
    </rPh>
    <rPh sb="5" eb="6">
      <t>セツ</t>
    </rPh>
    <rPh sb="6" eb="7">
      <t>トウ</t>
    </rPh>
    <rPh sb="7" eb="8">
      <t>テキ</t>
    </rPh>
    <rPh sb="8" eb="9">
      <t>タダシ</t>
    </rPh>
    <rPh sb="9" eb="10">
      <t>カン</t>
    </rPh>
    <rPh sb="10" eb="11">
      <t>リ</t>
    </rPh>
    <rPh sb="11" eb="12">
      <t>スイ</t>
    </rPh>
    <rPh sb="12" eb="13">
      <t>ススム</t>
    </rPh>
    <rPh sb="13" eb="14">
      <t>コト</t>
    </rPh>
    <rPh sb="14" eb="15">
      <t>ゴウ</t>
    </rPh>
    <rPh sb="15" eb="16">
      <t>サイ</t>
    </rPh>
    <phoneticPr fontId="21"/>
  </si>
  <si>
    <t>（１）令和６年度末地方債現在高</t>
    <rPh sb="3" eb="5">
      <t>レイワ</t>
    </rPh>
    <phoneticPr fontId="21"/>
  </si>
  <si>
    <t>令和５年度末
現在高</t>
    <rPh sb="0" eb="2">
      <t>レイワ</t>
    </rPh>
    <phoneticPr fontId="21"/>
  </si>
  <si>
    <t>令和６年度
発行額</t>
    <rPh sb="0" eb="2">
      <t>レイワ</t>
    </rPh>
    <phoneticPr fontId="21"/>
  </si>
  <si>
    <t>令和６年度元利償還額</t>
    <rPh sb="0" eb="2">
      <t>レイワ</t>
    </rPh>
    <rPh sb="9" eb="10">
      <t>ガク</t>
    </rPh>
    <phoneticPr fontId="21"/>
  </si>
  <si>
    <t>令和６年度末
現在高</t>
    <rPh sb="0" eb="2">
      <t>レイワ</t>
    </rPh>
    <rPh sb="7" eb="9">
      <t>ゲンザイ</t>
    </rPh>
    <rPh sb="9" eb="10">
      <t>タカ</t>
    </rPh>
    <phoneticPr fontId="21"/>
  </si>
  <si>
    <t>うち子ども・子育て支援事業債</t>
    <rPh sb="2" eb="3">
      <t>コ</t>
    </rPh>
    <rPh sb="6" eb="8">
      <t>コソダ</t>
    </rPh>
    <rPh sb="9" eb="11">
      <t>シエン</t>
    </rPh>
    <rPh sb="11" eb="13">
      <t>ジギョウ</t>
    </rPh>
    <rPh sb="13" eb="14">
      <t>サイ</t>
    </rPh>
    <phoneticPr fontId="29"/>
  </si>
  <si>
    <t>減収補填債(昭和61、　平成5～7、9～30年度分
令和1～6年度分)</t>
    <rPh sb="2" eb="4">
      <t>ホテン</t>
    </rPh>
    <rPh sb="26" eb="28">
      <t>レイワ</t>
    </rPh>
    <rPh sb="31" eb="34">
      <t>ネンドブン</t>
    </rPh>
    <phoneticPr fontId="21"/>
  </si>
  <si>
    <t>減収補填債特例分（平成14・19～30年度分
令和1～6年度分)</t>
    <rPh sb="0" eb="2">
      <t>ゲンシュウ</t>
    </rPh>
    <rPh sb="2" eb="4">
      <t>ホテン</t>
    </rPh>
    <rPh sb="4" eb="5">
      <t>サイ</t>
    </rPh>
    <rPh sb="5" eb="7">
      <t>トクレイ</t>
    </rPh>
    <rPh sb="7" eb="8">
      <t>ブン</t>
    </rPh>
    <phoneticPr fontId="21"/>
  </si>
  <si>
    <t>調整債（令和1～6年度分）</t>
    <rPh sb="4" eb="6">
      <t>レイワ</t>
    </rPh>
    <phoneticPr fontId="21"/>
  </si>
  <si>
    <t>ア．令和６年度地方債発行額　（ア）市町村・普通会計</t>
    <rPh sb="2" eb="4">
      <t>レイワ</t>
    </rPh>
    <rPh sb="5" eb="7">
      <t>ネンド</t>
    </rPh>
    <rPh sb="7" eb="10">
      <t>チホウサイ</t>
    </rPh>
    <rPh sb="10" eb="13">
      <t>ハッコウガク</t>
    </rPh>
    <rPh sb="17" eb="20">
      <t>シチョウソン</t>
    </rPh>
    <rPh sb="21" eb="23">
      <t>フツウ</t>
    </rPh>
    <rPh sb="23" eb="25">
      <t>カイケイ</t>
    </rPh>
    <phoneticPr fontId="29"/>
  </si>
  <si>
    <t>うち
こども・子育て
支援事業債</t>
    <rPh sb="7" eb="9">
      <t>コソダ</t>
    </rPh>
    <rPh sb="11" eb="16">
      <t>シエンジギョウサイ</t>
    </rPh>
    <phoneticPr fontId="29"/>
  </si>
  <si>
    <t>ア．令和６年度地方債発行額　（ウ）一部事務組合等・普通会計</t>
    <rPh sb="2" eb="4">
      <t>レイワ</t>
    </rPh>
    <rPh sb="5" eb="7">
      <t>ネンド</t>
    </rPh>
    <rPh sb="7" eb="10">
      <t>チホウサイ</t>
    </rPh>
    <rPh sb="10" eb="13">
      <t>ハッコウガク</t>
    </rPh>
    <rPh sb="17" eb="19">
      <t>イチブ</t>
    </rPh>
    <rPh sb="19" eb="21">
      <t>ジム</t>
    </rPh>
    <rPh sb="21" eb="23">
      <t>クミアイ</t>
    </rPh>
    <rPh sb="23" eb="24">
      <t>トウ</t>
    </rPh>
    <rPh sb="25" eb="27">
      <t>フツウ</t>
    </rPh>
    <rPh sb="27" eb="29">
      <t>カイケイ</t>
    </rPh>
    <phoneticPr fontId="29"/>
  </si>
  <si>
    <t>イ．令和６年度末地方債現在高　（ア）市町村・普通会計</t>
    <rPh sb="2" eb="4">
      <t>レイワ</t>
    </rPh>
    <rPh sb="5" eb="7">
      <t>ネンド</t>
    </rPh>
    <rPh sb="7" eb="8">
      <t>マツ</t>
    </rPh>
    <rPh sb="8" eb="11">
      <t>チホウサイ</t>
    </rPh>
    <rPh sb="11" eb="13">
      <t>ゲンザイ</t>
    </rPh>
    <rPh sb="13" eb="14">
      <t>ダカ</t>
    </rPh>
    <rPh sb="18" eb="21">
      <t>シチョウソン</t>
    </rPh>
    <rPh sb="22" eb="24">
      <t>フツウ</t>
    </rPh>
    <rPh sb="24" eb="26">
      <t>カイケイ</t>
    </rPh>
    <phoneticPr fontId="29"/>
  </si>
  <si>
    <t>イ．令和６年度末地方債現在高　（ウ）一部事務組合・普通会計</t>
    <rPh sb="2" eb="4">
      <t>レイワ</t>
    </rPh>
    <rPh sb="5" eb="7">
      <t>ネンド</t>
    </rPh>
    <rPh sb="7" eb="8">
      <t>マツ</t>
    </rPh>
    <rPh sb="8" eb="11">
      <t>チホウサイ</t>
    </rPh>
    <rPh sb="11" eb="14">
      <t>ゲンザイダカ</t>
    </rPh>
    <rPh sb="18" eb="20">
      <t>イチブ</t>
    </rPh>
    <rPh sb="20" eb="22">
      <t>ジム</t>
    </rPh>
    <rPh sb="22" eb="24">
      <t>クミアイ</t>
    </rPh>
    <rPh sb="25" eb="27">
      <t>フツウ</t>
    </rPh>
    <rPh sb="27" eb="29">
      <t>カイケイ</t>
    </rPh>
    <phoneticPr fontId="29"/>
  </si>
  <si>
    <t>　　　調整債
 （R1～6年度分）</t>
    <rPh sb="3" eb="6">
      <t>チョウセイサイ</t>
    </rPh>
    <rPh sb="13" eb="16">
      <t>ネンドブン</t>
    </rPh>
    <phoneticPr fontId="29"/>
  </si>
  <si>
    <t>観光・その他事業債（法適）</t>
    <rPh sb="10" eb="11">
      <t>ホウ</t>
    </rPh>
    <rPh sb="11" eb="12">
      <t>テキ</t>
    </rPh>
    <phoneticPr fontId="21"/>
  </si>
  <si>
    <t>観光・その他事業債（法非適）</t>
    <phoneticPr fontId="21"/>
  </si>
  <si>
    <t>令和５年度末
現在高</t>
  </si>
  <si>
    <t>令和６年度
発行額</t>
  </si>
  <si>
    <t>令和６年度元利償還額</t>
  </si>
  <si>
    <t>令和６年度末
現在高</t>
  </si>
  <si>
    <t>合　　　　　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</si>
</sst>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_);[Red]\(0\)"/>
    <numFmt numFmtId="177" formatCode="#,##0_ "/>
    <numFmt numFmtId="178" formatCode="#,##0;&quot;△ &quot;#,##0;&quot;-&quot;"/>
  </numFmts>
  <fonts count="56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明朝"/>
      <family val="2"/>
      <charset val="128"/>
    </font>
    <font>
      <b/>
      <sz val="13"/>
      <color theme="3"/>
      <name val="ＭＳ 明朝"/>
      <family val="2"/>
      <charset val="128"/>
    </font>
    <font>
      <b/>
      <sz val="11"/>
      <color theme="3"/>
      <name val="ＭＳ 明朝"/>
      <family val="2"/>
      <charset val="128"/>
    </font>
    <font>
      <sz val="12"/>
      <color rgb="FF006100"/>
      <name val="ＭＳ 明朝"/>
      <family val="2"/>
      <charset val="128"/>
    </font>
    <font>
      <sz val="12"/>
      <color rgb="FF9C0006"/>
      <name val="ＭＳ 明朝"/>
      <family val="2"/>
      <charset val="128"/>
    </font>
    <font>
      <sz val="12"/>
      <color rgb="FF9C6500"/>
      <name val="ＭＳ 明朝"/>
      <family val="2"/>
      <charset val="128"/>
    </font>
    <font>
      <sz val="12"/>
      <color rgb="FF3F3F76"/>
      <name val="ＭＳ 明朝"/>
      <family val="2"/>
      <charset val="128"/>
    </font>
    <font>
      <b/>
      <sz val="12"/>
      <color rgb="FF3F3F3F"/>
      <name val="ＭＳ 明朝"/>
      <family val="2"/>
      <charset val="128"/>
    </font>
    <font>
      <b/>
      <sz val="12"/>
      <color rgb="FFFA7D00"/>
      <name val="ＭＳ 明朝"/>
      <family val="2"/>
      <charset val="128"/>
    </font>
    <font>
      <sz val="12"/>
      <color rgb="FFFA7D00"/>
      <name val="ＭＳ 明朝"/>
      <family val="2"/>
      <charset val="128"/>
    </font>
    <font>
      <b/>
      <sz val="12"/>
      <color theme="0"/>
      <name val="ＭＳ 明朝"/>
      <family val="2"/>
      <charset val="128"/>
    </font>
    <font>
      <sz val="12"/>
      <color rgb="FFFF0000"/>
      <name val="ＭＳ 明朝"/>
      <family val="2"/>
      <charset val="128"/>
    </font>
    <font>
      <i/>
      <sz val="12"/>
      <color rgb="FF7F7F7F"/>
      <name val="ＭＳ 明朝"/>
      <family val="2"/>
      <charset val="128"/>
    </font>
    <font>
      <b/>
      <sz val="12"/>
      <color theme="1"/>
      <name val="ＭＳ 明朝"/>
      <family val="2"/>
      <charset val="128"/>
    </font>
    <font>
      <sz val="12"/>
      <color theme="0"/>
      <name val="ＭＳ 明朝"/>
      <family val="2"/>
      <charset val="128"/>
    </font>
    <font>
      <sz val="6"/>
      <name val="ＭＳ 明朝"/>
      <family val="2"/>
      <charset val="128"/>
    </font>
    <font>
      <sz val="14"/>
      <name val="ＭＳ 明朝"/>
      <family val="1"/>
      <charset val="128"/>
    </font>
    <font>
      <sz val="18"/>
      <name val="ＭＳ Ｐゴシック"/>
      <family val="3"/>
      <charset val="128"/>
    </font>
    <font>
      <sz val="7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Ｐゴシック"/>
      <family val="3"/>
      <charset val="128"/>
    </font>
    <font>
      <u/>
      <sz val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color indexed="12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  <font>
      <sz val="7.5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4"/>
      <color rgb="FFFF0000"/>
      <name val="ＭＳ Ｐゴシック"/>
      <family val="3"/>
      <charset val="128"/>
    </font>
    <font>
      <sz val="7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7" fontId="19" fillId="0" borderId="0"/>
    <xf numFmtId="0" fontId="27" fillId="0" borderId="0"/>
    <xf numFmtId="0" fontId="27" fillId="0" borderId="0"/>
    <xf numFmtId="38" fontId="31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0" borderId="0"/>
  </cellStyleXfs>
  <cellXfs count="509">
    <xf numFmtId="0" fontId="0" fillId="0" borderId="0" xfId="0">
      <alignment vertical="center"/>
    </xf>
    <xf numFmtId="37" fontId="23" fillId="0" borderId="0" xfId="42" applyFont="1" applyAlignment="1">
      <alignment horizontal="left"/>
    </xf>
    <xf numFmtId="37" fontId="25" fillId="0" borderId="0" xfId="42" applyFont="1"/>
    <xf numFmtId="37" fontId="19" fillId="0" borderId="0" xfId="42"/>
    <xf numFmtId="37" fontId="26" fillId="0" borderId="0" xfId="42" applyFont="1" applyAlignment="1">
      <alignment horizontal="right"/>
    </xf>
    <xf numFmtId="37" fontId="24" fillId="0" borderId="0" xfId="42" applyFont="1" applyAlignment="1">
      <alignment horizontal="left"/>
    </xf>
    <xf numFmtId="37" fontId="23" fillId="0" borderId="0" xfId="42" applyFont="1"/>
    <xf numFmtId="0" fontId="28" fillId="33" borderId="23" xfId="43" applyFont="1" applyFill="1" applyBorder="1" applyAlignment="1">
      <alignment horizontal="right" vertical="center"/>
    </xf>
    <xf numFmtId="0" fontId="28" fillId="33" borderId="23" xfId="44" applyFont="1" applyFill="1" applyBorder="1" applyAlignment="1">
      <alignment horizontal="centerContinuous" vertical="center"/>
    </xf>
    <xf numFmtId="0" fontId="28" fillId="33" borderId="23" xfId="43" applyFont="1" applyFill="1" applyBorder="1" applyAlignment="1">
      <alignment horizontal="left" vertical="center"/>
    </xf>
    <xf numFmtId="0" fontId="28" fillId="33" borderId="23" xfId="44" applyFont="1" applyFill="1" applyBorder="1" applyAlignment="1">
      <alignment vertical="center"/>
    </xf>
    <xf numFmtId="0" fontId="28" fillId="33" borderId="24" xfId="44" applyFont="1" applyFill="1" applyBorder="1" applyAlignment="1">
      <alignment vertical="center"/>
    </xf>
    <xf numFmtId="0" fontId="27" fillId="33" borderId="23" xfId="44" applyFill="1" applyBorder="1" applyAlignment="1">
      <alignment vertical="center"/>
    </xf>
    <xf numFmtId="0" fontId="28" fillId="33" borderId="23" xfId="44" quotePrefix="1" applyFont="1" applyFill="1" applyBorder="1" applyAlignment="1">
      <alignment horizontal="centerContinuous" vertical="center"/>
    </xf>
    <xf numFmtId="0" fontId="28" fillId="0" borderId="23" xfId="43" applyFont="1" applyBorder="1" applyAlignment="1">
      <alignment vertical="center"/>
    </xf>
    <xf numFmtId="0" fontId="28" fillId="0" borderId="23" xfId="43" applyFont="1" applyBorder="1" applyAlignment="1">
      <alignment horizontal="left" vertical="center"/>
    </xf>
    <xf numFmtId="0" fontId="27" fillId="0" borderId="23" xfId="43" applyBorder="1" applyAlignment="1">
      <alignment vertical="center"/>
    </xf>
    <xf numFmtId="0" fontId="28" fillId="33" borderId="23" xfId="43" applyFont="1" applyFill="1" applyBorder="1" applyAlignment="1">
      <alignment vertical="center"/>
    </xf>
    <xf numFmtId="0" fontId="28" fillId="33" borderId="23" xfId="43" applyFont="1" applyFill="1" applyBorder="1" applyAlignment="1">
      <alignment horizontal="center" vertical="center"/>
    </xf>
    <xf numFmtId="0" fontId="28" fillId="0" borderId="23" xfId="43" applyFont="1" applyBorder="1" applyAlignment="1">
      <alignment horizontal="right" vertical="center"/>
    </xf>
    <xf numFmtId="0" fontId="28" fillId="33" borderId="24" xfId="43" applyFont="1" applyFill="1" applyBorder="1" applyAlignment="1">
      <alignment horizontal="right" vertical="center"/>
    </xf>
    <xf numFmtId="37" fontId="23" fillId="0" borderId="27" xfId="42" applyFont="1" applyBorder="1" applyAlignment="1">
      <alignment vertical="center" wrapText="1"/>
    </xf>
    <xf numFmtId="37" fontId="25" fillId="0" borderId="27" xfId="42" applyFont="1" applyBorder="1" applyAlignment="1">
      <alignment horizontal="center" vertical="center" wrapText="1"/>
    </xf>
    <xf numFmtId="37" fontId="25" fillId="0" borderId="27" xfId="42" applyFont="1" applyBorder="1" applyAlignment="1">
      <alignment horizontal="center" vertical="center"/>
    </xf>
    <xf numFmtId="0" fontId="28" fillId="0" borderId="23" xfId="43" quotePrefix="1" applyFont="1" applyBorder="1" applyAlignment="1">
      <alignment horizontal="centerContinuous" vertical="center"/>
    </xf>
    <xf numFmtId="0" fontId="28" fillId="0" borderId="23" xfId="43" applyFont="1" applyBorder="1" applyAlignment="1">
      <alignment horizontal="centerContinuous" vertical="center"/>
    </xf>
    <xf numFmtId="0" fontId="28" fillId="0" borderId="23" xfId="43" applyFont="1" applyBorder="1" applyAlignment="1">
      <alignment horizontal="center" vertical="center"/>
    </xf>
    <xf numFmtId="0" fontId="27" fillId="0" borderId="23" xfId="43" applyBorder="1" applyAlignment="1">
      <alignment horizontal="right" vertical="center"/>
    </xf>
    <xf numFmtId="0" fontId="27" fillId="0" borderId="23" xfId="43" applyBorder="1" applyAlignment="1">
      <alignment horizontal="centerContinuous" vertical="center"/>
    </xf>
    <xf numFmtId="0" fontId="28" fillId="0" borderId="24" xfId="43" applyFont="1" applyBorder="1" applyAlignment="1">
      <alignment horizontal="right" vertical="center"/>
    </xf>
    <xf numFmtId="37" fontId="25" fillId="0" borderId="27" xfId="42" applyFont="1" applyBorder="1" applyAlignment="1">
      <alignment horizontal="right" vertical="center"/>
    </xf>
    <xf numFmtId="37" fontId="25" fillId="0" borderId="27" xfId="42" applyFont="1" applyBorder="1" applyAlignment="1">
      <alignment vertical="center"/>
    </xf>
    <xf numFmtId="0" fontId="27" fillId="0" borderId="23" xfId="43" applyBorder="1" applyAlignment="1">
      <alignment horizontal="center" vertical="center"/>
    </xf>
    <xf numFmtId="0" fontId="28" fillId="33" borderId="23" xfId="44" applyFont="1" applyFill="1" applyBorder="1" applyAlignment="1">
      <alignment horizontal="center" vertical="center"/>
    </xf>
    <xf numFmtId="0" fontId="28" fillId="33" borderId="23" xfId="44" applyFont="1" applyFill="1" applyBorder="1" applyAlignment="1">
      <alignment horizontal="left" vertical="center"/>
    </xf>
    <xf numFmtId="0" fontId="28" fillId="33" borderId="23" xfId="44" applyFont="1" applyFill="1" applyBorder="1" applyAlignment="1">
      <alignment horizontal="right" vertical="center"/>
    </xf>
    <xf numFmtId="0" fontId="28" fillId="33" borderId="24" xfId="44" applyFont="1" applyFill="1" applyBorder="1" applyAlignment="1">
      <alignment horizontal="right" vertical="center"/>
    </xf>
    <xf numFmtId="0" fontId="25" fillId="0" borderId="37" xfId="42" quotePrefix="1" applyNumberFormat="1" applyFont="1" applyBorder="1" applyAlignment="1">
      <alignment horizontal="distributed" vertical="center" shrinkToFit="1"/>
    </xf>
    <xf numFmtId="0" fontId="28" fillId="33" borderId="42" xfId="44" applyFont="1" applyFill="1" applyBorder="1" applyAlignment="1">
      <alignment horizontal="left" vertical="center"/>
    </xf>
    <xf numFmtId="0" fontId="28" fillId="33" borderId="42" xfId="44" applyFont="1" applyFill="1" applyBorder="1" applyAlignment="1">
      <alignment horizontal="right" vertical="center"/>
    </xf>
    <xf numFmtId="0" fontId="28" fillId="33" borderId="42" xfId="44" applyFont="1" applyFill="1" applyBorder="1" applyAlignment="1">
      <alignment horizontal="distributed" vertical="center"/>
    </xf>
    <xf numFmtId="0" fontId="32" fillId="33" borderId="38" xfId="44" applyFont="1" applyFill="1" applyBorder="1" applyAlignment="1">
      <alignment vertical="center"/>
    </xf>
    <xf numFmtId="0" fontId="28" fillId="0" borderId="42" xfId="43" applyFont="1" applyBorder="1" applyAlignment="1">
      <alignment horizontal="center" vertical="center"/>
    </xf>
    <xf numFmtId="0" fontId="28" fillId="0" borderId="42" xfId="43" applyFont="1" applyBorder="1" applyAlignment="1">
      <alignment horizontal="left" vertical="center"/>
    </xf>
    <xf numFmtId="0" fontId="28" fillId="0" borderId="42" xfId="43" applyFont="1" applyBorder="1" applyAlignment="1">
      <alignment horizontal="right" vertical="center"/>
    </xf>
    <xf numFmtId="0" fontId="28" fillId="0" borderId="42" xfId="43" applyFont="1" applyBorder="1" applyAlignment="1">
      <alignment horizontal="distributed" vertical="center"/>
    </xf>
    <xf numFmtId="0" fontId="32" fillId="0" borderId="38" xfId="43" applyFont="1" applyBorder="1" applyAlignment="1">
      <alignment vertical="center"/>
    </xf>
    <xf numFmtId="0" fontId="32" fillId="0" borderId="24" xfId="43" applyFont="1" applyBorder="1" applyAlignment="1">
      <alignment horizontal="right" vertical="center"/>
    </xf>
    <xf numFmtId="38" fontId="28" fillId="0" borderId="23" xfId="46" applyFont="1" applyFill="1" applyBorder="1" applyAlignment="1">
      <alignment horizontal="center" vertical="center"/>
    </xf>
    <xf numFmtId="0" fontId="27" fillId="0" borderId="23" xfId="43" applyBorder="1"/>
    <xf numFmtId="0" fontId="28" fillId="0" borderId="24" xfId="43" applyFont="1" applyBorder="1" applyAlignment="1">
      <alignment vertical="center"/>
    </xf>
    <xf numFmtId="0" fontId="28" fillId="33" borderId="37" xfId="44" applyFont="1" applyFill="1" applyBorder="1" applyAlignment="1">
      <alignment horizontal="centerContinuous" vertical="center"/>
    </xf>
    <xf numFmtId="0" fontId="28" fillId="33" borderId="42" xfId="43" applyFont="1" applyFill="1" applyBorder="1" applyAlignment="1">
      <alignment horizontal="center" vertical="center"/>
    </xf>
    <xf numFmtId="0" fontId="28" fillId="33" borderId="42" xfId="43" applyFont="1" applyFill="1" applyBorder="1" applyAlignment="1">
      <alignment horizontal="left" vertical="center"/>
    </xf>
    <xf numFmtId="0" fontId="27" fillId="33" borderId="42" xfId="43" applyFill="1" applyBorder="1" applyAlignment="1">
      <alignment horizontal="centerContinuous" vertical="center"/>
    </xf>
    <xf numFmtId="0" fontId="28" fillId="33" borderId="42" xfId="43" applyFont="1" applyFill="1" applyBorder="1" applyAlignment="1">
      <alignment horizontal="centerContinuous" vertical="center"/>
    </xf>
    <xf numFmtId="0" fontId="28" fillId="33" borderId="42" xfId="43" applyFont="1" applyFill="1" applyBorder="1" applyAlignment="1">
      <alignment horizontal="right" vertical="center"/>
    </xf>
    <xf numFmtId="0" fontId="22" fillId="33" borderId="42" xfId="43" applyFont="1" applyFill="1" applyBorder="1" applyAlignment="1">
      <alignment horizontal="left" vertical="center"/>
    </xf>
    <xf numFmtId="0" fontId="27" fillId="33" borderId="42" xfId="43" applyFill="1" applyBorder="1" applyAlignment="1">
      <alignment vertical="center"/>
    </xf>
    <xf numFmtId="0" fontId="22" fillId="33" borderId="42" xfId="43" applyFont="1" applyFill="1" applyBorder="1" applyAlignment="1">
      <alignment horizontal="center" vertical="center"/>
    </xf>
    <xf numFmtId="0" fontId="28" fillId="33" borderId="38" xfId="43" applyFont="1" applyFill="1" applyBorder="1" applyAlignment="1">
      <alignment horizontal="right" vertical="center"/>
    </xf>
    <xf numFmtId="0" fontId="22" fillId="0" borderId="23" xfId="43" applyFont="1" applyBorder="1" applyAlignment="1">
      <alignment vertical="center"/>
    </xf>
    <xf numFmtId="0" fontId="22" fillId="0" borderId="23" xfId="43" applyFont="1" applyBorder="1" applyAlignment="1">
      <alignment horizontal="center" vertical="center"/>
    </xf>
    <xf numFmtId="0" fontId="22" fillId="0" borderId="23" xfId="43" applyFont="1" applyBorder="1" applyAlignment="1">
      <alignment horizontal="right" vertical="center"/>
    </xf>
    <xf numFmtId="0" fontId="28" fillId="0" borderId="37" xfId="43" applyFont="1" applyBorder="1" applyAlignment="1">
      <alignment horizontal="left" vertical="center"/>
    </xf>
    <xf numFmtId="37" fontId="25" fillId="0" borderId="59" xfId="42" quotePrefix="1" applyFont="1" applyBorder="1" applyAlignment="1">
      <alignment horizontal="left" vertical="center"/>
    </xf>
    <xf numFmtId="37" fontId="25" fillId="0" borderId="44" xfId="42" quotePrefix="1" applyFont="1" applyBorder="1" applyAlignment="1">
      <alignment horizontal="left" vertical="center"/>
    </xf>
    <xf numFmtId="37" fontId="25" fillId="0" borderId="0" xfId="42" applyFont="1" applyAlignment="1">
      <alignment horizontal="left"/>
    </xf>
    <xf numFmtId="37" fontId="35" fillId="0" borderId="0" xfId="42" applyFont="1"/>
    <xf numFmtId="37" fontId="25" fillId="0" borderId="0" xfId="42" applyFont="1" applyAlignment="1">
      <alignment horizontal="right"/>
    </xf>
    <xf numFmtId="37" fontId="25" fillId="0" borderId="0" xfId="42" quotePrefix="1" applyFont="1"/>
    <xf numFmtId="0" fontId="26" fillId="0" borderId="0" xfId="47" applyFont="1">
      <alignment vertical="center"/>
    </xf>
    <xf numFmtId="0" fontId="25" fillId="0" borderId="0" xfId="47" applyFont="1">
      <alignment vertical="center"/>
    </xf>
    <xf numFmtId="0" fontId="26" fillId="0" borderId="0" xfId="47" applyFont="1" applyAlignment="1">
      <alignment horizontal="right" vertical="center"/>
    </xf>
    <xf numFmtId="178" fontId="26" fillId="0" borderId="0" xfId="47" applyNumberFormat="1" applyFont="1">
      <alignment vertical="center"/>
    </xf>
    <xf numFmtId="0" fontId="24" fillId="0" borderId="62" xfId="47" applyFont="1" applyBorder="1">
      <alignment vertical="center"/>
    </xf>
    <xf numFmtId="0" fontId="26" fillId="0" borderId="62" xfId="47" applyFont="1" applyBorder="1">
      <alignment vertical="center"/>
    </xf>
    <xf numFmtId="0" fontId="26" fillId="0" borderId="62" xfId="47" applyFont="1" applyBorder="1" applyAlignment="1">
      <alignment horizontal="right"/>
    </xf>
    <xf numFmtId="0" fontId="38" fillId="0" borderId="0" xfId="47" applyFont="1">
      <alignment vertical="center"/>
    </xf>
    <xf numFmtId="0" fontId="37" fillId="0" borderId="0" xfId="47" applyFont="1">
      <alignment vertical="center"/>
    </xf>
    <xf numFmtId="0" fontId="26" fillId="0" borderId="23" xfId="47" applyFont="1" applyBorder="1">
      <alignment vertical="center"/>
    </xf>
    <xf numFmtId="0" fontId="39" fillId="0" borderId="0" xfId="47" applyFont="1" applyAlignment="1">
      <alignment horizontal="left" vertical="center"/>
    </xf>
    <xf numFmtId="0" fontId="31" fillId="0" borderId="0" xfId="47" applyAlignment="1">
      <alignment horizontal="center" vertical="center" textRotation="255"/>
    </xf>
    <xf numFmtId="0" fontId="31" fillId="34" borderId="0" xfId="47" applyFill="1" applyAlignment="1">
      <alignment horizontal="center" vertical="center" textRotation="255" wrapText="1"/>
    </xf>
    <xf numFmtId="0" fontId="26" fillId="0" borderId="0" xfId="47" applyFont="1" applyAlignment="1">
      <alignment vertical="center" textRotation="255"/>
    </xf>
    <xf numFmtId="0" fontId="28" fillId="33" borderId="0" xfId="43" applyFont="1" applyFill="1" applyAlignment="1">
      <alignment horizontal="left" vertical="center"/>
    </xf>
    <xf numFmtId="0" fontId="28" fillId="33" borderId="0" xfId="43" applyFont="1" applyFill="1" applyAlignment="1">
      <alignment horizontal="center" vertical="center"/>
    </xf>
    <xf numFmtId="49" fontId="27" fillId="33" borderId="0" xfId="43" applyNumberFormat="1" applyFill="1" applyAlignment="1">
      <alignment horizontal="left" vertical="center"/>
    </xf>
    <xf numFmtId="49" fontId="28" fillId="33" borderId="0" xfId="43" applyNumberFormat="1" applyFont="1" applyFill="1" applyAlignment="1">
      <alignment horizontal="left" vertical="center"/>
    </xf>
    <xf numFmtId="49" fontId="28" fillId="33" borderId="0" xfId="43" applyNumberFormat="1" applyFont="1" applyFill="1" applyAlignment="1">
      <alignment horizontal="center" vertical="center"/>
    </xf>
    <xf numFmtId="0" fontId="27" fillId="33" borderId="0" xfId="43" applyFill="1" applyAlignment="1">
      <alignment horizontal="center" vertical="center"/>
    </xf>
    <xf numFmtId="49" fontId="27" fillId="33" borderId="70" xfId="44" applyNumberFormat="1" applyFill="1" applyBorder="1" applyAlignment="1">
      <alignment horizontal="center" vertical="center"/>
    </xf>
    <xf numFmtId="49" fontId="27" fillId="33" borderId="20" xfId="43" applyNumberFormat="1" applyFill="1" applyBorder="1" applyAlignment="1">
      <alignment horizontal="left"/>
    </xf>
    <xf numFmtId="0" fontId="27" fillId="33" borderId="20" xfId="43" applyFill="1" applyBorder="1" applyAlignment="1">
      <alignment horizontal="left"/>
    </xf>
    <xf numFmtId="49" fontId="27" fillId="0" borderId="0" xfId="43" applyNumberFormat="1" applyAlignment="1">
      <alignment horizontal="left"/>
    </xf>
    <xf numFmtId="0" fontId="27" fillId="0" borderId="0" xfId="43" applyAlignment="1">
      <alignment horizontal="left"/>
    </xf>
    <xf numFmtId="49" fontId="41" fillId="33" borderId="0" xfId="43" applyNumberFormat="1" applyFont="1" applyFill="1" applyAlignment="1">
      <alignment horizontal="centerContinuous" vertical="center"/>
    </xf>
    <xf numFmtId="49" fontId="41" fillId="33" borderId="0" xfId="43" applyNumberFormat="1" applyFont="1" applyFill="1" applyAlignment="1">
      <alignment horizontal="center" vertical="center"/>
    </xf>
    <xf numFmtId="0" fontId="27" fillId="0" borderId="20" xfId="43" applyBorder="1" applyAlignment="1">
      <alignment horizontal="left"/>
    </xf>
    <xf numFmtId="49" fontId="27" fillId="33" borderId="0" xfId="43" applyNumberFormat="1" applyFill="1" applyAlignment="1">
      <alignment horizontal="left"/>
    </xf>
    <xf numFmtId="49" fontId="28" fillId="33" borderId="0" xfId="43" applyNumberFormat="1" applyFont="1" applyFill="1" applyAlignment="1">
      <alignment horizontal="right"/>
    </xf>
    <xf numFmtId="0" fontId="23" fillId="33" borderId="23" xfId="43" quotePrefix="1" applyFont="1" applyFill="1" applyBorder="1" applyAlignment="1">
      <alignment horizontal="center" vertical="center"/>
    </xf>
    <xf numFmtId="0" fontId="23" fillId="33" borderId="23" xfId="44" quotePrefix="1" applyFont="1" applyFill="1" applyBorder="1" applyAlignment="1">
      <alignment horizontal="center" vertical="center"/>
    </xf>
    <xf numFmtId="0" fontId="28" fillId="0" borderId="92" xfId="43" applyFont="1" applyBorder="1" applyAlignment="1">
      <alignment horizontal="left" vertical="center"/>
    </xf>
    <xf numFmtId="0" fontId="28" fillId="0" borderId="0" xfId="43" applyFont="1" applyAlignment="1">
      <alignment horizontal="left" vertical="center"/>
    </xf>
    <xf numFmtId="0" fontId="28" fillId="33" borderId="92" xfId="43" applyFont="1" applyFill="1" applyBorder="1" applyAlignment="1">
      <alignment horizontal="center" vertical="center"/>
    </xf>
    <xf numFmtId="0" fontId="28" fillId="33" borderId="93" xfId="43" applyFont="1" applyFill="1" applyBorder="1" applyAlignment="1">
      <alignment horizontal="left" vertical="center"/>
    </xf>
    <xf numFmtId="0" fontId="28" fillId="0" borderId="92" xfId="43" applyFont="1" applyBorder="1" applyAlignment="1">
      <alignment horizontal="distributed" vertical="center"/>
    </xf>
    <xf numFmtId="0" fontId="28" fillId="0" borderId="92" xfId="43" quotePrefix="1" applyFont="1" applyBorder="1" applyAlignment="1">
      <alignment horizontal="distributed" vertical="center"/>
    </xf>
    <xf numFmtId="0" fontId="28" fillId="0" borderId="93" xfId="43" applyFont="1" applyBorder="1" applyAlignment="1">
      <alignment vertical="center"/>
    </xf>
    <xf numFmtId="0" fontId="28" fillId="0" borderId="94" xfId="43" applyFont="1" applyBorder="1" applyAlignment="1">
      <alignment vertical="center"/>
    </xf>
    <xf numFmtId="0" fontId="27" fillId="0" borderId="94" xfId="43" applyBorder="1" applyAlignment="1">
      <alignment horizontal="centerContinuous"/>
    </xf>
    <xf numFmtId="0" fontId="28" fillId="33" borderId="92" xfId="48" applyFont="1" applyFill="1" applyBorder="1" applyAlignment="1">
      <alignment horizontal="center" vertical="center"/>
    </xf>
    <xf numFmtId="0" fontId="28" fillId="33" borderId="94" xfId="43" applyFont="1" applyFill="1" applyBorder="1" applyAlignment="1">
      <alignment horizontal="centerContinuous" vertical="center"/>
    </xf>
    <xf numFmtId="0" fontId="28" fillId="33" borderId="92" xfId="43" applyFont="1" applyFill="1" applyBorder="1" applyAlignment="1">
      <alignment horizontal="left" vertical="center"/>
    </xf>
    <xf numFmtId="0" fontId="42" fillId="33" borderId="0" xfId="43" applyFont="1" applyFill="1" applyAlignment="1">
      <alignment horizontal="centerContinuous" vertical="center"/>
    </xf>
    <xf numFmtId="0" fontId="28" fillId="33" borderId="0" xfId="43" applyFont="1" applyFill="1" applyAlignment="1">
      <alignment horizontal="centerContinuous" vertical="center"/>
    </xf>
    <xf numFmtId="0" fontId="42" fillId="33" borderId="92" xfId="43" applyFont="1" applyFill="1" applyBorder="1" applyAlignment="1">
      <alignment horizontal="centerContinuous" vertical="center"/>
    </xf>
    <xf numFmtId="0" fontId="28" fillId="33" borderId="92" xfId="43" applyFont="1" applyFill="1" applyBorder="1" applyAlignment="1">
      <alignment horizontal="distributed" vertical="center" wrapText="1"/>
    </xf>
    <xf numFmtId="0" fontId="28" fillId="33" borderId="92" xfId="43" applyFont="1" applyFill="1" applyBorder="1" applyAlignment="1">
      <alignment horizontal="distributed" vertical="center"/>
    </xf>
    <xf numFmtId="0" fontId="43" fillId="33" borderId="92" xfId="48" applyFont="1" applyFill="1" applyBorder="1" applyAlignment="1">
      <alignment horizontal="distributed" vertical="center"/>
    </xf>
    <xf numFmtId="0" fontId="28" fillId="33" borderId="92" xfId="43" applyFont="1" applyFill="1" applyBorder="1" applyAlignment="1">
      <alignment horizontal="centerContinuous" vertical="center"/>
    </xf>
    <xf numFmtId="0" fontId="27" fillId="0" borderId="92" xfId="43" applyBorder="1" applyAlignment="1">
      <alignment horizontal="right"/>
    </xf>
    <xf numFmtId="0" fontId="28" fillId="33" borderId="92" xfId="43" applyFont="1" applyFill="1" applyBorder="1" applyAlignment="1">
      <alignment horizontal="center"/>
    </xf>
    <xf numFmtId="0" fontId="28" fillId="33" borderId="92" xfId="43" applyFont="1" applyFill="1" applyBorder="1" applyAlignment="1">
      <alignment horizontal="centerContinuous"/>
    </xf>
    <xf numFmtId="0" fontId="28" fillId="33" borderId="94" xfId="43" applyFont="1" applyFill="1" applyBorder="1" applyAlignment="1">
      <alignment horizontal="center" vertical="center"/>
    </xf>
    <xf numFmtId="0" fontId="43" fillId="33" borderId="20" xfId="43" applyFont="1" applyFill="1" applyBorder="1" applyAlignment="1">
      <alignment horizontal="left"/>
    </xf>
    <xf numFmtId="0" fontId="43" fillId="33" borderId="95" xfId="43" applyFont="1" applyFill="1" applyBorder="1" applyAlignment="1">
      <alignment horizontal="left"/>
    </xf>
    <xf numFmtId="0" fontId="43" fillId="33" borderId="95" xfId="43" applyFont="1" applyFill="1" applyBorder="1" applyAlignment="1">
      <alignment horizontal="distributed"/>
    </xf>
    <xf numFmtId="0" fontId="43" fillId="33" borderId="95" xfId="44" applyFont="1" applyFill="1" applyBorder="1" applyAlignment="1">
      <alignment horizontal="left"/>
    </xf>
    <xf numFmtId="0" fontId="45" fillId="33" borderId="96" xfId="43" applyFont="1" applyFill="1" applyBorder="1" applyAlignment="1">
      <alignment horizontal="center" vertical="center"/>
    </xf>
    <xf numFmtId="0" fontId="45" fillId="33" borderId="97" xfId="43" applyFont="1" applyFill="1" applyBorder="1" applyAlignment="1">
      <alignment horizontal="center" vertical="center"/>
    </xf>
    <xf numFmtId="41" fontId="46" fillId="0" borderId="94" xfId="43" applyNumberFormat="1" applyFont="1" applyBorder="1" applyAlignment="1" applyProtection="1">
      <alignment horizontal="right" vertical="center"/>
      <protection locked="0"/>
    </xf>
    <xf numFmtId="41" fontId="46" fillId="0" borderId="98" xfId="43" applyNumberFormat="1" applyFont="1" applyBorder="1" applyAlignment="1" applyProtection="1">
      <alignment horizontal="right" vertical="center"/>
      <protection locked="0"/>
    </xf>
    <xf numFmtId="0" fontId="28" fillId="33" borderId="0" xfId="43" applyFont="1" applyFill="1" applyAlignment="1" applyProtection="1">
      <alignment horizontal="left" vertical="center"/>
      <protection locked="0"/>
    </xf>
    <xf numFmtId="0" fontId="45" fillId="33" borderId="99" xfId="43" applyFont="1" applyFill="1" applyBorder="1" applyAlignment="1">
      <alignment horizontal="center" vertical="center"/>
    </xf>
    <xf numFmtId="0" fontId="45" fillId="33" borderId="100" xfId="43" applyFont="1" applyFill="1" applyBorder="1" applyAlignment="1">
      <alignment horizontal="center" vertical="center"/>
    </xf>
    <xf numFmtId="41" fontId="46" fillId="0" borderId="101" xfId="43" applyNumberFormat="1" applyFont="1" applyBorder="1" applyAlignment="1" applyProtection="1">
      <alignment horizontal="right" vertical="center"/>
      <protection locked="0"/>
    </xf>
    <xf numFmtId="41" fontId="46" fillId="0" borderId="102" xfId="43" applyNumberFormat="1" applyFont="1" applyBorder="1" applyAlignment="1" applyProtection="1">
      <alignment horizontal="right" vertical="center"/>
      <protection locked="0"/>
    </xf>
    <xf numFmtId="41" fontId="46" fillId="0" borderId="103" xfId="43" applyNumberFormat="1" applyFont="1" applyBorder="1" applyAlignment="1">
      <alignment horizontal="right" vertical="center"/>
    </xf>
    <xf numFmtId="41" fontId="46" fillId="0" borderId="102" xfId="43" applyNumberFormat="1" applyFont="1" applyBorder="1" applyAlignment="1">
      <alignment horizontal="right" vertical="center"/>
    </xf>
    <xf numFmtId="41" fontId="46" fillId="0" borderId="103" xfId="43" applyNumberFormat="1" applyFont="1" applyBorder="1" applyAlignment="1" applyProtection="1">
      <alignment horizontal="right" vertical="center"/>
      <protection locked="0"/>
    </xf>
    <xf numFmtId="41" fontId="46" fillId="33" borderId="101" xfId="43" applyNumberFormat="1" applyFont="1" applyFill="1" applyBorder="1" applyAlignment="1" applyProtection="1">
      <alignment horizontal="right" vertical="center"/>
      <protection locked="0"/>
    </xf>
    <xf numFmtId="41" fontId="46" fillId="33" borderId="102" xfId="43" applyNumberFormat="1" applyFont="1" applyFill="1" applyBorder="1" applyAlignment="1" applyProtection="1">
      <alignment horizontal="right" vertical="center"/>
      <protection locked="0"/>
    </xf>
    <xf numFmtId="0" fontId="28" fillId="0" borderId="24" xfId="43" applyFont="1" applyBorder="1" applyAlignment="1">
      <alignment horizontal="centerContinuous" vertical="center"/>
    </xf>
    <xf numFmtId="41" fontId="46" fillId="34" borderId="101" xfId="43" applyNumberFormat="1" applyFont="1" applyFill="1" applyBorder="1" applyAlignment="1" applyProtection="1">
      <alignment horizontal="right" vertical="center"/>
      <protection locked="0"/>
    </xf>
    <xf numFmtId="41" fontId="46" fillId="34" borderId="102" xfId="43" applyNumberFormat="1" applyFont="1" applyFill="1" applyBorder="1" applyAlignment="1" applyProtection="1">
      <alignment horizontal="right" vertical="center"/>
      <protection locked="0"/>
    </xf>
    <xf numFmtId="41" fontId="32" fillId="0" borderId="101" xfId="43" applyNumberFormat="1" applyFont="1" applyBorder="1" applyAlignment="1" applyProtection="1">
      <alignment horizontal="right" vertical="center"/>
      <protection locked="0"/>
    </xf>
    <xf numFmtId="41" fontId="32" fillId="0" borderId="102" xfId="43" applyNumberFormat="1" applyFont="1" applyBorder="1" applyAlignment="1" applyProtection="1">
      <alignment horizontal="right" vertical="center"/>
      <protection locked="0"/>
    </xf>
    <xf numFmtId="0" fontId="48" fillId="0" borderId="42" xfId="43" applyFont="1" applyBorder="1" applyAlignment="1">
      <alignment horizontal="left" vertical="center"/>
    </xf>
    <xf numFmtId="0" fontId="23" fillId="0" borderId="42" xfId="43" applyFont="1" applyBorder="1" applyAlignment="1">
      <alignment horizontal="center" vertical="center"/>
    </xf>
    <xf numFmtId="0" fontId="23" fillId="0" borderId="42" xfId="43" applyFont="1" applyBorder="1" applyAlignment="1">
      <alignment horizontal="left" vertical="center"/>
    </xf>
    <xf numFmtId="0" fontId="22" fillId="0" borderId="42" xfId="43" applyFont="1" applyBorder="1" applyAlignment="1">
      <alignment horizontal="right" vertical="center"/>
    </xf>
    <xf numFmtId="0" fontId="22" fillId="0" borderId="38" xfId="43" applyFont="1" applyBorder="1" applyAlignment="1">
      <alignment horizontal="right" vertical="center"/>
    </xf>
    <xf numFmtId="41" fontId="46" fillId="0" borderId="104" xfId="43" applyNumberFormat="1" applyFont="1" applyBorder="1" applyAlignment="1" applyProtection="1">
      <alignment horizontal="right" vertical="center"/>
      <protection locked="0"/>
    </xf>
    <xf numFmtId="41" fontId="46" fillId="33" borderId="92" xfId="43" applyNumberFormat="1" applyFont="1" applyFill="1" applyBorder="1" applyAlignment="1" applyProtection="1">
      <alignment horizontal="right" vertical="center"/>
      <protection locked="0"/>
    </xf>
    <xf numFmtId="41" fontId="46" fillId="33" borderId="105" xfId="43" applyNumberFormat="1" applyFont="1" applyFill="1" applyBorder="1" applyAlignment="1" applyProtection="1">
      <alignment horizontal="right" vertical="center"/>
      <protection locked="0"/>
    </xf>
    <xf numFmtId="41" fontId="46" fillId="0" borderId="106" xfId="43" applyNumberFormat="1" applyFont="1" applyBorder="1" applyAlignment="1" applyProtection="1">
      <alignment horizontal="right" vertical="center"/>
      <protection locked="0"/>
    </xf>
    <xf numFmtId="41" fontId="46" fillId="0" borderId="107" xfId="43" applyNumberFormat="1" applyFont="1" applyBorder="1" applyAlignment="1" applyProtection="1">
      <alignment horizontal="right" vertical="center"/>
      <protection locked="0"/>
    </xf>
    <xf numFmtId="0" fontId="28" fillId="0" borderId="0" xfId="43" applyFont="1" applyAlignment="1">
      <alignment horizontal="center" vertical="center"/>
    </xf>
    <xf numFmtId="0" fontId="27" fillId="0" borderId="0" xfId="43" applyAlignment="1">
      <alignment vertical="center"/>
    </xf>
    <xf numFmtId="0" fontId="28" fillId="0" borderId="108" xfId="43" applyFont="1" applyBorder="1" applyAlignment="1">
      <alignment horizontal="left" vertical="center"/>
    </xf>
    <xf numFmtId="0" fontId="27" fillId="0" borderId="0" xfId="43" applyAlignment="1">
      <alignment horizontal="centerContinuous" vertical="center"/>
    </xf>
    <xf numFmtId="0" fontId="28" fillId="0" borderId="0" xfId="43" applyFont="1" applyAlignment="1">
      <alignment horizontal="centerContinuous" vertical="center"/>
    </xf>
    <xf numFmtId="0" fontId="28" fillId="0" borderId="0" xfId="43" applyFont="1" applyAlignment="1">
      <alignment horizontal="right" vertical="center"/>
    </xf>
    <xf numFmtId="0" fontId="28" fillId="0" borderId="17" xfId="43" applyFont="1" applyBorder="1" applyAlignment="1">
      <alignment horizontal="right" vertical="center"/>
    </xf>
    <xf numFmtId="41" fontId="46" fillId="35" borderId="101" xfId="43" applyNumberFormat="1" applyFont="1" applyFill="1" applyBorder="1" applyAlignment="1">
      <alignment horizontal="right" vertical="center"/>
    </xf>
    <xf numFmtId="41" fontId="46" fillId="35" borderId="102" xfId="43" applyNumberFormat="1" applyFont="1" applyFill="1" applyBorder="1" applyAlignment="1">
      <alignment horizontal="right" vertical="center"/>
    </xf>
    <xf numFmtId="41" fontId="46" fillId="35" borderId="103" xfId="43" applyNumberFormat="1" applyFont="1" applyFill="1" applyBorder="1" applyAlignment="1">
      <alignment horizontal="right" vertical="center"/>
    </xf>
    <xf numFmtId="41" fontId="46" fillId="35" borderId="109" xfId="43" applyNumberFormat="1" applyFont="1" applyFill="1" applyBorder="1" applyAlignment="1">
      <alignment horizontal="right" vertical="center"/>
    </xf>
    <xf numFmtId="0" fontId="28" fillId="0" borderId="110" xfId="43" applyFont="1" applyBorder="1" applyAlignment="1">
      <alignment horizontal="left" vertical="center"/>
    </xf>
    <xf numFmtId="0" fontId="28" fillId="0" borderId="94" xfId="43" applyFont="1" applyBorder="1" applyAlignment="1">
      <alignment horizontal="left" vertical="center"/>
    </xf>
    <xf numFmtId="0" fontId="27" fillId="0" borderId="42" xfId="43" applyBorder="1" applyAlignment="1">
      <alignment horizontal="centerContinuous" vertical="center"/>
    </xf>
    <xf numFmtId="0" fontId="28" fillId="0" borderId="42" xfId="43" applyFont="1" applyBorder="1" applyAlignment="1">
      <alignment horizontal="centerContinuous" vertical="center"/>
    </xf>
    <xf numFmtId="0" fontId="28" fillId="0" borderId="42" xfId="43" applyFont="1" applyBorder="1" applyAlignment="1">
      <alignment vertical="center"/>
    </xf>
    <xf numFmtId="0" fontId="28" fillId="0" borderId="38" xfId="43" applyFont="1" applyBorder="1" applyAlignment="1">
      <alignment horizontal="right" vertical="center"/>
    </xf>
    <xf numFmtId="41" fontId="46" fillId="0" borderId="111" xfId="43" applyNumberFormat="1" applyFont="1" applyBorder="1" applyAlignment="1" applyProtection="1">
      <alignment horizontal="right" vertical="center"/>
      <protection locked="0"/>
    </xf>
    <xf numFmtId="0" fontId="28" fillId="33" borderId="0" xfId="43" applyFont="1" applyFill="1" applyAlignment="1">
      <alignment vertical="center"/>
    </xf>
    <xf numFmtId="37" fontId="49" fillId="0" borderId="70" xfId="42" applyFont="1" applyBorder="1" applyAlignment="1">
      <alignment shrinkToFit="1"/>
    </xf>
    <xf numFmtId="37" fontId="49" fillId="0" borderId="70" xfId="42" applyFont="1" applyBorder="1"/>
    <xf numFmtId="37" fontId="19" fillId="34" borderId="0" xfId="42" applyFill="1"/>
    <xf numFmtId="37" fontId="25" fillId="0" borderId="0" xfId="42" applyFont="1" applyProtection="1">
      <protection locked="0"/>
    </xf>
    <xf numFmtId="37" fontId="23" fillId="0" borderId="0" xfId="42" applyFont="1" applyProtection="1">
      <protection locked="0"/>
    </xf>
    <xf numFmtId="37" fontId="26" fillId="0" borderId="0" xfId="42" applyFont="1" applyAlignment="1" applyProtection="1">
      <alignment horizontal="right"/>
      <protection locked="0"/>
    </xf>
    <xf numFmtId="37" fontId="19" fillId="0" borderId="0" xfId="42" applyProtection="1">
      <protection locked="0"/>
    </xf>
    <xf numFmtId="37" fontId="23" fillId="0" borderId="27" xfId="42" applyFont="1" applyBorder="1" applyAlignment="1" applyProtection="1">
      <alignment vertical="center" wrapText="1"/>
      <protection locked="0"/>
    </xf>
    <xf numFmtId="37" fontId="25" fillId="0" borderId="27" xfId="42" applyFont="1" applyBorder="1" applyAlignment="1" applyProtection="1">
      <alignment horizontal="center" vertical="center" wrapText="1"/>
      <protection locked="0"/>
    </xf>
    <xf numFmtId="37" fontId="25" fillId="0" borderId="27" xfId="42" applyFont="1" applyBorder="1" applyAlignment="1" applyProtection="1">
      <alignment horizontal="center" vertical="center"/>
      <protection locked="0"/>
    </xf>
    <xf numFmtId="37" fontId="25" fillId="0" borderId="27" xfId="42" applyFont="1" applyBorder="1" applyAlignment="1" applyProtection="1">
      <alignment horizontal="right" vertical="center"/>
      <protection locked="0"/>
    </xf>
    <xf numFmtId="37" fontId="25" fillId="0" borderId="27" xfId="42" applyFont="1" applyBorder="1" applyAlignment="1" applyProtection="1">
      <alignment vertical="center"/>
      <protection locked="0"/>
    </xf>
    <xf numFmtId="37" fontId="25" fillId="0" borderId="59" xfId="42" quotePrefix="1" applyFont="1" applyBorder="1" applyAlignment="1" applyProtection="1">
      <alignment horizontal="left" vertical="center"/>
      <protection locked="0"/>
    </xf>
    <xf numFmtId="178" fontId="30" fillId="0" borderId="33" xfId="42" applyNumberFormat="1" applyFont="1" applyBorder="1" applyAlignment="1" applyProtection="1">
      <alignment horizontal="right" vertical="center"/>
      <protection locked="0"/>
    </xf>
    <xf numFmtId="178" fontId="30" fillId="0" borderId="35" xfId="42" applyNumberFormat="1" applyFont="1" applyBorder="1" applyAlignment="1" applyProtection="1">
      <alignment horizontal="right" vertical="center"/>
      <protection locked="0"/>
    </xf>
    <xf numFmtId="37" fontId="25" fillId="0" borderId="44" xfId="42" quotePrefix="1" applyFont="1" applyBorder="1" applyAlignment="1" applyProtection="1">
      <alignment horizontal="left" vertical="center"/>
      <protection locked="0"/>
    </xf>
    <xf numFmtId="178" fontId="30" fillId="0" borderId="39" xfId="42" applyNumberFormat="1" applyFont="1" applyBorder="1" applyAlignment="1" applyProtection="1">
      <alignment horizontal="right" vertical="center"/>
      <protection locked="0"/>
    </xf>
    <xf numFmtId="178" fontId="30" fillId="0" borderId="40" xfId="42" applyNumberFormat="1" applyFont="1" applyBorder="1" applyAlignment="1" applyProtection="1">
      <alignment horizontal="right" vertical="center"/>
      <protection locked="0"/>
    </xf>
    <xf numFmtId="37" fontId="25" fillId="0" borderId="48" xfId="42" quotePrefix="1" applyFont="1" applyBorder="1" applyAlignment="1" applyProtection="1">
      <alignment horizontal="left" vertical="center"/>
      <protection locked="0"/>
    </xf>
    <xf numFmtId="178" fontId="30" fillId="0" borderId="51" xfId="42" applyNumberFormat="1" applyFont="1" applyBorder="1" applyAlignment="1" applyProtection="1">
      <alignment horizontal="right" vertical="center"/>
      <protection locked="0"/>
    </xf>
    <xf numFmtId="178" fontId="30" fillId="0" borderId="53" xfId="42" applyNumberFormat="1" applyFont="1" applyBorder="1" applyAlignment="1" applyProtection="1">
      <alignment horizontal="right" vertical="center"/>
      <protection locked="0"/>
    </xf>
    <xf numFmtId="0" fontId="37" fillId="0" borderId="0" xfId="47" applyFont="1" applyAlignment="1">
      <alignment horizontal="center" vertical="center"/>
    </xf>
    <xf numFmtId="37" fontId="25" fillId="0" borderId="0" xfId="42" applyFont="1" applyAlignment="1">
      <alignment horizontal="center"/>
    </xf>
    <xf numFmtId="0" fontId="25" fillId="0" borderId="63" xfId="47" applyFont="1" applyBorder="1" applyAlignment="1">
      <alignment horizontal="center" vertical="center" wrapText="1"/>
    </xf>
    <xf numFmtId="0" fontId="25" fillId="0" borderId="0" xfId="47" applyFont="1" applyAlignment="1">
      <alignment horizontal="center" vertical="center"/>
    </xf>
    <xf numFmtId="178" fontId="26" fillId="0" borderId="0" xfId="47" applyNumberFormat="1" applyFont="1" applyAlignment="1">
      <alignment horizontal="right" vertical="center"/>
    </xf>
    <xf numFmtId="0" fontId="25" fillId="0" borderId="0" xfId="47" applyFont="1" applyAlignment="1">
      <alignment horizontal="center" vertical="center" wrapText="1"/>
    </xf>
    <xf numFmtId="178" fontId="25" fillId="0" borderId="0" xfId="47" applyNumberFormat="1" applyFont="1" applyAlignment="1">
      <alignment horizontal="right" vertical="center"/>
    </xf>
    <xf numFmtId="178" fontId="30" fillId="0" borderId="34" xfId="42" applyNumberFormat="1" applyFont="1" applyBorder="1" applyAlignment="1" applyProtection="1">
      <alignment horizontal="right" vertical="center"/>
      <protection locked="0"/>
    </xf>
    <xf numFmtId="178" fontId="30" fillId="0" borderId="60" xfId="42" applyNumberFormat="1" applyFont="1" applyBorder="1" applyAlignment="1" applyProtection="1">
      <alignment horizontal="right" vertical="center"/>
      <protection locked="0"/>
    </xf>
    <xf numFmtId="0" fontId="25" fillId="0" borderId="87" xfId="47" applyFont="1" applyBorder="1" applyAlignment="1">
      <alignment horizontal="center" vertical="center" shrinkToFit="1"/>
    </xf>
    <xf numFmtId="0" fontId="25" fillId="0" borderId="68" xfId="47" applyFont="1" applyBorder="1" applyAlignment="1">
      <alignment horizontal="center" vertical="center" shrinkToFit="1"/>
    </xf>
    <xf numFmtId="0" fontId="25" fillId="0" borderId="82" xfId="47" applyFont="1" applyBorder="1" applyAlignment="1">
      <alignment horizontal="center" vertical="center" shrinkToFit="1"/>
    </xf>
    <xf numFmtId="0" fontId="25" fillId="0" borderId="88" xfId="47" applyFont="1" applyBorder="1" applyAlignment="1">
      <alignment horizontal="center" vertical="center" shrinkToFit="1"/>
    </xf>
    <xf numFmtId="37" fontId="20" fillId="0" borderId="11" xfId="42" applyFont="1" applyBorder="1" applyAlignment="1">
      <alignment vertical="center"/>
    </xf>
    <xf numFmtId="178" fontId="30" fillId="0" borderId="34" xfId="0" applyNumberFormat="1" applyFont="1" applyBorder="1" applyAlignment="1">
      <alignment horizontal="right" vertical="center" shrinkToFit="1"/>
    </xf>
    <xf numFmtId="178" fontId="30" fillId="0" borderId="43" xfId="0" applyNumberFormat="1" applyFont="1" applyBorder="1" applyAlignment="1">
      <alignment horizontal="right" vertical="center" shrinkToFit="1"/>
    </xf>
    <xf numFmtId="178" fontId="30" fillId="0" borderId="52" xfId="0" applyNumberFormat="1" applyFont="1" applyBorder="1" applyAlignment="1">
      <alignment horizontal="right" vertical="center" shrinkToFit="1"/>
    </xf>
    <xf numFmtId="37" fontId="20" fillId="0" borderId="0" xfId="42" applyFont="1" applyAlignment="1">
      <alignment vertical="center"/>
    </xf>
    <xf numFmtId="0" fontId="25" fillId="0" borderId="112" xfId="47" applyFont="1" applyBorder="1">
      <alignment vertical="center"/>
    </xf>
    <xf numFmtId="178" fontId="26" fillId="0" borderId="112" xfId="47" applyNumberFormat="1" applyFont="1" applyBorder="1" applyAlignment="1">
      <alignment horizontal="right" vertical="center"/>
    </xf>
    <xf numFmtId="0" fontId="25" fillId="0" borderId="20" xfId="47" applyFont="1" applyBorder="1">
      <alignment vertical="center"/>
    </xf>
    <xf numFmtId="178" fontId="26" fillId="0" borderId="20" xfId="47" applyNumberFormat="1" applyFont="1" applyBorder="1" applyAlignment="1">
      <alignment horizontal="right" vertical="center"/>
    </xf>
    <xf numFmtId="0" fontId="26" fillId="0" borderId="112" xfId="47" applyFont="1" applyBorder="1">
      <alignment vertical="center"/>
    </xf>
    <xf numFmtId="178" fontId="26" fillId="0" borderId="112" xfId="47" applyNumberFormat="1" applyFont="1" applyBorder="1">
      <alignment vertical="center"/>
    </xf>
    <xf numFmtId="0" fontId="26" fillId="0" borderId="20" xfId="47" applyFont="1" applyBorder="1">
      <alignment vertical="center"/>
    </xf>
    <xf numFmtId="178" fontId="26" fillId="0" borderId="20" xfId="47" applyNumberFormat="1" applyFont="1" applyBorder="1">
      <alignment vertical="center"/>
    </xf>
    <xf numFmtId="0" fontId="50" fillId="0" borderId="0" xfId="47" applyFont="1">
      <alignment vertical="center"/>
    </xf>
    <xf numFmtId="0" fontId="50" fillId="0" borderId="0" xfId="47" applyFont="1" applyAlignment="1">
      <alignment horizontal="right"/>
    </xf>
    <xf numFmtId="0" fontId="53" fillId="0" borderId="0" xfId="47" applyFont="1">
      <alignment vertical="center"/>
    </xf>
    <xf numFmtId="178" fontId="30" fillId="0" borderId="33" xfId="42" applyNumberFormat="1" applyFont="1" applyBorder="1" applyAlignment="1">
      <alignment horizontal="right" vertical="center"/>
    </xf>
    <xf numFmtId="178" fontId="30" fillId="0" borderId="35" xfId="42" applyNumberFormat="1" applyFont="1" applyBorder="1" applyAlignment="1">
      <alignment horizontal="right" vertical="center"/>
    </xf>
    <xf numFmtId="178" fontId="30" fillId="0" borderId="39" xfId="42" applyNumberFormat="1" applyFont="1" applyBorder="1" applyAlignment="1">
      <alignment horizontal="right" vertical="center"/>
    </xf>
    <xf numFmtId="178" fontId="30" fillId="0" borderId="40" xfId="42" applyNumberFormat="1" applyFont="1" applyBorder="1" applyAlignment="1">
      <alignment horizontal="right" vertical="center"/>
    </xf>
    <xf numFmtId="178" fontId="30" fillId="0" borderId="51" xfId="42" applyNumberFormat="1" applyFont="1" applyBorder="1" applyAlignment="1">
      <alignment horizontal="right" vertical="center"/>
    </xf>
    <xf numFmtId="178" fontId="30" fillId="0" borderId="53" xfId="42" applyNumberFormat="1" applyFont="1" applyBorder="1" applyAlignment="1">
      <alignment horizontal="right" vertical="center"/>
    </xf>
    <xf numFmtId="178" fontId="30" fillId="0" borderId="60" xfId="42" applyNumberFormat="1" applyFont="1" applyBorder="1" applyAlignment="1">
      <alignment horizontal="right" vertical="center"/>
    </xf>
    <xf numFmtId="178" fontId="30" fillId="0" borderId="61" xfId="42" applyNumberFormat="1" applyFont="1" applyBorder="1" applyAlignment="1">
      <alignment horizontal="right" vertical="center"/>
    </xf>
    <xf numFmtId="178" fontId="26" fillId="0" borderId="24" xfId="47" applyNumberFormat="1" applyFont="1" applyBorder="1" applyAlignment="1">
      <alignment horizontal="right" vertical="center"/>
    </xf>
    <xf numFmtId="178" fontId="26" fillId="0" borderId="84" xfId="47" applyNumberFormat="1" applyFont="1" applyBorder="1" applyAlignment="1">
      <alignment horizontal="right" vertical="center"/>
    </xf>
    <xf numFmtId="178" fontId="26" fillId="0" borderId="80" xfId="47" applyNumberFormat="1" applyFont="1" applyBorder="1" applyAlignment="1">
      <alignment horizontal="right" vertical="center"/>
    </xf>
    <xf numFmtId="178" fontId="26" fillId="0" borderId="81" xfId="47" applyNumberFormat="1" applyFont="1" applyBorder="1" applyAlignment="1">
      <alignment horizontal="right" vertical="center"/>
    </xf>
    <xf numFmtId="178" fontId="26" fillId="0" borderId="117" xfId="47" applyNumberFormat="1" applyFont="1" applyBorder="1" applyAlignment="1">
      <alignment horizontal="right" vertical="center"/>
    </xf>
    <xf numFmtId="178" fontId="26" fillId="0" borderId="118" xfId="47" applyNumberFormat="1" applyFont="1" applyBorder="1" applyAlignment="1">
      <alignment horizontal="right" vertical="center"/>
    </xf>
    <xf numFmtId="178" fontId="26" fillId="0" borderId="47" xfId="47" applyNumberFormat="1" applyFont="1" applyBorder="1" applyAlignment="1">
      <alignment horizontal="right" vertical="center"/>
    </xf>
    <xf numFmtId="178" fontId="26" fillId="0" borderId="79" xfId="47" applyNumberFormat="1" applyFont="1" applyBorder="1" applyAlignment="1">
      <alignment horizontal="right" vertical="center"/>
    </xf>
    <xf numFmtId="178" fontId="26" fillId="0" borderId="116" xfId="47" applyNumberFormat="1" applyFont="1" applyBorder="1" applyAlignment="1">
      <alignment horizontal="right" vertical="center"/>
    </xf>
    <xf numFmtId="178" fontId="26" fillId="0" borderId="120" xfId="47" applyNumberFormat="1" applyFont="1" applyBorder="1" applyAlignment="1">
      <alignment horizontal="right" vertical="center"/>
    </xf>
    <xf numFmtId="178" fontId="26" fillId="0" borderId="115" xfId="47" applyNumberFormat="1" applyFont="1" applyBorder="1" applyAlignment="1">
      <alignment horizontal="right" vertical="center"/>
    </xf>
    <xf numFmtId="178" fontId="26" fillId="0" borderId="43" xfId="47" applyNumberFormat="1" applyFont="1" applyBorder="1" applyAlignment="1">
      <alignment horizontal="right" vertical="center"/>
    </xf>
    <xf numFmtId="178" fontId="26" fillId="0" borderId="78" xfId="47" applyNumberFormat="1" applyFont="1" applyBorder="1" applyAlignment="1">
      <alignment horizontal="right" vertical="center"/>
    </xf>
    <xf numFmtId="178" fontId="26" fillId="0" borderId="76" xfId="47" applyNumberFormat="1" applyFont="1" applyBorder="1" applyAlignment="1">
      <alignment horizontal="right" vertical="center"/>
    </xf>
    <xf numFmtId="178" fontId="26" fillId="0" borderId="60" xfId="47" applyNumberFormat="1" applyFont="1" applyBorder="1" applyAlignment="1">
      <alignment horizontal="right" vertical="center"/>
    </xf>
    <xf numFmtId="178" fontId="26" fillId="0" borderId="61" xfId="47" applyNumberFormat="1" applyFont="1" applyBorder="1" applyAlignment="1">
      <alignment horizontal="right" vertical="center"/>
    </xf>
    <xf numFmtId="178" fontId="25" fillId="0" borderId="21" xfId="47" applyNumberFormat="1" applyFont="1" applyBorder="1" applyAlignment="1">
      <alignment horizontal="right" vertical="center"/>
    </xf>
    <xf numFmtId="178" fontId="25" fillId="0" borderId="89" xfId="47" applyNumberFormat="1" applyFont="1" applyBorder="1" applyAlignment="1">
      <alignment horizontal="right" vertical="center"/>
    </xf>
    <xf numFmtId="178" fontId="25" fillId="0" borderId="90" xfId="47" applyNumberFormat="1" applyFont="1" applyBorder="1" applyAlignment="1">
      <alignment horizontal="right" vertical="center"/>
    </xf>
    <xf numFmtId="178" fontId="25" fillId="0" borderId="91" xfId="47" applyNumberFormat="1" applyFont="1" applyBorder="1" applyAlignment="1">
      <alignment horizontal="right" vertical="center"/>
    </xf>
    <xf numFmtId="178" fontId="26" fillId="0" borderId="121" xfId="47" applyNumberFormat="1" applyFont="1" applyBorder="1" applyAlignment="1">
      <alignment horizontal="right" vertical="center"/>
    </xf>
    <xf numFmtId="178" fontId="26" fillId="0" borderId="122" xfId="47" applyNumberFormat="1" applyFont="1" applyBorder="1" applyAlignment="1">
      <alignment horizontal="right" vertical="center"/>
    </xf>
    <xf numFmtId="178" fontId="26" fillId="0" borderId="123" xfId="47" applyNumberFormat="1" applyFont="1" applyBorder="1" applyAlignment="1">
      <alignment horizontal="right" vertical="center"/>
    </xf>
    <xf numFmtId="178" fontId="26" fillId="0" borderId="124" xfId="47" applyNumberFormat="1" applyFont="1" applyBorder="1" applyAlignment="1">
      <alignment horizontal="right" vertical="center"/>
    </xf>
    <xf numFmtId="178" fontId="26" fillId="0" borderId="40" xfId="47" applyNumberFormat="1" applyFont="1" applyBorder="1" applyAlignment="1">
      <alignment horizontal="right" vertical="center"/>
    </xf>
    <xf numFmtId="178" fontId="26" fillId="0" borderId="136" xfId="47" applyNumberFormat="1" applyFont="1" applyBorder="1" applyAlignment="1">
      <alignment horizontal="right" vertical="center"/>
    </xf>
    <xf numFmtId="178" fontId="26" fillId="0" borderId="113" xfId="47" applyNumberFormat="1" applyFont="1" applyBorder="1" applyAlignment="1">
      <alignment horizontal="right" vertical="center"/>
    </xf>
    <xf numFmtId="178" fontId="26" fillId="0" borderId="137" xfId="47" applyNumberFormat="1" applyFont="1" applyBorder="1" applyAlignment="1">
      <alignment horizontal="right" vertical="center"/>
    </xf>
    <xf numFmtId="0" fontId="25" fillId="0" borderId="64" xfId="47" applyFont="1" applyBorder="1" applyAlignment="1">
      <alignment horizontal="center" vertical="center"/>
    </xf>
    <xf numFmtId="41" fontId="54" fillId="0" borderId="33" xfId="42" applyNumberFormat="1" applyFont="1" applyBorder="1" applyAlignment="1">
      <alignment horizontal="right" vertical="center"/>
    </xf>
    <xf numFmtId="41" fontId="54" fillId="0" borderId="34" xfId="42" applyNumberFormat="1" applyFont="1" applyBorder="1" applyAlignment="1">
      <alignment horizontal="right" vertical="center"/>
    </xf>
    <xf numFmtId="41" fontId="54" fillId="0" borderId="35" xfId="42" applyNumberFormat="1" applyFont="1" applyBorder="1" applyAlignment="1">
      <alignment horizontal="right" vertical="center"/>
    </xf>
    <xf numFmtId="41" fontId="54" fillId="0" borderId="39" xfId="42" applyNumberFormat="1" applyFont="1" applyBorder="1" applyAlignment="1">
      <alignment horizontal="right" vertical="center"/>
    </xf>
    <xf numFmtId="177" fontId="54" fillId="0" borderId="39" xfId="42" applyNumberFormat="1" applyFont="1" applyBorder="1" applyAlignment="1">
      <alignment horizontal="right" vertical="center"/>
    </xf>
    <xf numFmtId="41" fontId="54" fillId="0" borderId="40" xfId="42" applyNumberFormat="1" applyFont="1" applyBorder="1" applyAlignment="1">
      <alignment horizontal="right" vertical="center"/>
    </xf>
    <xf numFmtId="41" fontId="54" fillId="0" borderId="43" xfId="42" applyNumberFormat="1" applyFont="1" applyBorder="1" applyAlignment="1">
      <alignment horizontal="right" vertical="center"/>
    </xf>
    <xf numFmtId="41" fontId="54" fillId="0" borderId="45" xfId="42" applyNumberFormat="1" applyFont="1" applyBorder="1" applyAlignment="1">
      <alignment horizontal="center" vertical="center"/>
    </xf>
    <xf numFmtId="41" fontId="54" fillId="0" borderId="46" xfId="42" applyNumberFormat="1" applyFont="1" applyBorder="1" applyAlignment="1">
      <alignment horizontal="center" vertical="center"/>
    </xf>
    <xf numFmtId="176" fontId="25" fillId="0" borderId="44" xfId="42" applyNumberFormat="1" applyFont="1" applyBorder="1" applyAlignment="1">
      <alignment horizontal="right" vertical="center" shrinkToFit="1"/>
    </xf>
    <xf numFmtId="0" fontId="24" fillId="0" borderId="0" xfId="47" applyFont="1">
      <alignment vertical="center"/>
    </xf>
    <xf numFmtId="176" fontId="25" fillId="0" borderId="41" xfId="42" quotePrefix="1" applyNumberFormat="1" applyFont="1" applyBorder="1" applyAlignment="1">
      <alignment horizontal="left" vertical="center" shrinkToFit="1"/>
    </xf>
    <xf numFmtId="0" fontId="25" fillId="0" borderId="64" xfId="47" applyFont="1" applyBorder="1" applyAlignment="1">
      <alignment horizontal="center" vertical="center" wrapText="1"/>
    </xf>
    <xf numFmtId="178" fontId="26" fillId="0" borderId="21" xfId="47" applyNumberFormat="1" applyFont="1" applyBorder="1" applyAlignment="1">
      <alignment horizontal="right" vertical="center"/>
    </xf>
    <xf numFmtId="178" fontId="26" fillId="0" borderId="67" xfId="47" applyNumberFormat="1" applyFont="1" applyBorder="1" applyAlignment="1">
      <alignment horizontal="right" vertical="center"/>
    </xf>
    <xf numFmtId="178" fontId="26" fillId="0" borderId="74" xfId="47" applyNumberFormat="1" applyFont="1" applyBorder="1" applyAlignment="1">
      <alignment horizontal="right" vertical="center"/>
    </xf>
    <xf numFmtId="178" fontId="26" fillId="0" borderId="89" xfId="47" applyNumberFormat="1" applyFont="1" applyBorder="1" applyAlignment="1">
      <alignment horizontal="right" vertical="center"/>
    </xf>
    <xf numFmtId="178" fontId="26" fillId="0" borderId="90" xfId="47" applyNumberFormat="1" applyFont="1" applyBorder="1" applyAlignment="1">
      <alignment horizontal="right" vertical="center"/>
    </xf>
    <xf numFmtId="178" fontId="26" fillId="0" borderId="91" xfId="47" applyNumberFormat="1" applyFont="1" applyBorder="1" applyAlignment="1">
      <alignment horizontal="right" vertical="center"/>
    </xf>
    <xf numFmtId="37" fontId="25" fillId="0" borderId="42" xfId="42" applyFont="1" applyBorder="1" applyAlignment="1">
      <alignment horizontal="distributed" vertical="center" shrinkToFit="1"/>
    </xf>
    <xf numFmtId="37" fontId="25" fillId="0" borderId="41" xfId="42" quotePrefix="1" applyFont="1" applyBorder="1" applyAlignment="1">
      <alignment horizontal="left" vertical="center"/>
    </xf>
    <xf numFmtId="176" fontId="25" fillId="0" borderId="41" xfId="42" applyNumberFormat="1" applyFont="1" applyBorder="1" applyAlignment="1">
      <alignment horizontal="right" vertical="center" shrinkToFit="1"/>
    </xf>
    <xf numFmtId="176" fontId="25" fillId="0" borderId="41" xfId="42" quotePrefix="1" applyNumberFormat="1" applyFont="1" applyBorder="1" applyAlignment="1">
      <alignment horizontal="right" vertical="center" shrinkToFit="1"/>
    </xf>
    <xf numFmtId="176" fontId="25" fillId="0" borderId="16" xfId="42" quotePrefix="1" applyNumberFormat="1" applyFont="1" applyBorder="1" applyAlignment="1">
      <alignment horizontal="right" vertical="center" shrinkToFit="1"/>
    </xf>
    <xf numFmtId="178" fontId="26" fillId="0" borderId="23" xfId="47" applyNumberFormat="1" applyFont="1" applyBorder="1" applyAlignment="1">
      <alignment horizontal="right" vertical="center"/>
    </xf>
    <xf numFmtId="178" fontId="26" fillId="0" borderId="140" xfId="47" applyNumberFormat="1" applyFont="1" applyBorder="1" applyAlignment="1">
      <alignment horizontal="right" vertical="center"/>
    </xf>
    <xf numFmtId="178" fontId="26" fillId="0" borderId="62" xfId="47" applyNumberFormat="1" applyFont="1" applyBorder="1" applyAlignment="1">
      <alignment horizontal="right" vertical="center"/>
    </xf>
    <xf numFmtId="0" fontId="26" fillId="0" borderId="0" xfId="47" applyFont="1" applyAlignment="1">
      <alignment horizontal="right"/>
    </xf>
    <xf numFmtId="0" fontId="24" fillId="0" borderId="0" xfId="47" applyFont="1" applyAlignment="1">
      <alignment horizontal="left" vertical="center"/>
    </xf>
    <xf numFmtId="0" fontId="34" fillId="0" borderId="0" xfId="47" applyFont="1">
      <alignment vertical="center"/>
    </xf>
    <xf numFmtId="0" fontId="25" fillId="0" borderId="127" xfId="47" applyFont="1" applyBorder="1" applyAlignment="1">
      <alignment horizontal="center" vertical="center" wrapText="1"/>
    </xf>
    <xf numFmtId="0" fontId="25" fillId="0" borderId="63" xfId="47" applyFont="1" applyBorder="1" applyAlignment="1">
      <alignment vertical="center" wrapText="1"/>
    </xf>
    <xf numFmtId="0" fontId="25" fillId="0" borderId="11" xfId="47" applyFont="1" applyBorder="1" applyAlignment="1">
      <alignment vertical="center" wrapText="1"/>
    </xf>
    <xf numFmtId="0" fontId="25" fillId="0" borderId="127" xfId="47" applyFont="1" applyBorder="1" applyAlignment="1">
      <alignment vertical="center" wrapText="1"/>
    </xf>
    <xf numFmtId="0" fontId="25" fillId="0" borderId="134" xfId="47" applyFont="1" applyBorder="1" applyAlignment="1">
      <alignment horizontal="center" vertical="center" wrapText="1"/>
    </xf>
    <xf numFmtId="0" fontId="25" fillId="0" borderId="11" xfId="47" applyFont="1" applyBorder="1" applyAlignment="1">
      <alignment horizontal="center" vertical="center" wrapText="1"/>
    </xf>
    <xf numFmtId="0" fontId="25" fillId="0" borderId="69" xfId="47" applyFont="1" applyBorder="1" applyAlignment="1">
      <alignment vertical="center" wrapText="1"/>
    </xf>
    <xf numFmtId="0" fontId="25" fillId="0" borderId="69" xfId="47" applyFont="1" applyBorder="1" applyAlignment="1">
      <alignment horizontal="center" vertical="center" wrapText="1"/>
    </xf>
    <xf numFmtId="0" fontId="25" fillId="0" borderId="73" xfId="47" applyFont="1" applyBorder="1" applyAlignment="1">
      <alignment vertical="center" wrapText="1"/>
    </xf>
    <xf numFmtId="0" fontId="25" fillId="0" borderId="125" xfId="47" applyFont="1" applyBorder="1" applyAlignment="1">
      <alignment vertical="center" wrapText="1"/>
    </xf>
    <xf numFmtId="0" fontId="25" fillId="0" borderId="129" xfId="47" applyFont="1" applyBorder="1" applyAlignment="1">
      <alignment horizontal="distributed" vertical="center"/>
    </xf>
    <xf numFmtId="0" fontId="25" fillId="0" borderId="119" xfId="47" applyFont="1" applyBorder="1" applyAlignment="1">
      <alignment horizontal="distributed" vertical="center"/>
    </xf>
    <xf numFmtId="0" fontId="25" fillId="0" borderId="130" xfId="47" applyFont="1" applyBorder="1" applyAlignment="1">
      <alignment horizontal="distributed" vertical="center"/>
    </xf>
    <xf numFmtId="0" fontId="25" fillId="0" borderId="131" xfId="47" applyFont="1" applyBorder="1" applyAlignment="1">
      <alignment horizontal="distributed" vertical="center"/>
    </xf>
    <xf numFmtId="0" fontId="25" fillId="0" borderId="132" xfId="47" applyFont="1" applyBorder="1" applyAlignment="1">
      <alignment horizontal="distributed" vertical="center"/>
    </xf>
    <xf numFmtId="0" fontId="25" fillId="0" borderId="86" xfId="47" applyFont="1" applyBorder="1" applyAlignment="1">
      <alignment horizontal="distributed" vertical="center"/>
    </xf>
    <xf numFmtId="0" fontId="25" fillId="0" borderId="83" xfId="47" applyFont="1" applyBorder="1" applyAlignment="1">
      <alignment horizontal="distributed" vertical="center"/>
    </xf>
    <xf numFmtId="178" fontId="25" fillId="0" borderId="81" xfId="47" applyNumberFormat="1" applyFont="1" applyBorder="1" applyAlignment="1">
      <alignment horizontal="right" vertical="center"/>
    </xf>
    <xf numFmtId="178" fontId="25" fillId="0" borderId="79" xfId="47" applyNumberFormat="1" applyFont="1" applyBorder="1" applyAlignment="1">
      <alignment horizontal="right" vertical="center"/>
    </xf>
    <xf numFmtId="0" fontId="25" fillId="0" borderId="85" xfId="47" applyFont="1" applyBorder="1" applyAlignment="1">
      <alignment horizontal="distributed" vertical="center"/>
    </xf>
    <xf numFmtId="178" fontId="25" fillId="0" borderId="78" xfId="47" applyNumberFormat="1" applyFont="1" applyBorder="1" applyAlignment="1">
      <alignment horizontal="right" vertical="center"/>
    </xf>
    <xf numFmtId="178" fontId="25" fillId="0" borderId="141" xfId="47" applyNumberFormat="1" applyFont="1" applyBorder="1" applyAlignment="1">
      <alignment horizontal="right" vertical="center"/>
    </xf>
    <xf numFmtId="178" fontId="30" fillId="0" borderId="61" xfId="42" applyNumberFormat="1" applyFont="1" applyBorder="1" applyAlignment="1" applyProtection="1">
      <alignment horizontal="right" vertical="center"/>
      <protection locked="0"/>
    </xf>
    <xf numFmtId="178" fontId="30" fillId="0" borderId="43" xfId="42" applyNumberFormat="1" applyFont="1" applyBorder="1" applyAlignment="1" applyProtection="1">
      <alignment horizontal="right" vertical="center"/>
      <protection locked="0"/>
    </xf>
    <xf numFmtId="178" fontId="30" fillId="0" borderId="52" xfId="42" applyNumberFormat="1" applyFont="1" applyBorder="1" applyAlignment="1" applyProtection="1">
      <alignment horizontal="right" vertical="center"/>
      <protection locked="0"/>
    </xf>
    <xf numFmtId="41" fontId="54" fillId="0" borderId="77" xfId="42" applyNumberFormat="1" applyFont="1" applyBorder="1" applyAlignment="1">
      <alignment horizontal="center" vertical="center"/>
    </xf>
    <xf numFmtId="178" fontId="30" fillId="0" borderId="116" xfId="42" applyNumberFormat="1" applyFont="1" applyBorder="1" applyAlignment="1">
      <alignment horizontal="right" vertical="center"/>
    </xf>
    <xf numFmtId="178" fontId="30" fillId="0" borderId="34" xfId="42" applyNumberFormat="1" applyFont="1" applyBorder="1" applyAlignment="1">
      <alignment horizontal="right" vertical="center"/>
    </xf>
    <xf numFmtId="178" fontId="30" fillId="0" borderId="120" xfId="42" applyNumberFormat="1" applyFont="1" applyBorder="1" applyAlignment="1">
      <alignment horizontal="right" vertical="center"/>
    </xf>
    <xf numFmtId="178" fontId="26" fillId="0" borderId="143" xfId="47" applyNumberFormat="1" applyFont="1" applyBorder="1" applyAlignment="1">
      <alignment horizontal="right" vertical="center"/>
    </xf>
    <xf numFmtId="178" fontId="26" fillId="0" borderId="50" xfId="47" applyNumberFormat="1" applyFont="1" applyBorder="1" applyAlignment="1">
      <alignment horizontal="right" vertical="center"/>
    </xf>
    <xf numFmtId="178" fontId="26" fillId="0" borderId="144" xfId="47" applyNumberFormat="1" applyFont="1" applyBorder="1" applyAlignment="1">
      <alignment horizontal="right" vertical="center"/>
    </xf>
    <xf numFmtId="178" fontId="26" fillId="0" borderId="53" xfId="47" applyNumberFormat="1" applyFont="1" applyBorder="1" applyAlignment="1">
      <alignment horizontal="right" vertical="center"/>
    </xf>
    <xf numFmtId="178" fontId="26" fillId="0" borderId="52" xfId="47" applyNumberFormat="1" applyFont="1" applyBorder="1" applyAlignment="1">
      <alignment horizontal="right" vertical="center"/>
    </xf>
    <xf numFmtId="41" fontId="54" fillId="0" borderId="58" xfId="42" applyNumberFormat="1" applyFont="1" applyBorder="1" applyAlignment="1">
      <alignment horizontal="center" vertical="center"/>
    </xf>
    <xf numFmtId="37" fontId="25" fillId="0" borderId="36" xfId="42" quotePrefix="1" applyFont="1" applyBorder="1" applyAlignment="1" applyProtection="1">
      <alignment horizontal="left" vertical="center"/>
      <protection locked="0"/>
    </xf>
    <xf numFmtId="178" fontId="30" fillId="0" borderId="116" xfId="42" applyNumberFormat="1" applyFont="1" applyBorder="1" applyAlignment="1" applyProtection="1">
      <alignment horizontal="right" vertical="center"/>
      <protection locked="0"/>
    </xf>
    <xf numFmtId="178" fontId="30" fillId="0" borderId="47" xfId="0" applyNumberFormat="1" applyFont="1" applyBorder="1" applyAlignment="1">
      <alignment horizontal="right" vertical="center" shrinkToFit="1"/>
    </xf>
    <xf numFmtId="178" fontId="30" fillId="0" borderId="47" xfId="42" applyNumberFormat="1" applyFont="1" applyBorder="1" applyAlignment="1" applyProtection="1">
      <alignment horizontal="right" vertical="center"/>
      <protection locked="0"/>
    </xf>
    <xf numFmtId="178" fontId="30" fillId="0" borderId="120" xfId="42" applyNumberFormat="1" applyFont="1" applyBorder="1" applyAlignment="1" applyProtection="1">
      <alignment horizontal="right" vertical="center"/>
      <protection locked="0"/>
    </xf>
    <xf numFmtId="178" fontId="26" fillId="0" borderId="34" xfId="47" applyNumberFormat="1" applyFont="1" applyBorder="1" applyAlignment="1">
      <alignment horizontal="right" vertical="center"/>
    </xf>
    <xf numFmtId="0" fontId="26" fillId="0" borderId="17" xfId="47" applyFont="1" applyBorder="1">
      <alignment vertical="center"/>
    </xf>
    <xf numFmtId="37" fontId="25" fillId="0" borderId="13" xfId="42" applyFont="1" applyBorder="1" applyAlignment="1">
      <alignment horizontal="center" vertical="center" wrapText="1"/>
    </xf>
    <xf numFmtId="37" fontId="25" fillId="0" borderId="18" xfId="42" applyFont="1" applyBorder="1" applyAlignment="1">
      <alignment horizontal="center" vertical="center" wrapText="1"/>
    </xf>
    <xf numFmtId="37" fontId="25" fillId="0" borderId="25" xfId="42" applyFont="1" applyBorder="1" applyAlignment="1">
      <alignment horizontal="center" vertical="center"/>
    </xf>
    <xf numFmtId="37" fontId="25" fillId="0" borderId="18" xfId="42" applyFont="1" applyBorder="1" applyAlignment="1">
      <alignment horizontal="center" vertical="center"/>
    </xf>
    <xf numFmtId="37" fontId="25" fillId="0" borderId="10" xfId="42" applyFont="1" applyBorder="1" applyAlignment="1">
      <alignment horizontal="center" vertical="center"/>
    </xf>
    <xf numFmtId="37" fontId="25" fillId="0" borderId="11" xfId="42" applyFont="1" applyBorder="1" applyAlignment="1">
      <alignment horizontal="center" vertical="center"/>
    </xf>
    <xf numFmtId="37" fontId="25" fillId="0" borderId="12" xfId="42" applyFont="1" applyBorder="1" applyAlignment="1">
      <alignment horizontal="center" vertical="center"/>
    </xf>
    <xf numFmtId="37" fontId="25" fillId="0" borderId="16" xfId="42" applyFont="1" applyBorder="1" applyAlignment="1">
      <alignment horizontal="center" vertical="center"/>
    </xf>
    <xf numFmtId="37" fontId="25" fillId="0" borderId="0" xfId="42" applyFont="1" applyAlignment="1">
      <alignment horizontal="center" vertical="center"/>
    </xf>
    <xf numFmtId="37" fontId="25" fillId="0" borderId="17" xfId="42" applyFont="1" applyBorder="1" applyAlignment="1">
      <alignment horizontal="center" vertical="center"/>
    </xf>
    <xf numFmtId="37" fontId="25" fillId="0" borderId="29" xfId="42" applyFont="1" applyBorder="1" applyAlignment="1">
      <alignment horizontal="center" vertical="center"/>
    </xf>
    <xf numFmtId="37" fontId="25" fillId="0" borderId="20" xfId="42" applyFont="1" applyBorder="1" applyAlignment="1">
      <alignment horizontal="center" vertical="center"/>
    </xf>
    <xf numFmtId="37" fontId="25" fillId="0" borderId="21" xfId="42" applyFont="1" applyBorder="1" applyAlignment="1">
      <alignment horizontal="center" vertical="center"/>
    </xf>
    <xf numFmtId="37" fontId="23" fillId="0" borderId="18" xfId="42" applyFont="1" applyBorder="1" applyAlignment="1">
      <alignment vertical="center" wrapText="1"/>
    </xf>
    <xf numFmtId="37" fontId="25" fillId="0" borderId="14" xfId="42" applyFont="1" applyBorder="1" applyAlignment="1">
      <alignment horizontal="center" vertical="center"/>
    </xf>
    <xf numFmtId="37" fontId="25" fillId="0" borderId="19" xfId="42" applyFont="1" applyBorder="1" applyAlignment="1">
      <alignment horizontal="center" vertical="center"/>
    </xf>
    <xf numFmtId="37" fontId="25" fillId="0" borderId="42" xfId="42" applyFont="1" applyBorder="1" applyAlignment="1">
      <alignment horizontal="distributed" vertical="center"/>
    </xf>
    <xf numFmtId="37" fontId="25" fillId="0" borderId="38" xfId="42" applyFont="1" applyBorder="1" applyAlignment="1">
      <alignment horizontal="distributed" vertical="center"/>
    </xf>
    <xf numFmtId="37" fontId="25" fillId="0" borderId="42" xfId="42" applyFont="1" applyBorder="1" applyAlignment="1">
      <alignment horizontal="distributed" vertical="center" shrinkToFit="1"/>
    </xf>
    <xf numFmtId="37" fontId="25" fillId="0" borderId="42" xfId="42" applyFont="1" applyBorder="1" applyAlignment="1" applyProtection="1">
      <alignment horizontal="distributed" vertical="center"/>
      <protection locked="0"/>
    </xf>
    <xf numFmtId="37" fontId="25" fillId="0" borderId="38" xfId="42" applyFont="1" applyBorder="1" applyAlignment="1" applyProtection="1">
      <alignment horizontal="distributed" vertical="center"/>
      <protection locked="0"/>
    </xf>
    <xf numFmtId="37" fontId="25" fillId="0" borderId="42" xfId="42" applyFont="1" applyBorder="1" applyAlignment="1" applyProtection="1">
      <alignment horizontal="distributed" vertical="center" shrinkToFit="1"/>
      <protection locked="0"/>
    </xf>
    <xf numFmtId="37" fontId="25" fillId="0" borderId="38" xfId="42" applyFont="1" applyBorder="1" applyAlignment="1" applyProtection="1">
      <alignment horizontal="distributed" vertical="center" shrinkToFit="1"/>
      <protection locked="0"/>
    </xf>
    <xf numFmtId="37" fontId="25" fillId="0" borderId="49" xfId="42" applyFont="1" applyBorder="1" applyAlignment="1" applyProtection="1">
      <alignment horizontal="distributed" vertical="center"/>
      <protection locked="0"/>
    </xf>
    <xf numFmtId="37" fontId="25" fillId="0" borderId="50" xfId="42" applyFont="1" applyBorder="1" applyAlignment="1" applyProtection="1">
      <alignment horizontal="distributed" vertical="center"/>
      <protection locked="0"/>
    </xf>
    <xf numFmtId="37" fontId="25" fillId="0" borderId="49" xfId="42" applyFont="1" applyBorder="1" applyAlignment="1">
      <alignment horizontal="distributed" vertical="center"/>
    </xf>
    <xf numFmtId="37" fontId="25" fillId="0" borderId="50" xfId="42" applyFont="1" applyBorder="1" applyAlignment="1">
      <alignment horizontal="distributed" vertical="center"/>
    </xf>
    <xf numFmtId="37" fontId="25" fillId="0" borderId="54" xfId="42" applyFont="1" applyBorder="1" applyAlignment="1">
      <alignment horizontal="center" vertical="center"/>
    </xf>
    <xf numFmtId="37" fontId="25" fillId="0" borderId="55" xfId="42" applyFont="1" applyBorder="1" applyAlignment="1">
      <alignment horizontal="center" vertical="center"/>
    </xf>
    <xf numFmtId="37" fontId="25" fillId="0" borderId="56" xfId="42" applyFont="1" applyBorder="1" applyAlignment="1">
      <alignment horizontal="center" vertical="center"/>
    </xf>
    <xf numFmtId="37" fontId="25" fillId="0" borderId="31" xfId="42" applyFont="1" applyBorder="1" applyAlignment="1">
      <alignment horizontal="distributed" vertical="center"/>
    </xf>
    <xf numFmtId="37" fontId="25" fillId="0" borderId="32" xfId="42" applyFont="1" applyBorder="1" applyAlignment="1">
      <alignment horizontal="distributed" vertical="center"/>
    </xf>
    <xf numFmtId="37" fontId="25" fillId="0" borderId="41" xfId="42" quotePrefix="1" applyFont="1" applyBorder="1" applyAlignment="1">
      <alignment horizontal="left" vertical="center"/>
    </xf>
    <xf numFmtId="37" fontId="25" fillId="0" borderId="16" xfId="42" quotePrefix="1" applyFont="1" applyBorder="1" applyAlignment="1">
      <alignment horizontal="left" vertical="center"/>
    </xf>
    <xf numFmtId="37" fontId="25" fillId="0" borderId="36" xfId="42" quotePrefix="1" applyFont="1" applyBorder="1" applyAlignment="1">
      <alignment horizontal="left" vertical="center"/>
    </xf>
    <xf numFmtId="0" fontId="25" fillId="0" borderId="42" xfId="42" applyNumberFormat="1" applyFont="1" applyBorder="1" applyAlignment="1">
      <alignment horizontal="distributed" vertical="center"/>
    </xf>
    <xf numFmtId="0" fontId="25" fillId="0" borderId="38" xfId="42" applyNumberFormat="1" applyFont="1" applyBorder="1" applyAlignment="1">
      <alignment horizontal="distributed" vertical="center"/>
    </xf>
    <xf numFmtId="37" fontId="25" fillId="0" borderId="37" xfId="42" applyFont="1" applyBorder="1" applyAlignment="1">
      <alignment horizontal="distributed" vertical="center"/>
    </xf>
    <xf numFmtId="37" fontId="25" fillId="0" borderId="37" xfId="42" applyFont="1" applyBorder="1" applyAlignment="1">
      <alignment horizontal="distributed" vertical="center" shrinkToFit="1"/>
    </xf>
    <xf numFmtId="37" fontId="25" fillId="0" borderId="38" xfId="42" applyFont="1" applyBorder="1" applyAlignment="1">
      <alignment horizontal="distributed" vertical="center" shrinkToFit="1"/>
    </xf>
    <xf numFmtId="37" fontId="25" fillId="0" borderId="37" xfId="42" applyFont="1" applyBorder="1" applyAlignment="1">
      <alignment horizontal="center" vertical="center" shrinkToFit="1"/>
    </xf>
    <xf numFmtId="37" fontId="25" fillId="0" borderId="38" xfId="42" applyFont="1" applyBorder="1" applyAlignment="1">
      <alignment horizontal="center" vertical="center" shrinkToFit="1"/>
    </xf>
    <xf numFmtId="37" fontId="25" fillId="0" borderId="15" xfId="42" applyFont="1" applyBorder="1" applyAlignment="1">
      <alignment horizontal="center" vertical="center"/>
    </xf>
    <xf numFmtId="37" fontId="25" fillId="0" borderId="22" xfId="42" applyFont="1" applyBorder="1" applyAlignment="1">
      <alignment horizontal="center" vertical="center"/>
    </xf>
    <xf numFmtId="37" fontId="29" fillId="0" borderId="25" xfId="42" applyFont="1" applyBorder="1" applyAlignment="1">
      <alignment horizontal="center" vertical="center" wrapText="1"/>
    </xf>
    <xf numFmtId="37" fontId="29" fillId="0" borderId="18" xfId="42" applyFont="1" applyBorder="1" applyAlignment="1">
      <alignment horizontal="center" vertical="center" wrapText="1"/>
    </xf>
    <xf numFmtId="37" fontId="29" fillId="0" borderId="18" xfId="42" applyFont="1" applyBorder="1" applyAlignment="1">
      <alignment horizontal="center" vertical="center"/>
    </xf>
    <xf numFmtId="37" fontId="25" fillId="0" borderId="26" xfId="42" applyFont="1" applyBorder="1" applyAlignment="1">
      <alignment horizontal="center" vertical="center"/>
    </xf>
    <xf numFmtId="37" fontId="25" fillId="0" borderId="28" xfId="42" applyFont="1" applyBorder="1" applyAlignment="1">
      <alignment horizontal="center" vertical="center"/>
    </xf>
    <xf numFmtId="37" fontId="25" fillId="0" borderId="54" xfId="42" applyFont="1" applyBorder="1" applyAlignment="1" applyProtection="1">
      <alignment horizontal="center" vertical="center"/>
      <protection locked="0"/>
    </xf>
    <xf numFmtId="37" fontId="25" fillId="0" borderId="55" xfId="42" applyFont="1" applyBorder="1" applyAlignment="1" applyProtection="1">
      <alignment horizontal="center" vertical="center"/>
      <protection locked="0"/>
    </xf>
    <xf numFmtId="37" fontId="25" fillId="0" borderId="56" xfId="42" applyFont="1" applyBorder="1" applyAlignment="1" applyProtection="1">
      <alignment horizontal="center" vertical="center"/>
      <protection locked="0"/>
    </xf>
    <xf numFmtId="37" fontId="24" fillId="0" borderId="62" xfId="42" applyFont="1" applyBorder="1" applyAlignment="1">
      <alignment horizontal="left"/>
    </xf>
    <xf numFmtId="176" fontId="25" fillId="0" borderId="41" xfId="42" applyNumberFormat="1" applyFont="1" applyBorder="1" applyAlignment="1">
      <alignment horizontal="right" vertical="center" shrinkToFit="1"/>
    </xf>
    <xf numFmtId="176" fontId="25" fillId="0" borderId="36" xfId="42" quotePrefix="1" applyNumberFormat="1" applyFont="1" applyBorder="1" applyAlignment="1">
      <alignment horizontal="right" vertical="center" shrinkToFit="1"/>
    </xf>
    <xf numFmtId="37" fontId="29" fillId="0" borderId="25" xfId="42" applyFont="1" applyBorder="1" applyAlignment="1" applyProtection="1">
      <alignment horizontal="center" vertical="center" wrapText="1"/>
      <protection locked="0"/>
    </xf>
    <xf numFmtId="37" fontId="29" fillId="0" borderId="18" xfId="42" applyFont="1" applyBorder="1" applyAlignment="1" applyProtection="1">
      <alignment horizontal="center" vertical="center" wrapText="1"/>
      <protection locked="0"/>
    </xf>
    <xf numFmtId="37" fontId="29" fillId="0" borderId="18" xfId="42" applyFont="1" applyBorder="1" applyAlignment="1" applyProtection="1">
      <alignment horizontal="center" vertical="center"/>
      <protection locked="0"/>
    </xf>
    <xf numFmtId="37" fontId="25" fillId="0" borderId="26" xfId="42" applyFont="1" applyBorder="1" applyAlignment="1" applyProtection="1">
      <alignment horizontal="center" vertical="center"/>
      <protection locked="0"/>
    </xf>
    <xf numFmtId="37" fontId="25" fillId="0" borderId="28" xfId="42" applyFont="1" applyBorder="1" applyAlignment="1" applyProtection="1">
      <alignment horizontal="center" vertical="center"/>
      <protection locked="0"/>
    </xf>
    <xf numFmtId="37" fontId="25" fillId="0" borderId="54" xfId="42" applyFont="1" applyBorder="1" applyAlignment="1">
      <alignment horizontal="distributed" vertical="center" shrinkToFit="1"/>
    </xf>
    <xf numFmtId="37" fontId="25" fillId="0" borderId="55" xfId="42" applyFont="1" applyBorder="1" applyAlignment="1">
      <alignment horizontal="distributed" vertical="center" shrinkToFit="1"/>
    </xf>
    <xf numFmtId="37" fontId="24" fillId="0" borderId="0" xfId="42" applyFont="1" applyAlignment="1" applyProtection="1">
      <alignment horizontal="left"/>
      <protection locked="0"/>
    </xf>
    <xf numFmtId="37" fontId="25" fillId="0" borderId="10" xfId="42" applyFont="1" applyBorder="1" applyAlignment="1" applyProtection="1">
      <alignment horizontal="center" vertical="center"/>
      <protection locked="0"/>
    </xf>
    <xf numFmtId="37" fontId="25" fillId="0" borderId="11" xfId="42" applyFont="1" applyBorder="1" applyAlignment="1" applyProtection="1">
      <alignment horizontal="center" vertical="center"/>
      <protection locked="0"/>
    </xf>
    <xf numFmtId="37" fontId="25" fillId="0" borderId="12" xfId="42" applyFont="1" applyBorder="1" applyAlignment="1" applyProtection="1">
      <alignment horizontal="center" vertical="center"/>
      <protection locked="0"/>
    </xf>
    <xf numFmtId="37" fontId="25" fillId="0" borderId="16" xfId="42" applyFont="1" applyBorder="1" applyAlignment="1" applyProtection="1">
      <alignment horizontal="center" vertical="center"/>
      <protection locked="0"/>
    </xf>
    <xf numFmtId="37" fontId="25" fillId="0" borderId="0" xfId="42" applyFont="1" applyAlignment="1" applyProtection="1">
      <alignment horizontal="center" vertical="center"/>
      <protection locked="0"/>
    </xf>
    <xf numFmtId="37" fontId="25" fillId="0" borderId="17" xfId="42" applyFont="1" applyBorder="1" applyAlignment="1" applyProtection="1">
      <alignment horizontal="center" vertical="center"/>
      <protection locked="0"/>
    </xf>
    <xf numFmtId="37" fontId="25" fillId="0" borderId="29" xfId="42" applyFont="1" applyBorder="1" applyAlignment="1" applyProtection="1">
      <alignment horizontal="center" vertical="center"/>
      <protection locked="0"/>
    </xf>
    <xf numFmtId="37" fontId="25" fillId="0" borderId="20" xfId="42" applyFont="1" applyBorder="1" applyAlignment="1" applyProtection="1">
      <alignment horizontal="center" vertical="center"/>
      <protection locked="0"/>
    </xf>
    <xf numFmtId="37" fontId="25" fillId="0" borderId="21" xfId="42" applyFont="1" applyBorder="1" applyAlignment="1" applyProtection="1">
      <alignment horizontal="center" vertical="center"/>
      <protection locked="0"/>
    </xf>
    <xf numFmtId="37" fontId="25" fillId="0" borderId="13" xfId="42" applyFont="1" applyBorder="1" applyAlignment="1" applyProtection="1">
      <alignment horizontal="center" vertical="center" wrapText="1"/>
      <protection locked="0"/>
    </xf>
    <xf numFmtId="37" fontId="23" fillId="0" borderId="18" xfId="42" applyFont="1" applyBorder="1" applyAlignment="1" applyProtection="1">
      <alignment vertical="center" wrapText="1"/>
      <protection locked="0"/>
    </xf>
    <xf numFmtId="37" fontId="25" fillId="0" borderId="18" xfId="42" applyFont="1" applyBorder="1" applyAlignment="1" applyProtection="1">
      <alignment horizontal="center" vertical="center" wrapText="1"/>
      <protection locked="0"/>
    </xf>
    <xf numFmtId="37" fontId="25" fillId="0" borderId="14" xfId="42" applyFont="1" applyBorder="1" applyAlignment="1" applyProtection="1">
      <alignment horizontal="center" vertical="center"/>
      <protection locked="0"/>
    </xf>
    <xf numFmtId="37" fontId="25" fillId="0" borderId="19" xfId="42" applyFont="1" applyBorder="1" applyAlignment="1" applyProtection="1">
      <alignment horizontal="center" vertical="center"/>
      <protection locked="0"/>
    </xf>
    <xf numFmtId="37" fontId="25" fillId="0" borderId="15" xfId="42" applyFont="1" applyBorder="1" applyAlignment="1" applyProtection="1">
      <alignment horizontal="center" vertical="center"/>
      <protection locked="0"/>
    </xf>
    <xf numFmtId="37" fontId="25" fillId="0" borderId="22" xfId="42" applyFont="1" applyBorder="1" applyAlignment="1" applyProtection="1">
      <alignment horizontal="center" vertical="center"/>
      <protection locked="0"/>
    </xf>
    <xf numFmtId="37" fontId="25" fillId="0" borderId="25" xfId="42" applyFont="1" applyBorder="1" applyAlignment="1" applyProtection="1">
      <alignment horizontal="center" vertical="center"/>
      <protection locked="0"/>
    </xf>
    <xf numFmtId="37" fontId="25" fillId="0" borderId="18" xfId="42" applyFont="1" applyBorder="1" applyAlignment="1" applyProtection="1">
      <alignment horizontal="center" vertical="center"/>
      <protection locked="0"/>
    </xf>
    <xf numFmtId="37" fontId="25" fillId="0" borderId="142" xfId="42" applyFont="1" applyBorder="1" applyAlignment="1">
      <alignment horizontal="distributed" vertical="center" shrinkToFit="1"/>
    </xf>
    <xf numFmtId="49" fontId="25" fillId="0" borderId="37" xfId="42" applyNumberFormat="1" applyFont="1" applyBorder="1" applyAlignment="1">
      <alignment horizontal="distributed" vertical="center" shrinkToFit="1"/>
    </xf>
    <xf numFmtId="49" fontId="25" fillId="0" borderId="42" xfId="42" applyNumberFormat="1" applyFont="1" applyBorder="1" applyAlignment="1">
      <alignment horizontal="distributed" vertical="center" shrinkToFit="1"/>
    </xf>
    <xf numFmtId="37" fontId="25" fillId="0" borderId="42" xfId="42" applyFont="1" applyBorder="1" applyAlignment="1">
      <alignment horizontal="center" vertical="center" shrinkToFit="1"/>
    </xf>
    <xf numFmtId="176" fontId="25" fillId="0" borderId="30" xfId="42" quotePrefix="1" applyNumberFormat="1" applyFont="1" applyBorder="1" applyAlignment="1">
      <alignment horizontal="right" vertical="center" shrinkToFit="1"/>
    </xf>
    <xf numFmtId="37" fontId="25" fillId="0" borderId="31" xfId="42" applyFont="1" applyBorder="1" applyAlignment="1">
      <alignment horizontal="distributed" vertical="center" shrinkToFit="1"/>
    </xf>
    <xf numFmtId="37" fontId="20" fillId="0" borderId="0" xfId="42" applyFont="1" applyAlignment="1">
      <alignment horizontal="center" vertical="center"/>
    </xf>
    <xf numFmtId="37" fontId="25" fillId="0" borderId="10" xfId="42" applyFont="1" applyBorder="1" applyAlignment="1">
      <alignment horizontal="center" vertical="center" shrinkToFit="1"/>
    </xf>
    <xf numFmtId="37" fontId="25" fillId="0" borderId="11" xfId="42" applyFont="1" applyBorder="1" applyAlignment="1">
      <alignment horizontal="center" vertical="center" shrinkToFit="1"/>
    </xf>
    <xf numFmtId="37" fontId="25" fillId="0" borderId="16" xfId="42" applyFont="1" applyBorder="1" applyAlignment="1">
      <alignment horizontal="center" vertical="center" shrinkToFit="1"/>
    </xf>
    <xf numFmtId="37" fontId="25" fillId="0" borderId="0" xfId="42" applyFont="1" applyAlignment="1">
      <alignment horizontal="center" vertical="center" shrinkToFit="1"/>
    </xf>
    <xf numFmtId="37" fontId="25" fillId="0" borderId="29" xfId="42" applyFont="1" applyBorder="1" applyAlignment="1">
      <alignment horizontal="center" vertical="center" shrinkToFit="1"/>
    </xf>
    <xf numFmtId="37" fontId="25" fillId="0" borderId="20" xfId="42" applyFont="1" applyBorder="1" applyAlignment="1">
      <alignment horizontal="center" vertical="center" shrinkToFit="1"/>
    </xf>
    <xf numFmtId="37" fontId="25" fillId="0" borderId="25" xfId="42" applyFont="1" applyBorder="1" applyAlignment="1">
      <alignment horizontal="center" vertical="center" wrapText="1"/>
    </xf>
    <xf numFmtId="37" fontId="25" fillId="0" borderId="42" xfId="42" applyFont="1" applyBorder="1" applyAlignment="1">
      <alignment horizontal="distributed" vertical="center" wrapText="1" shrinkToFit="1"/>
    </xf>
    <xf numFmtId="37" fontId="25" fillId="0" borderId="31" xfId="42" applyFont="1" applyBorder="1" applyAlignment="1" applyProtection="1">
      <alignment horizontal="distributed" vertical="center"/>
      <protection locked="0"/>
    </xf>
    <xf numFmtId="37" fontId="25" fillId="0" borderId="32" xfId="42" applyFont="1" applyBorder="1" applyAlignment="1" applyProtection="1">
      <alignment horizontal="distributed" vertical="center"/>
      <protection locked="0"/>
    </xf>
    <xf numFmtId="0" fontId="25" fillId="0" borderId="42" xfId="42" quotePrefix="1" applyNumberFormat="1" applyFont="1" applyBorder="1" applyAlignment="1">
      <alignment horizontal="distributed" vertical="center" shrinkToFit="1"/>
    </xf>
    <xf numFmtId="0" fontId="25" fillId="0" borderId="38" xfId="42" quotePrefix="1" applyNumberFormat="1" applyFont="1" applyBorder="1" applyAlignment="1">
      <alignment horizontal="distributed" vertical="center" shrinkToFit="1"/>
    </xf>
    <xf numFmtId="0" fontId="25" fillId="0" borderId="42" xfId="42" applyNumberFormat="1" applyFont="1" applyBorder="1" applyAlignment="1">
      <alignment horizontal="distributed" vertical="center" shrinkToFit="1"/>
    </xf>
    <xf numFmtId="0" fontId="25" fillId="0" borderId="38" xfId="42" applyNumberFormat="1" applyFont="1" applyBorder="1" applyAlignment="1">
      <alignment horizontal="distributed" vertical="center" shrinkToFit="1"/>
    </xf>
    <xf numFmtId="176" fontId="25" fillId="0" borderId="41" xfId="42" quotePrefix="1" applyNumberFormat="1" applyFont="1" applyBorder="1" applyAlignment="1">
      <alignment horizontal="right" vertical="center" shrinkToFit="1"/>
    </xf>
    <xf numFmtId="176" fontId="25" fillId="0" borderId="16" xfId="42" quotePrefix="1" applyNumberFormat="1" applyFont="1" applyBorder="1" applyAlignment="1">
      <alignment horizontal="right" vertical="center" shrinkToFit="1"/>
    </xf>
    <xf numFmtId="176" fontId="25" fillId="0" borderId="41" xfId="42" quotePrefix="1" applyNumberFormat="1" applyFont="1" applyBorder="1" applyAlignment="1">
      <alignment horizontal="center" vertical="center" shrinkToFit="1"/>
    </xf>
    <xf numFmtId="176" fontId="25" fillId="0" borderId="16" xfId="42" quotePrefix="1" applyNumberFormat="1" applyFont="1" applyBorder="1" applyAlignment="1">
      <alignment horizontal="center" vertical="center" shrinkToFit="1"/>
    </xf>
    <xf numFmtId="176" fontId="25" fillId="0" borderId="36" xfId="42" quotePrefix="1" applyNumberFormat="1" applyFont="1" applyBorder="1" applyAlignment="1">
      <alignment horizontal="center" vertical="center" shrinkToFit="1"/>
    </xf>
    <xf numFmtId="176" fontId="25" fillId="0" borderId="16" xfId="42" applyNumberFormat="1" applyFont="1" applyBorder="1" applyAlignment="1">
      <alignment horizontal="right" vertical="center" shrinkToFit="1"/>
    </xf>
    <xf numFmtId="176" fontId="25" fillId="0" borderId="36" xfId="42" applyNumberFormat="1" applyFont="1" applyBorder="1" applyAlignment="1">
      <alignment horizontal="right" vertical="center" shrinkToFit="1"/>
    </xf>
    <xf numFmtId="37" fontId="25" fillId="36" borderId="37" xfId="42" applyFont="1" applyFill="1" applyBorder="1" applyAlignment="1">
      <alignment horizontal="distributed" vertical="center" shrinkToFit="1"/>
    </xf>
    <xf numFmtId="37" fontId="25" fillId="36" borderId="38" xfId="42" applyFont="1" applyFill="1" applyBorder="1" applyAlignment="1">
      <alignment horizontal="distributed" vertical="center" shrinkToFit="1"/>
    </xf>
    <xf numFmtId="0" fontId="25" fillId="0" borderId="26" xfId="47" applyFont="1" applyBorder="1" applyAlignment="1">
      <alignment horizontal="center" vertical="center" wrapText="1"/>
    </xf>
    <xf numFmtId="0" fontId="25" fillId="0" borderId="28" xfId="47" applyFont="1" applyBorder="1" applyAlignment="1">
      <alignment horizontal="center" vertical="center" wrapText="1"/>
    </xf>
    <xf numFmtId="0" fontId="25" fillId="0" borderId="61" xfId="47" applyFont="1" applyBorder="1" applyAlignment="1">
      <alignment horizontal="center" vertical="center" wrapText="1"/>
    </xf>
    <xf numFmtId="0" fontId="25" fillId="0" borderId="25" xfId="47" applyFont="1" applyBorder="1" applyAlignment="1">
      <alignment horizontal="center" vertical="center" wrapText="1"/>
    </xf>
    <xf numFmtId="0" fontId="25" fillId="0" borderId="18" xfId="47" applyFont="1" applyBorder="1" applyAlignment="1">
      <alignment horizontal="center" vertical="center" wrapText="1"/>
    </xf>
    <xf numFmtId="0" fontId="25" fillId="0" borderId="76" xfId="47" applyFont="1" applyBorder="1" applyAlignment="1">
      <alignment horizontal="center" vertical="center" wrapText="1"/>
    </xf>
    <xf numFmtId="0" fontId="25" fillId="0" borderId="72" xfId="47" applyFont="1" applyBorder="1" applyAlignment="1">
      <alignment horizontal="center" vertical="center" wrapText="1"/>
    </xf>
    <xf numFmtId="0" fontId="25" fillId="0" borderId="126" xfId="47" applyFont="1" applyBorder="1" applyAlignment="1">
      <alignment horizontal="center" vertical="center"/>
    </xf>
    <xf numFmtId="0" fontId="25" fillId="0" borderId="68" xfId="47" applyFont="1" applyBorder="1" applyAlignment="1">
      <alignment horizontal="center" vertical="center"/>
    </xf>
    <xf numFmtId="0" fontId="25" fillId="0" borderId="128" xfId="47" applyFont="1" applyBorder="1" applyAlignment="1">
      <alignment horizontal="center" vertical="center"/>
    </xf>
    <xf numFmtId="0" fontId="25" fillId="0" borderId="63" xfId="47" applyFont="1" applyBorder="1" applyAlignment="1">
      <alignment horizontal="center" vertical="center" wrapText="1"/>
    </xf>
    <xf numFmtId="0" fontId="25" fillId="0" borderId="69" xfId="47" applyFont="1" applyBorder="1" applyAlignment="1">
      <alignment horizontal="center" vertical="center"/>
    </xf>
    <xf numFmtId="0" fontId="25" fillId="0" borderId="56" xfId="47" applyFont="1" applyBorder="1" applyAlignment="1">
      <alignment horizontal="center" vertical="center"/>
    </xf>
    <xf numFmtId="0" fontId="25" fillId="0" borderId="66" xfId="47" applyFont="1" applyBorder="1" applyAlignment="1">
      <alignment horizontal="center" vertical="center" wrapText="1"/>
    </xf>
    <xf numFmtId="0" fontId="25" fillId="0" borderId="71" xfId="47" applyFont="1" applyBorder="1" applyAlignment="1">
      <alignment horizontal="center" vertical="center"/>
    </xf>
    <xf numFmtId="0" fontId="25" fillId="0" borderId="57" xfId="47" applyFont="1" applyBorder="1" applyAlignment="1">
      <alignment horizontal="center" vertical="center"/>
    </xf>
    <xf numFmtId="0" fontId="25" fillId="0" borderId="133" xfId="47" applyFont="1" applyBorder="1" applyAlignment="1">
      <alignment horizontal="center" vertical="center" wrapText="1"/>
    </xf>
    <xf numFmtId="0" fontId="25" fillId="0" borderId="75" xfId="47" applyFont="1" applyBorder="1" applyAlignment="1">
      <alignment horizontal="center" vertical="center"/>
    </xf>
    <xf numFmtId="0" fontId="25" fillId="0" borderId="78" xfId="47" applyFont="1" applyBorder="1" applyAlignment="1">
      <alignment horizontal="center" vertical="center"/>
    </xf>
    <xf numFmtId="0" fontId="25" fillId="0" borderId="65" xfId="47" applyFont="1" applyBorder="1" applyAlignment="1">
      <alignment horizontal="center" vertical="center" wrapText="1"/>
    </xf>
    <xf numFmtId="0" fontId="25" fillId="0" borderId="70" xfId="47" applyFont="1" applyBorder="1" applyAlignment="1">
      <alignment horizontal="center" vertical="center"/>
    </xf>
    <xf numFmtId="0" fontId="25" fillId="0" borderId="77" xfId="47" applyFont="1" applyBorder="1" applyAlignment="1">
      <alignment horizontal="center" vertical="center"/>
    </xf>
    <xf numFmtId="0" fontId="25" fillId="0" borderId="112" xfId="47" applyFont="1" applyBorder="1" applyAlignment="1">
      <alignment horizontal="center" vertical="center" wrapText="1"/>
    </xf>
    <xf numFmtId="0" fontId="25" fillId="0" borderId="0" xfId="47" applyFont="1" applyAlignment="1">
      <alignment horizontal="center" vertical="center" wrapText="1"/>
    </xf>
    <xf numFmtId="0" fontId="25" fillId="0" borderId="62" xfId="47" applyFont="1" applyBorder="1" applyAlignment="1">
      <alignment horizontal="center" vertical="center" wrapText="1"/>
    </xf>
    <xf numFmtId="0" fontId="25" fillId="0" borderId="18" xfId="47" applyFont="1" applyBorder="1" applyAlignment="1">
      <alignment horizontal="center" vertical="center"/>
    </xf>
    <xf numFmtId="0" fontId="25" fillId="0" borderId="76" xfId="47" applyFont="1" applyBorder="1" applyAlignment="1">
      <alignment horizontal="center" vertical="center"/>
    </xf>
    <xf numFmtId="0" fontId="25" fillId="0" borderId="30" xfId="47" applyFont="1" applyBorder="1" applyAlignment="1">
      <alignment horizontal="center" vertical="center" wrapText="1"/>
    </xf>
    <xf numFmtId="0" fontId="25" fillId="0" borderId="16" xfId="47" applyFont="1" applyBorder="1" applyAlignment="1">
      <alignment horizontal="center" vertical="center" wrapText="1"/>
    </xf>
    <xf numFmtId="0" fontId="25" fillId="0" borderId="139" xfId="47" applyFont="1" applyBorder="1" applyAlignment="1">
      <alignment horizontal="center" vertical="center" wrapText="1"/>
    </xf>
    <xf numFmtId="0" fontId="25" fillId="0" borderId="67" xfId="47" applyFont="1" applyBorder="1" applyAlignment="1">
      <alignment horizontal="center" vertical="center" wrapText="1"/>
    </xf>
    <xf numFmtId="0" fontId="25" fillId="0" borderId="74" xfId="47" applyFont="1" applyBorder="1" applyAlignment="1">
      <alignment horizontal="center" vertical="center"/>
    </xf>
    <xf numFmtId="0" fontId="25" fillId="0" borderId="58" xfId="47" applyFont="1" applyBorder="1" applyAlignment="1">
      <alignment horizontal="center" vertical="center"/>
    </xf>
    <xf numFmtId="0" fontId="25" fillId="0" borderId="145" xfId="47" applyFont="1" applyBorder="1" applyAlignment="1">
      <alignment horizontal="center" vertical="center" wrapText="1"/>
    </xf>
    <xf numFmtId="0" fontId="25" fillId="0" borderId="138" xfId="47" applyFont="1" applyBorder="1" applyAlignment="1">
      <alignment horizontal="center" vertical="center" wrapText="1"/>
    </xf>
    <xf numFmtId="0" fontId="25" fillId="0" borderId="124" xfId="47" applyFont="1" applyBorder="1" applyAlignment="1">
      <alignment horizontal="center" vertical="center" wrapText="1"/>
    </xf>
    <xf numFmtId="0" fontId="25" fillId="0" borderId="33" xfId="47" applyFont="1" applyBorder="1" applyAlignment="1">
      <alignment horizontal="center" vertical="center" wrapText="1"/>
    </xf>
    <xf numFmtId="0" fontId="25" fillId="0" borderId="39" xfId="47" applyFont="1" applyBorder="1" applyAlignment="1">
      <alignment horizontal="center" vertical="center" wrapText="1"/>
    </xf>
    <xf numFmtId="0" fontId="25" fillId="0" borderId="114" xfId="47" applyFont="1" applyBorder="1" applyAlignment="1">
      <alignment horizontal="center" vertical="center" wrapText="1"/>
    </xf>
    <xf numFmtId="0" fontId="25" fillId="0" borderId="27" xfId="47" applyFont="1" applyBorder="1" applyAlignment="1">
      <alignment horizontal="center" vertical="center" wrapText="1"/>
    </xf>
    <xf numFmtId="0" fontId="25" fillId="0" borderId="60" xfId="47" applyFont="1" applyBorder="1" applyAlignment="1">
      <alignment horizontal="center" vertical="center" wrapText="1"/>
    </xf>
    <xf numFmtId="0" fontId="25" fillId="0" borderId="67" xfId="47" applyFont="1" applyBorder="1" applyAlignment="1">
      <alignment horizontal="center" vertical="center"/>
    </xf>
    <xf numFmtId="0" fontId="25" fillId="0" borderId="13" xfId="47" applyFont="1" applyBorder="1" applyAlignment="1">
      <alignment horizontal="center" vertical="center" wrapText="1"/>
    </xf>
    <xf numFmtId="0" fontId="25" fillId="0" borderId="135" xfId="47" applyFont="1" applyBorder="1" applyAlignment="1">
      <alignment horizontal="center" vertical="center" wrapText="1"/>
    </xf>
    <xf numFmtId="0" fontId="25" fillId="0" borderId="13" xfId="47" applyFont="1" applyBorder="1" applyAlignment="1">
      <alignment horizontal="left" vertical="center" wrapText="1"/>
    </xf>
    <xf numFmtId="0" fontId="25" fillId="0" borderId="18" xfId="47" applyFont="1" applyBorder="1" applyAlignment="1">
      <alignment horizontal="left" vertical="center"/>
    </xf>
    <xf numFmtId="0" fontId="25" fillId="0" borderId="76" xfId="47" applyFont="1" applyBorder="1" applyAlignment="1">
      <alignment horizontal="left" vertical="center"/>
    </xf>
    <xf numFmtId="0" fontId="37" fillId="0" borderId="0" xfId="47" applyFont="1" applyAlignment="1">
      <alignment horizontal="center" vertical="center"/>
    </xf>
    <xf numFmtId="0" fontId="25" fillId="0" borderId="83" xfId="47" applyFont="1" applyBorder="1" applyAlignment="1">
      <alignment horizontal="center" vertical="center"/>
    </xf>
    <xf numFmtId="0" fontId="25" fillId="0" borderId="86" xfId="47" applyFont="1" applyBorder="1" applyAlignment="1">
      <alignment horizontal="center" vertical="center"/>
    </xf>
    <xf numFmtId="0" fontId="25" fillId="0" borderId="85" xfId="47" applyFont="1" applyBorder="1" applyAlignment="1">
      <alignment horizontal="center" vertical="center"/>
    </xf>
    <xf numFmtId="0" fontId="25" fillId="0" borderId="64" xfId="47" applyFont="1" applyBorder="1" applyAlignment="1">
      <alignment horizontal="center" vertical="center" wrapText="1"/>
    </xf>
    <xf numFmtId="0" fontId="24" fillId="0" borderId="62" xfId="47" applyFont="1" applyBorder="1" applyAlignment="1">
      <alignment horizontal="left" vertical="center"/>
    </xf>
    <xf numFmtId="0" fontId="25" fillId="0" borderId="34" xfId="47" applyFont="1" applyBorder="1" applyAlignment="1">
      <alignment horizontal="center" vertical="center" wrapText="1"/>
    </xf>
    <xf numFmtId="0" fontId="25" fillId="0" borderId="43" xfId="47" applyFont="1" applyBorder="1" applyAlignment="1">
      <alignment horizontal="center" vertical="center" wrapText="1"/>
    </xf>
    <xf numFmtId="0" fontId="25" fillId="0" borderId="113" xfId="47" applyFont="1" applyBorder="1" applyAlignment="1">
      <alignment horizontal="center" vertical="center" wrapText="1"/>
    </xf>
    <xf numFmtId="0" fontId="26" fillId="0" borderId="62" xfId="47" applyFont="1" applyBorder="1" applyAlignment="1">
      <alignment horizontal="right" vertical="center"/>
    </xf>
    <xf numFmtId="0" fontId="29" fillId="0" borderId="18" xfId="47" applyFont="1" applyBorder="1" applyAlignment="1">
      <alignment horizontal="center" vertical="center" wrapText="1"/>
    </xf>
    <xf numFmtId="0" fontId="29" fillId="0" borderId="76" xfId="47" applyFont="1" applyBorder="1" applyAlignment="1">
      <alignment horizontal="center" vertical="center" wrapText="1"/>
    </xf>
    <xf numFmtId="0" fontId="29" fillId="0" borderId="70" xfId="47" applyFont="1" applyBorder="1" applyAlignment="1">
      <alignment horizontal="center" vertical="center"/>
    </xf>
    <xf numFmtId="0" fontId="29" fillId="0" borderId="77" xfId="47" applyFont="1" applyBorder="1" applyAlignment="1">
      <alignment horizontal="center" vertical="center"/>
    </xf>
  </cellXfs>
  <cellStyles count="5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5" xr:uid="{00000000-0005-0000-0000-000021000000}"/>
    <cellStyle name="桁区切り 2 2" xfId="46" xr:uid="{00000000-0005-0000-0000-000022000000}"/>
    <cellStyle name="桁区切り 3" xfId="52" xr:uid="{00000000-0005-0000-0000-000023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D000000}"/>
    <cellStyle name="標準 2 2" xfId="43" xr:uid="{00000000-0005-0000-0000-00002E000000}"/>
    <cellStyle name="標準 2 3" xfId="50" xr:uid="{00000000-0005-0000-0000-00002F000000}"/>
    <cellStyle name="標準 3" xfId="49" xr:uid="{00000000-0005-0000-0000-000030000000}"/>
    <cellStyle name="標準 4" xfId="53" xr:uid="{00000000-0005-0000-0000-000031000000}"/>
    <cellStyle name="標準 5" xfId="51" xr:uid="{00000000-0005-0000-0000-000032000000}"/>
    <cellStyle name="標準_（２）事業別内訳" xfId="47" xr:uid="{00000000-0005-0000-0000-000033000000}"/>
    <cellStyle name="標準_33" xfId="48" xr:uid="{00000000-0005-0000-0000-000034000000}"/>
    <cellStyle name="標準_APNHY241" xfId="44" xr:uid="{00000000-0005-0000-0000-000035000000}"/>
    <cellStyle name="良い" xfId="6" builtinId="26" customBuiltin="1"/>
  </cellStyles>
  <dxfs count="3">
    <dxf>
      <font>
        <strike/>
        <condense val="0"/>
        <extend val="0"/>
        <color indexed="10"/>
      </font>
    </dxf>
    <dxf>
      <font>
        <strike/>
        <condense val="0"/>
        <extend val="0"/>
        <color indexed="10"/>
      </font>
    </dxf>
    <dxf>
      <font>
        <strike/>
        <condense val="0"/>
        <extend val="0"/>
        <color indexed="10"/>
      </font>
    </dxf>
  </dxfs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295275</xdr:colOff>
      <xdr:row>8</xdr:row>
      <xdr:rowOff>57150</xdr:rowOff>
    </xdr:from>
    <xdr:to>
      <xdr:col>37</xdr:col>
      <xdr:colOff>514350</xdr:colOff>
      <xdr:row>9</xdr:row>
      <xdr:rowOff>19050</xdr:rowOff>
    </xdr:to>
    <xdr:grpSp>
      <xdr:nvGrpSpPr>
        <xdr:cNvPr id="2" name="Group 1135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>
          <a:grpSpLocks/>
        </xdr:cNvGrpSpPr>
      </xdr:nvGrpSpPr>
      <xdr:grpSpPr bwMode="auto">
        <a:xfrm>
          <a:off x="17103725" y="2063750"/>
          <a:ext cx="219075" cy="254000"/>
          <a:chOff x="-60" y="-24466"/>
          <a:chExt cx="23" cy="27775"/>
        </a:xfrm>
      </xdr:grpSpPr>
      <xdr:sp macro="" textlink="">
        <xdr:nvSpPr>
          <xdr:cNvPr id="3" name="テキスト 797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0" y="-24466"/>
            <a:ext cx="23" cy="27775"/>
          </a:xfrm>
          <a:prstGeom prst="rect">
            <a:avLst/>
          </a:prstGeom>
          <a:noFill/>
          <a:ln w="0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Ｅ</a:t>
            </a:r>
          </a:p>
        </xdr:txBody>
      </xdr:sp>
      <xdr:sp macro="" textlink="">
        <xdr:nvSpPr>
          <xdr:cNvPr id="4" name="Oval 798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-59" y="-23355"/>
            <a:ext cx="16" cy="17776"/>
          </a:xfrm>
          <a:prstGeom prst="ellips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29</xdr:col>
      <xdr:colOff>609600</xdr:colOff>
      <xdr:row>10</xdr:row>
      <xdr:rowOff>47625</xdr:rowOff>
    </xdr:from>
    <xdr:to>
      <xdr:col>29</xdr:col>
      <xdr:colOff>800100</xdr:colOff>
      <xdr:row>12</xdr:row>
      <xdr:rowOff>0</xdr:rowOff>
    </xdr:to>
    <xdr:grpSp>
      <xdr:nvGrpSpPr>
        <xdr:cNvPr id="5" name="Group 1279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pSpPr>
          <a:grpSpLocks/>
        </xdr:cNvGrpSpPr>
      </xdr:nvGrpSpPr>
      <xdr:grpSpPr bwMode="auto">
        <a:xfrm>
          <a:off x="7956550" y="2524125"/>
          <a:ext cx="190500" cy="231775"/>
          <a:chOff x="781" y="247"/>
          <a:chExt cx="20" cy="19"/>
        </a:xfrm>
      </xdr:grpSpPr>
      <xdr:sp macro="" textlink="">
        <xdr:nvSpPr>
          <xdr:cNvPr id="6" name="テキスト 714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81" y="247"/>
            <a:ext cx="20" cy="19"/>
          </a:xfrm>
          <a:prstGeom prst="rect">
            <a:avLst/>
          </a:prstGeom>
          <a:noFill/>
          <a:ln w="0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Ｃ</a:t>
            </a:r>
          </a:p>
        </xdr:txBody>
      </xdr:sp>
      <xdr:sp macro="" textlink="">
        <xdr:nvSpPr>
          <xdr:cNvPr id="7" name="Oval 858">
            <a:extLst>
              <a:ext uri="{FF2B5EF4-FFF2-40B4-BE49-F238E27FC236}">
                <a16:creationId xmlns:a16="http://schemas.microsoft.com/office/drawing/2014/main" id="{00000000-0008-0000-0A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783" y="247"/>
            <a:ext cx="17" cy="16"/>
          </a:xfrm>
          <a:prstGeom prst="ellips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31</xdr:col>
      <xdr:colOff>609600</xdr:colOff>
      <xdr:row>10</xdr:row>
      <xdr:rowOff>47625</xdr:rowOff>
    </xdr:from>
    <xdr:to>
      <xdr:col>31</xdr:col>
      <xdr:colOff>790575</xdr:colOff>
      <xdr:row>11</xdr:row>
      <xdr:rowOff>66675</xdr:rowOff>
    </xdr:to>
    <xdr:grpSp>
      <xdr:nvGrpSpPr>
        <xdr:cNvPr id="8" name="Group 1128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pSpPr>
          <a:grpSpLocks/>
        </xdr:cNvGrpSpPr>
      </xdr:nvGrpSpPr>
      <xdr:grpSpPr bwMode="auto">
        <a:xfrm>
          <a:off x="10280650" y="2524125"/>
          <a:ext cx="180975" cy="196850"/>
          <a:chOff x="-21" y="-18000"/>
          <a:chExt cx="19" cy="34000"/>
        </a:xfrm>
      </xdr:grpSpPr>
      <xdr:sp macro="" textlink="">
        <xdr:nvSpPr>
          <xdr:cNvPr id="9" name="テキスト 786">
            <a:extLst>
              <a:ext uri="{FF2B5EF4-FFF2-40B4-BE49-F238E27FC236}">
                <a16:creationId xmlns:a16="http://schemas.microsoft.com/office/drawing/2014/main" id="{00000000-0008-0000-0A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21" y="-18000"/>
            <a:ext cx="19" cy="34000"/>
          </a:xfrm>
          <a:prstGeom prst="rect">
            <a:avLst/>
          </a:prstGeom>
          <a:noFill/>
          <a:ln w="0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Ｄ</a:t>
            </a:r>
          </a:p>
        </xdr:txBody>
      </xdr:sp>
      <xdr:sp macro="" textlink="">
        <xdr:nvSpPr>
          <xdr:cNvPr id="10" name="Oval 925">
            <a:extLst>
              <a:ext uri="{FF2B5EF4-FFF2-40B4-BE49-F238E27FC236}">
                <a16:creationId xmlns:a16="http://schemas.microsoft.com/office/drawing/2014/main" id="{00000000-0008-0000-0A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-20" y="-16000"/>
            <a:ext cx="16" cy="32000"/>
          </a:xfrm>
          <a:prstGeom prst="ellips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27</xdr:col>
      <xdr:colOff>866775</xdr:colOff>
      <xdr:row>10</xdr:row>
      <xdr:rowOff>38100</xdr:rowOff>
    </xdr:from>
    <xdr:to>
      <xdr:col>27</xdr:col>
      <xdr:colOff>1114425</xdr:colOff>
      <xdr:row>11</xdr:row>
      <xdr:rowOff>85725</xdr:rowOff>
    </xdr:to>
    <xdr:grpSp>
      <xdr:nvGrpSpPr>
        <xdr:cNvPr id="11" name="Group 128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GrpSpPr>
          <a:grpSpLocks/>
        </xdr:cNvGrpSpPr>
      </xdr:nvGrpSpPr>
      <xdr:grpSpPr bwMode="auto">
        <a:xfrm>
          <a:off x="5946775" y="2514600"/>
          <a:ext cx="247650" cy="225425"/>
          <a:chOff x="570" y="246"/>
          <a:chExt cx="26" cy="19"/>
        </a:xfrm>
      </xdr:grpSpPr>
      <xdr:sp macro="" textlink="">
        <xdr:nvSpPr>
          <xdr:cNvPr id="12" name="テキスト 717">
            <a:extLst>
              <a:ext uri="{FF2B5EF4-FFF2-40B4-BE49-F238E27FC236}">
                <a16:creationId xmlns:a16="http://schemas.microsoft.com/office/drawing/2014/main" id="{00000000-0008-0000-0A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0" y="246"/>
            <a:ext cx="26" cy="19"/>
          </a:xfrm>
          <a:prstGeom prst="rect">
            <a:avLst/>
          </a:prstGeom>
          <a:noFill/>
          <a:ln w="0">
            <a:noFill/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Ｂ</a:t>
            </a:r>
          </a:p>
        </xdr:txBody>
      </xdr:sp>
      <xdr:sp macro="" textlink="">
        <xdr:nvSpPr>
          <xdr:cNvPr id="13" name="Oval 924">
            <a:extLst>
              <a:ext uri="{FF2B5EF4-FFF2-40B4-BE49-F238E27FC236}">
                <a16:creationId xmlns:a16="http://schemas.microsoft.com/office/drawing/2014/main" id="{00000000-0008-0000-0A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573" y="248"/>
            <a:ext cx="18" cy="16"/>
          </a:xfrm>
          <a:prstGeom prst="ellips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34</xdr:col>
      <xdr:colOff>857250</xdr:colOff>
      <xdr:row>10</xdr:row>
      <xdr:rowOff>19050</xdr:rowOff>
    </xdr:from>
    <xdr:to>
      <xdr:col>34</xdr:col>
      <xdr:colOff>1076325</xdr:colOff>
      <xdr:row>11</xdr:row>
      <xdr:rowOff>85725</xdr:rowOff>
    </xdr:to>
    <xdr:grpSp>
      <xdr:nvGrpSpPr>
        <xdr:cNvPr id="14" name="Group 1277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GrpSpPr>
          <a:grpSpLocks/>
        </xdr:cNvGrpSpPr>
      </xdr:nvGrpSpPr>
      <xdr:grpSpPr bwMode="auto">
        <a:xfrm>
          <a:off x="14046200" y="2495550"/>
          <a:ext cx="219075" cy="244475"/>
          <a:chOff x="1415" y="244"/>
          <a:chExt cx="23" cy="25"/>
        </a:xfrm>
      </xdr:grpSpPr>
      <xdr:sp macro="" textlink="">
        <xdr:nvSpPr>
          <xdr:cNvPr id="15" name="テキスト 834">
            <a:extLst>
              <a:ext uri="{FF2B5EF4-FFF2-40B4-BE49-F238E27FC236}">
                <a16:creationId xmlns:a16="http://schemas.microsoft.com/office/drawing/2014/main" id="{00000000-0008-0000-0A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5" y="244"/>
            <a:ext cx="23" cy="25"/>
          </a:xfrm>
          <a:prstGeom prst="rect">
            <a:avLst/>
          </a:prstGeom>
          <a:noFill/>
          <a:ln w="0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Ｅ</a:t>
            </a:r>
          </a:p>
        </xdr:txBody>
      </xdr:sp>
      <xdr:sp macro="" textlink="">
        <xdr:nvSpPr>
          <xdr:cNvPr id="16" name="Oval 929">
            <a:extLst>
              <a:ext uri="{FF2B5EF4-FFF2-40B4-BE49-F238E27FC236}">
                <a16:creationId xmlns:a16="http://schemas.microsoft.com/office/drawing/2014/main" id="{00000000-0008-0000-0A00-000010000000}"/>
              </a:ext>
            </a:extLst>
          </xdr:cNvPr>
          <xdr:cNvSpPr>
            <a:spLocks noChangeArrowheads="1"/>
          </xdr:cNvSpPr>
        </xdr:nvSpPr>
        <xdr:spPr bwMode="auto">
          <a:xfrm>
            <a:off x="1417" y="245"/>
            <a:ext cx="16" cy="16"/>
          </a:xfrm>
          <a:prstGeom prst="ellips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32</xdr:col>
      <xdr:colOff>514350</xdr:colOff>
      <xdr:row>8</xdr:row>
      <xdr:rowOff>28575</xdr:rowOff>
    </xdr:from>
    <xdr:to>
      <xdr:col>32</xdr:col>
      <xdr:colOff>695325</xdr:colOff>
      <xdr:row>8</xdr:row>
      <xdr:rowOff>238125</xdr:rowOff>
    </xdr:to>
    <xdr:grpSp>
      <xdr:nvGrpSpPr>
        <xdr:cNvPr id="17" name="Group 1360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GrpSpPr>
          <a:grpSpLocks/>
        </xdr:cNvGrpSpPr>
      </xdr:nvGrpSpPr>
      <xdr:grpSpPr bwMode="auto">
        <a:xfrm>
          <a:off x="11347450" y="2035175"/>
          <a:ext cx="180975" cy="209550"/>
          <a:chOff x="1151" y="212"/>
          <a:chExt cx="19" cy="22"/>
        </a:xfrm>
      </xdr:grpSpPr>
      <xdr:sp macro="" textlink="">
        <xdr:nvSpPr>
          <xdr:cNvPr id="18" name="テキスト 932">
            <a:extLst>
              <a:ext uri="{FF2B5EF4-FFF2-40B4-BE49-F238E27FC236}">
                <a16:creationId xmlns:a16="http://schemas.microsoft.com/office/drawing/2014/main" id="{00000000-0008-0000-0A00-00001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51" y="212"/>
            <a:ext cx="19" cy="22"/>
          </a:xfrm>
          <a:prstGeom prst="rect">
            <a:avLst/>
          </a:prstGeom>
          <a:noFill/>
          <a:ln w="0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Ｄ</a:t>
            </a:r>
          </a:p>
        </xdr:txBody>
      </xdr:sp>
      <xdr:sp macro="" textlink="">
        <xdr:nvSpPr>
          <xdr:cNvPr id="19" name="Oval 933">
            <a:extLst>
              <a:ext uri="{FF2B5EF4-FFF2-40B4-BE49-F238E27FC236}">
                <a16:creationId xmlns:a16="http://schemas.microsoft.com/office/drawing/2014/main" id="{00000000-0008-0000-0A00-000013000000}"/>
              </a:ext>
            </a:extLst>
          </xdr:cNvPr>
          <xdr:cNvSpPr>
            <a:spLocks noChangeArrowheads="1"/>
          </xdr:cNvSpPr>
        </xdr:nvSpPr>
        <xdr:spPr bwMode="auto">
          <a:xfrm>
            <a:off x="1151" y="213"/>
            <a:ext cx="19" cy="20"/>
          </a:xfrm>
          <a:prstGeom prst="ellips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34</xdr:col>
      <xdr:colOff>133350</xdr:colOff>
      <xdr:row>8</xdr:row>
      <xdr:rowOff>247650</xdr:rowOff>
    </xdr:from>
    <xdr:to>
      <xdr:col>34</xdr:col>
      <xdr:colOff>1066800</xdr:colOff>
      <xdr:row>10</xdr:row>
      <xdr:rowOff>9525</xdr:rowOff>
    </xdr:to>
    <xdr:grpSp>
      <xdr:nvGrpSpPr>
        <xdr:cNvPr id="20" name="Group 1133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GrpSpPr>
          <a:grpSpLocks/>
        </xdr:cNvGrpSpPr>
      </xdr:nvGrpSpPr>
      <xdr:grpSpPr bwMode="auto">
        <a:xfrm>
          <a:off x="13322300" y="2254250"/>
          <a:ext cx="933450" cy="231775"/>
          <a:chOff x="-564" y="-625"/>
          <a:chExt cx="19975" cy="13750"/>
        </a:xfrm>
      </xdr:grpSpPr>
      <xdr:sp macro="" textlink="">
        <xdr:nvSpPr>
          <xdr:cNvPr id="21" name="テキスト 734">
            <a:extLst>
              <a:ext uri="{FF2B5EF4-FFF2-40B4-BE49-F238E27FC236}">
                <a16:creationId xmlns:a16="http://schemas.microsoft.com/office/drawing/2014/main" id="{00000000-0008-0000-0A00-00001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869" y="-625"/>
            <a:ext cx="3261" cy="9565"/>
          </a:xfrm>
          <a:prstGeom prst="rect">
            <a:avLst/>
          </a:prstGeom>
          <a:noFill/>
          <a:ln w="0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-</a:t>
            </a:r>
          </a:p>
        </xdr:txBody>
      </xdr:sp>
      <xdr:sp macro="" textlink="">
        <xdr:nvSpPr>
          <xdr:cNvPr id="22" name="テキスト 735">
            <a:extLst>
              <a:ext uri="{FF2B5EF4-FFF2-40B4-BE49-F238E27FC236}">
                <a16:creationId xmlns:a16="http://schemas.microsoft.com/office/drawing/2014/main" id="{00000000-0008-0000-0A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16" y="-27"/>
            <a:ext cx="4484" cy="12554"/>
          </a:xfrm>
          <a:prstGeom prst="rect">
            <a:avLst/>
          </a:prstGeom>
          <a:noFill/>
          <a:ln w="0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＋</a:t>
            </a:r>
          </a:p>
        </xdr:txBody>
      </xdr:sp>
      <xdr:grpSp>
        <xdr:nvGrpSpPr>
          <xdr:cNvPr id="23" name="Group 1130">
            <a:extLst>
              <a:ext uri="{FF2B5EF4-FFF2-40B4-BE49-F238E27FC236}">
                <a16:creationId xmlns:a16="http://schemas.microsoft.com/office/drawing/2014/main" id="{00000000-0008-0000-0A00-000017000000}"/>
              </a:ext>
            </a:extLst>
          </xdr:cNvPr>
          <xdr:cNvGrpSpPr>
            <a:grpSpLocks/>
          </xdr:cNvGrpSpPr>
        </xdr:nvGrpSpPr>
        <xdr:grpSpPr bwMode="auto">
          <a:xfrm>
            <a:off x="-564" y="-625"/>
            <a:ext cx="5405" cy="13750"/>
            <a:chOff x="22340000" y="4340000"/>
            <a:chExt cx="460000" cy="440000"/>
          </a:xfrm>
        </xdr:grpSpPr>
        <xdr:sp macro="" textlink="">
          <xdr:nvSpPr>
            <xdr:cNvPr id="30" name="テキスト 945">
              <a:extLst>
                <a:ext uri="{FF2B5EF4-FFF2-40B4-BE49-F238E27FC236}">
                  <a16:creationId xmlns:a16="http://schemas.microsoft.com/office/drawing/2014/main" id="{00000000-0008-0000-0A00-00001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2340000" y="4340000"/>
              <a:ext cx="468367" cy="440000"/>
            </a:xfrm>
            <a:prstGeom prst="rect">
              <a:avLst/>
            </a:prstGeom>
            <a:noFill/>
            <a:ln w="0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Ａ</a:t>
              </a:r>
            </a:p>
          </xdr:txBody>
        </xdr:sp>
        <xdr:sp macro="" textlink="">
          <xdr:nvSpPr>
            <xdr:cNvPr id="31" name="Oval 946">
              <a:extLst>
                <a:ext uri="{FF2B5EF4-FFF2-40B4-BE49-F238E27FC236}">
                  <a16:creationId xmlns:a16="http://schemas.microsoft.com/office/drawing/2014/main" id="{00000000-0008-0000-0A00-00001F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420000" y="4420000"/>
              <a:ext cx="320000" cy="320000"/>
            </a:xfrm>
            <a:prstGeom prst="ellips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24" name="Group 1131">
            <a:extLst>
              <a:ext uri="{FF2B5EF4-FFF2-40B4-BE49-F238E27FC236}">
                <a16:creationId xmlns:a16="http://schemas.microsoft.com/office/drawing/2014/main" id="{00000000-0008-0000-0A00-000018000000}"/>
              </a:ext>
            </a:extLst>
          </xdr:cNvPr>
          <xdr:cNvGrpSpPr>
            <a:grpSpLocks/>
          </xdr:cNvGrpSpPr>
        </xdr:nvGrpSpPr>
        <xdr:grpSpPr bwMode="auto">
          <a:xfrm>
            <a:off x="6956" y="625"/>
            <a:ext cx="5405" cy="11875"/>
            <a:chOff x="22980000" y="4380000"/>
            <a:chExt cx="460000" cy="380000"/>
          </a:xfrm>
        </xdr:grpSpPr>
        <xdr:sp macro="" textlink="">
          <xdr:nvSpPr>
            <xdr:cNvPr id="28" name="テキスト 948">
              <a:extLst>
                <a:ext uri="{FF2B5EF4-FFF2-40B4-BE49-F238E27FC236}">
                  <a16:creationId xmlns:a16="http://schemas.microsoft.com/office/drawing/2014/main" id="{00000000-0008-0000-0A00-00001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2981838" y="4378261"/>
              <a:ext cx="451020" cy="382609"/>
            </a:xfrm>
            <a:prstGeom prst="rect">
              <a:avLst/>
            </a:prstGeom>
            <a:noFill/>
            <a:ln w="0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Ｂ</a:t>
              </a:r>
            </a:p>
          </xdr:txBody>
        </xdr:sp>
        <xdr:sp macro="" textlink="">
          <xdr:nvSpPr>
            <xdr:cNvPr id="29" name="Oval 949">
              <a:extLst>
                <a:ext uri="{FF2B5EF4-FFF2-40B4-BE49-F238E27FC236}">
                  <a16:creationId xmlns:a16="http://schemas.microsoft.com/office/drawing/2014/main" id="{00000000-0008-0000-0A00-00001D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3060000" y="4420000"/>
              <a:ext cx="320000" cy="320000"/>
            </a:xfrm>
            <a:prstGeom prst="ellips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25" name="Group 1132">
            <a:extLst>
              <a:ext uri="{FF2B5EF4-FFF2-40B4-BE49-F238E27FC236}">
                <a16:creationId xmlns:a16="http://schemas.microsoft.com/office/drawing/2014/main" id="{00000000-0008-0000-0A00-000019000000}"/>
              </a:ext>
            </a:extLst>
          </xdr:cNvPr>
          <xdr:cNvGrpSpPr>
            <a:grpSpLocks/>
          </xdr:cNvGrpSpPr>
        </xdr:nvGrpSpPr>
        <xdr:grpSpPr bwMode="auto">
          <a:xfrm>
            <a:off x="14711" y="1250"/>
            <a:ext cx="4700" cy="11875"/>
            <a:chOff x="23640000" y="4400000"/>
            <a:chExt cx="400000" cy="380000"/>
          </a:xfrm>
        </xdr:grpSpPr>
        <xdr:sp macro="" textlink="">
          <xdr:nvSpPr>
            <xdr:cNvPr id="26" name="テキスト 951">
              <a:extLst>
                <a:ext uri="{FF2B5EF4-FFF2-40B4-BE49-F238E27FC236}">
                  <a16:creationId xmlns:a16="http://schemas.microsoft.com/office/drawing/2014/main" id="{00000000-0008-0000-0A00-00001A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3641020" y="4397391"/>
              <a:ext cx="398980" cy="382609"/>
            </a:xfrm>
            <a:prstGeom prst="rect">
              <a:avLst/>
            </a:prstGeom>
            <a:noFill/>
            <a:ln w="0">
              <a:noFill/>
              <a:miter lim="800000"/>
              <a:headEnd/>
              <a:tailEnd/>
            </a:ln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Ｃ</a:t>
              </a:r>
            </a:p>
          </xdr:txBody>
        </xdr:sp>
        <xdr:sp macro="" textlink="">
          <xdr:nvSpPr>
            <xdr:cNvPr id="27" name="Oval 952">
              <a:extLst>
                <a:ext uri="{FF2B5EF4-FFF2-40B4-BE49-F238E27FC236}">
                  <a16:creationId xmlns:a16="http://schemas.microsoft.com/office/drawing/2014/main" id="{00000000-0008-0000-0A00-00001B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3660000" y="4420000"/>
              <a:ext cx="340000" cy="320000"/>
            </a:xfrm>
            <a:prstGeom prst="ellipse">
              <a:avLst/>
            </a:prstGeom>
            <a:noFill/>
            <a:ln w="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26</xdr:col>
      <xdr:colOff>942975</xdr:colOff>
      <xdr:row>10</xdr:row>
      <xdr:rowOff>19050</xdr:rowOff>
    </xdr:from>
    <xdr:to>
      <xdr:col>26</xdr:col>
      <xdr:colOff>1171575</xdr:colOff>
      <xdr:row>12</xdr:row>
      <xdr:rowOff>0</xdr:rowOff>
    </xdr:to>
    <xdr:grpSp>
      <xdr:nvGrpSpPr>
        <xdr:cNvPr id="32" name="Group 1278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GrpSpPr>
          <a:grpSpLocks/>
        </xdr:cNvGrpSpPr>
      </xdr:nvGrpSpPr>
      <xdr:grpSpPr bwMode="auto">
        <a:xfrm>
          <a:off x="4829175" y="2495550"/>
          <a:ext cx="228600" cy="260350"/>
          <a:chOff x="453" y="244"/>
          <a:chExt cx="24" cy="22"/>
        </a:xfrm>
      </xdr:grpSpPr>
      <xdr:sp macro="" textlink="">
        <xdr:nvSpPr>
          <xdr:cNvPr id="33" name="テキスト 977">
            <a:extLst>
              <a:ext uri="{FF2B5EF4-FFF2-40B4-BE49-F238E27FC236}">
                <a16:creationId xmlns:a16="http://schemas.microsoft.com/office/drawing/2014/main" id="{00000000-0008-0000-0A00-00002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53" y="244"/>
            <a:ext cx="24" cy="22"/>
          </a:xfrm>
          <a:prstGeom prst="rect">
            <a:avLst/>
          </a:prstGeom>
          <a:noFill/>
          <a:ln w="0">
            <a:noFill/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Ａ</a:t>
            </a:r>
          </a:p>
        </xdr:txBody>
      </xdr:sp>
      <xdr:sp macro="" textlink="">
        <xdr:nvSpPr>
          <xdr:cNvPr id="34" name="Oval 978">
            <a:extLst>
              <a:ext uri="{FF2B5EF4-FFF2-40B4-BE49-F238E27FC236}">
                <a16:creationId xmlns:a16="http://schemas.microsoft.com/office/drawing/2014/main" id="{00000000-0008-0000-0A00-000022000000}"/>
              </a:ext>
            </a:extLst>
          </xdr:cNvPr>
          <xdr:cNvSpPr>
            <a:spLocks noChangeArrowheads="1"/>
          </xdr:cNvSpPr>
        </xdr:nvSpPr>
        <xdr:spPr bwMode="auto">
          <a:xfrm>
            <a:off x="456" y="248"/>
            <a:ext cx="17" cy="16"/>
          </a:xfrm>
          <a:prstGeom prst="ellipse">
            <a:avLst/>
          </a:pr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</xdr:col>
      <xdr:colOff>38100</xdr:colOff>
      <xdr:row>43</xdr:row>
      <xdr:rowOff>0</xdr:rowOff>
    </xdr:from>
    <xdr:to>
      <xdr:col>23</xdr:col>
      <xdr:colOff>57150</xdr:colOff>
      <xdr:row>44</xdr:row>
      <xdr:rowOff>9525</xdr:rowOff>
    </xdr:to>
    <xdr:sp macro="" textlink="">
      <xdr:nvSpPr>
        <xdr:cNvPr id="35" name="Text Box 1341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 txBox="1">
          <a:spLocks noChangeArrowheads="1"/>
        </xdr:cNvSpPr>
      </xdr:nvSpPr>
      <xdr:spPr bwMode="auto">
        <a:xfrm>
          <a:off x="685800" y="8734425"/>
          <a:ext cx="2657475" cy="2095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日本新生緊急基盤整備事業債</a:t>
          </a:r>
        </a:p>
      </xdr:txBody>
    </xdr:sp>
    <xdr:clientData/>
  </xdr:twoCellAnchor>
  <xdr:twoCellAnchor>
    <xdr:from>
      <xdr:col>7</xdr:col>
      <xdr:colOff>9525</xdr:colOff>
      <xdr:row>37</xdr:row>
      <xdr:rowOff>9525</xdr:rowOff>
    </xdr:from>
    <xdr:to>
      <xdr:col>23</xdr:col>
      <xdr:colOff>57150</xdr:colOff>
      <xdr:row>38</xdr:row>
      <xdr:rowOff>9525</xdr:rowOff>
    </xdr:to>
    <xdr:sp macro="" textlink="">
      <xdr:nvSpPr>
        <xdr:cNvPr id="36" name="Text Box 1342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 txBox="1">
          <a:spLocks noChangeArrowheads="1"/>
        </xdr:cNvSpPr>
      </xdr:nvSpPr>
      <xdr:spPr bwMode="auto">
        <a:xfrm>
          <a:off x="942975" y="7543800"/>
          <a:ext cx="2400300" cy="2000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旧市町村合併特例事業債</a:t>
          </a:r>
        </a:p>
      </xdr:txBody>
    </xdr:sp>
    <xdr:clientData/>
  </xdr:twoCellAnchor>
  <xdr:twoCellAnchor>
    <xdr:from>
      <xdr:col>7</xdr:col>
      <xdr:colOff>9525</xdr:colOff>
      <xdr:row>38</xdr:row>
      <xdr:rowOff>9525</xdr:rowOff>
    </xdr:from>
    <xdr:to>
      <xdr:col>23</xdr:col>
      <xdr:colOff>57150</xdr:colOff>
      <xdr:row>39</xdr:row>
      <xdr:rowOff>9525</xdr:rowOff>
    </xdr:to>
    <xdr:sp macro="" textlink="">
      <xdr:nvSpPr>
        <xdr:cNvPr id="37" name="Text Box 1343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 txBox="1">
          <a:spLocks noChangeArrowheads="1"/>
        </xdr:cNvSpPr>
      </xdr:nvSpPr>
      <xdr:spPr bwMode="auto">
        <a:xfrm>
          <a:off x="942975" y="7743825"/>
          <a:ext cx="2400300" cy="2000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旧市町村合併推進事業債</a:t>
          </a:r>
        </a:p>
      </xdr:txBody>
    </xdr:sp>
    <xdr:clientData/>
  </xdr:twoCellAnchor>
  <xdr:twoCellAnchor>
    <xdr:from>
      <xdr:col>3</xdr:col>
      <xdr:colOff>0</xdr:colOff>
      <xdr:row>24</xdr:row>
      <xdr:rowOff>0</xdr:rowOff>
    </xdr:from>
    <xdr:to>
      <xdr:col>23</xdr:col>
      <xdr:colOff>57150</xdr:colOff>
      <xdr:row>25</xdr:row>
      <xdr:rowOff>9525</xdr:rowOff>
    </xdr:to>
    <xdr:sp macro="" textlink="">
      <xdr:nvSpPr>
        <xdr:cNvPr id="38" name="Text Box 1344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 txBox="1">
          <a:spLocks noChangeArrowheads="1"/>
        </xdr:cNvSpPr>
      </xdr:nvSpPr>
      <xdr:spPr bwMode="auto">
        <a:xfrm>
          <a:off x="371475" y="5000625"/>
          <a:ext cx="2971800" cy="2000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教育･福祉施設等整備事業債</a:t>
          </a:r>
        </a:p>
      </xdr:txBody>
    </xdr:sp>
    <xdr:clientData/>
  </xdr:twoCellAnchor>
  <xdr:twoCellAnchor>
    <xdr:from>
      <xdr:col>2</xdr:col>
      <xdr:colOff>95250</xdr:colOff>
      <xdr:row>52</xdr:row>
      <xdr:rowOff>9525</xdr:rowOff>
    </xdr:from>
    <xdr:to>
      <xdr:col>13</xdr:col>
      <xdr:colOff>85725</xdr:colOff>
      <xdr:row>53</xdr:row>
      <xdr:rowOff>0</xdr:rowOff>
    </xdr:to>
    <xdr:sp macro="" textlink="">
      <xdr:nvSpPr>
        <xdr:cNvPr id="39" name="Text Box 1345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 txBox="1">
          <a:spLocks noChangeArrowheads="1"/>
        </xdr:cNvSpPr>
      </xdr:nvSpPr>
      <xdr:spPr bwMode="auto">
        <a:xfrm>
          <a:off x="342900" y="10544175"/>
          <a:ext cx="1562100" cy="19050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退職手当債</a:t>
          </a:r>
        </a:p>
      </xdr:txBody>
    </xdr:sp>
    <xdr:clientData/>
  </xdr:twoCellAnchor>
  <xdr:twoCellAnchor>
    <xdr:from>
      <xdr:col>2</xdr:col>
      <xdr:colOff>95250</xdr:colOff>
      <xdr:row>53</xdr:row>
      <xdr:rowOff>9525</xdr:rowOff>
    </xdr:from>
    <xdr:to>
      <xdr:col>13</xdr:col>
      <xdr:colOff>85725</xdr:colOff>
      <xdr:row>54</xdr:row>
      <xdr:rowOff>0</xdr:rowOff>
    </xdr:to>
    <xdr:sp macro="" textlink="">
      <xdr:nvSpPr>
        <xdr:cNvPr id="40" name="Text Box 1346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 txBox="1">
          <a:spLocks noChangeArrowheads="1"/>
        </xdr:cNvSpPr>
      </xdr:nvSpPr>
      <xdr:spPr bwMode="auto">
        <a:xfrm>
          <a:off x="342900" y="10744200"/>
          <a:ext cx="1562100" cy="19050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退職手当債</a:t>
          </a:r>
        </a:p>
      </xdr:txBody>
    </xdr:sp>
    <xdr:clientData/>
  </xdr:twoCellAnchor>
  <xdr:twoCellAnchor>
    <xdr:from>
      <xdr:col>4</xdr:col>
      <xdr:colOff>0</xdr:colOff>
      <xdr:row>25</xdr:row>
      <xdr:rowOff>0</xdr:rowOff>
    </xdr:from>
    <xdr:to>
      <xdr:col>23</xdr:col>
      <xdr:colOff>57150</xdr:colOff>
      <xdr:row>26</xdr:row>
      <xdr:rowOff>9525</xdr:rowOff>
    </xdr:to>
    <xdr:sp macro="" textlink="">
      <xdr:nvSpPr>
        <xdr:cNvPr id="41" name="Text Box 1349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 txBox="1">
          <a:spLocks noChangeArrowheads="1"/>
        </xdr:cNvSpPr>
      </xdr:nvSpPr>
      <xdr:spPr bwMode="auto">
        <a:xfrm>
          <a:off x="523875" y="5191125"/>
          <a:ext cx="2819400" cy="2000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学校教育施設等整備事業債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23</xdr:col>
      <xdr:colOff>57150</xdr:colOff>
      <xdr:row>27</xdr:row>
      <xdr:rowOff>9525</xdr:rowOff>
    </xdr:to>
    <xdr:sp macro="" textlink="">
      <xdr:nvSpPr>
        <xdr:cNvPr id="42" name="Text Box 1350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 txBox="1">
          <a:spLocks noChangeArrowheads="1"/>
        </xdr:cNvSpPr>
      </xdr:nvSpPr>
      <xdr:spPr bwMode="auto">
        <a:xfrm>
          <a:off x="523875" y="5381625"/>
          <a:ext cx="2819400" cy="2000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社会福祉施設整備事業債</a:t>
          </a:r>
        </a:p>
      </xdr:txBody>
    </xdr:sp>
    <xdr:clientData/>
  </xdr:twoCellAnchor>
  <xdr:twoCellAnchor>
    <xdr:from>
      <xdr:col>4</xdr:col>
      <xdr:colOff>0</xdr:colOff>
      <xdr:row>27</xdr:row>
      <xdr:rowOff>0</xdr:rowOff>
    </xdr:from>
    <xdr:to>
      <xdr:col>23</xdr:col>
      <xdr:colOff>57150</xdr:colOff>
      <xdr:row>28</xdr:row>
      <xdr:rowOff>9525</xdr:rowOff>
    </xdr:to>
    <xdr:sp macro="" textlink="">
      <xdr:nvSpPr>
        <xdr:cNvPr id="43" name="Text Box 1351"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SpPr txBox="1">
          <a:spLocks noChangeArrowheads="1"/>
        </xdr:cNvSpPr>
      </xdr:nvSpPr>
      <xdr:spPr bwMode="auto">
        <a:xfrm>
          <a:off x="523875" y="5572125"/>
          <a:ext cx="2819400" cy="2000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一般廃棄物処理事業債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23</xdr:col>
      <xdr:colOff>57150</xdr:colOff>
      <xdr:row>29</xdr:row>
      <xdr:rowOff>9525</xdr:rowOff>
    </xdr:to>
    <xdr:sp macro="" textlink="">
      <xdr:nvSpPr>
        <xdr:cNvPr id="44" name="Text Box 1352">
          <a:extLst>
            <a:ext uri="{FF2B5EF4-FFF2-40B4-BE49-F238E27FC236}">
              <a16:creationId xmlns:a16="http://schemas.microsoft.com/office/drawing/2014/main" id="{00000000-0008-0000-0A00-00002C000000}"/>
            </a:ext>
          </a:extLst>
        </xdr:cNvPr>
        <xdr:cNvSpPr txBox="1">
          <a:spLocks noChangeArrowheads="1"/>
        </xdr:cNvSpPr>
      </xdr:nvSpPr>
      <xdr:spPr bwMode="auto">
        <a:xfrm>
          <a:off x="523875" y="5762625"/>
          <a:ext cx="2819400" cy="2000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一般補助施設整備等事業債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23</xdr:col>
      <xdr:colOff>57150</xdr:colOff>
      <xdr:row>31</xdr:row>
      <xdr:rowOff>9525</xdr:rowOff>
    </xdr:to>
    <xdr:sp macro="" textlink="">
      <xdr:nvSpPr>
        <xdr:cNvPr id="45" name="Text Box 1354">
          <a:extLst>
            <a:ext uri="{FF2B5EF4-FFF2-40B4-BE49-F238E27FC236}">
              <a16:creationId xmlns:a16="http://schemas.microsoft.com/office/drawing/2014/main" id="{00000000-0008-0000-0A00-00002D000000}"/>
            </a:ext>
          </a:extLst>
        </xdr:cNvPr>
        <xdr:cNvSpPr txBox="1">
          <a:spLocks noChangeArrowheads="1"/>
        </xdr:cNvSpPr>
      </xdr:nvSpPr>
      <xdr:spPr bwMode="auto">
        <a:xfrm>
          <a:off x="523875" y="6143625"/>
          <a:ext cx="2819400" cy="2000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施設整備事業債（一般財源化分）</a:t>
          </a:r>
        </a:p>
      </xdr:txBody>
    </xdr:sp>
    <xdr:clientData/>
  </xdr:twoCellAnchor>
  <xdr:twoCellAnchor editAs="oneCell">
    <xdr:from>
      <xdr:col>3</xdr:col>
      <xdr:colOff>0</xdr:colOff>
      <xdr:row>61</xdr:row>
      <xdr:rowOff>19050</xdr:rowOff>
    </xdr:from>
    <xdr:to>
      <xdr:col>9</xdr:col>
      <xdr:colOff>85725</xdr:colOff>
      <xdr:row>62</xdr:row>
      <xdr:rowOff>9525</xdr:rowOff>
    </xdr:to>
    <xdr:sp macro="" textlink="">
      <xdr:nvSpPr>
        <xdr:cNvPr id="46" name="Text Box 67">
          <a:extLst>
            <a:ext uri="{FF2B5EF4-FFF2-40B4-BE49-F238E27FC236}">
              <a16:creationId xmlns:a16="http://schemas.microsoft.com/office/drawing/2014/main" id="{00000000-0008-0000-0A00-00002E000000}"/>
            </a:ext>
          </a:extLst>
        </xdr:cNvPr>
        <xdr:cNvSpPr txBox="1">
          <a:spLocks noChangeArrowheads="1"/>
        </xdr:cNvSpPr>
      </xdr:nvSpPr>
      <xdr:spPr bwMode="auto">
        <a:xfrm>
          <a:off x="371475" y="12353925"/>
          <a:ext cx="933450" cy="19050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減収補塡債 </a:t>
          </a:r>
        </a:p>
      </xdr:txBody>
    </xdr:sp>
    <xdr:clientData/>
  </xdr:twoCellAnchor>
  <xdr:twoCellAnchor>
    <xdr:from>
      <xdr:col>3</xdr:col>
      <xdr:colOff>0</xdr:colOff>
      <xdr:row>68</xdr:row>
      <xdr:rowOff>19050</xdr:rowOff>
    </xdr:from>
    <xdr:to>
      <xdr:col>10</xdr:col>
      <xdr:colOff>76200</xdr:colOff>
      <xdr:row>69</xdr:row>
      <xdr:rowOff>9525</xdr:rowOff>
    </xdr:to>
    <xdr:sp macro="" textlink="">
      <xdr:nvSpPr>
        <xdr:cNvPr id="47" name="Text Box 67">
          <a:extLst>
            <a:ext uri="{FF2B5EF4-FFF2-40B4-BE49-F238E27FC236}">
              <a16:creationId xmlns:a16="http://schemas.microsoft.com/office/drawing/2014/main" id="{00000000-0008-0000-0A00-00002F000000}"/>
            </a:ext>
          </a:extLst>
        </xdr:cNvPr>
        <xdr:cNvSpPr txBox="1">
          <a:spLocks noChangeArrowheads="1"/>
        </xdr:cNvSpPr>
      </xdr:nvSpPr>
      <xdr:spPr bwMode="auto">
        <a:xfrm>
          <a:off x="371475" y="13754100"/>
          <a:ext cx="1066800" cy="19050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減収補塡債特例分</a:t>
          </a:r>
        </a:p>
      </xdr:txBody>
    </xdr:sp>
    <xdr:clientData/>
  </xdr:twoCellAnchor>
  <xdr:twoCellAnchor>
    <xdr:from>
      <xdr:col>2</xdr:col>
      <xdr:colOff>104775</xdr:colOff>
      <xdr:row>56</xdr:row>
      <xdr:rowOff>9525</xdr:rowOff>
    </xdr:from>
    <xdr:to>
      <xdr:col>23</xdr:col>
      <xdr:colOff>57150</xdr:colOff>
      <xdr:row>56</xdr:row>
      <xdr:rowOff>180975</xdr:rowOff>
    </xdr:to>
    <xdr:sp macro="" textlink="">
      <xdr:nvSpPr>
        <xdr:cNvPr id="48" name="Text Box 67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SpPr txBox="1">
          <a:spLocks noChangeArrowheads="1"/>
        </xdr:cNvSpPr>
      </xdr:nvSpPr>
      <xdr:spPr bwMode="auto">
        <a:xfrm>
          <a:off x="352425" y="11344275"/>
          <a:ext cx="2990850" cy="1714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うち地方道路整備臨時貸付金</a:t>
          </a:r>
        </a:p>
      </xdr:txBody>
    </xdr:sp>
    <xdr:clientData/>
  </xdr:twoCellAnchor>
  <xdr:twoCellAnchor>
    <xdr:from>
      <xdr:col>2</xdr:col>
      <xdr:colOff>104775</xdr:colOff>
      <xdr:row>54</xdr:row>
      <xdr:rowOff>9525</xdr:rowOff>
    </xdr:from>
    <xdr:to>
      <xdr:col>23</xdr:col>
      <xdr:colOff>57150</xdr:colOff>
      <xdr:row>54</xdr:row>
      <xdr:rowOff>180975</xdr:rowOff>
    </xdr:to>
    <xdr:sp macro="" textlink="">
      <xdr:nvSpPr>
        <xdr:cNvPr id="49" name="Text Box 67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SpPr txBox="1">
          <a:spLocks noChangeArrowheads="1"/>
        </xdr:cNvSpPr>
      </xdr:nvSpPr>
      <xdr:spPr bwMode="auto">
        <a:xfrm>
          <a:off x="352425" y="10944225"/>
          <a:ext cx="2990850" cy="1714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国の予算貸付・政府関係機関貸付債 </a:t>
          </a:r>
        </a:p>
      </xdr:txBody>
    </xdr:sp>
    <xdr:clientData/>
  </xdr:twoCellAnchor>
  <xdr:twoCellAnchor editAs="oneCell">
    <xdr:from>
      <xdr:col>7</xdr:col>
      <xdr:colOff>57150</xdr:colOff>
      <xdr:row>61</xdr:row>
      <xdr:rowOff>19050</xdr:rowOff>
    </xdr:from>
    <xdr:to>
      <xdr:col>23</xdr:col>
      <xdr:colOff>9525</xdr:colOff>
      <xdr:row>62</xdr:row>
      <xdr:rowOff>9525</xdr:rowOff>
    </xdr:to>
    <xdr:sp macro="" textlink="">
      <xdr:nvSpPr>
        <xdr:cNvPr id="50" name="Text Box 67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SpPr txBox="1">
          <a:spLocks noChangeArrowheads="1"/>
        </xdr:cNvSpPr>
      </xdr:nvSpPr>
      <xdr:spPr bwMode="auto">
        <a:xfrm>
          <a:off x="990600" y="12353925"/>
          <a:ext cx="2305050" cy="19050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昭和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57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･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･平成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･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年度分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8</xdr:col>
      <xdr:colOff>95250</xdr:colOff>
      <xdr:row>68</xdr:row>
      <xdr:rowOff>19050</xdr:rowOff>
    </xdr:from>
    <xdr:to>
      <xdr:col>23</xdr:col>
      <xdr:colOff>9525</xdr:colOff>
      <xdr:row>69</xdr:row>
      <xdr:rowOff>9525</xdr:rowOff>
    </xdr:to>
    <xdr:sp macro="" textlink="">
      <xdr:nvSpPr>
        <xdr:cNvPr id="51" name="Text Box 67">
          <a:extLst>
            <a:ext uri="{FF2B5EF4-FFF2-40B4-BE49-F238E27FC236}">
              <a16:creationId xmlns:a16="http://schemas.microsoft.com/office/drawing/2014/main" id="{00000000-0008-0000-0A00-000033000000}"/>
            </a:ext>
          </a:extLst>
        </xdr:cNvPr>
        <xdr:cNvSpPr txBox="1">
          <a:spLocks noChangeArrowheads="1"/>
        </xdr:cNvSpPr>
      </xdr:nvSpPr>
      <xdr:spPr bwMode="auto">
        <a:xfrm>
          <a:off x="1171575" y="13754100"/>
          <a:ext cx="2124075" cy="19050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昭和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・平成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19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年度分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</xdr:col>
      <xdr:colOff>104775</xdr:colOff>
      <xdr:row>20</xdr:row>
      <xdr:rowOff>9525</xdr:rowOff>
    </xdr:from>
    <xdr:to>
      <xdr:col>23</xdr:col>
      <xdr:colOff>38100</xdr:colOff>
      <xdr:row>21</xdr:row>
      <xdr:rowOff>0</xdr:rowOff>
    </xdr:to>
    <xdr:sp macro="" textlink="">
      <xdr:nvSpPr>
        <xdr:cNvPr id="52" name="Text Box 37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SpPr txBox="1">
          <a:spLocks noChangeArrowheads="1"/>
        </xdr:cNvSpPr>
      </xdr:nvSpPr>
      <xdr:spPr bwMode="auto">
        <a:xfrm>
          <a:off x="352425" y="4248150"/>
          <a:ext cx="2971800" cy="18097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緊急防災・減災事業債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noFill/>
        <a:ln w="0">
          <a:noFill/>
          <a:miter lim="800000"/>
          <a:headEnd/>
          <a:tailEnd/>
        </a:ln>
      </a:spPr>
      <a:bodyPr vertOverflow="clip" wrap="square" lIns="27432" tIns="18288" rIns="27432" bIns="18288" anchor="ctr" upright="1"/>
      <a:lstStyle>
        <a:defPPr algn="dist" rtl="0">
          <a:defRPr sz="900" b="0" i="0" u="none" strike="noStrike" baseline="0">
            <a:solidFill>
              <a:srgbClr val="000000"/>
            </a:solidFill>
            <a:latin typeface="ＭＳ 明朝"/>
            <a:ea typeface="ＭＳ 明朝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91" transitionEvaluation="1">
    <tabColor rgb="FF00B0F0"/>
  </sheetPr>
  <dimension ref="A1:K524"/>
  <sheetViews>
    <sheetView tabSelected="1" view="pageBreakPreview" topLeftCell="A91" zoomScale="115" zoomScaleNormal="130" zoomScaleSheetLayoutView="115" workbookViewId="0">
      <selection activeCell="D9" sqref="D9"/>
    </sheetView>
  </sheetViews>
  <sheetFormatPr defaultColWidth="13.33203125" defaultRowHeight="16.5"/>
  <cols>
    <col min="1" max="1" width="2.5" style="1" customWidth="1"/>
    <col min="2" max="2" width="2.5" style="6" customWidth="1"/>
    <col min="3" max="3" width="27" style="6" customWidth="1"/>
    <col min="4" max="5" width="8.5" style="6" customWidth="1"/>
    <col min="6" max="7" width="7.5" style="6" customWidth="1"/>
    <col min="8" max="9" width="8.5" style="6" customWidth="1"/>
    <col min="10" max="10" width="9.83203125" style="6" bestFit="1" customWidth="1"/>
    <col min="11" max="11" width="7.5" style="6" customWidth="1"/>
    <col min="12" max="185" width="13.33203125" style="3"/>
    <col min="186" max="187" width="2.5" style="3" customWidth="1"/>
    <col min="188" max="188" width="20" style="3" customWidth="1"/>
    <col min="189" max="190" width="8.1640625" style="3" customWidth="1"/>
    <col min="191" max="193" width="7.5" style="3" customWidth="1"/>
    <col min="194" max="194" width="8.1640625" style="3" customWidth="1"/>
    <col min="195" max="195" width="8.33203125" style="3" bestFit="1" customWidth="1"/>
    <col min="196" max="196" width="7.5" style="3" customWidth="1"/>
    <col min="197" max="197" width="10.1640625" style="3" customWidth="1"/>
    <col min="198" max="198" width="15" style="3" bestFit="1" customWidth="1"/>
    <col min="199" max="199" width="1.6640625" style="3" customWidth="1"/>
    <col min="200" max="200" width="15.75" style="3" bestFit="1" customWidth="1"/>
    <col min="201" max="201" width="2" style="3" customWidth="1"/>
    <col min="202" max="203" width="1.6640625" style="3" customWidth="1"/>
    <col min="204" max="204" width="14.33203125" style="3" bestFit="1" customWidth="1"/>
    <col min="205" max="208" width="1.83203125" style="3" customWidth="1"/>
    <col min="209" max="209" width="2.25" style="3" customWidth="1"/>
    <col min="210" max="216" width="1.83203125" style="3" customWidth="1"/>
    <col min="217" max="220" width="2" style="3" customWidth="1"/>
    <col min="221" max="221" width="2.75" style="3" customWidth="1"/>
    <col min="222" max="441" width="13.33203125" style="3"/>
    <col min="442" max="443" width="2.5" style="3" customWidth="1"/>
    <col min="444" max="444" width="20" style="3" customWidth="1"/>
    <col min="445" max="446" width="8.1640625" style="3" customWidth="1"/>
    <col min="447" max="449" width="7.5" style="3" customWidth="1"/>
    <col min="450" max="450" width="8.1640625" style="3" customWidth="1"/>
    <col min="451" max="451" width="8.33203125" style="3" bestFit="1" customWidth="1"/>
    <col min="452" max="452" width="7.5" style="3" customWidth="1"/>
    <col min="453" max="453" width="10.1640625" style="3" customWidth="1"/>
    <col min="454" max="454" width="15" style="3" bestFit="1" customWidth="1"/>
    <col min="455" max="455" width="1.6640625" style="3" customWidth="1"/>
    <col min="456" max="456" width="15.75" style="3" bestFit="1" customWidth="1"/>
    <col min="457" max="457" width="2" style="3" customWidth="1"/>
    <col min="458" max="459" width="1.6640625" style="3" customWidth="1"/>
    <col min="460" max="460" width="14.33203125" style="3" bestFit="1" customWidth="1"/>
    <col min="461" max="464" width="1.83203125" style="3" customWidth="1"/>
    <col min="465" max="465" width="2.25" style="3" customWidth="1"/>
    <col min="466" max="472" width="1.83203125" style="3" customWidth="1"/>
    <col min="473" max="476" width="2" style="3" customWidth="1"/>
    <col min="477" max="477" width="2.75" style="3" customWidth="1"/>
    <col min="478" max="697" width="13.33203125" style="3"/>
    <col min="698" max="699" width="2.5" style="3" customWidth="1"/>
    <col min="700" max="700" width="20" style="3" customWidth="1"/>
    <col min="701" max="702" width="8.1640625" style="3" customWidth="1"/>
    <col min="703" max="705" width="7.5" style="3" customWidth="1"/>
    <col min="706" max="706" width="8.1640625" style="3" customWidth="1"/>
    <col min="707" max="707" width="8.33203125" style="3" bestFit="1" customWidth="1"/>
    <col min="708" max="708" width="7.5" style="3" customWidth="1"/>
    <col min="709" max="709" width="10.1640625" style="3" customWidth="1"/>
    <col min="710" max="710" width="15" style="3" bestFit="1" customWidth="1"/>
    <col min="711" max="711" width="1.6640625" style="3" customWidth="1"/>
    <col min="712" max="712" width="15.75" style="3" bestFit="1" customWidth="1"/>
    <col min="713" max="713" width="2" style="3" customWidth="1"/>
    <col min="714" max="715" width="1.6640625" style="3" customWidth="1"/>
    <col min="716" max="716" width="14.33203125" style="3" bestFit="1" customWidth="1"/>
    <col min="717" max="720" width="1.83203125" style="3" customWidth="1"/>
    <col min="721" max="721" width="2.25" style="3" customWidth="1"/>
    <col min="722" max="728" width="1.83203125" style="3" customWidth="1"/>
    <col min="729" max="732" width="2" style="3" customWidth="1"/>
    <col min="733" max="733" width="2.75" style="3" customWidth="1"/>
    <col min="734" max="953" width="13.33203125" style="3"/>
    <col min="954" max="955" width="2.5" style="3" customWidth="1"/>
    <col min="956" max="956" width="20" style="3" customWidth="1"/>
    <col min="957" max="958" width="8.1640625" style="3" customWidth="1"/>
    <col min="959" max="961" width="7.5" style="3" customWidth="1"/>
    <col min="962" max="962" width="8.1640625" style="3" customWidth="1"/>
    <col min="963" max="963" width="8.33203125" style="3" bestFit="1" customWidth="1"/>
    <col min="964" max="964" width="7.5" style="3" customWidth="1"/>
    <col min="965" max="965" width="10.1640625" style="3" customWidth="1"/>
    <col min="966" max="966" width="15" style="3" bestFit="1" customWidth="1"/>
    <col min="967" max="967" width="1.6640625" style="3" customWidth="1"/>
    <col min="968" max="968" width="15.75" style="3" bestFit="1" customWidth="1"/>
    <col min="969" max="969" width="2" style="3" customWidth="1"/>
    <col min="970" max="971" width="1.6640625" style="3" customWidth="1"/>
    <col min="972" max="972" width="14.33203125" style="3" bestFit="1" customWidth="1"/>
    <col min="973" max="976" width="1.83203125" style="3" customWidth="1"/>
    <col min="977" max="977" width="2.25" style="3" customWidth="1"/>
    <col min="978" max="984" width="1.83203125" style="3" customWidth="1"/>
    <col min="985" max="988" width="2" style="3" customWidth="1"/>
    <col min="989" max="989" width="2.75" style="3" customWidth="1"/>
    <col min="990" max="1209" width="13.33203125" style="3"/>
    <col min="1210" max="1211" width="2.5" style="3" customWidth="1"/>
    <col min="1212" max="1212" width="20" style="3" customWidth="1"/>
    <col min="1213" max="1214" width="8.1640625" style="3" customWidth="1"/>
    <col min="1215" max="1217" width="7.5" style="3" customWidth="1"/>
    <col min="1218" max="1218" width="8.1640625" style="3" customWidth="1"/>
    <col min="1219" max="1219" width="8.33203125" style="3" bestFit="1" customWidth="1"/>
    <col min="1220" max="1220" width="7.5" style="3" customWidth="1"/>
    <col min="1221" max="1221" width="10.1640625" style="3" customWidth="1"/>
    <col min="1222" max="1222" width="15" style="3" bestFit="1" customWidth="1"/>
    <col min="1223" max="1223" width="1.6640625" style="3" customWidth="1"/>
    <col min="1224" max="1224" width="15.75" style="3" bestFit="1" customWidth="1"/>
    <col min="1225" max="1225" width="2" style="3" customWidth="1"/>
    <col min="1226" max="1227" width="1.6640625" style="3" customWidth="1"/>
    <col min="1228" max="1228" width="14.33203125" style="3" bestFit="1" customWidth="1"/>
    <col min="1229" max="1232" width="1.83203125" style="3" customWidth="1"/>
    <col min="1233" max="1233" width="2.25" style="3" customWidth="1"/>
    <col min="1234" max="1240" width="1.83203125" style="3" customWidth="1"/>
    <col min="1241" max="1244" width="2" style="3" customWidth="1"/>
    <col min="1245" max="1245" width="2.75" style="3" customWidth="1"/>
    <col min="1246" max="1465" width="13.33203125" style="3"/>
    <col min="1466" max="1467" width="2.5" style="3" customWidth="1"/>
    <col min="1468" max="1468" width="20" style="3" customWidth="1"/>
    <col min="1469" max="1470" width="8.1640625" style="3" customWidth="1"/>
    <col min="1471" max="1473" width="7.5" style="3" customWidth="1"/>
    <col min="1474" max="1474" width="8.1640625" style="3" customWidth="1"/>
    <col min="1475" max="1475" width="8.33203125" style="3" bestFit="1" customWidth="1"/>
    <col min="1476" max="1476" width="7.5" style="3" customWidth="1"/>
    <col min="1477" max="1477" width="10.1640625" style="3" customWidth="1"/>
    <col min="1478" max="1478" width="15" style="3" bestFit="1" customWidth="1"/>
    <col min="1479" max="1479" width="1.6640625" style="3" customWidth="1"/>
    <col min="1480" max="1480" width="15.75" style="3" bestFit="1" customWidth="1"/>
    <col min="1481" max="1481" width="2" style="3" customWidth="1"/>
    <col min="1482" max="1483" width="1.6640625" style="3" customWidth="1"/>
    <col min="1484" max="1484" width="14.33203125" style="3" bestFit="1" customWidth="1"/>
    <col min="1485" max="1488" width="1.83203125" style="3" customWidth="1"/>
    <col min="1489" max="1489" width="2.25" style="3" customWidth="1"/>
    <col min="1490" max="1496" width="1.83203125" style="3" customWidth="1"/>
    <col min="1497" max="1500" width="2" style="3" customWidth="1"/>
    <col min="1501" max="1501" width="2.75" style="3" customWidth="1"/>
    <col min="1502" max="1721" width="13.33203125" style="3"/>
    <col min="1722" max="1723" width="2.5" style="3" customWidth="1"/>
    <col min="1724" max="1724" width="20" style="3" customWidth="1"/>
    <col min="1725" max="1726" width="8.1640625" style="3" customWidth="1"/>
    <col min="1727" max="1729" width="7.5" style="3" customWidth="1"/>
    <col min="1730" max="1730" width="8.1640625" style="3" customWidth="1"/>
    <col min="1731" max="1731" width="8.33203125" style="3" bestFit="1" customWidth="1"/>
    <col min="1732" max="1732" width="7.5" style="3" customWidth="1"/>
    <col min="1733" max="1733" width="10.1640625" style="3" customWidth="1"/>
    <col min="1734" max="1734" width="15" style="3" bestFit="1" customWidth="1"/>
    <col min="1735" max="1735" width="1.6640625" style="3" customWidth="1"/>
    <col min="1736" max="1736" width="15.75" style="3" bestFit="1" customWidth="1"/>
    <col min="1737" max="1737" width="2" style="3" customWidth="1"/>
    <col min="1738" max="1739" width="1.6640625" style="3" customWidth="1"/>
    <col min="1740" max="1740" width="14.33203125" style="3" bestFit="1" customWidth="1"/>
    <col min="1741" max="1744" width="1.83203125" style="3" customWidth="1"/>
    <col min="1745" max="1745" width="2.25" style="3" customWidth="1"/>
    <col min="1746" max="1752" width="1.83203125" style="3" customWidth="1"/>
    <col min="1753" max="1756" width="2" style="3" customWidth="1"/>
    <col min="1757" max="1757" width="2.75" style="3" customWidth="1"/>
    <col min="1758" max="1977" width="13.33203125" style="3"/>
    <col min="1978" max="1979" width="2.5" style="3" customWidth="1"/>
    <col min="1980" max="1980" width="20" style="3" customWidth="1"/>
    <col min="1981" max="1982" width="8.1640625" style="3" customWidth="1"/>
    <col min="1983" max="1985" width="7.5" style="3" customWidth="1"/>
    <col min="1986" max="1986" width="8.1640625" style="3" customWidth="1"/>
    <col min="1987" max="1987" width="8.33203125" style="3" bestFit="1" customWidth="1"/>
    <col min="1988" max="1988" width="7.5" style="3" customWidth="1"/>
    <col min="1989" max="1989" width="10.1640625" style="3" customWidth="1"/>
    <col min="1990" max="1990" width="15" style="3" bestFit="1" customWidth="1"/>
    <col min="1991" max="1991" width="1.6640625" style="3" customWidth="1"/>
    <col min="1992" max="1992" width="15.75" style="3" bestFit="1" customWidth="1"/>
    <col min="1993" max="1993" width="2" style="3" customWidth="1"/>
    <col min="1994" max="1995" width="1.6640625" style="3" customWidth="1"/>
    <col min="1996" max="1996" width="14.33203125" style="3" bestFit="1" customWidth="1"/>
    <col min="1997" max="2000" width="1.83203125" style="3" customWidth="1"/>
    <col min="2001" max="2001" width="2.25" style="3" customWidth="1"/>
    <col min="2002" max="2008" width="1.83203125" style="3" customWidth="1"/>
    <col min="2009" max="2012" width="2" style="3" customWidth="1"/>
    <col min="2013" max="2013" width="2.75" style="3" customWidth="1"/>
    <col min="2014" max="2233" width="13.33203125" style="3"/>
    <col min="2234" max="2235" width="2.5" style="3" customWidth="1"/>
    <col min="2236" max="2236" width="20" style="3" customWidth="1"/>
    <col min="2237" max="2238" width="8.1640625" style="3" customWidth="1"/>
    <col min="2239" max="2241" width="7.5" style="3" customWidth="1"/>
    <col min="2242" max="2242" width="8.1640625" style="3" customWidth="1"/>
    <col min="2243" max="2243" width="8.33203125" style="3" bestFit="1" customWidth="1"/>
    <col min="2244" max="2244" width="7.5" style="3" customWidth="1"/>
    <col min="2245" max="2245" width="10.1640625" style="3" customWidth="1"/>
    <col min="2246" max="2246" width="15" style="3" bestFit="1" customWidth="1"/>
    <col min="2247" max="2247" width="1.6640625" style="3" customWidth="1"/>
    <col min="2248" max="2248" width="15.75" style="3" bestFit="1" customWidth="1"/>
    <col min="2249" max="2249" width="2" style="3" customWidth="1"/>
    <col min="2250" max="2251" width="1.6640625" style="3" customWidth="1"/>
    <col min="2252" max="2252" width="14.33203125" style="3" bestFit="1" customWidth="1"/>
    <col min="2253" max="2256" width="1.83203125" style="3" customWidth="1"/>
    <col min="2257" max="2257" width="2.25" style="3" customWidth="1"/>
    <col min="2258" max="2264" width="1.83203125" style="3" customWidth="1"/>
    <col min="2265" max="2268" width="2" style="3" customWidth="1"/>
    <col min="2269" max="2269" width="2.75" style="3" customWidth="1"/>
    <col min="2270" max="2489" width="13.33203125" style="3"/>
    <col min="2490" max="2491" width="2.5" style="3" customWidth="1"/>
    <col min="2492" max="2492" width="20" style="3" customWidth="1"/>
    <col min="2493" max="2494" width="8.1640625" style="3" customWidth="1"/>
    <col min="2495" max="2497" width="7.5" style="3" customWidth="1"/>
    <col min="2498" max="2498" width="8.1640625" style="3" customWidth="1"/>
    <col min="2499" max="2499" width="8.33203125" style="3" bestFit="1" customWidth="1"/>
    <col min="2500" max="2500" width="7.5" style="3" customWidth="1"/>
    <col min="2501" max="2501" width="10.1640625" style="3" customWidth="1"/>
    <col min="2502" max="2502" width="15" style="3" bestFit="1" customWidth="1"/>
    <col min="2503" max="2503" width="1.6640625" style="3" customWidth="1"/>
    <col min="2504" max="2504" width="15.75" style="3" bestFit="1" customWidth="1"/>
    <col min="2505" max="2505" width="2" style="3" customWidth="1"/>
    <col min="2506" max="2507" width="1.6640625" style="3" customWidth="1"/>
    <col min="2508" max="2508" width="14.33203125" style="3" bestFit="1" customWidth="1"/>
    <col min="2509" max="2512" width="1.83203125" style="3" customWidth="1"/>
    <col min="2513" max="2513" width="2.25" style="3" customWidth="1"/>
    <col min="2514" max="2520" width="1.83203125" style="3" customWidth="1"/>
    <col min="2521" max="2524" width="2" style="3" customWidth="1"/>
    <col min="2525" max="2525" width="2.75" style="3" customWidth="1"/>
    <col min="2526" max="2745" width="13.33203125" style="3"/>
    <col min="2746" max="2747" width="2.5" style="3" customWidth="1"/>
    <col min="2748" max="2748" width="20" style="3" customWidth="1"/>
    <col min="2749" max="2750" width="8.1640625" style="3" customWidth="1"/>
    <col min="2751" max="2753" width="7.5" style="3" customWidth="1"/>
    <col min="2754" max="2754" width="8.1640625" style="3" customWidth="1"/>
    <col min="2755" max="2755" width="8.33203125" style="3" bestFit="1" customWidth="1"/>
    <col min="2756" max="2756" width="7.5" style="3" customWidth="1"/>
    <col min="2757" max="2757" width="10.1640625" style="3" customWidth="1"/>
    <col min="2758" max="2758" width="15" style="3" bestFit="1" customWidth="1"/>
    <col min="2759" max="2759" width="1.6640625" style="3" customWidth="1"/>
    <col min="2760" max="2760" width="15.75" style="3" bestFit="1" customWidth="1"/>
    <col min="2761" max="2761" width="2" style="3" customWidth="1"/>
    <col min="2762" max="2763" width="1.6640625" style="3" customWidth="1"/>
    <col min="2764" max="2764" width="14.33203125" style="3" bestFit="1" customWidth="1"/>
    <col min="2765" max="2768" width="1.83203125" style="3" customWidth="1"/>
    <col min="2769" max="2769" width="2.25" style="3" customWidth="1"/>
    <col min="2770" max="2776" width="1.83203125" style="3" customWidth="1"/>
    <col min="2777" max="2780" width="2" style="3" customWidth="1"/>
    <col min="2781" max="2781" width="2.75" style="3" customWidth="1"/>
    <col min="2782" max="3001" width="13.33203125" style="3"/>
    <col min="3002" max="3003" width="2.5" style="3" customWidth="1"/>
    <col min="3004" max="3004" width="20" style="3" customWidth="1"/>
    <col min="3005" max="3006" width="8.1640625" style="3" customWidth="1"/>
    <col min="3007" max="3009" width="7.5" style="3" customWidth="1"/>
    <col min="3010" max="3010" width="8.1640625" style="3" customWidth="1"/>
    <col min="3011" max="3011" width="8.33203125" style="3" bestFit="1" customWidth="1"/>
    <col min="3012" max="3012" width="7.5" style="3" customWidth="1"/>
    <col min="3013" max="3013" width="10.1640625" style="3" customWidth="1"/>
    <col min="3014" max="3014" width="15" style="3" bestFit="1" customWidth="1"/>
    <col min="3015" max="3015" width="1.6640625" style="3" customWidth="1"/>
    <col min="3016" max="3016" width="15.75" style="3" bestFit="1" customWidth="1"/>
    <col min="3017" max="3017" width="2" style="3" customWidth="1"/>
    <col min="3018" max="3019" width="1.6640625" style="3" customWidth="1"/>
    <col min="3020" max="3020" width="14.33203125" style="3" bestFit="1" customWidth="1"/>
    <col min="3021" max="3024" width="1.83203125" style="3" customWidth="1"/>
    <col min="3025" max="3025" width="2.25" style="3" customWidth="1"/>
    <col min="3026" max="3032" width="1.83203125" style="3" customWidth="1"/>
    <col min="3033" max="3036" width="2" style="3" customWidth="1"/>
    <col min="3037" max="3037" width="2.75" style="3" customWidth="1"/>
    <col min="3038" max="3257" width="13.33203125" style="3"/>
    <col min="3258" max="3259" width="2.5" style="3" customWidth="1"/>
    <col min="3260" max="3260" width="20" style="3" customWidth="1"/>
    <col min="3261" max="3262" width="8.1640625" style="3" customWidth="1"/>
    <col min="3263" max="3265" width="7.5" style="3" customWidth="1"/>
    <col min="3266" max="3266" width="8.1640625" style="3" customWidth="1"/>
    <col min="3267" max="3267" width="8.33203125" style="3" bestFit="1" customWidth="1"/>
    <col min="3268" max="3268" width="7.5" style="3" customWidth="1"/>
    <col min="3269" max="3269" width="10.1640625" style="3" customWidth="1"/>
    <col min="3270" max="3270" width="15" style="3" bestFit="1" customWidth="1"/>
    <col min="3271" max="3271" width="1.6640625" style="3" customWidth="1"/>
    <col min="3272" max="3272" width="15.75" style="3" bestFit="1" customWidth="1"/>
    <col min="3273" max="3273" width="2" style="3" customWidth="1"/>
    <col min="3274" max="3275" width="1.6640625" style="3" customWidth="1"/>
    <col min="3276" max="3276" width="14.33203125" style="3" bestFit="1" customWidth="1"/>
    <col min="3277" max="3280" width="1.83203125" style="3" customWidth="1"/>
    <col min="3281" max="3281" width="2.25" style="3" customWidth="1"/>
    <col min="3282" max="3288" width="1.83203125" style="3" customWidth="1"/>
    <col min="3289" max="3292" width="2" style="3" customWidth="1"/>
    <col min="3293" max="3293" width="2.75" style="3" customWidth="1"/>
    <col min="3294" max="3513" width="13.33203125" style="3"/>
    <col min="3514" max="3515" width="2.5" style="3" customWidth="1"/>
    <col min="3516" max="3516" width="20" style="3" customWidth="1"/>
    <col min="3517" max="3518" width="8.1640625" style="3" customWidth="1"/>
    <col min="3519" max="3521" width="7.5" style="3" customWidth="1"/>
    <col min="3522" max="3522" width="8.1640625" style="3" customWidth="1"/>
    <col min="3523" max="3523" width="8.33203125" style="3" bestFit="1" customWidth="1"/>
    <col min="3524" max="3524" width="7.5" style="3" customWidth="1"/>
    <col min="3525" max="3525" width="10.1640625" style="3" customWidth="1"/>
    <col min="3526" max="3526" width="15" style="3" bestFit="1" customWidth="1"/>
    <col min="3527" max="3527" width="1.6640625" style="3" customWidth="1"/>
    <col min="3528" max="3528" width="15.75" style="3" bestFit="1" customWidth="1"/>
    <col min="3529" max="3529" width="2" style="3" customWidth="1"/>
    <col min="3530" max="3531" width="1.6640625" style="3" customWidth="1"/>
    <col min="3532" max="3532" width="14.33203125" style="3" bestFit="1" customWidth="1"/>
    <col min="3533" max="3536" width="1.83203125" style="3" customWidth="1"/>
    <col min="3537" max="3537" width="2.25" style="3" customWidth="1"/>
    <col min="3538" max="3544" width="1.83203125" style="3" customWidth="1"/>
    <col min="3545" max="3548" width="2" style="3" customWidth="1"/>
    <col min="3549" max="3549" width="2.75" style="3" customWidth="1"/>
    <col min="3550" max="3769" width="13.33203125" style="3"/>
    <col min="3770" max="3771" width="2.5" style="3" customWidth="1"/>
    <col min="3772" max="3772" width="20" style="3" customWidth="1"/>
    <col min="3773" max="3774" width="8.1640625" style="3" customWidth="1"/>
    <col min="3775" max="3777" width="7.5" style="3" customWidth="1"/>
    <col min="3778" max="3778" width="8.1640625" style="3" customWidth="1"/>
    <col min="3779" max="3779" width="8.33203125" style="3" bestFit="1" customWidth="1"/>
    <col min="3780" max="3780" width="7.5" style="3" customWidth="1"/>
    <col min="3781" max="3781" width="10.1640625" style="3" customWidth="1"/>
    <col min="3782" max="3782" width="15" style="3" bestFit="1" customWidth="1"/>
    <col min="3783" max="3783" width="1.6640625" style="3" customWidth="1"/>
    <col min="3784" max="3784" width="15.75" style="3" bestFit="1" customWidth="1"/>
    <col min="3785" max="3785" width="2" style="3" customWidth="1"/>
    <col min="3786" max="3787" width="1.6640625" style="3" customWidth="1"/>
    <col min="3788" max="3788" width="14.33203125" style="3" bestFit="1" customWidth="1"/>
    <col min="3789" max="3792" width="1.83203125" style="3" customWidth="1"/>
    <col min="3793" max="3793" width="2.25" style="3" customWidth="1"/>
    <col min="3794" max="3800" width="1.83203125" style="3" customWidth="1"/>
    <col min="3801" max="3804" width="2" style="3" customWidth="1"/>
    <col min="3805" max="3805" width="2.75" style="3" customWidth="1"/>
    <col min="3806" max="4025" width="13.33203125" style="3"/>
    <col min="4026" max="4027" width="2.5" style="3" customWidth="1"/>
    <col min="4028" max="4028" width="20" style="3" customWidth="1"/>
    <col min="4029" max="4030" width="8.1640625" style="3" customWidth="1"/>
    <col min="4031" max="4033" width="7.5" style="3" customWidth="1"/>
    <col min="4034" max="4034" width="8.1640625" style="3" customWidth="1"/>
    <col min="4035" max="4035" width="8.33203125" style="3" bestFit="1" customWidth="1"/>
    <col min="4036" max="4036" width="7.5" style="3" customWidth="1"/>
    <col min="4037" max="4037" width="10.1640625" style="3" customWidth="1"/>
    <col min="4038" max="4038" width="15" style="3" bestFit="1" customWidth="1"/>
    <col min="4039" max="4039" width="1.6640625" style="3" customWidth="1"/>
    <col min="4040" max="4040" width="15.75" style="3" bestFit="1" customWidth="1"/>
    <col min="4041" max="4041" width="2" style="3" customWidth="1"/>
    <col min="4042" max="4043" width="1.6640625" style="3" customWidth="1"/>
    <col min="4044" max="4044" width="14.33203125" style="3" bestFit="1" customWidth="1"/>
    <col min="4045" max="4048" width="1.83203125" style="3" customWidth="1"/>
    <col min="4049" max="4049" width="2.25" style="3" customWidth="1"/>
    <col min="4050" max="4056" width="1.83203125" style="3" customWidth="1"/>
    <col min="4057" max="4060" width="2" style="3" customWidth="1"/>
    <col min="4061" max="4061" width="2.75" style="3" customWidth="1"/>
    <col min="4062" max="4281" width="13.33203125" style="3"/>
    <col min="4282" max="4283" width="2.5" style="3" customWidth="1"/>
    <col min="4284" max="4284" width="20" style="3" customWidth="1"/>
    <col min="4285" max="4286" width="8.1640625" style="3" customWidth="1"/>
    <col min="4287" max="4289" width="7.5" style="3" customWidth="1"/>
    <col min="4290" max="4290" width="8.1640625" style="3" customWidth="1"/>
    <col min="4291" max="4291" width="8.33203125" style="3" bestFit="1" customWidth="1"/>
    <col min="4292" max="4292" width="7.5" style="3" customWidth="1"/>
    <col min="4293" max="4293" width="10.1640625" style="3" customWidth="1"/>
    <col min="4294" max="4294" width="15" style="3" bestFit="1" customWidth="1"/>
    <col min="4295" max="4295" width="1.6640625" style="3" customWidth="1"/>
    <col min="4296" max="4296" width="15.75" style="3" bestFit="1" customWidth="1"/>
    <col min="4297" max="4297" width="2" style="3" customWidth="1"/>
    <col min="4298" max="4299" width="1.6640625" style="3" customWidth="1"/>
    <col min="4300" max="4300" width="14.33203125" style="3" bestFit="1" customWidth="1"/>
    <col min="4301" max="4304" width="1.83203125" style="3" customWidth="1"/>
    <col min="4305" max="4305" width="2.25" style="3" customWidth="1"/>
    <col min="4306" max="4312" width="1.83203125" style="3" customWidth="1"/>
    <col min="4313" max="4316" width="2" style="3" customWidth="1"/>
    <col min="4317" max="4317" width="2.75" style="3" customWidth="1"/>
    <col min="4318" max="4537" width="13.33203125" style="3"/>
    <col min="4538" max="4539" width="2.5" style="3" customWidth="1"/>
    <col min="4540" max="4540" width="20" style="3" customWidth="1"/>
    <col min="4541" max="4542" width="8.1640625" style="3" customWidth="1"/>
    <col min="4543" max="4545" width="7.5" style="3" customWidth="1"/>
    <col min="4546" max="4546" width="8.1640625" style="3" customWidth="1"/>
    <col min="4547" max="4547" width="8.33203125" style="3" bestFit="1" customWidth="1"/>
    <col min="4548" max="4548" width="7.5" style="3" customWidth="1"/>
    <col min="4549" max="4549" width="10.1640625" style="3" customWidth="1"/>
    <col min="4550" max="4550" width="15" style="3" bestFit="1" customWidth="1"/>
    <col min="4551" max="4551" width="1.6640625" style="3" customWidth="1"/>
    <col min="4552" max="4552" width="15.75" style="3" bestFit="1" customWidth="1"/>
    <col min="4553" max="4553" width="2" style="3" customWidth="1"/>
    <col min="4554" max="4555" width="1.6640625" style="3" customWidth="1"/>
    <col min="4556" max="4556" width="14.33203125" style="3" bestFit="1" customWidth="1"/>
    <col min="4557" max="4560" width="1.83203125" style="3" customWidth="1"/>
    <col min="4561" max="4561" width="2.25" style="3" customWidth="1"/>
    <col min="4562" max="4568" width="1.83203125" style="3" customWidth="1"/>
    <col min="4569" max="4572" width="2" style="3" customWidth="1"/>
    <col min="4573" max="4573" width="2.75" style="3" customWidth="1"/>
    <col min="4574" max="4793" width="13.33203125" style="3"/>
    <col min="4794" max="4795" width="2.5" style="3" customWidth="1"/>
    <col min="4796" max="4796" width="20" style="3" customWidth="1"/>
    <col min="4797" max="4798" width="8.1640625" style="3" customWidth="1"/>
    <col min="4799" max="4801" width="7.5" style="3" customWidth="1"/>
    <col min="4802" max="4802" width="8.1640625" style="3" customWidth="1"/>
    <col min="4803" max="4803" width="8.33203125" style="3" bestFit="1" customWidth="1"/>
    <col min="4804" max="4804" width="7.5" style="3" customWidth="1"/>
    <col min="4805" max="4805" width="10.1640625" style="3" customWidth="1"/>
    <col min="4806" max="4806" width="15" style="3" bestFit="1" customWidth="1"/>
    <col min="4807" max="4807" width="1.6640625" style="3" customWidth="1"/>
    <col min="4808" max="4808" width="15.75" style="3" bestFit="1" customWidth="1"/>
    <col min="4809" max="4809" width="2" style="3" customWidth="1"/>
    <col min="4810" max="4811" width="1.6640625" style="3" customWidth="1"/>
    <col min="4812" max="4812" width="14.33203125" style="3" bestFit="1" customWidth="1"/>
    <col min="4813" max="4816" width="1.83203125" style="3" customWidth="1"/>
    <col min="4817" max="4817" width="2.25" style="3" customWidth="1"/>
    <col min="4818" max="4824" width="1.83203125" style="3" customWidth="1"/>
    <col min="4825" max="4828" width="2" style="3" customWidth="1"/>
    <col min="4829" max="4829" width="2.75" style="3" customWidth="1"/>
    <col min="4830" max="5049" width="13.33203125" style="3"/>
    <col min="5050" max="5051" width="2.5" style="3" customWidth="1"/>
    <col min="5052" max="5052" width="20" style="3" customWidth="1"/>
    <col min="5053" max="5054" width="8.1640625" style="3" customWidth="1"/>
    <col min="5055" max="5057" width="7.5" style="3" customWidth="1"/>
    <col min="5058" max="5058" width="8.1640625" style="3" customWidth="1"/>
    <col min="5059" max="5059" width="8.33203125" style="3" bestFit="1" customWidth="1"/>
    <col min="5060" max="5060" width="7.5" style="3" customWidth="1"/>
    <col min="5061" max="5061" width="10.1640625" style="3" customWidth="1"/>
    <col min="5062" max="5062" width="15" style="3" bestFit="1" customWidth="1"/>
    <col min="5063" max="5063" width="1.6640625" style="3" customWidth="1"/>
    <col min="5064" max="5064" width="15.75" style="3" bestFit="1" customWidth="1"/>
    <col min="5065" max="5065" width="2" style="3" customWidth="1"/>
    <col min="5066" max="5067" width="1.6640625" style="3" customWidth="1"/>
    <col min="5068" max="5068" width="14.33203125" style="3" bestFit="1" customWidth="1"/>
    <col min="5069" max="5072" width="1.83203125" style="3" customWidth="1"/>
    <col min="5073" max="5073" width="2.25" style="3" customWidth="1"/>
    <col min="5074" max="5080" width="1.83203125" style="3" customWidth="1"/>
    <col min="5081" max="5084" width="2" style="3" customWidth="1"/>
    <col min="5085" max="5085" width="2.75" style="3" customWidth="1"/>
    <col min="5086" max="5305" width="13.33203125" style="3"/>
    <col min="5306" max="5307" width="2.5" style="3" customWidth="1"/>
    <col min="5308" max="5308" width="20" style="3" customWidth="1"/>
    <col min="5309" max="5310" width="8.1640625" style="3" customWidth="1"/>
    <col min="5311" max="5313" width="7.5" style="3" customWidth="1"/>
    <col min="5314" max="5314" width="8.1640625" style="3" customWidth="1"/>
    <col min="5315" max="5315" width="8.33203125" style="3" bestFit="1" customWidth="1"/>
    <col min="5316" max="5316" width="7.5" style="3" customWidth="1"/>
    <col min="5317" max="5317" width="10.1640625" style="3" customWidth="1"/>
    <col min="5318" max="5318" width="15" style="3" bestFit="1" customWidth="1"/>
    <col min="5319" max="5319" width="1.6640625" style="3" customWidth="1"/>
    <col min="5320" max="5320" width="15.75" style="3" bestFit="1" customWidth="1"/>
    <col min="5321" max="5321" width="2" style="3" customWidth="1"/>
    <col min="5322" max="5323" width="1.6640625" style="3" customWidth="1"/>
    <col min="5324" max="5324" width="14.33203125" style="3" bestFit="1" customWidth="1"/>
    <col min="5325" max="5328" width="1.83203125" style="3" customWidth="1"/>
    <col min="5329" max="5329" width="2.25" style="3" customWidth="1"/>
    <col min="5330" max="5336" width="1.83203125" style="3" customWidth="1"/>
    <col min="5337" max="5340" width="2" style="3" customWidth="1"/>
    <col min="5341" max="5341" width="2.75" style="3" customWidth="1"/>
    <col min="5342" max="5561" width="13.33203125" style="3"/>
    <col min="5562" max="5563" width="2.5" style="3" customWidth="1"/>
    <col min="5564" max="5564" width="20" style="3" customWidth="1"/>
    <col min="5565" max="5566" width="8.1640625" style="3" customWidth="1"/>
    <col min="5567" max="5569" width="7.5" style="3" customWidth="1"/>
    <col min="5570" max="5570" width="8.1640625" style="3" customWidth="1"/>
    <col min="5571" max="5571" width="8.33203125" style="3" bestFit="1" customWidth="1"/>
    <col min="5572" max="5572" width="7.5" style="3" customWidth="1"/>
    <col min="5573" max="5573" width="10.1640625" style="3" customWidth="1"/>
    <col min="5574" max="5574" width="15" style="3" bestFit="1" customWidth="1"/>
    <col min="5575" max="5575" width="1.6640625" style="3" customWidth="1"/>
    <col min="5576" max="5576" width="15.75" style="3" bestFit="1" customWidth="1"/>
    <col min="5577" max="5577" width="2" style="3" customWidth="1"/>
    <col min="5578" max="5579" width="1.6640625" style="3" customWidth="1"/>
    <col min="5580" max="5580" width="14.33203125" style="3" bestFit="1" customWidth="1"/>
    <col min="5581" max="5584" width="1.83203125" style="3" customWidth="1"/>
    <col min="5585" max="5585" width="2.25" style="3" customWidth="1"/>
    <col min="5586" max="5592" width="1.83203125" style="3" customWidth="1"/>
    <col min="5593" max="5596" width="2" style="3" customWidth="1"/>
    <col min="5597" max="5597" width="2.75" style="3" customWidth="1"/>
    <col min="5598" max="5817" width="13.33203125" style="3"/>
    <col min="5818" max="5819" width="2.5" style="3" customWidth="1"/>
    <col min="5820" max="5820" width="20" style="3" customWidth="1"/>
    <col min="5821" max="5822" width="8.1640625" style="3" customWidth="1"/>
    <col min="5823" max="5825" width="7.5" style="3" customWidth="1"/>
    <col min="5826" max="5826" width="8.1640625" style="3" customWidth="1"/>
    <col min="5827" max="5827" width="8.33203125" style="3" bestFit="1" customWidth="1"/>
    <col min="5828" max="5828" width="7.5" style="3" customWidth="1"/>
    <col min="5829" max="5829" width="10.1640625" style="3" customWidth="1"/>
    <col min="5830" max="5830" width="15" style="3" bestFit="1" customWidth="1"/>
    <col min="5831" max="5831" width="1.6640625" style="3" customWidth="1"/>
    <col min="5832" max="5832" width="15.75" style="3" bestFit="1" customWidth="1"/>
    <col min="5833" max="5833" width="2" style="3" customWidth="1"/>
    <col min="5834" max="5835" width="1.6640625" style="3" customWidth="1"/>
    <col min="5836" max="5836" width="14.33203125" style="3" bestFit="1" customWidth="1"/>
    <col min="5837" max="5840" width="1.83203125" style="3" customWidth="1"/>
    <col min="5841" max="5841" width="2.25" style="3" customWidth="1"/>
    <col min="5842" max="5848" width="1.83203125" style="3" customWidth="1"/>
    <col min="5849" max="5852" width="2" style="3" customWidth="1"/>
    <col min="5853" max="5853" width="2.75" style="3" customWidth="1"/>
    <col min="5854" max="6073" width="13.33203125" style="3"/>
    <col min="6074" max="6075" width="2.5" style="3" customWidth="1"/>
    <col min="6076" max="6076" width="20" style="3" customWidth="1"/>
    <col min="6077" max="6078" width="8.1640625" style="3" customWidth="1"/>
    <col min="6079" max="6081" width="7.5" style="3" customWidth="1"/>
    <col min="6082" max="6082" width="8.1640625" style="3" customWidth="1"/>
    <col min="6083" max="6083" width="8.33203125" style="3" bestFit="1" customWidth="1"/>
    <col min="6084" max="6084" width="7.5" style="3" customWidth="1"/>
    <col min="6085" max="6085" width="10.1640625" style="3" customWidth="1"/>
    <col min="6086" max="6086" width="15" style="3" bestFit="1" customWidth="1"/>
    <col min="6087" max="6087" width="1.6640625" style="3" customWidth="1"/>
    <col min="6088" max="6088" width="15.75" style="3" bestFit="1" customWidth="1"/>
    <col min="6089" max="6089" width="2" style="3" customWidth="1"/>
    <col min="6090" max="6091" width="1.6640625" style="3" customWidth="1"/>
    <col min="6092" max="6092" width="14.33203125" style="3" bestFit="1" customWidth="1"/>
    <col min="6093" max="6096" width="1.83203125" style="3" customWidth="1"/>
    <col min="6097" max="6097" width="2.25" style="3" customWidth="1"/>
    <col min="6098" max="6104" width="1.83203125" style="3" customWidth="1"/>
    <col min="6105" max="6108" width="2" style="3" customWidth="1"/>
    <col min="6109" max="6109" width="2.75" style="3" customWidth="1"/>
    <col min="6110" max="6329" width="13.33203125" style="3"/>
    <col min="6330" max="6331" width="2.5" style="3" customWidth="1"/>
    <col min="6332" max="6332" width="20" style="3" customWidth="1"/>
    <col min="6333" max="6334" width="8.1640625" style="3" customWidth="1"/>
    <col min="6335" max="6337" width="7.5" style="3" customWidth="1"/>
    <col min="6338" max="6338" width="8.1640625" style="3" customWidth="1"/>
    <col min="6339" max="6339" width="8.33203125" style="3" bestFit="1" customWidth="1"/>
    <col min="6340" max="6340" width="7.5" style="3" customWidth="1"/>
    <col min="6341" max="6341" width="10.1640625" style="3" customWidth="1"/>
    <col min="6342" max="6342" width="15" style="3" bestFit="1" customWidth="1"/>
    <col min="6343" max="6343" width="1.6640625" style="3" customWidth="1"/>
    <col min="6344" max="6344" width="15.75" style="3" bestFit="1" customWidth="1"/>
    <col min="6345" max="6345" width="2" style="3" customWidth="1"/>
    <col min="6346" max="6347" width="1.6640625" style="3" customWidth="1"/>
    <col min="6348" max="6348" width="14.33203125" style="3" bestFit="1" customWidth="1"/>
    <col min="6349" max="6352" width="1.83203125" style="3" customWidth="1"/>
    <col min="6353" max="6353" width="2.25" style="3" customWidth="1"/>
    <col min="6354" max="6360" width="1.83203125" style="3" customWidth="1"/>
    <col min="6361" max="6364" width="2" style="3" customWidth="1"/>
    <col min="6365" max="6365" width="2.75" style="3" customWidth="1"/>
    <col min="6366" max="6585" width="13.33203125" style="3"/>
    <col min="6586" max="6587" width="2.5" style="3" customWidth="1"/>
    <col min="6588" max="6588" width="20" style="3" customWidth="1"/>
    <col min="6589" max="6590" width="8.1640625" style="3" customWidth="1"/>
    <col min="6591" max="6593" width="7.5" style="3" customWidth="1"/>
    <col min="6594" max="6594" width="8.1640625" style="3" customWidth="1"/>
    <col min="6595" max="6595" width="8.33203125" style="3" bestFit="1" customWidth="1"/>
    <col min="6596" max="6596" width="7.5" style="3" customWidth="1"/>
    <col min="6597" max="6597" width="10.1640625" style="3" customWidth="1"/>
    <col min="6598" max="6598" width="15" style="3" bestFit="1" customWidth="1"/>
    <col min="6599" max="6599" width="1.6640625" style="3" customWidth="1"/>
    <col min="6600" max="6600" width="15.75" style="3" bestFit="1" customWidth="1"/>
    <col min="6601" max="6601" width="2" style="3" customWidth="1"/>
    <col min="6602" max="6603" width="1.6640625" style="3" customWidth="1"/>
    <col min="6604" max="6604" width="14.33203125" style="3" bestFit="1" customWidth="1"/>
    <col min="6605" max="6608" width="1.83203125" style="3" customWidth="1"/>
    <col min="6609" max="6609" width="2.25" style="3" customWidth="1"/>
    <col min="6610" max="6616" width="1.83203125" style="3" customWidth="1"/>
    <col min="6617" max="6620" width="2" style="3" customWidth="1"/>
    <col min="6621" max="6621" width="2.75" style="3" customWidth="1"/>
    <col min="6622" max="6841" width="13.33203125" style="3"/>
    <col min="6842" max="6843" width="2.5" style="3" customWidth="1"/>
    <col min="6844" max="6844" width="20" style="3" customWidth="1"/>
    <col min="6845" max="6846" width="8.1640625" style="3" customWidth="1"/>
    <col min="6847" max="6849" width="7.5" style="3" customWidth="1"/>
    <col min="6850" max="6850" width="8.1640625" style="3" customWidth="1"/>
    <col min="6851" max="6851" width="8.33203125" style="3" bestFit="1" customWidth="1"/>
    <col min="6852" max="6852" width="7.5" style="3" customWidth="1"/>
    <col min="6853" max="6853" width="10.1640625" style="3" customWidth="1"/>
    <col min="6854" max="6854" width="15" style="3" bestFit="1" customWidth="1"/>
    <col min="6855" max="6855" width="1.6640625" style="3" customWidth="1"/>
    <col min="6856" max="6856" width="15.75" style="3" bestFit="1" customWidth="1"/>
    <col min="6857" max="6857" width="2" style="3" customWidth="1"/>
    <col min="6858" max="6859" width="1.6640625" style="3" customWidth="1"/>
    <col min="6860" max="6860" width="14.33203125" style="3" bestFit="1" customWidth="1"/>
    <col min="6861" max="6864" width="1.83203125" style="3" customWidth="1"/>
    <col min="6865" max="6865" width="2.25" style="3" customWidth="1"/>
    <col min="6866" max="6872" width="1.83203125" style="3" customWidth="1"/>
    <col min="6873" max="6876" width="2" style="3" customWidth="1"/>
    <col min="6877" max="6877" width="2.75" style="3" customWidth="1"/>
    <col min="6878" max="7097" width="13.33203125" style="3"/>
    <col min="7098" max="7099" width="2.5" style="3" customWidth="1"/>
    <col min="7100" max="7100" width="20" style="3" customWidth="1"/>
    <col min="7101" max="7102" width="8.1640625" style="3" customWidth="1"/>
    <col min="7103" max="7105" width="7.5" style="3" customWidth="1"/>
    <col min="7106" max="7106" width="8.1640625" style="3" customWidth="1"/>
    <col min="7107" max="7107" width="8.33203125" style="3" bestFit="1" customWidth="1"/>
    <col min="7108" max="7108" width="7.5" style="3" customWidth="1"/>
    <col min="7109" max="7109" width="10.1640625" style="3" customWidth="1"/>
    <col min="7110" max="7110" width="15" style="3" bestFit="1" customWidth="1"/>
    <col min="7111" max="7111" width="1.6640625" style="3" customWidth="1"/>
    <col min="7112" max="7112" width="15.75" style="3" bestFit="1" customWidth="1"/>
    <col min="7113" max="7113" width="2" style="3" customWidth="1"/>
    <col min="7114" max="7115" width="1.6640625" style="3" customWidth="1"/>
    <col min="7116" max="7116" width="14.33203125" style="3" bestFit="1" customWidth="1"/>
    <col min="7117" max="7120" width="1.83203125" style="3" customWidth="1"/>
    <col min="7121" max="7121" width="2.25" style="3" customWidth="1"/>
    <col min="7122" max="7128" width="1.83203125" style="3" customWidth="1"/>
    <col min="7129" max="7132" width="2" style="3" customWidth="1"/>
    <col min="7133" max="7133" width="2.75" style="3" customWidth="1"/>
    <col min="7134" max="7353" width="13.33203125" style="3"/>
    <col min="7354" max="7355" width="2.5" style="3" customWidth="1"/>
    <col min="7356" max="7356" width="20" style="3" customWidth="1"/>
    <col min="7357" max="7358" width="8.1640625" style="3" customWidth="1"/>
    <col min="7359" max="7361" width="7.5" style="3" customWidth="1"/>
    <col min="7362" max="7362" width="8.1640625" style="3" customWidth="1"/>
    <col min="7363" max="7363" width="8.33203125" style="3" bestFit="1" customWidth="1"/>
    <col min="7364" max="7364" width="7.5" style="3" customWidth="1"/>
    <col min="7365" max="7365" width="10.1640625" style="3" customWidth="1"/>
    <col min="7366" max="7366" width="15" style="3" bestFit="1" customWidth="1"/>
    <col min="7367" max="7367" width="1.6640625" style="3" customWidth="1"/>
    <col min="7368" max="7368" width="15.75" style="3" bestFit="1" customWidth="1"/>
    <col min="7369" max="7369" width="2" style="3" customWidth="1"/>
    <col min="7370" max="7371" width="1.6640625" style="3" customWidth="1"/>
    <col min="7372" max="7372" width="14.33203125" style="3" bestFit="1" customWidth="1"/>
    <col min="7373" max="7376" width="1.83203125" style="3" customWidth="1"/>
    <col min="7377" max="7377" width="2.25" style="3" customWidth="1"/>
    <col min="7378" max="7384" width="1.83203125" style="3" customWidth="1"/>
    <col min="7385" max="7388" width="2" style="3" customWidth="1"/>
    <col min="7389" max="7389" width="2.75" style="3" customWidth="1"/>
    <col min="7390" max="7609" width="13.33203125" style="3"/>
    <col min="7610" max="7611" width="2.5" style="3" customWidth="1"/>
    <col min="7612" max="7612" width="20" style="3" customWidth="1"/>
    <col min="7613" max="7614" width="8.1640625" style="3" customWidth="1"/>
    <col min="7615" max="7617" width="7.5" style="3" customWidth="1"/>
    <col min="7618" max="7618" width="8.1640625" style="3" customWidth="1"/>
    <col min="7619" max="7619" width="8.33203125" style="3" bestFit="1" customWidth="1"/>
    <col min="7620" max="7620" width="7.5" style="3" customWidth="1"/>
    <col min="7621" max="7621" width="10.1640625" style="3" customWidth="1"/>
    <col min="7622" max="7622" width="15" style="3" bestFit="1" customWidth="1"/>
    <col min="7623" max="7623" width="1.6640625" style="3" customWidth="1"/>
    <col min="7624" max="7624" width="15.75" style="3" bestFit="1" customWidth="1"/>
    <col min="7625" max="7625" width="2" style="3" customWidth="1"/>
    <col min="7626" max="7627" width="1.6640625" style="3" customWidth="1"/>
    <col min="7628" max="7628" width="14.33203125" style="3" bestFit="1" customWidth="1"/>
    <col min="7629" max="7632" width="1.83203125" style="3" customWidth="1"/>
    <col min="7633" max="7633" width="2.25" style="3" customWidth="1"/>
    <col min="7634" max="7640" width="1.83203125" style="3" customWidth="1"/>
    <col min="7641" max="7644" width="2" style="3" customWidth="1"/>
    <col min="7645" max="7645" width="2.75" style="3" customWidth="1"/>
    <col min="7646" max="7865" width="13.33203125" style="3"/>
    <col min="7866" max="7867" width="2.5" style="3" customWidth="1"/>
    <col min="7868" max="7868" width="20" style="3" customWidth="1"/>
    <col min="7869" max="7870" width="8.1640625" style="3" customWidth="1"/>
    <col min="7871" max="7873" width="7.5" style="3" customWidth="1"/>
    <col min="7874" max="7874" width="8.1640625" style="3" customWidth="1"/>
    <col min="7875" max="7875" width="8.33203125" style="3" bestFit="1" customWidth="1"/>
    <col min="7876" max="7876" width="7.5" style="3" customWidth="1"/>
    <col min="7877" max="7877" width="10.1640625" style="3" customWidth="1"/>
    <col min="7878" max="7878" width="15" style="3" bestFit="1" customWidth="1"/>
    <col min="7879" max="7879" width="1.6640625" style="3" customWidth="1"/>
    <col min="7880" max="7880" width="15.75" style="3" bestFit="1" customWidth="1"/>
    <col min="7881" max="7881" width="2" style="3" customWidth="1"/>
    <col min="7882" max="7883" width="1.6640625" style="3" customWidth="1"/>
    <col min="7884" max="7884" width="14.33203125" style="3" bestFit="1" customWidth="1"/>
    <col min="7885" max="7888" width="1.83203125" style="3" customWidth="1"/>
    <col min="7889" max="7889" width="2.25" style="3" customWidth="1"/>
    <col min="7890" max="7896" width="1.83203125" style="3" customWidth="1"/>
    <col min="7897" max="7900" width="2" style="3" customWidth="1"/>
    <col min="7901" max="7901" width="2.75" style="3" customWidth="1"/>
    <col min="7902" max="8121" width="13.33203125" style="3"/>
    <col min="8122" max="8123" width="2.5" style="3" customWidth="1"/>
    <col min="8124" max="8124" width="20" style="3" customWidth="1"/>
    <col min="8125" max="8126" width="8.1640625" style="3" customWidth="1"/>
    <col min="8127" max="8129" width="7.5" style="3" customWidth="1"/>
    <col min="8130" max="8130" width="8.1640625" style="3" customWidth="1"/>
    <col min="8131" max="8131" width="8.33203125" style="3" bestFit="1" customWidth="1"/>
    <col min="8132" max="8132" width="7.5" style="3" customWidth="1"/>
    <col min="8133" max="8133" width="10.1640625" style="3" customWidth="1"/>
    <col min="8134" max="8134" width="15" style="3" bestFit="1" customWidth="1"/>
    <col min="8135" max="8135" width="1.6640625" style="3" customWidth="1"/>
    <col min="8136" max="8136" width="15.75" style="3" bestFit="1" customWidth="1"/>
    <col min="8137" max="8137" width="2" style="3" customWidth="1"/>
    <col min="8138" max="8139" width="1.6640625" style="3" customWidth="1"/>
    <col min="8140" max="8140" width="14.33203125" style="3" bestFit="1" customWidth="1"/>
    <col min="8141" max="8144" width="1.83203125" style="3" customWidth="1"/>
    <col min="8145" max="8145" width="2.25" style="3" customWidth="1"/>
    <col min="8146" max="8152" width="1.83203125" style="3" customWidth="1"/>
    <col min="8153" max="8156" width="2" style="3" customWidth="1"/>
    <col min="8157" max="8157" width="2.75" style="3" customWidth="1"/>
    <col min="8158" max="8377" width="13.33203125" style="3"/>
    <col min="8378" max="8379" width="2.5" style="3" customWidth="1"/>
    <col min="8380" max="8380" width="20" style="3" customWidth="1"/>
    <col min="8381" max="8382" width="8.1640625" style="3" customWidth="1"/>
    <col min="8383" max="8385" width="7.5" style="3" customWidth="1"/>
    <col min="8386" max="8386" width="8.1640625" style="3" customWidth="1"/>
    <col min="8387" max="8387" width="8.33203125" style="3" bestFit="1" customWidth="1"/>
    <col min="8388" max="8388" width="7.5" style="3" customWidth="1"/>
    <col min="8389" max="8389" width="10.1640625" style="3" customWidth="1"/>
    <col min="8390" max="8390" width="15" style="3" bestFit="1" customWidth="1"/>
    <col min="8391" max="8391" width="1.6640625" style="3" customWidth="1"/>
    <col min="8392" max="8392" width="15.75" style="3" bestFit="1" customWidth="1"/>
    <col min="8393" max="8393" width="2" style="3" customWidth="1"/>
    <col min="8394" max="8395" width="1.6640625" style="3" customWidth="1"/>
    <col min="8396" max="8396" width="14.33203125" style="3" bestFit="1" customWidth="1"/>
    <col min="8397" max="8400" width="1.83203125" style="3" customWidth="1"/>
    <col min="8401" max="8401" width="2.25" style="3" customWidth="1"/>
    <col min="8402" max="8408" width="1.83203125" style="3" customWidth="1"/>
    <col min="8409" max="8412" width="2" style="3" customWidth="1"/>
    <col min="8413" max="8413" width="2.75" style="3" customWidth="1"/>
    <col min="8414" max="8633" width="13.33203125" style="3"/>
    <col min="8634" max="8635" width="2.5" style="3" customWidth="1"/>
    <col min="8636" max="8636" width="20" style="3" customWidth="1"/>
    <col min="8637" max="8638" width="8.1640625" style="3" customWidth="1"/>
    <col min="8639" max="8641" width="7.5" style="3" customWidth="1"/>
    <col min="8642" max="8642" width="8.1640625" style="3" customWidth="1"/>
    <col min="8643" max="8643" width="8.33203125" style="3" bestFit="1" customWidth="1"/>
    <col min="8644" max="8644" width="7.5" style="3" customWidth="1"/>
    <col min="8645" max="8645" width="10.1640625" style="3" customWidth="1"/>
    <col min="8646" max="8646" width="15" style="3" bestFit="1" customWidth="1"/>
    <col min="8647" max="8647" width="1.6640625" style="3" customWidth="1"/>
    <col min="8648" max="8648" width="15.75" style="3" bestFit="1" customWidth="1"/>
    <col min="8649" max="8649" width="2" style="3" customWidth="1"/>
    <col min="8650" max="8651" width="1.6640625" style="3" customWidth="1"/>
    <col min="8652" max="8652" width="14.33203125" style="3" bestFit="1" customWidth="1"/>
    <col min="8653" max="8656" width="1.83203125" style="3" customWidth="1"/>
    <col min="8657" max="8657" width="2.25" style="3" customWidth="1"/>
    <col min="8658" max="8664" width="1.83203125" style="3" customWidth="1"/>
    <col min="8665" max="8668" width="2" style="3" customWidth="1"/>
    <col min="8669" max="8669" width="2.75" style="3" customWidth="1"/>
    <col min="8670" max="8889" width="13.33203125" style="3"/>
    <col min="8890" max="8891" width="2.5" style="3" customWidth="1"/>
    <col min="8892" max="8892" width="20" style="3" customWidth="1"/>
    <col min="8893" max="8894" width="8.1640625" style="3" customWidth="1"/>
    <col min="8895" max="8897" width="7.5" style="3" customWidth="1"/>
    <col min="8898" max="8898" width="8.1640625" style="3" customWidth="1"/>
    <col min="8899" max="8899" width="8.33203125" style="3" bestFit="1" customWidth="1"/>
    <col min="8900" max="8900" width="7.5" style="3" customWidth="1"/>
    <col min="8901" max="8901" width="10.1640625" style="3" customWidth="1"/>
    <col min="8902" max="8902" width="15" style="3" bestFit="1" customWidth="1"/>
    <col min="8903" max="8903" width="1.6640625" style="3" customWidth="1"/>
    <col min="8904" max="8904" width="15.75" style="3" bestFit="1" customWidth="1"/>
    <col min="8905" max="8905" width="2" style="3" customWidth="1"/>
    <col min="8906" max="8907" width="1.6640625" style="3" customWidth="1"/>
    <col min="8908" max="8908" width="14.33203125" style="3" bestFit="1" customWidth="1"/>
    <col min="8909" max="8912" width="1.83203125" style="3" customWidth="1"/>
    <col min="8913" max="8913" width="2.25" style="3" customWidth="1"/>
    <col min="8914" max="8920" width="1.83203125" style="3" customWidth="1"/>
    <col min="8921" max="8924" width="2" style="3" customWidth="1"/>
    <col min="8925" max="8925" width="2.75" style="3" customWidth="1"/>
    <col min="8926" max="9145" width="13.33203125" style="3"/>
    <col min="9146" max="9147" width="2.5" style="3" customWidth="1"/>
    <col min="9148" max="9148" width="20" style="3" customWidth="1"/>
    <col min="9149" max="9150" width="8.1640625" style="3" customWidth="1"/>
    <col min="9151" max="9153" width="7.5" style="3" customWidth="1"/>
    <col min="9154" max="9154" width="8.1640625" style="3" customWidth="1"/>
    <col min="9155" max="9155" width="8.33203125" style="3" bestFit="1" customWidth="1"/>
    <col min="9156" max="9156" width="7.5" style="3" customWidth="1"/>
    <col min="9157" max="9157" width="10.1640625" style="3" customWidth="1"/>
    <col min="9158" max="9158" width="15" style="3" bestFit="1" customWidth="1"/>
    <col min="9159" max="9159" width="1.6640625" style="3" customWidth="1"/>
    <col min="9160" max="9160" width="15.75" style="3" bestFit="1" customWidth="1"/>
    <col min="9161" max="9161" width="2" style="3" customWidth="1"/>
    <col min="9162" max="9163" width="1.6640625" style="3" customWidth="1"/>
    <col min="9164" max="9164" width="14.33203125" style="3" bestFit="1" customWidth="1"/>
    <col min="9165" max="9168" width="1.83203125" style="3" customWidth="1"/>
    <col min="9169" max="9169" width="2.25" style="3" customWidth="1"/>
    <col min="9170" max="9176" width="1.83203125" style="3" customWidth="1"/>
    <col min="9177" max="9180" width="2" style="3" customWidth="1"/>
    <col min="9181" max="9181" width="2.75" style="3" customWidth="1"/>
    <col min="9182" max="9401" width="13.33203125" style="3"/>
    <col min="9402" max="9403" width="2.5" style="3" customWidth="1"/>
    <col min="9404" max="9404" width="20" style="3" customWidth="1"/>
    <col min="9405" max="9406" width="8.1640625" style="3" customWidth="1"/>
    <col min="9407" max="9409" width="7.5" style="3" customWidth="1"/>
    <col min="9410" max="9410" width="8.1640625" style="3" customWidth="1"/>
    <col min="9411" max="9411" width="8.33203125" style="3" bestFit="1" customWidth="1"/>
    <col min="9412" max="9412" width="7.5" style="3" customWidth="1"/>
    <col min="9413" max="9413" width="10.1640625" style="3" customWidth="1"/>
    <col min="9414" max="9414" width="15" style="3" bestFit="1" customWidth="1"/>
    <col min="9415" max="9415" width="1.6640625" style="3" customWidth="1"/>
    <col min="9416" max="9416" width="15.75" style="3" bestFit="1" customWidth="1"/>
    <col min="9417" max="9417" width="2" style="3" customWidth="1"/>
    <col min="9418" max="9419" width="1.6640625" style="3" customWidth="1"/>
    <col min="9420" max="9420" width="14.33203125" style="3" bestFit="1" customWidth="1"/>
    <col min="9421" max="9424" width="1.83203125" style="3" customWidth="1"/>
    <col min="9425" max="9425" width="2.25" style="3" customWidth="1"/>
    <col min="9426" max="9432" width="1.83203125" style="3" customWidth="1"/>
    <col min="9433" max="9436" width="2" style="3" customWidth="1"/>
    <col min="9437" max="9437" width="2.75" style="3" customWidth="1"/>
    <col min="9438" max="9657" width="13.33203125" style="3"/>
    <col min="9658" max="9659" width="2.5" style="3" customWidth="1"/>
    <col min="9660" max="9660" width="20" style="3" customWidth="1"/>
    <col min="9661" max="9662" width="8.1640625" style="3" customWidth="1"/>
    <col min="9663" max="9665" width="7.5" style="3" customWidth="1"/>
    <col min="9666" max="9666" width="8.1640625" style="3" customWidth="1"/>
    <col min="9667" max="9667" width="8.33203125" style="3" bestFit="1" customWidth="1"/>
    <col min="9668" max="9668" width="7.5" style="3" customWidth="1"/>
    <col min="9669" max="9669" width="10.1640625" style="3" customWidth="1"/>
    <col min="9670" max="9670" width="15" style="3" bestFit="1" customWidth="1"/>
    <col min="9671" max="9671" width="1.6640625" style="3" customWidth="1"/>
    <col min="9672" max="9672" width="15.75" style="3" bestFit="1" customWidth="1"/>
    <col min="9673" max="9673" width="2" style="3" customWidth="1"/>
    <col min="9674" max="9675" width="1.6640625" style="3" customWidth="1"/>
    <col min="9676" max="9676" width="14.33203125" style="3" bestFit="1" customWidth="1"/>
    <col min="9677" max="9680" width="1.83203125" style="3" customWidth="1"/>
    <col min="9681" max="9681" width="2.25" style="3" customWidth="1"/>
    <col min="9682" max="9688" width="1.83203125" style="3" customWidth="1"/>
    <col min="9689" max="9692" width="2" style="3" customWidth="1"/>
    <col min="9693" max="9693" width="2.75" style="3" customWidth="1"/>
    <col min="9694" max="9913" width="13.33203125" style="3"/>
    <col min="9914" max="9915" width="2.5" style="3" customWidth="1"/>
    <col min="9916" max="9916" width="20" style="3" customWidth="1"/>
    <col min="9917" max="9918" width="8.1640625" style="3" customWidth="1"/>
    <col min="9919" max="9921" width="7.5" style="3" customWidth="1"/>
    <col min="9922" max="9922" width="8.1640625" style="3" customWidth="1"/>
    <col min="9923" max="9923" width="8.33203125" style="3" bestFit="1" customWidth="1"/>
    <col min="9924" max="9924" width="7.5" style="3" customWidth="1"/>
    <col min="9925" max="9925" width="10.1640625" style="3" customWidth="1"/>
    <col min="9926" max="9926" width="15" style="3" bestFit="1" customWidth="1"/>
    <col min="9927" max="9927" width="1.6640625" style="3" customWidth="1"/>
    <col min="9928" max="9928" width="15.75" style="3" bestFit="1" customWidth="1"/>
    <col min="9929" max="9929" width="2" style="3" customWidth="1"/>
    <col min="9930" max="9931" width="1.6640625" style="3" customWidth="1"/>
    <col min="9932" max="9932" width="14.33203125" style="3" bestFit="1" customWidth="1"/>
    <col min="9933" max="9936" width="1.83203125" style="3" customWidth="1"/>
    <col min="9937" max="9937" width="2.25" style="3" customWidth="1"/>
    <col min="9938" max="9944" width="1.83203125" style="3" customWidth="1"/>
    <col min="9945" max="9948" width="2" style="3" customWidth="1"/>
    <col min="9949" max="9949" width="2.75" style="3" customWidth="1"/>
    <col min="9950" max="10169" width="13.33203125" style="3"/>
    <col min="10170" max="10171" width="2.5" style="3" customWidth="1"/>
    <col min="10172" max="10172" width="20" style="3" customWidth="1"/>
    <col min="10173" max="10174" width="8.1640625" style="3" customWidth="1"/>
    <col min="10175" max="10177" width="7.5" style="3" customWidth="1"/>
    <col min="10178" max="10178" width="8.1640625" style="3" customWidth="1"/>
    <col min="10179" max="10179" width="8.33203125" style="3" bestFit="1" customWidth="1"/>
    <col min="10180" max="10180" width="7.5" style="3" customWidth="1"/>
    <col min="10181" max="10181" width="10.1640625" style="3" customWidth="1"/>
    <col min="10182" max="10182" width="15" style="3" bestFit="1" customWidth="1"/>
    <col min="10183" max="10183" width="1.6640625" style="3" customWidth="1"/>
    <col min="10184" max="10184" width="15.75" style="3" bestFit="1" customWidth="1"/>
    <col min="10185" max="10185" width="2" style="3" customWidth="1"/>
    <col min="10186" max="10187" width="1.6640625" style="3" customWidth="1"/>
    <col min="10188" max="10188" width="14.33203125" style="3" bestFit="1" customWidth="1"/>
    <col min="10189" max="10192" width="1.83203125" style="3" customWidth="1"/>
    <col min="10193" max="10193" width="2.25" style="3" customWidth="1"/>
    <col min="10194" max="10200" width="1.83203125" style="3" customWidth="1"/>
    <col min="10201" max="10204" width="2" style="3" customWidth="1"/>
    <col min="10205" max="10205" width="2.75" style="3" customWidth="1"/>
    <col min="10206" max="10425" width="13.33203125" style="3"/>
    <col min="10426" max="10427" width="2.5" style="3" customWidth="1"/>
    <col min="10428" max="10428" width="20" style="3" customWidth="1"/>
    <col min="10429" max="10430" width="8.1640625" style="3" customWidth="1"/>
    <col min="10431" max="10433" width="7.5" style="3" customWidth="1"/>
    <col min="10434" max="10434" width="8.1640625" style="3" customWidth="1"/>
    <col min="10435" max="10435" width="8.33203125" style="3" bestFit="1" customWidth="1"/>
    <col min="10436" max="10436" width="7.5" style="3" customWidth="1"/>
    <col min="10437" max="10437" width="10.1640625" style="3" customWidth="1"/>
    <col min="10438" max="10438" width="15" style="3" bestFit="1" customWidth="1"/>
    <col min="10439" max="10439" width="1.6640625" style="3" customWidth="1"/>
    <col min="10440" max="10440" width="15.75" style="3" bestFit="1" customWidth="1"/>
    <col min="10441" max="10441" width="2" style="3" customWidth="1"/>
    <col min="10442" max="10443" width="1.6640625" style="3" customWidth="1"/>
    <col min="10444" max="10444" width="14.33203125" style="3" bestFit="1" customWidth="1"/>
    <col min="10445" max="10448" width="1.83203125" style="3" customWidth="1"/>
    <col min="10449" max="10449" width="2.25" style="3" customWidth="1"/>
    <col min="10450" max="10456" width="1.83203125" style="3" customWidth="1"/>
    <col min="10457" max="10460" width="2" style="3" customWidth="1"/>
    <col min="10461" max="10461" width="2.75" style="3" customWidth="1"/>
    <col min="10462" max="10681" width="13.33203125" style="3"/>
    <col min="10682" max="10683" width="2.5" style="3" customWidth="1"/>
    <col min="10684" max="10684" width="20" style="3" customWidth="1"/>
    <col min="10685" max="10686" width="8.1640625" style="3" customWidth="1"/>
    <col min="10687" max="10689" width="7.5" style="3" customWidth="1"/>
    <col min="10690" max="10690" width="8.1640625" style="3" customWidth="1"/>
    <col min="10691" max="10691" width="8.33203125" style="3" bestFit="1" customWidth="1"/>
    <col min="10692" max="10692" width="7.5" style="3" customWidth="1"/>
    <col min="10693" max="10693" width="10.1640625" style="3" customWidth="1"/>
    <col min="10694" max="10694" width="15" style="3" bestFit="1" customWidth="1"/>
    <col min="10695" max="10695" width="1.6640625" style="3" customWidth="1"/>
    <col min="10696" max="10696" width="15.75" style="3" bestFit="1" customWidth="1"/>
    <col min="10697" max="10697" width="2" style="3" customWidth="1"/>
    <col min="10698" max="10699" width="1.6640625" style="3" customWidth="1"/>
    <col min="10700" max="10700" width="14.33203125" style="3" bestFit="1" customWidth="1"/>
    <col min="10701" max="10704" width="1.83203125" style="3" customWidth="1"/>
    <col min="10705" max="10705" width="2.25" style="3" customWidth="1"/>
    <col min="10706" max="10712" width="1.83203125" style="3" customWidth="1"/>
    <col min="10713" max="10716" width="2" style="3" customWidth="1"/>
    <col min="10717" max="10717" width="2.75" style="3" customWidth="1"/>
    <col min="10718" max="10937" width="13.33203125" style="3"/>
    <col min="10938" max="10939" width="2.5" style="3" customWidth="1"/>
    <col min="10940" max="10940" width="20" style="3" customWidth="1"/>
    <col min="10941" max="10942" width="8.1640625" style="3" customWidth="1"/>
    <col min="10943" max="10945" width="7.5" style="3" customWidth="1"/>
    <col min="10946" max="10946" width="8.1640625" style="3" customWidth="1"/>
    <col min="10947" max="10947" width="8.33203125" style="3" bestFit="1" customWidth="1"/>
    <col min="10948" max="10948" width="7.5" style="3" customWidth="1"/>
    <col min="10949" max="10949" width="10.1640625" style="3" customWidth="1"/>
    <col min="10950" max="10950" width="15" style="3" bestFit="1" customWidth="1"/>
    <col min="10951" max="10951" width="1.6640625" style="3" customWidth="1"/>
    <col min="10952" max="10952" width="15.75" style="3" bestFit="1" customWidth="1"/>
    <col min="10953" max="10953" width="2" style="3" customWidth="1"/>
    <col min="10954" max="10955" width="1.6640625" style="3" customWidth="1"/>
    <col min="10956" max="10956" width="14.33203125" style="3" bestFit="1" customWidth="1"/>
    <col min="10957" max="10960" width="1.83203125" style="3" customWidth="1"/>
    <col min="10961" max="10961" width="2.25" style="3" customWidth="1"/>
    <col min="10962" max="10968" width="1.83203125" style="3" customWidth="1"/>
    <col min="10969" max="10972" width="2" style="3" customWidth="1"/>
    <col min="10973" max="10973" width="2.75" style="3" customWidth="1"/>
    <col min="10974" max="11193" width="13.33203125" style="3"/>
    <col min="11194" max="11195" width="2.5" style="3" customWidth="1"/>
    <col min="11196" max="11196" width="20" style="3" customWidth="1"/>
    <col min="11197" max="11198" width="8.1640625" style="3" customWidth="1"/>
    <col min="11199" max="11201" width="7.5" style="3" customWidth="1"/>
    <col min="11202" max="11202" width="8.1640625" style="3" customWidth="1"/>
    <col min="11203" max="11203" width="8.33203125" style="3" bestFit="1" customWidth="1"/>
    <col min="11204" max="11204" width="7.5" style="3" customWidth="1"/>
    <col min="11205" max="11205" width="10.1640625" style="3" customWidth="1"/>
    <col min="11206" max="11206" width="15" style="3" bestFit="1" customWidth="1"/>
    <col min="11207" max="11207" width="1.6640625" style="3" customWidth="1"/>
    <col min="11208" max="11208" width="15.75" style="3" bestFit="1" customWidth="1"/>
    <col min="11209" max="11209" width="2" style="3" customWidth="1"/>
    <col min="11210" max="11211" width="1.6640625" style="3" customWidth="1"/>
    <col min="11212" max="11212" width="14.33203125" style="3" bestFit="1" customWidth="1"/>
    <col min="11213" max="11216" width="1.83203125" style="3" customWidth="1"/>
    <col min="11217" max="11217" width="2.25" style="3" customWidth="1"/>
    <col min="11218" max="11224" width="1.83203125" style="3" customWidth="1"/>
    <col min="11225" max="11228" width="2" style="3" customWidth="1"/>
    <col min="11229" max="11229" width="2.75" style="3" customWidth="1"/>
    <col min="11230" max="11449" width="13.33203125" style="3"/>
    <col min="11450" max="11451" width="2.5" style="3" customWidth="1"/>
    <col min="11452" max="11452" width="20" style="3" customWidth="1"/>
    <col min="11453" max="11454" width="8.1640625" style="3" customWidth="1"/>
    <col min="11455" max="11457" width="7.5" style="3" customWidth="1"/>
    <col min="11458" max="11458" width="8.1640625" style="3" customWidth="1"/>
    <col min="11459" max="11459" width="8.33203125" style="3" bestFit="1" customWidth="1"/>
    <col min="11460" max="11460" width="7.5" style="3" customWidth="1"/>
    <col min="11461" max="11461" width="10.1640625" style="3" customWidth="1"/>
    <col min="11462" max="11462" width="15" style="3" bestFit="1" customWidth="1"/>
    <col min="11463" max="11463" width="1.6640625" style="3" customWidth="1"/>
    <col min="11464" max="11464" width="15.75" style="3" bestFit="1" customWidth="1"/>
    <col min="11465" max="11465" width="2" style="3" customWidth="1"/>
    <col min="11466" max="11467" width="1.6640625" style="3" customWidth="1"/>
    <col min="11468" max="11468" width="14.33203125" style="3" bestFit="1" customWidth="1"/>
    <col min="11469" max="11472" width="1.83203125" style="3" customWidth="1"/>
    <col min="11473" max="11473" width="2.25" style="3" customWidth="1"/>
    <col min="11474" max="11480" width="1.83203125" style="3" customWidth="1"/>
    <col min="11481" max="11484" width="2" style="3" customWidth="1"/>
    <col min="11485" max="11485" width="2.75" style="3" customWidth="1"/>
    <col min="11486" max="11705" width="13.33203125" style="3"/>
    <col min="11706" max="11707" width="2.5" style="3" customWidth="1"/>
    <col min="11708" max="11708" width="20" style="3" customWidth="1"/>
    <col min="11709" max="11710" width="8.1640625" style="3" customWidth="1"/>
    <col min="11711" max="11713" width="7.5" style="3" customWidth="1"/>
    <col min="11714" max="11714" width="8.1640625" style="3" customWidth="1"/>
    <col min="11715" max="11715" width="8.33203125" style="3" bestFit="1" customWidth="1"/>
    <col min="11716" max="11716" width="7.5" style="3" customWidth="1"/>
    <col min="11717" max="11717" width="10.1640625" style="3" customWidth="1"/>
    <col min="11718" max="11718" width="15" style="3" bestFit="1" customWidth="1"/>
    <col min="11719" max="11719" width="1.6640625" style="3" customWidth="1"/>
    <col min="11720" max="11720" width="15.75" style="3" bestFit="1" customWidth="1"/>
    <col min="11721" max="11721" width="2" style="3" customWidth="1"/>
    <col min="11722" max="11723" width="1.6640625" style="3" customWidth="1"/>
    <col min="11724" max="11724" width="14.33203125" style="3" bestFit="1" customWidth="1"/>
    <col min="11725" max="11728" width="1.83203125" style="3" customWidth="1"/>
    <col min="11729" max="11729" width="2.25" style="3" customWidth="1"/>
    <col min="11730" max="11736" width="1.83203125" style="3" customWidth="1"/>
    <col min="11737" max="11740" width="2" style="3" customWidth="1"/>
    <col min="11741" max="11741" width="2.75" style="3" customWidth="1"/>
    <col min="11742" max="11961" width="13.33203125" style="3"/>
    <col min="11962" max="11963" width="2.5" style="3" customWidth="1"/>
    <col min="11964" max="11964" width="20" style="3" customWidth="1"/>
    <col min="11965" max="11966" width="8.1640625" style="3" customWidth="1"/>
    <col min="11967" max="11969" width="7.5" style="3" customWidth="1"/>
    <col min="11970" max="11970" width="8.1640625" style="3" customWidth="1"/>
    <col min="11971" max="11971" width="8.33203125" style="3" bestFit="1" customWidth="1"/>
    <col min="11972" max="11972" width="7.5" style="3" customWidth="1"/>
    <col min="11973" max="11973" width="10.1640625" style="3" customWidth="1"/>
    <col min="11974" max="11974" width="15" style="3" bestFit="1" customWidth="1"/>
    <col min="11975" max="11975" width="1.6640625" style="3" customWidth="1"/>
    <col min="11976" max="11976" width="15.75" style="3" bestFit="1" customWidth="1"/>
    <col min="11977" max="11977" width="2" style="3" customWidth="1"/>
    <col min="11978" max="11979" width="1.6640625" style="3" customWidth="1"/>
    <col min="11980" max="11980" width="14.33203125" style="3" bestFit="1" customWidth="1"/>
    <col min="11981" max="11984" width="1.83203125" style="3" customWidth="1"/>
    <col min="11985" max="11985" width="2.25" style="3" customWidth="1"/>
    <col min="11986" max="11992" width="1.83203125" style="3" customWidth="1"/>
    <col min="11993" max="11996" width="2" style="3" customWidth="1"/>
    <col min="11997" max="11997" width="2.75" style="3" customWidth="1"/>
    <col min="11998" max="12217" width="13.33203125" style="3"/>
    <col min="12218" max="12219" width="2.5" style="3" customWidth="1"/>
    <col min="12220" max="12220" width="20" style="3" customWidth="1"/>
    <col min="12221" max="12222" width="8.1640625" style="3" customWidth="1"/>
    <col min="12223" max="12225" width="7.5" style="3" customWidth="1"/>
    <col min="12226" max="12226" width="8.1640625" style="3" customWidth="1"/>
    <col min="12227" max="12227" width="8.33203125" style="3" bestFit="1" customWidth="1"/>
    <col min="12228" max="12228" width="7.5" style="3" customWidth="1"/>
    <col min="12229" max="12229" width="10.1640625" style="3" customWidth="1"/>
    <col min="12230" max="12230" width="15" style="3" bestFit="1" customWidth="1"/>
    <col min="12231" max="12231" width="1.6640625" style="3" customWidth="1"/>
    <col min="12232" max="12232" width="15.75" style="3" bestFit="1" customWidth="1"/>
    <col min="12233" max="12233" width="2" style="3" customWidth="1"/>
    <col min="12234" max="12235" width="1.6640625" style="3" customWidth="1"/>
    <col min="12236" max="12236" width="14.33203125" style="3" bestFit="1" customWidth="1"/>
    <col min="12237" max="12240" width="1.83203125" style="3" customWidth="1"/>
    <col min="12241" max="12241" width="2.25" style="3" customWidth="1"/>
    <col min="12242" max="12248" width="1.83203125" style="3" customWidth="1"/>
    <col min="12249" max="12252" width="2" style="3" customWidth="1"/>
    <col min="12253" max="12253" width="2.75" style="3" customWidth="1"/>
    <col min="12254" max="12473" width="13.33203125" style="3"/>
    <col min="12474" max="12475" width="2.5" style="3" customWidth="1"/>
    <col min="12476" max="12476" width="20" style="3" customWidth="1"/>
    <col min="12477" max="12478" width="8.1640625" style="3" customWidth="1"/>
    <col min="12479" max="12481" width="7.5" style="3" customWidth="1"/>
    <col min="12482" max="12482" width="8.1640625" style="3" customWidth="1"/>
    <col min="12483" max="12483" width="8.33203125" style="3" bestFit="1" customWidth="1"/>
    <col min="12484" max="12484" width="7.5" style="3" customWidth="1"/>
    <col min="12485" max="12485" width="10.1640625" style="3" customWidth="1"/>
    <col min="12486" max="12486" width="15" style="3" bestFit="1" customWidth="1"/>
    <col min="12487" max="12487" width="1.6640625" style="3" customWidth="1"/>
    <col min="12488" max="12488" width="15.75" style="3" bestFit="1" customWidth="1"/>
    <col min="12489" max="12489" width="2" style="3" customWidth="1"/>
    <col min="12490" max="12491" width="1.6640625" style="3" customWidth="1"/>
    <col min="12492" max="12492" width="14.33203125" style="3" bestFit="1" customWidth="1"/>
    <col min="12493" max="12496" width="1.83203125" style="3" customWidth="1"/>
    <col min="12497" max="12497" width="2.25" style="3" customWidth="1"/>
    <col min="12498" max="12504" width="1.83203125" style="3" customWidth="1"/>
    <col min="12505" max="12508" width="2" style="3" customWidth="1"/>
    <col min="12509" max="12509" width="2.75" style="3" customWidth="1"/>
    <col min="12510" max="12729" width="13.33203125" style="3"/>
    <col min="12730" max="12731" width="2.5" style="3" customWidth="1"/>
    <col min="12732" max="12732" width="20" style="3" customWidth="1"/>
    <col min="12733" max="12734" width="8.1640625" style="3" customWidth="1"/>
    <col min="12735" max="12737" width="7.5" style="3" customWidth="1"/>
    <col min="12738" max="12738" width="8.1640625" style="3" customWidth="1"/>
    <col min="12739" max="12739" width="8.33203125" style="3" bestFit="1" customWidth="1"/>
    <col min="12740" max="12740" width="7.5" style="3" customWidth="1"/>
    <col min="12741" max="12741" width="10.1640625" style="3" customWidth="1"/>
    <col min="12742" max="12742" width="15" style="3" bestFit="1" customWidth="1"/>
    <col min="12743" max="12743" width="1.6640625" style="3" customWidth="1"/>
    <col min="12744" max="12744" width="15.75" style="3" bestFit="1" customWidth="1"/>
    <col min="12745" max="12745" width="2" style="3" customWidth="1"/>
    <col min="12746" max="12747" width="1.6640625" style="3" customWidth="1"/>
    <col min="12748" max="12748" width="14.33203125" style="3" bestFit="1" customWidth="1"/>
    <col min="12749" max="12752" width="1.83203125" style="3" customWidth="1"/>
    <col min="12753" max="12753" width="2.25" style="3" customWidth="1"/>
    <col min="12754" max="12760" width="1.83203125" style="3" customWidth="1"/>
    <col min="12761" max="12764" width="2" style="3" customWidth="1"/>
    <col min="12765" max="12765" width="2.75" style="3" customWidth="1"/>
    <col min="12766" max="12985" width="13.33203125" style="3"/>
    <col min="12986" max="12987" width="2.5" style="3" customWidth="1"/>
    <col min="12988" max="12988" width="20" style="3" customWidth="1"/>
    <col min="12989" max="12990" width="8.1640625" style="3" customWidth="1"/>
    <col min="12991" max="12993" width="7.5" style="3" customWidth="1"/>
    <col min="12994" max="12994" width="8.1640625" style="3" customWidth="1"/>
    <col min="12995" max="12995" width="8.33203125" style="3" bestFit="1" customWidth="1"/>
    <col min="12996" max="12996" width="7.5" style="3" customWidth="1"/>
    <col min="12997" max="12997" width="10.1640625" style="3" customWidth="1"/>
    <col min="12998" max="12998" width="15" style="3" bestFit="1" customWidth="1"/>
    <col min="12999" max="12999" width="1.6640625" style="3" customWidth="1"/>
    <col min="13000" max="13000" width="15.75" style="3" bestFit="1" customWidth="1"/>
    <col min="13001" max="13001" width="2" style="3" customWidth="1"/>
    <col min="13002" max="13003" width="1.6640625" style="3" customWidth="1"/>
    <col min="13004" max="13004" width="14.33203125" style="3" bestFit="1" customWidth="1"/>
    <col min="13005" max="13008" width="1.83203125" style="3" customWidth="1"/>
    <col min="13009" max="13009" width="2.25" style="3" customWidth="1"/>
    <col min="13010" max="13016" width="1.83203125" style="3" customWidth="1"/>
    <col min="13017" max="13020" width="2" style="3" customWidth="1"/>
    <col min="13021" max="13021" width="2.75" style="3" customWidth="1"/>
    <col min="13022" max="13241" width="13.33203125" style="3"/>
    <col min="13242" max="13243" width="2.5" style="3" customWidth="1"/>
    <col min="13244" max="13244" width="20" style="3" customWidth="1"/>
    <col min="13245" max="13246" width="8.1640625" style="3" customWidth="1"/>
    <col min="13247" max="13249" width="7.5" style="3" customWidth="1"/>
    <col min="13250" max="13250" width="8.1640625" style="3" customWidth="1"/>
    <col min="13251" max="13251" width="8.33203125" style="3" bestFit="1" customWidth="1"/>
    <col min="13252" max="13252" width="7.5" style="3" customWidth="1"/>
    <col min="13253" max="13253" width="10.1640625" style="3" customWidth="1"/>
    <col min="13254" max="13254" width="15" style="3" bestFit="1" customWidth="1"/>
    <col min="13255" max="13255" width="1.6640625" style="3" customWidth="1"/>
    <col min="13256" max="13256" width="15.75" style="3" bestFit="1" customWidth="1"/>
    <col min="13257" max="13257" width="2" style="3" customWidth="1"/>
    <col min="13258" max="13259" width="1.6640625" style="3" customWidth="1"/>
    <col min="13260" max="13260" width="14.33203125" style="3" bestFit="1" customWidth="1"/>
    <col min="13261" max="13264" width="1.83203125" style="3" customWidth="1"/>
    <col min="13265" max="13265" width="2.25" style="3" customWidth="1"/>
    <col min="13266" max="13272" width="1.83203125" style="3" customWidth="1"/>
    <col min="13273" max="13276" width="2" style="3" customWidth="1"/>
    <col min="13277" max="13277" width="2.75" style="3" customWidth="1"/>
    <col min="13278" max="13497" width="13.33203125" style="3"/>
    <col min="13498" max="13499" width="2.5" style="3" customWidth="1"/>
    <col min="13500" max="13500" width="20" style="3" customWidth="1"/>
    <col min="13501" max="13502" width="8.1640625" style="3" customWidth="1"/>
    <col min="13503" max="13505" width="7.5" style="3" customWidth="1"/>
    <col min="13506" max="13506" width="8.1640625" style="3" customWidth="1"/>
    <col min="13507" max="13507" width="8.33203125" style="3" bestFit="1" customWidth="1"/>
    <col min="13508" max="13508" width="7.5" style="3" customWidth="1"/>
    <col min="13509" max="13509" width="10.1640625" style="3" customWidth="1"/>
    <col min="13510" max="13510" width="15" style="3" bestFit="1" customWidth="1"/>
    <col min="13511" max="13511" width="1.6640625" style="3" customWidth="1"/>
    <col min="13512" max="13512" width="15.75" style="3" bestFit="1" customWidth="1"/>
    <col min="13513" max="13513" width="2" style="3" customWidth="1"/>
    <col min="13514" max="13515" width="1.6640625" style="3" customWidth="1"/>
    <col min="13516" max="13516" width="14.33203125" style="3" bestFit="1" customWidth="1"/>
    <col min="13517" max="13520" width="1.83203125" style="3" customWidth="1"/>
    <col min="13521" max="13521" width="2.25" style="3" customWidth="1"/>
    <col min="13522" max="13528" width="1.83203125" style="3" customWidth="1"/>
    <col min="13529" max="13532" width="2" style="3" customWidth="1"/>
    <col min="13533" max="13533" width="2.75" style="3" customWidth="1"/>
    <col min="13534" max="13753" width="13.33203125" style="3"/>
    <col min="13754" max="13755" width="2.5" style="3" customWidth="1"/>
    <col min="13756" max="13756" width="20" style="3" customWidth="1"/>
    <col min="13757" max="13758" width="8.1640625" style="3" customWidth="1"/>
    <col min="13759" max="13761" width="7.5" style="3" customWidth="1"/>
    <col min="13762" max="13762" width="8.1640625" style="3" customWidth="1"/>
    <col min="13763" max="13763" width="8.33203125" style="3" bestFit="1" customWidth="1"/>
    <col min="13764" max="13764" width="7.5" style="3" customWidth="1"/>
    <col min="13765" max="13765" width="10.1640625" style="3" customWidth="1"/>
    <col min="13766" max="13766" width="15" style="3" bestFit="1" customWidth="1"/>
    <col min="13767" max="13767" width="1.6640625" style="3" customWidth="1"/>
    <col min="13768" max="13768" width="15.75" style="3" bestFit="1" customWidth="1"/>
    <col min="13769" max="13769" width="2" style="3" customWidth="1"/>
    <col min="13770" max="13771" width="1.6640625" style="3" customWidth="1"/>
    <col min="13772" max="13772" width="14.33203125" style="3" bestFit="1" customWidth="1"/>
    <col min="13773" max="13776" width="1.83203125" style="3" customWidth="1"/>
    <col min="13777" max="13777" width="2.25" style="3" customWidth="1"/>
    <col min="13778" max="13784" width="1.83203125" style="3" customWidth="1"/>
    <col min="13785" max="13788" width="2" style="3" customWidth="1"/>
    <col min="13789" max="13789" width="2.75" style="3" customWidth="1"/>
    <col min="13790" max="14009" width="13.33203125" style="3"/>
    <col min="14010" max="14011" width="2.5" style="3" customWidth="1"/>
    <col min="14012" max="14012" width="20" style="3" customWidth="1"/>
    <col min="14013" max="14014" width="8.1640625" style="3" customWidth="1"/>
    <col min="14015" max="14017" width="7.5" style="3" customWidth="1"/>
    <col min="14018" max="14018" width="8.1640625" style="3" customWidth="1"/>
    <col min="14019" max="14019" width="8.33203125" style="3" bestFit="1" customWidth="1"/>
    <col min="14020" max="14020" width="7.5" style="3" customWidth="1"/>
    <col min="14021" max="14021" width="10.1640625" style="3" customWidth="1"/>
    <col min="14022" max="14022" width="15" style="3" bestFit="1" customWidth="1"/>
    <col min="14023" max="14023" width="1.6640625" style="3" customWidth="1"/>
    <col min="14024" max="14024" width="15.75" style="3" bestFit="1" customWidth="1"/>
    <col min="14025" max="14025" width="2" style="3" customWidth="1"/>
    <col min="14026" max="14027" width="1.6640625" style="3" customWidth="1"/>
    <col min="14028" max="14028" width="14.33203125" style="3" bestFit="1" customWidth="1"/>
    <col min="14029" max="14032" width="1.83203125" style="3" customWidth="1"/>
    <col min="14033" max="14033" width="2.25" style="3" customWidth="1"/>
    <col min="14034" max="14040" width="1.83203125" style="3" customWidth="1"/>
    <col min="14041" max="14044" width="2" style="3" customWidth="1"/>
    <col min="14045" max="14045" width="2.75" style="3" customWidth="1"/>
    <col min="14046" max="14265" width="13.33203125" style="3"/>
    <col min="14266" max="14267" width="2.5" style="3" customWidth="1"/>
    <col min="14268" max="14268" width="20" style="3" customWidth="1"/>
    <col min="14269" max="14270" width="8.1640625" style="3" customWidth="1"/>
    <col min="14271" max="14273" width="7.5" style="3" customWidth="1"/>
    <col min="14274" max="14274" width="8.1640625" style="3" customWidth="1"/>
    <col min="14275" max="14275" width="8.33203125" style="3" bestFit="1" customWidth="1"/>
    <col min="14276" max="14276" width="7.5" style="3" customWidth="1"/>
    <col min="14277" max="14277" width="10.1640625" style="3" customWidth="1"/>
    <col min="14278" max="14278" width="15" style="3" bestFit="1" customWidth="1"/>
    <col min="14279" max="14279" width="1.6640625" style="3" customWidth="1"/>
    <col min="14280" max="14280" width="15.75" style="3" bestFit="1" customWidth="1"/>
    <col min="14281" max="14281" width="2" style="3" customWidth="1"/>
    <col min="14282" max="14283" width="1.6640625" style="3" customWidth="1"/>
    <col min="14284" max="14284" width="14.33203125" style="3" bestFit="1" customWidth="1"/>
    <col min="14285" max="14288" width="1.83203125" style="3" customWidth="1"/>
    <col min="14289" max="14289" width="2.25" style="3" customWidth="1"/>
    <col min="14290" max="14296" width="1.83203125" style="3" customWidth="1"/>
    <col min="14297" max="14300" width="2" style="3" customWidth="1"/>
    <col min="14301" max="14301" width="2.75" style="3" customWidth="1"/>
    <col min="14302" max="14521" width="13.33203125" style="3"/>
    <col min="14522" max="14523" width="2.5" style="3" customWidth="1"/>
    <col min="14524" max="14524" width="20" style="3" customWidth="1"/>
    <col min="14525" max="14526" width="8.1640625" style="3" customWidth="1"/>
    <col min="14527" max="14529" width="7.5" style="3" customWidth="1"/>
    <col min="14530" max="14530" width="8.1640625" style="3" customWidth="1"/>
    <col min="14531" max="14531" width="8.33203125" style="3" bestFit="1" customWidth="1"/>
    <col min="14532" max="14532" width="7.5" style="3" customWidth="1"/>
    <col min="14533" max="14533" width="10.1640625" style="3" customWidth="1"/>
    <col min="14534" max="14534" width="15" style="3" bestFit="1" customWidth="1"/>
    <col min="14535" max="14535" width="1.6640625" style="3" customWidth="1"/>
    <col min="14536" max="14536" width="15.75" style="3" bestFit="1" customWidth="1"/>
    <col min="14537" max="14537" width="2" style="3" customWidth="1"/>
    <col min="14538" max="14539" width="1.6640625" style="3" customWidth="1"/>
    <col min="14540" max="14540" width="14.33203125" style="3" bestFit="1" customWidth="1"/>
    <col min="14541" max="14544" width="1.83203125" style="3" customWidth="1"/>
    <col min="14545" max="14545" width="2.25" style="3" customWidth="1"/>
    <col min="14546" max="14552" width="1.83203125" style="3" customWidth="1"/>
    <col min="14553" max="14556" width="2" style="3" customWidth="1"/>
    <col min="14557" max="14557" width="2.75" style="3" customWidth="1"/>
    <col min="14558" max="14777" width="13.33203125" style="3"/>
    <col min="14778" max="14779" width="2.5" style="3" customWidth="1"/>
    <col min="14780" max="14780" width="20" style="3" customWidth="1"/>
    <col min="14781" max="14782" width="8.1640625" style="3" customWidth="1"/>
    <col min="14783" max="14785" width="7.5" style="3" customWidth="1"/>
    <col min="14786" max="14786" width="8.1640625" style="3" customWidth="1"/>
    <col min="14787" max="14787" width="8.33203125" style="3" bestFit="1" customWidth="1"/>
    <col min="14788" max="14788" width="7.5" style="3" customWidth="1"/>
    <col min="14789" max="14789" width="10.1640625" style="3" customWidth="1"/>
    <col min="14790" max="14790" width="15" style="3" bestFit="1" customWidth="1"/>
    <col min="14791" max="14791" width="1.6640625" style="3" customWidth="1"/>
    <col min="14792" max="14792" width="15.75" style="3" bestFit="1" customWidth="1"/>
    <col min="14793" max="14793" width="2" style="3" customWidth="1"/>
    <col min="14794" max="14795" width="1.6640625" style="3" customWidth="1"/>
    <col min="14796" max="14796" width="14.33203125" style="3" bestFit="1" customWidth="1"/>
    <col min="14797" max="14800" width="1.83203125" style="3" customWidth="1"/>
    <col min="14801" max="14801" width="2.25" style="3" customWidth="1"/>
    <col min="14802" max="14808" width="1.83203125" style="3" customWidth="1"/>
    <col min="14809" max="14812" width="2" style="3" customWidth="1"/>
    <col min="14813" max="14813" width="2.75" style="3" customWidth="1"/>
    <col min="14814" max="15033" width="13.33203125" style="3"/>
    <col min="15034" max="15035" width="2.5" style="3" customWidth="1"/>
    <col min="15036" max="15036" width="20" style="3" customWidth="1"/>
    <col min="15037" max="15038" width="8.1640625" style="3" customWidth="1"/>
    <col min="15039" max="15041" width="7.5" style="3" customWidth="1"/>
    <col min="15042" max="15042" width="8.1640625" style="3" customWidth="1"/>
    <col min="15043" max="15043" width="8.33203125" style="3" bestFit="1" customWidth="1"/>
    <col min="15044" max="15044" width="7.5" style="3" customWidth="1"/>
    <col min="15045" max="15045" width="10.1640625" style="3" customWidth="1"/>
    <col min="15046" max="15046" width="15" style="3" bestFit="1" customWidth="1"/>
    <col min="15047" max="15047" width="1.6640625" style="3" customWidth="1"/>
    <col min="15048" max="15048" width="15.75" style="3" bestFit="1" customWidth="1"/>
    <col min="15049" max="15049" width="2" style="3" customWidth="1"/>
    <col min="15050" max="15051" width="1.6640625" style="3" customWidth="1"/>
    <col min="15052" max="15052" width="14.33203125" style="3" bestFit="1" customWidth="1"/>
    <col min="15053" max="15056" width="1.83203125" style="3" customWidth="1"/>
    <col min="15057" max="15057" width="2.25" style="3" customWidth="1"/>
    <col min="15058" max="15064" width="1.83203125" style="3" customWidth="1"/>
    <col min="15065" max="15068" width="2" style="3" customWidth="1"/>
    <col min="15069" max="15069" width="2.75" style="3" customWidth="1"/>
    <col min="15070" max="15289" width="13.33203125" style="3"/>
    <col min="15290" max="15291" width="2.5" style="3" customWidth="1"/>
    <col min="15292" max="15292" width="20" style="3" customWidth="1"/>
    <col min="15293" max="15294" width="8.1640625" style="3" customWidth="1"/>
    <col min="15295" max="15297" width="7.5" style="3" customWidth="1"/>
    <col min="15298" max="15298" width="8.1640625" style="3" customWidth="1"/>
    <col min="15299" max="15299" width="8.33203125" style="3" bestFit="1" customWidth="1"/>
    <col min="15300" max="15300" width="7.5" style="3" customWidth="1"/>
    <col min="15301" max="15301" width="10.1640625" style="3" customWidth="1"/>
    <col min="15302" max="15302" width="15" style="3" bestFit="1" customWidth="1"/>
    <col min="15303" max="15303" width="1.6640625" style="3" customWidth="1"/>
    <col min="15304" max="15304" width="15.75" style="3" bestFit="1" customWidth="1"/>
    <col min="15305" max="15305" width="2" style="3" customWidth="1"/>
    <col min="15306" max="15307" width="1.6640625" style="3" customWidth="1"/>
    <col min="15308" max="15308" width="14.33203125" style="3" bestFit="1" customWidth="1"/>
    <col min="15309" max="15312" width="1.83203125" style="3" customWidth="1"/>
    <col min="15313" max="15313" width="2.25" style="3" customWidth="1"/>
    <col min="15314" max="15320" width="1.83203125" style="3" customWidth="1"/>
    <col min="15321" max="15324" width="2" style="3" customWidth="1"/>
    <col min="15325" max="15325" width="2.75" style="3" customWidth="1"/>
    <col min="15326" max="15545" width="13.33203125" style="3"/>
    <col min="15546" max="15547" width="2.5" style="3" customWidth="1"/>
    <col min="15548" max="15548" width="20" style="3" customWidth="1"/>
    <col min="15549" max="15550" width="8.1640625" style="3" customWidth="1"/>
    <col min="15551" max="15553" width="7.5" style="3" customWidth="1"/>
    <col min="15554" max="15554" width="8.1640625" style="3" customWidth="1"/>
    <col min="15555" max="15555" width="8.33203125" style="3" bestFit="1" customWidth="1"/>
    <col min="15556" max="15556" width="7.5" style="3" customWidth="1"/>
    <col min="15557" max="15557" width="10.1640625" style="3" customWidth="1"/>
    <col min="15558" max="15558" width="15" style="3" bestFit="1" customWidth="1"/>
    <col min="15559" max="15559" width="1.6640625" style="3" customWidth="1"/>
    <col min="15560" max="15560" width="15.75" style="3" bestFit="1" customWidth="1"/>
    <col min="15561" max="15561" width="2" style="3" customWidth="1"/>
    <col min="15562" max="15563" width="1.6640625" style="3" customWidth="1"/>
    <col min="15564" max="15564" width="14.33203125" style="3" bestFit="1" customWidth="1"/>
    <col min="15565" max="15568" width="1.83203125" style="3" customWidth="1"/>
    <col min="15569" max="15569" width="2.25" style="3" customWidth="1"/>
    <col min="15570" max="15576" width="1.83203125" style="3" customWidth="1"/>
    <col min="15577" max="15580" width="2" style="3" customWidth="1"/>
    <col min="15581" max="15581" width="2.75" style="3" customWidth="1"/>
    <col min="15582" max="15801" width="13.33203125" style="3"/>
    <col min="15802" max="15803" width="2.5" style="3" customWidth="1"/>
    <col min="15804" max="15804" width="20" style="3" customWidth="1"/>
    <col min="15805" max="15806" width="8.1640625" style="3" customWidth="1"/>
    <col min="15807" max="15809" width="7.5" style="3" customWidth="1"/>
    <col min="15810" max="15810" width="8.1640625" style="3" customWidth="1"/>
    <col min="15811" max="15811" width="8.33203125" style="3" bestFit="1" customWidth="1"/>
    <col min="15812" max="15812" width="7.5" style="3" customWidth="1"/>
    <col min="15813" max="15813" width="10.1640625" style="3" customWidth="1"/>
    <col min="15814" max="15814" width="15" style="3" bestFit="1" customWidth="1"/>
    <col min="15815" max="15815" width="1.6640625" style="3" customWidth="1"/>
    <col min="15816" max="15816" width="15.75" style="3" bestFit="1" customWidth="1"/>
    <col min="15817" max="15817" width="2" style="3" customWidth="1"/>
    <col min="15818" max="15819" width="1.6640625" style="3" customWidth="1"/>
    <col min="15820" max="15820" width="14.33203125" style="3" bestFit="1" customWidth="1"/>
    <col min="15821" max="15824" width="1.83203125" style="3" customWidth="1"/>
    <col min="15825" max="15825" width="2.25" style="3" customWidth="1"/>
    <col min="15826" max="15832" width="1.83203125" style="3" customWidth="1"/>
    <col min="15833" max="15836" width="2" style="3" customWidth="1"/>
    <col min="15837" max="15837" width="2.75" style="3" customWidth="1"/>
    <col min="15838" max="16057" width="13.33203125" style="3"/>
    <col min="16058" max="16059" width="2.5" style="3" customWidth="1"/>
    <col min="16060" max="16060" width="20" style="3" customWidth="1"/>
    <col min="16061" max="16062" width="8.1640625" style="3" customWidth="1"/>
    <col min="16063" max="16065" width="7.5" style="3" customWidth="1"/>
    <col min="16066" max="16066" width="8.1640625" style="3" customWidth="1"/>
    <col min="16067" max="16067" width="8.33203125" style="3" bestFit="1" customWidth="1"/>
    <col min="16068" max="16068" width="7.5" style="3" customWidth="1"/>
    <col min="16069" max="16069" width="10.1640625" style="3" customWidth="1"/>
    <col min="16070" max="16070" width="15" style="3" bestFit="1" customWidth="1"/>
    <col min="16071" max="16071" width="1.6640625" style="3" customWidth="1"/>
    <col min="16072" max="16072" width="15.75" style="3" bestFit="1" customWidth="1"/>
    <col min="16073" max="16073" width="2" style="3" customWidth="1"/>
    <col min="16074" max="16075" width="1.6640625" style="3" customWidth="1"/>
    <col min="16076" max="16076" width="14.33203125" style="3" bestFit="1" customWidth="1"/>
    <col min="16077" max="16080" width="1.83203125" style="3" customWidth="1"/>
    <col min="16081" max="16081" width="2.25" style="3" customWidth="1"/>
    <col min="16082" max="16088" width="1.83203125" style="3" customWidth="1"/>
    <col min="16089" max="16092" width="2" style="3" customWidth="1"/>
    <col min="16093" max="16093" width="2.75" style="3" customWidth="1"/>
    <col min="16094" max="16384" width="13.33203125" style="3"/>
  </cols>
  <sheetData>
    <row r="1" spans="1:11" ht="21">
      <c r="A1" s="424" t="s">
        <v>615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</row>
    <row r="2" spans="1:11" ht="11.25" customHeight="1"/>
    <row r="3" spans="1:11" ht="18.75" customHeight="1" thickBot="1">
      <c r="A3" s="5" t="s">
        <v>141</v>
      </c>
      <c r="B3" s="2"/>
      <c r="C3" s="2"/>
      <c r="D3" s="2"/>
      <c r="E3" s="2"/>
      <c r="F3" s="2"/>
      <c r="G3" s="2"/>
      <c r="H3" s="2"/>
      <c r="I3" s="2"/>
      <c r="J3" s="2"/>
      <c r="K3" s="4" t="s">
        <v>142</v>
      </c>
    </row>
    <row r="4" spans="1:11" ht="9.75" customHeight="1">
      <c r="A4" s="425" t="s">
        <v>143</v>
      </c>
      <c r="B4" s="426"/>
      <c r="C4" s="426"/>
      <c r="D4" s="337" t="s">
        <v>616</v>
      </c>
      <c r="E4" s="337" t="s">
        <v>617</v>
      </c>
      <c r="F4" s="351" t="s">
        <v>618</v>
      </c>
      <c r="G4" s="342"/>
      <c r="H4" s="343"/>
      <c r="I4" s="337" t="s">
        <v>619</v>
      </c>
      <c r="J4" s="351" t="s">
        <v>144</v>
      </c>
      <c r="K4" s="379"/>
    </row>
    <row r="5" spans="1:11" ht="9.75" customHeight="1">
      <c r="A5" s="427"/>
      <c r="B5" s="428"/>
      <c r="C5" s="428"/>
      <c r="D5" s="350"/>
      <c r="E5" s="338"/>
      <c r="F5" s="352"/>
      <c r="G5" s="348"/>
      <c r="H5" s="349"/>
      <c r="I5" s="338"/>
      <c r="J5" s="352"/>
      <c r="K5" s="380"/>
    </row>
    <row r="6" spans="1:11" ht="10.5" customHeight="1">
      <c r="A6" s="427"/>
      <c r="B6" s="428"/>
      <c r="C6" s="428"/>
      <c r="D6" s="350"/>
      <c r="E6" s="338"/>
      <c r="F6" s="339" t="s">
        <v>145</v>
      </c>
      <c r="G6" s="339" t="s">
        <v>146</v>
      </c>
      <c r="H6" s="339" t="s">
        <v>147</v>
      </c>
      <c r="I6" s="338"/>
      <c r="J6" s="431" t="s">
        <v>148</v>
      </c>
      <c r="K6" s="384" t="s">
        <v>149</v>
      </c>
    </row>
    <row r="7" spans="1:11" ht="10.5" customHeight="1">
      <c r="A7" s="427"/>
      <c r="B7" s="428"/>
      <c r="C7" s="428"/>
      <c r="D7" s="21"/>
      <c r="E7" s="22"/>
      <c r="F7" s="340"/>
      <c r="G7" s="340"/>
      <c r="H7" s="340"/>
      <c r="I7" s="23" t="s">
        <v>150</v>
      </c>
      <c r="J7" s="338"/>
      <c r="K7" s="385"/>
    </row>
    <row r="8" spans="1:11" ht="15" customHeight="1">
      <c r="A8" s="429"/>
      <c r="B8" s="430"/>
      <c r="C8" s="430"/>
      <c r="D8" s="30" t="s">
        <v>151</v>
      </c>
      <c r="E8" s="30" t="s">
        <v>152</v>
      </c>
      <c r="F8" s="30" t="s">
        <v>153</v>
      </c>
      <c r="G8" s="31"/>
      <c r="H8" s="31"/>
      <c r="I8" s="30" t="s">
        <v>154</v>
      </c>
      <c r="J8" s="340"/>
      <c r="K8" s="385"/>
    </row>
    <row r="9" spans="1:11" ht="12.75" customHeight="1">
      <c r="A9" s="422">
        <v>1</v>
      </c>
      <c r="B9" s="423" t="s">
        <v>155</v>
      </c>
      <c r="C9" s="423"/>
      <c r="D9" s="265">
        <v>35557216</v>
      </c>
      <c r="E9" s="265">
        <v>2894330</v>
      </c>
      <c r="F9" s="265">
        <v>3567335</v>
      </c>
      <c r="G9" s="265">
        <v>237034</v>
      </c>
      <c r="H9" s="265">
        <v>3804369</v>
      </c>
      <c r="I9" s="266">
        <v>34848821</v>
      </c>
      <c r="J9" s="266">
        <v>33323885</v>
      </c>
      <c r="K9" s="267">
        <v>1524936</v>
      </c>
    </row>
    <row r="10" spans="1:11" ht="12.75" customHeight="1">
      <c r="A10" s="391"/>
      <c r="B10" s="375" t="s">
        <v>156</v>
      </c>
      <c r="C10" s="355"/>
      <c r="D10" s="268">
        <v>3592377</v>
      </c>
      <c r="E10" s="268">
        <v>0</v>
      </c>
      <c r="F10" s="268">
        <v>841565</v>
      </c>
      <c r="G10" s="268">
        <v>47060</v>
      </c>
      <c r="H10" s="268">
        <v>888625</v>
      </c>
      <c r="I10" s="269">
        <v>2750811</v>
      </c>
      <c r="J10" s="268">
        <v>2726190</v>
      </c>
      <c r="K10" s="270">
        <v>24621</v>
      </c>
    </row>
    <row r="11" spans="1:11" ht="12.75" customHeight="1">
      <c r="A11" s="287">
        <v>2</v>
      </c>
      <c r="B11" s="355" t="s">
        <v>596</v>
      </c>
      <c r="C11" s="355"/>
      <c r="D11" s="271">
        <v>549996</v>
      </c>
      <c r="E11" s="268">
        <v>258700</v>
      </c>
      <c r="F11" s="268">
        <v>16569</v>
      </c>
      <c r="G11" s="268">
        <v>3690</v>
      </c>
      <c r="H11" s="268">
        <v>20259</v>
      </c>
      <c r="I11" s="271">
        <v>792127</v>
      </c>
      <c r="J11" s="268">
        <v>788439</v>
      </c>
      <c r="K11" s="270">
        <v>3688</v>
      </c>
    </row>
    <row r="12" spans="1:11" ht="12.75" customHeight="1">
      <c r="A12" s="287">
        <v>3</v>
      </c>
      <c r="B12" s="355" t="s">
        <v>157</v>
      </c>
      <c r="C12" s="355"/>
      <c r="D12" s="271">
        <v>30489488</v>
      </c>
      <c r="E12" s="268">
        <v>2067600</v>
      </c>
      <c r="F12" s="268">
        <v>2106210</v>
      </c>
      <c r="G12" s="268">
        <v>326670</v>
      </c>
      <c r="H12" s="268">
        <v>2432880</v>
      </c>
      <c r="I12" s="271">
        <v>30450877</v>
      </c>
      <c r="J12" s="268">
        <v>29181301</v>
      </c>
      <c r="K12" s="270">
        <v>1269576</v>
      </c>
    </row>
    <row r="13" spans="1:11" ht="12.75" customHeight="1">
      <c r="A13" s="441">
        <v>4</v>
      </c>
      <c r="B13" s="421" t="s">
        <v>597</v>
      </c>
      <c r="C13" s="378"/>
      <c r="D13" s="268">
        <v>532667</v>
      </c>
      <c r="E13" s="268">
        <v>296500</v>
      </c>
      <c r="F13" s="268">
        <v>75912</v>
      </c>
      <c r="G13" s="268">
        <v>1735</v>
      </c>
      <c r="H13" s="268">
        <v>77647</v>
      </c>
      <c r="I13" s="268">
        <v>753255</v>
      </c>
      <c r="J13" s="268">
        <v>732355</v>
      </c>
      <c r="K13" s="270">
        <v>20900</v>
      </c>
    </row>
    <row r="14" spans="1:11" ht="12.75" customHeight="1">
      <c r="A14" s="442"/>
      <c r="B14" s="37" t="s">
        <v>158</v>
      </c>
      <c r="C14" s="284" t="s">
        <v>159</v>
      </c>
      <c r="D14" s="268">
        <v>287079</v>
      </c>
      <c r="E14" s="268">
        <v>188100</v>
      </c>
      <c r="F14" s="268">
        <v>30034</v>
      </c>
      <c r="G14" s="268">
        <v>1091</v>
      </c>
      <c r="H14" s="268">
        <v>31125</v>
      </c>
      <c r="I14" s="268">
        <v>445144</v>
      </c>
      <c r="J14" s="268">
        <v>424244</v>
      </c>
      <c r="K14" s="270">
        <v>20900</v>
      </c>
    </row>
    <row r="15" spans="1:11" ht="12.75" customHeight="1">
      <c r="A15" s="442"/>
      <c r="B15" s="37" t="s">
        <v>160</v>
      </c>
      <c r="C15" s="284" t="s">
        <v>161</v>
      </c>
      <c r="D15" s="268">
        <v>245588</v>
      </c>
      <c r="E15" s="268">
        <v>108400</v>
      </c>
      <c r="F15" s="268">
        <v>45878</v>
      </c>
      <c r="G15" s="268">
        <v>644</v>
      </c>
      <c r="H15" s="268">
        <v>46522</v>
      </c>
      <c r="I15" s="268">
        <v>308111</v>
      </c>
      <c r="J15" s="268">
        <v>308111</v>
      </c>
      <c r="K15" s="270">
        <v>0</v>
      </c>
    </row>
    <row r="16" spans="1:11" ht="12.75" customHeight="1">
      <c r="A16" s="442">
        <v>5</v>
      </c>
      <c r="B16" s="437" t="s">
        <v>162</v>
      </c>
      <c r="C16" s="438"/>
      <c r="D16" s="268">
        <v>11154</v>
      </c>
      <c r="E16" s="268">
        <v>0</v>
      </c>
      <c r="F16" s="268">
        <v>843</v>
      </c>
      <c r="G16" s="268">
        <v>33</v>
      </c>
      <c r="H16" s="268">
        <v>876</v>
      </c>
      <c r="I16" s="268">
        <v>10311</v>
      </c>
      <c r="J16" s="268">
        <v>0</v>
      </c>
      <c r="K16" s="270">
        <v>10311</v>
      </c>
    </row>
    <row r="17" spans="1:11" ht="12.75" customHeight="1">
      <c r="A17" s="442"/>
      <c r="B17" s="37" t="s">
        <v>158</v>
      </c>
      <c r="C17" s="284" t="s">
        <v>573</v>
      </c>
      <c r="D17" s="268">
        <v>0</v>
      </c>
      <c r="E17" s="268">
        <v>0</v>
      </c>
      <c r="F17" s="268">
        <v>0</v>
      </c>
      <c r="G17" s="268">
        <v>0</v>
      </c>
      <c r="H17" s="268">
        <v>0</v>
      </c>
      <c r="I17" s="268">
        <v>0</v>
      </c>
      <c r="J17" s="268">
        <v>0</v>
      </c>
      <c r="K17" s="270">
        <v>0</v>
      </c>
    </row>
    <row r="18" spans="1:11">
      <c r="A18" s="442"/>
      <c r="B18" s="37" t="s">
        <v>160</v>
      </c>
      <c r="C18" s="284" t="s">
        <v>163</v>
      </c>
      <c r="D18" s="268">
        <v>0</v>
      </c>
      <c r="E18" s="268">
        <v>0</v>
      </c>
      <c r="F18" s="268">
        <v>0</v>
      </c>
      <c r="G18" s="268">
        <v>0</v>
      </c>
      <c r="H18" s="268">
        <v>0</v>
      </c>
      <c r="I18" s="268">
        <v>0</v>
      </c>
      <c r="J18" s="268">
        <v>0</v>
      </c>
      <c r="K18" s="270">
        <v>0</v>
      </c>
    </row>
    <row r="19" spans="1:11" ht="20.25" customHeight="1">
      <c r="A19" s="443"/>
      <c r="B19" s="37" t="s">
        <v>164</v>
      </c>
      <c r="C19" s="284" t="s">
        <v>165</v>
      </c>
      <c r="D19" s="268">
        <v>11154</v>
      </c>
      <c r="E19" s="268">
        <v>0</v>
      </c>
      <c r="F19" s="268">
        <v>843</v>
      </c>
      <c r="G19" s="268">
        <v>33</v>
      </c>
      <c r="H19" s="268">
        <v>876</v>
      </c>
      <c r="I19" s="268">
        <v>10311</v>
      </c>
      <c r="J19" s="268">
        <v>0</v>
      </c>
      <c r="K19" s="270">
        <v>10311</v>
      </c>
    </row>
    <row r="20" spans="1:11" ht="12.75" customHeight="1">
      <c r="A20" s="288">
        <v>6</v>
      </c>
      <c r="B20" s="435" t="s">
        <v>166</v>
      </c>
      <c r="C20" s="436"/>
      <c r="D20" s="268">
        <v>327074</v>
      </c>
      <c r="E20" s="268">
        <v>0</v>
      </c>
      <c r="F20" s="268">
        <v>18625</v>
      </c>
      <c r="G20" s="268">
        <v>1285</v>
      </c>
      <c r="H20" s="268">
        <v>19910</v>
      </c>
      <c r="I20" s="268">
        <v>308449</v>
      </c>
      <c r="J20" s="268">
        <v>308448</v>
      </c>
      <c r="K20" s="270">
        <v>1</v>
      </c>
    </row>
    <row r="21" spans="1:11" ht="12.75" customHeight="1">
      <c r="A21" s="439">
        <v>7</v>
      </c>
      <c r="B21" s="437" t="s">
        <v>167</v>
      </c>
      <c r="C21" s="438"/>
      <c r="D21" s="268">
        <v>130731030</v>
      </c>
      <c r="E21" s="268">
        <v>12775670</v>
      </c>
      <c r="F21" s="268">
        <v>9487860</v>
      </c>
      <c r="G21" s="268">
        <v>955235</v>
      </c>
      <c r="H21" s="268">
        <v>10443095</v>
      </c>
      <c r="I21" s="268">
        <v>134044566</v>
      </c>
      <c r="J21" s="268">
        <v>100701168</v>
      </c>
      <c r="K21" s="270">
        <v>33343398</v>
      </c>
    </row>
    <row r="22" spans="1:11" ht="12.75" customHeight="1">
      <c r="A22" s="440"/>
      <c r="B22" s="37" t="s">
        <v>158</v>
      </c>
      <c r="C22" s="284" t="s">
        <v>168</v>
      </c>
      <c r="D22" s="268">
        <v>78201503</v>
      </c>
      <c r="E22" s="268">
        <v>5747670</v>
      </c>
      <c r="F22" s="268">
        <v>5781994</v>
      </c>
      <c r="G22" s="268">
        <v>676158</v>
      </c>
      <c r="H22" s="268">
        <v>6458152</v>
      </c>
      <c r="I22" s="268">
        <v>78192902</v>
      </c>
      <c r="J22" s="268">
        <v>53663924</v>
      </c>
      <c r="K22" s="270">
        <v>24528978</v>
      </c>
    </row>
    <row r="23" spans="1:11" ht="12.75" customHeight="1">
      <c r="A23" s="440"/>
      <c r="B23" s="37" t="s">
        <v>169</v>
      </c>
      <c r="C23" s="284" t="s">
        <v>170</v>
      </c>
      <c r="D23" s="268">
        <v>2699487</v>
      </c>
      <c r="E23" s="268">
        <v>498900</v>
      </c>
      <c r="F23" s="268">
        <v>175935</v>
      </c>
      <c r="G23" s="268">
        <v>15900</v>
      </c>
      <c r="H23" s="268">
        <v>191835</v>
      </c>
      <c r="I23" s="268">
        <v>3022452</v>
      </c>
      <c r="J23" s="268">
        <v>975873</v>
      </c>
      <c r="K23" s="270">
        <v>2046579</v>
      </c>
    </row>
    <row r="24" spans="1:11" ht="12.75" customHeight="1">
      <c r="A24" s="440"/>
      <c r="B24" s="37" t="s">
        <v>164</v>
      </c>
      <c r="C24" s="284" t="s">
        <v>171</v>
      </c>
      <c r="D24" s="268">
        <v>3134895</v>
      </c>
      <c r="E24" s="268">
        <v>1154600</v>
      </c>
      <c r="F24" s="268">
        <v>216581</v>
      </c>
      <c r="G24" s="268">
        <v>23589</v>
      </c>
      <c r="H24" s="268">
        <v>240170</v>
      </c>
      <c r="I24" s="268">
        <v>4060416</v>
      </c>
      <c r="J24" s="268">
        <v>3799342</v>
      </c>
      <c r="K24" s="270">
        <v>261074</v>
      </c>
    </row>
    <row r="25" spans="1:11">
      <c r="A25" s="440"/>
      <c r="B25" s="37" t="s">
        <v>172</v>
      </c>
      <c r="C25" s="284" t="s">
        <v>224</v>
      </c>
      <c r="D25" s="268">
        <v>46223938</v>
      </c>
      <c r="E25" s="268">
        <v>5372700</v>
      </c>
      <c r="F25" s="268">
        <v>3214634</v>
      </c>
      <c r="G25" s="268">
        <v>238584</v>
      </c>
      <c r="H25" s="268">
        <v>3453218</v>
      </c>
      <c r="I25" s="268">
        <v>48394504</v>
      </c>
      <c r="J25" s="268">
        <v>42262029</v>
      </c>
      <c r="K25" s="270">
        <v>6132475</v>
      </c>
    </row>
    <row r="26" spans="1:11" ht="24" customHeight="1">
      <c r="A26" s="391"/>
      <c r="B26" s="37" t="s">
        <v>173</v>
      </c>
      <c r="C26" s="284" t="s">
        <v>174</v>
      </c>
      <c r="D26" s="268">
        <v>471207</v>
      </c>
      <c r="E26" s="268">
        <v>1800</v>
      </c>
      <c r="F26" s="268">
        <v>98716</v>
      </c>
      <c r="G26" s="268">
        <v>1004</v>
      </c>
      <c r="H26" s="268">
        <v>99720</v>
      </c>
      <c r="I26" s="268">
        <v>374292</v>
      </c>
      <c r="J26" s="268">
        <v>0</v>
      </c>
      <c r="K26" s="270">
        <v>374292</v>
      </c>
    </row>
    <row r="27" spans="1:11" ht="12.75" customHeight="1">
      <c r="A27" s="441">
        <v>8</v>
      </c>
      <c r="B27" s="355" t="s">
        <v>175</v>
      </c>
      <c r="C27" s="376"/>
      <c r="D27" s="268">
        <v>100508102</v>
      </c>
      <c r="E27" s="268">
        <v>8152200</v>
      </c>
      <c r="F27" s="268">
        <v>9782283</v>
      </c>
      <c r="G27" s="268">
        <v>577007</v>
      </c>
      <c r="H27" s="268">
        <v>10359290</v>
      </c>
      <c r="I27" s="268">
        <v>98878021</v>
      </c>
      <c r="J27" s="268">
        <v>871171</v>
      </c>
      <c r="K27" s="270">
        <v>98006850</v>
      </c>
    </row>
    <row r="28" spans="1:11" ht="21" customHeight="1">
      <c r="A28" s="442"/>
      <c r="B28" s="375" t="s">
        <v>176</v>
      </c>
      <c r="C28" s="376"/>
      <c r="D28" s="268">
        <v>105630</v>
      </c>
      <c r="E28" s="268">
        <v>0</v>
      </c>
      <c r="F28" s="268">
        <v>94050</v>
      </c>
      <c r="G28" s="268">
        <v>1357</v>
      </c>
      <c r="H28" s="268">
        <v>95407</v>
      </c>
      <c r="I28" s="268">
        <v>11580</v>
      </c>
      <c r="J28" s="268">
        <v>0</v>
      </c>
      <c r="K28" s="270">
        <v>11580</v>
      </c>
    </row>
    <row r="29" spans="1:11" ht="21.75" customHeight="1">
      <c r="A29" s="442"/>
      <c r="B29" s="375" t="s">
        <v>177</v>
      </c>
      <c r="C29" s="376"/>
      <c r="D29" s="268">
        <v>0</v>
      </c>
      <c r="E29" s="268">
        <v>0</v>
      </c>
      <c r="F29" s="268">
        <v>0</v>
      </c>
      <c r="G29" s="268">
        <v>0</v>
      </c>
      <c r="H29" s="268">
        <v>0</v>
      </c>
      <c r="I29" s="268">
        <v>0</v>
      </c>
      <c r="J29" s="268">
        <v>0</v>
      </c>
      <c r="K29" s="270">
        <v>0</v>
      </c>
    </row>
    <row r="30" spans="1:11" ht="12.75" customHeight="1">
      <c r="A30" s="442"/>
      <c r="B30" s="375" t="s">
        <v>178</v>
      </c>
      <c r="C30" s="376"/>
      <c r="D30" s="268">
        <v>275354</v>
      </c>
      <c r="E30" s="268">
        <v>13500</v>
      </c>
      <c r="F30" s="268">
        <v>52457</v>
      </c>
      <c r="G30" s="268">
        <v>1590</v>
      </c>
      <c r="H30" s="268">
        <v>54047</v>
      </c>
      <c r="I30" s="268">
        <v>236398</v>
      </c>
      <c r="J30" s="268">
        <v>13500</v>
      </c>
      <c r="K30" s="270">
        <v>222898</v>
      </c>
    </row>
    <row r="31" spans="1:11" ht="12.75" customHeight="1">
      <c r="A31" s="442"/>
      <c r="B31" s="377" t="s">
        <v>574</v>
      </c>
      <c r="C31" s="378"/>
      <c r="D31" s="268">
        <v>0</v>
      </c>
      <c r="E31" s="268">
        <v>0</v>
      </c>
      <c r="F31" s="268">
        <v>0</v>
      </c>
      <c r="G31" s="268">
        <v>0</v>
      </c>
      <c r="H31" s="268">
        <v>0</v>
      </c>
      <c r="I31" s="268">
        <v>0</v>
      </c>
      <c r="J31" s="268">
        <v>0</v>
      </c>
      <c r="K31" s="270">
        <v>0</v>
      </c>
    </row>
    <row r="32" spans="1:11" ht="12.75" customHeight="1">
      <c r="A32" s="442"/>
      <c r="B32" s="375" t="s">
        <v>179</v>
      </c>
      <c r="C32" s="376"/>
      <c r="D32" s="268">
        <v>135361</v>
      </c>
      <c r="E32" s="268">
        <v>24000</v>
      </c>
      <c r="F32" s="268">
        <v>15160</v>
      </c>
      <c r="G32" s="268">
        <v>278</v>
      </c>
      <c r="H32" s="268">
        <v>15438</v>
      </c>
      <c r="I32" s="268">
        <v>132900</v>
      </c>
      <c r="J32" s="268">
        <v>7420</v>
      </c>
      <c r="K32" s="270">
        <v>125480</v>
      </c>
    </row>
    <row r="33" spans="1:11" ht="12.75" customHeight="1">
      <c r="A33" s="442"/>
      <c r="B33" s="375" t="s">
        <v>180</v>
      </c>
      <c r="C33" s="376"/>
      <c r="D33" s="268">
        <v>47671732</v>
      </c>
      <c r="E33" s="268">
        <v>566600</v>
      </c>
      <c r="F33" s="268">
        <v>4775925</v>
      </c>
      <c r="G33" s="268">
        <v>272764</v>
      </c>
      <c r="H33" s="268">
        <v>5048689</v>
      </c>
      <c r="I33" s="268">
        <v>43462407</v>
      </c>
      <c r="J33" s="268">
        <v>0</v>
      </c>
      <c r="K33" s="270">
        <v>43462407</v>
      </c>
    </row>
    <row r="34" spans="1:11" ht="12.75" customHeight="1">
      <c r="A34" s="442"/>
      <c r="B34" s="377" t="s">
        <v>181</v>
      </c>
      <c r="C34" s="378"/>
      <c r="D34" s="268">
        <v>47671732</v>
      </c>
      <c r="E34" s="268">
        <v>566600</v>
      </c>
      <c r="F34" s="268">
        <v>4775925</v>
      </c>
      <c r="G34" s="268">
        <v>272764</v>
      </c>
      <c r="H34" s="268">
        <v>5048689</v>
      </c>
      <c r="I34" s="268">
        <v>43462407</v>
      </c>
      <c r="J34" s="268">
        <v>0</v>
      </c>
      <c r="K34" s="270">
        <v>43462407</v>
      </c>
    </row>
    <row r="35" spans="1:11" ht="12.75" customHeight="1">
      <c r="A35" s="442"/>
      <c r="B35" s="377" t="s">
        <v>182</v>
      </c>
      <c r="C35" s="378"/>
      <c r="D35" s="268">
        <v>0</v>
      </c>
      <c r="E35" s="268">
        <v>0</v>
      </c>
      <c r="F35" s="268">
        <v>0</v>
      </c>
      <c r="G35" s="268">
        <v>0</v>
      </c>
      <c r="H35" s="268">
        <v>0</v>
      </c>
      <c r="I35" s="268">
        <v>0</v>
      </c>
      <c r="J35" s="268">
        <v>0</v>
      </c>
      <c r="K35" s="270">
        <v>0</v>
      </c>
    </row>
    <row r="36" spans="1:11" ht="12.75" customHeight="1">
      <c r="A36" s="442"/>
      <c r="B36" s="375" t="s">
        <v>183</v>
      </c>
      <c r="C36" s="376"/>
      <c r="D36" s="268">
        <v>4540609</v>
      </c>
      <c r="E36" s="268">
        <v>64000</v>
      </c>
      <c r="F36" s="268">
        <v>1175837</v>
      </c>
      <c r="G36" s="268">
        <v>55033</v>
      </c>
      <c r="H36" s="268">
        <v>1230870</v>
      </c>
      <c r="I36" s="268">
        <v>3428772</v>
      </c>
      <c r="J36" s="268">
        <v>100809</v>
      </c>
      <c r="K36" s="270">
        <v>3327963</v>
      </c>
    </row>
    <row r="37" spans="1:11" ht="12.75" customHeight="1">
      <c r="A37" s="442"/>
      <c r="B37" s="375" t="s">
        <v>184</v>
      </c>
      <c r="C37" s="376"/>
      <c r="D37" s="268">
        <v>1530</v>
      </c>
      <c r="E37" s="268">
        <v>0</v>
      </c>
      <c r="F37" s="268">
        <v>1016</v>
      </c>
      <c r="G37" s="268">
        <v>28</v>
      </c>
      <c r="H37" s="268">
        <v>1044</v>
      </c>
      <c r="I37" s="268">
        <v>514</v>
      </c>
      <c r="J37" s="268">
        <v>0</v>
      </c>
      <c r="K37" s="270">
        <v>514</v>
      </c>
    </row>
    <row r="38" spans="1:11" ht="12.75" customHeight="1">
      <c r="A38" s="442"/>
      <c r="B38" s="375" t="s">
        <v>185</v>
      </c>
      <c r="C38" s="355"/>
      <c r="D38" s="268">
        <v>0</v>
      </c>
      <c r="E38" s="268">
        <v>0</v>
      </c>
      <c r="F38" s="268">
        <v>0</v>
      </c>
      <c r="G38" s="268">
        <v>0</v>
      </c>
      <c r="H38" s="268">
        <v>0</v>
      </c>
      <c r="I38" s="268">
        <v>0</v>
      </c>
      <c r="J38" s="268">
        <v>0</v>
      </c>
      <c r="K38" s="270">
        <v>0</v>
      </c>
    </row>
    <row r="39" spans="1:11" ht="12.75" customHeight="1">
      <c r="A39" s="442"/>
      <c r="B39" s="375" t="s">
        <v>529</v>
      </c>
      <c r="C39" s="355"/>
      <c r="D39" s="268">
        <v>19251132</v>
      </c>
      <c r="E39" s="268">
        <v>4026400</v>
      </c>
      <c r="F39" s="268">
        <v>1551068</v>
      </c>
      <c r="G39" s="268">
        <v>74638</v>
      </c>
      <c r="H39" s="268">
        <v>1625706</v>
      </c>
      <c r="I39" s="268">
        <v>21743064</v>
      </c>
      <c r="J39" s="268">
        <v>112444</v>
      </c>
      <c r="K39" s="270">
        <v>21630620</v>
      </c>
    </row>
    <row r="40" spans="1:11" ht="12.75" customHeight="1">
      <c r="A40" s="442"/>
      <c r="B40" s="375" t="s">
        <v>614</v>
      </c>
      <c r="C40" s="355"/>
      <c r="D40" s="268">
        <v>12400139</v>
      </c>
      <c r="E40" s="268">
        <v>666801</v>
      </c>
      <c r="F40" s="268">
        <v>353803</v>
      </c>
      <c r="G40" s="268">
        <v>86446</v>
      </c>
      <c r="H40" s="268">
        <v>440249</v>
      </c>
      <c r="I40" s="268">
        <v>12707837</v>
      </c>
      <c r="J40" s="268">
        <v>0</v>
      </c>
      <c r="K40" s="270">
        <v>12707837</v>
      </c>
    </row>
    <row r="41" spans="1:11" ht="12.75" customHeight="1">
      <c r="A41" s="442"/>
      <c r="B41" s="375" t="s">
        <v>608</v>
      </c>
      <c r="C41" s="355"/>
      <c r="D41" s="268">
        <v>249370</v>
      </c>
      <c r="E41" s="268">
        <v>517900</v>
      </c>
      <c r="F41" s="268">
        <v>3721</v>
      </c>
      <c r="G41" s="268">
        <v>2281</v>
      </c>
      <c r="H41" s="268">
        <v>6002</v>
      </c>
      <c r="I41" s="268">
        <v>763549</v>
      </c>
      <c r="J41" s="268">
        <v>0</v>
      </c>
      <c r="K41" s="270">
        <v>763549</v>
      </c>
    </row>
    <row r="42" spans="1:11" ht="12.75" customHeight="1">
      <c r="A42" s="442"/>
      <c r="B42" s="375" t="s">
        <v>609</v>
      </c>
      <c r="C42" s="355"/>
      <c r="D42" s="268">
        <v>553160</v>
      </c>
      <c r="E42" s="268">
        <v>332800</v>
      </c>
      <c r="F42" s="268">
        <v>20356</v>
      </c>
      <c r="G42" s="268">
        <v>2264</v>
      </c>
      <c r="H42" s="268">
        <v>22620</v>
      </c>
      <c r="I42" s="268">
        <v>865604</v>
      </c>
      <c r="J42" s="268">
        <v>0</v>
      </c>
      <c r="K42" s="270">
        <v>865604</v>
      </c>
    </row>
    <row r="43" spans="1:11" ht="12.75" customHeight="1">
      <c r="A43" s="442"/>
      <c r="B43" s="446" t="s">
        <v>606</v>
      </c>
      <c r="C43" s="447"/>
      <c r="D43" s="268">
        <v>242000</v>
      </c>
      <c r="E43" s="268">
        <v>469300</v>
      </c>
      <c r="F43" s="268">
        <v>14154</v>
      </c>
      <c r="G43" s="268">
        <v>1293</v>
      </c>
      <c r="H43" s="268">
        <v>15447</v>
      </c>
      <c r="I43" s="268">
        <v>697146</v>
      </c>
      <c r="J43" s="268">
        <v>0</v>
      </c>
      <c r="K43" s="270">
        <v>697146</v>
      </c>
    </row>
    <row r="44" spans="1:11" ht="12.75" customHeight="1">
      <c r="A44" s="443"/>
      <c r="B44" s="446" t="s">
        <v>620</v>
      </c>
      <c r="C44" s="447"/>
      <c r="D44" s="268">
        <v>0</v>
      </c>
      <c r="E44" s="268">
        <v>12400</v>
      </c>
      <c r="F44" s="268">
        <v>0</v>
      </c>
      <c r="G44" s="268">
        <v>0</v>
      </c>
      <c r="H44" s="268">
        <v>0</v>
      </c>
      <c r="I44" s="268">
        <v>12400</v>
      </c>
      <c r="J44" s="268">
        <v>0</v>
      </c>
      <c r="K44" s="270">
        <v>12400</v>
      </c>
    </row>
    <row r="45" spans="1:11" ht="12.75" customHeight="1">
      <c r="A45" s="274">
        <v>9</v>
      </c>
      <c r="B45" s="355" t="s">
        <v>186</v>
      </c>
      <c r="C45" s="355"/>
      <c r="D45" s="271">
        <v>14818744</v>
      </c>
      <c r="E45" s="268">
        <v>2375500</v>
      </c>
      <c r="F45" s="268">
        <v>2159114</v>
      </c>
      <c r="G45" s="268">
        <v>33492</v>
      </c>
      <c r="H45" s="268">
        <v>2192606</v>
      </c>
      <c r="I45" s="268">
        <v>15033831</v>
      </c>
      <c r="J45" s="268">
        <v>14504440</v>
      </c>
      <c r="K45" s="270">
        <v>529391</v>
      </c>
    </row>
    <row r="46" spans="1:11" ht="12.75" customHeight="1">
      <c r="A46" s="274">
        <v>10</v>
      </c>
      <c r="B46" s="355" t="s">
        <v>187</v>
      </c>
      <c r="C46" s="355"/>
      <c r="D46" s="268">
        <v>30052165</v>
      </c>
      <c r="E46" s="271">
        <v>4063700</v>
      </c>
      <c r="F46" s="268">
        <v>3361677</v>
      </c>
      <c r="G46" s="268">
        <v>77045</v>
      </c>
      <c r="H46" s="268">
        <v>3438722</v>
      </c>
      <c r="I46" s="268">
        <v>30757861</v>
      </c>
      <c r="J46" s="268">
        <v>29296384</v>
      </c>
      <c r="K46" s="270">
        <v>1461477</v>
      </c>
    </row>
    <row r="47" spans="1:11" ht="12.75" customHeight="1">
      <c r="A47" s="274">
        <v>11</v>
      </c>
      <c r="B47" s="355" t="s">
        <v>188</v>
      </c>
      <c r="C47" s="355"/>
      <c r="D47" s="268">
        <v>365181</v>
      </c>
      <c r="E47" s="271">
        <v>0</v>
      </c>
      <c r="F47" s="268">
        <v>35289</v>
      </c>
      <c r="G47" s="268">
        <v>2045</v>
      </c>
      <c r="H47" s="268">
        <v>37334</v>
      </c>
      <c r="I47" s="268">
        <v>329892</v>
      </c>
      <c r="J47" s="268">
        <v>0</v>
      </c>
      <c r="K47" s="270">
        <v>329892</v>
      </c>
    </row>
    <row r="48" spans="1:11" ht="12.75" customHeight="1">
      <c r="A48" s="274">
        <v>12</v>
      </c>
      <c r="B48" s="355" t="s">
        <v>189</v>
      </c>
      <c r="C48" s="355"/>
      <c r="D48" s="268">
        <v>16704</v>
      </c>
      <c r="E48" s="268">
        <v>0</v>
      </c>
      <c r="F48" s="268">
        <v>2931</v>
      </c>
      <c r="G48" s="268">
        <v>300</v>
      </c>
      <c r="H48" s="268">
        <v>3231</v>
      </c>
      <c r="I48" s="268">
        <v>13773</v>
      </c>
      <c r="J48" s="268">
        <v>0</v>
      </c>
      <c r="K48" s="270">
        <v>13773</v>
      </c>
    </row>
    <row r="49" spans="1:11" ht="12.75" customHeight="1">
      <c r="A49" s="274">
        <v>13</v>
      </c>
      <c r="B49" s="355" t="s">
        <v>190</v>
      </c>
      <c r="C49" s="355"/>
      <c r="D49" s="268">
        <v>0</v>
      </c>
      <c r="E49" s="271">
        <v>0</v>
      </c>
      <c r="F49" s="268">
        <v>0</v>
      </c>
      <c r="G49" s="268">
        <v>0</v>
      </c>
      <c r="H49" s="268">
        <v>0</v>
      </c>
      <c r="I49" s="268">
        <v>0</v>
      </c>
      <c r="J49" s="268">
        <v>0</v>
      </c>
      <c r="K49" s="270">
        <v>0</v>
      </c>
    </row>
    <row r="50" spans="1:11" ht="12.75" customHeight="1">
      <c r="A50" s="274">
        <v>14</v>
      </c>
      <c r="B50" s="355" t="s">
        <v>191</v>
      </c>
      <c r="C50" s="355"/>
      <c r="D50" s="268">
        <v>0</v>
      </c>
      <c r="E50" s="268">
        <v>0</v>
      </c>
      <c r="F50" s="268">
        <v>0</v>
      </c>
      <c r="G50" s="268">
        <v>0</v>
      </c>
      <c r="H50" s="268">
        <v>0</v>
      </c>
      <c r="I50" s="268">
        <v>0</v>
      </c>
      <c r="J50" s="268">
        <v>0</v>
      </c>
      <c r="K50" s="270">
        <v>0</v>
      </c>
    </row>
    <row r="51" spans="1:11" ht="12.75" customHeight="1">
      <c r="A51" s="274">
        <v>15</v>
      </c>
      <c r="B51" s="355" t="s">
        <v>192</v>
      </c>
      <c r="C51" s="355"/>
      <c r="D51" s="268">
        <v>27216</v>
      </c>
      <c r="E51" s="268">
        <v>0</v>
      </c>
      <c r="F51" s="268">
        <v>6804</v>
      </c>
      <c r="G51" s="268">
        <v>714</v>
      </c>
      <c r="H51" s="268">
        <v>7518</v>
      </c>
      <c r="I51" s="268">
        <v>20412</v>
      </c>
      <c r="J51" s="268">
        <v>0</v>
      </c>
      <c r="K51" s="270">
        <v>20412</v>
      </c>
    </row>
    <row r="52" spans="1:11" ht="12.75" customHeight="1">
      <c r="A52" s="390">
        <v>16</v>
      </c>
      <c r="B52" s="355" t="s">
        <v>575</v>
      </c>
      <c r="C52" s="355"/>
      <c r="D52" s="271">
        <v>1001284</v>
      </c>
      <c r="E52" s="271">
        <v>10300</v>
      </c>
      <c r="F52" s="271">
        <v>110231</v>
      </c>
      <c r="G52" s="271">
        <v>9219</v>
      </c>
      <c r="H52" s="271">
        <v>119450</v>
      </c>
      <c r="I52" s="271">
        <v>901353</v>
      </c>
      <c r="J52" s="271">
        <v>0</v>
      </c>
      <c r="K52" s="270">
        <v>901353</v>
      </c>
    </row>
    <row r="53" spans="1:11" ht="12.75" customHeight="1">
      <c r="A53" s="444"/>
      <c r="B53" s="419" t="s">
        <v>193</v>
      </c>
      <c r="C53" s="420"/>
      <c r="D53" s="268">
        <v>0</v>
      </c>
      <c r="E53" s="268">
        <v>0</v>
      </c>
      <c r="F53" s="268">
        <v>0</v>
      </c>
      <c r="G53" s="271">
        <v>0</v>
      </c>
      <c r="H53" s="268">
        <v>0</v>
      </c>
      <c r="I53" s="268">
        <v>0</v>
      </c>
      <c r="J53" s="268">
        <v>0</v>
      </c>
      <c r="K53" s="270">
        <v>0</v>
      </c>
    </row>
    <row r="54" spans="1:11" ht="12.75" customHeight="1">
      <c r="A54" s="445"/>
      <c r="B54" s="419" t="s">
        <v>576</v>
      </c>
      <c r="C54" s="420"/>
      <c r="D54" s="268">
        <v>337590</v>
      </c>
      <c r="E54" s="268">
        <v>0</v>
      </c>
      <c r="F54" s="268">
        <v>61177</v>
      </c>
      <c r="G54" s="271">
        <v>0</v>
      </c>
      <c r="H54" s="268">
        <v>61177</v>
      </c>
      <c r="I54" s="268">
        <v>276413</v>
      </c>
      <c r="J54" s="268">
        <v>0</v>
      </c>
      <c r="K54" s="270">
        <v>276413</v>
      </c>
    </row>
    <row r="55" spans="1:11" ht="12.75" customHeight="1">
      <c r="A55" s="274">
        <v>17</v>
      </c>
      <c r="B55" s="355" t="s">
        <v>194</v>
      </c>
      <c r="C55" s="355"/>
      <c r="D55" s="268">
        <v>27367398</v>
      </c>
      <c r="E55" s="268">
        <v>2174100</v>
      </c>
      <c r="F55" s="268">
        <v>2492332</v>
      </c>
      <c r="G55" s="268">
        <v>196419</v>
      </c>
      <c r="H55" s="268">
        <v>2688751</v>
      </c>
      <c r="I55" s="268">
        <v>27058858</v>
      </c>
      <c r="J55" s="268">
        <v>25207155</v>
      </c>
      <c r="K55" s="270">
        <v>1851703</v>
      </c>
    </row>
    <row r="56" spans="1:11" ht="22.5" customHeight="1">
      <c r="A56" s="274">
        <v>18</v>
      </c>
      <c r="B56" s="432" t="s">
        <v>621</v>
      </c>
      <c r="C56" s="355"/>
      <c r="D56" s="271">
        <v>1614951</v>
      </c>
      <c r="E56" s="271">
        <v>0</v>
      </c>
      <c r="F56" s="271">
        <v>96367</v>
      </c>
      <c r="G56" s="271">
        <v>892</v>
      </c>
      <c r="H56" s="271">
        <v>97259</v>
      </c>
      <c r="I56" s="271">
        <v>1518584</v>
      </c>
      <c r="J56" s="271">
        <v>1490292</v>
      </c>
      <c r="K56" s="270">
        <v>28292</v>
      </c>
    </row>
    <row r="57" spans="1:11" ht="12.75" customHeight="1">
      <c r="A57" s="274">
        <v>19</v>
      </c>
      <c r="B57" s="355" t="s">
        <v>602</v>
      </c>
      <c r="C57" s="355"/>
      <c r="D57" s="271">
        <v>0</v>
      </c>
      <c r="E57" s="271">
        <v>0</v>
      </c>
      <c r="F57" s="268">
        <v>0</v>
      </c>
      <c r="G57" s="268">
        <v>0</v>
      </c>
      <c r="H57" s="268">
        <v>0</v>
      </c>
      <c r="I57" s="268">
        <v>0</v>
      </c>
      <c r="J57" s="268">
        <v>0</v>
      </c>
      <c r="K57" s="270">
        <v>0</v>
      </c>
    </row>
    <row r="58" spans="1:11" ht="12.75" customHeight="1">
      <c r="A58" s="274">
        <v>20</v>
      </c>
      <c r="B58" s="355" t="s">
        <v>195</v>
      </c>
      <c r="C58" s="355"/>
      <c r="D58" s="271">
        <v>0</v>
      </c>
      <c r="E58" s="271">
        <v>0</v>
      </c>
      <c r="F58" s="268">
        <v>0</v>
      </c>
      <c r="G58" s="268">
        <v>0</v>
      </c>
      <c r="H58" s="268">
        <v>0</v>
      </c>
      <c r="I58" s="268">
        <v>0</v>
      </c>
      <c r="J58" s="268">
        <v>0</v>
      </c>
      <c r="K58" s="270">
        <v>0</v>
      </c>
    </row>
    <row r="59" spans="1:11" ht="12.75" customHeight="1">
      <c r="A59" s="274">
        <v>21</v>
      </c>
      <c r="B59" s="355" t="s">
        <v>548</v>
      </c>
      <c r="C59" s="355"/>
      <c r="D59" s="271">
        <v>449714</v>
      </c>
      <c r="E59" s="268">
        <v>0</v>
      </c>
      <c r="F59" s="268">
        <v>231409</v>
      </c>
      <c r="G59" s="268">
        <v>324</v>
      </c>
      <c r="H59" s="268">
        <v>231733</v>
      </c>
      <c r="I59" s="268">
        <v>218306</v>
      </c>
      <c r="J59" s="268">
        <v>218306</v>
      </c>
      <c r="K59" s="270">
        <v>0</v>
      </c>
    </row>
    <row r="60" spans="1:11" ht="12.75" customHeight="1">
      <c r="A60" s="274">
        <v>22</v>
      </c>
      <c r="B60" s="355" t="s">
        <v>577</v>
      </c>
      <c r="C60" s="355"/>
      <c r="D60" s="271">
        <v>0</v>
      </c>
      <c r="E60" s="271">
        <v>0</v>
      </c>
      <c r="F60" s="268">
        <v>0</v>
      </c>
      <c r="G60" s="268">
        <v>0</v>
      </c>
      <c r="H60" s="268">
        <v>0</v>
      </c>
      <c r="I60" s="268">
        <v>0</v>
      </c>
      <c r="J60" s="268">
        <v>0</v>
      </c>
      <c r="K60" s="270">
        <v>0</v>
      </c>
    </row>
    <row r="61" spans="1:11" ht="12" customHeight="1">
      <c r="A61" s="274">
        <v>23</v>
      </c>
      <c r="B61" s="355" t="s">
        <v>196</v>
      </c>
      <c r="C61" s="355"/>
      <c r="D61" s="271">
        <v>196734674</v>
      </c>
      <c r="E61" s="271">
        <v>1780219</v>
      </c>
      <c r="F61" s="268">
        <v>19035976</v>
      </c>
      <c r="G61" s="268">
        <v>373517</v>
      </c>
      <c r="H61" s="268">
        <v>19409493</v>
      </c>
      <c r="I61" s="268">
        <v>179478917</v>
      </c>
      <c r="J61" s="268">
        <v>117179069</v>
      </c>
      <c r="K61" s="270">
        <v>62299848</v>
      </c>
    </row>
    <row r="62" spans="1:11" ht="12.75" customHeight="1">
      <c r="A62" s="274">
        <v>24</v>
      </c>
      <c r="B62" s="355" t="s">
        <v>623</v>
      </c>
      <c r="C62" s="355"/>
      <c r="D62" s="271">
        <v>0</v>
      </c>
      <c r="E62" s="271">
        <v>0</v>
      </c>
      <c r="F62" s="268">
        <v>0</v>
      </c>
      <c r="G62" s="268">
        <v>0</v>
      </c>
      <c r="H62" s="268">
        <v>0</v>
      </c>
      <c r="I62" s="268">
        <v>0</v>
      </c>
      <c r="J62" s="268">
        <v>0</v>
      </c>
      <c r="K62" s="270">
        <v>0</v>
      </c>
    </row>
    <row r="63" spans="1:11" ht="23.25" customHeight="1">
      <c r="A63" s="274">
        <v>25</v>
      </c>
      <c r="B63" s="432" t="s">
        <v>622</v>
      </c>
      <c r="C63" s="355"/>
      <c r="D63" s="272">
        <v>1925468</v>
      </c>
      <c r="E63" s="272">
        <v>0</v>
      </c>
      <c r="F63" s="272">
        <v>118780</v>
      </c>
      <c r="G63" s="272">
        <v>1391</v>
      </c>
      <c r="H63" s="272">
        <v>120171</v>
      </c>
      <c r="I63" s="272">
        <v>1806688</v>
      </c>
      <c r="J63" s="272">
        <v>12967</v>
      </c>
      <c r="K63" s="273">
        <v>1793721</v>
      </c>
    </row>
    <row r="64" spans="1:11" ht="12.75" customHeight="1">
      <c r="A64" s="390">
        <v>26</v>
      </c>
      <c r="B64" s="355" t="s">
        <v>197</v>
      </c>
      <c r="C64" s="355"/>
      <c r="D64" s="268">
        <v>2864684</v>
      </c>
      <c r="E64" s="268">
        <v>651600</v>
      </c>
      <c r="F64" s="268">
        <v>268054</v>
      </c>
      <c r="G64" s="268">
        <v>4892</v>
      </c>
      <c r="H64" s="268">
        <v>272946</v>
      </c>
      <c r="I64" s="268">
        <v>3245029</v>
      </c>
      <c r="J64" s="271">
        <v>0</v>
      </c>
      <c r="K64" s="270">
        <v>3245029</v>
      </c>
    </row>
    <row r="65" spans="1:11" ht="12.75" customHeight="1">
      <c r="A65" s="391"/>
      <c r="B65" s="419" t="s">
        <v>198</v>
      </c>
      <c r="C65" s="420"/>
      <c r="D65" s="272">
        <v>20000</v>
      </c>
      <c r="E65" s="272">
        <v>40300</v>
      </c>
      <c r="F65" s="272">
        <v>2207</v>
      </c>
      <c r="G65" s="272">
        <v>35</v>
      </c>
      <c r="H65" s="272">
        <v>2242</v>
      </c>
      <c r="I65" s="272">
        <v>58093</v>
      </c>
      <c r="J65" s="272">
        <v>0</v>
      </c>
      <c r="K65" s="273">
        <v>58093</v>
      </c>
    </row>
    <row r="66" spans="1:11" ht="12.75" customHeight="1">
      <c r="A66" s="288">
        <v>27</v>
      </c>
      <c r="B66" s="355" t="s">
        <v>601</v>
      </c>
      <c r="C66" s="355"/>
      <c r="D66" s="272">
        <v>38446</v>
      </c>
      <c r="E66" s="272">
        <v>0</v>
      </c>
      <c r="F66" s="272">
        <v>1660</v>
      </c>
      <c r="G66" s="272">
        <v>217</v>
      </c>
      <c r="H66" s="272">
        <v>1877</v>
      </c>
      <c r="I66" s="272">
        <v>36786</v>
      </c>
      <c r="J66" s="272">
        <v>0</v>
      </c>
      <c r="K66" s="273">
        <v>36786</v>
      </c>
    </row>
    <row r="67" spans="1:11" ht="19.5" customHeight="1">
      <c r="A67" s="286">
        <v>28</v>
      </c>
      <c r="B67" s="418" t="s">
        <v>199</v>
      </c>
      <c r="C67" s="418"/>
      <c r="D67" s="272">
        <v>14401858</v>
      </c>
      <c r="E67" s="272">
        <v>7218100</v>
      </c>
      <c r="F67" s="272">
        <v>785896</v>
      </c>
      <c r="G67" s="272">
        <v>52531</v>
      </c>
      <c r="H67" s="272">
        <v>838427</v>
      </c>
      <c r="I67" s="272">
        <v>20834062</v>
      </c>
      <c r="J67" s="272">
        <v>7400</v>
      </c>
      <c r="K67" s="273">
        <v>20826662</v>
      </c>
    </row>
    <row r="68" spans="1:11" ht="21" customHeight="1" thickBot="1">
      <c r="A68" s="397" t="s">
        <v>200</v>
      </c>
      <c r="B68" s="398"/>
      <c r="C68" s="398"/>
      <c r="D68" s="320">
        <v>590385214</v>
      </c>
      <c r="E68" s="320">
        <v>44718519</v>
      </c>
      <c r="F68" s="320">
        <v>53762157</v>
      </c>
      <c r="G68" s="320">
        <v>2855687</v>
      </c>
      <c r="H68" s="320">
        <v>56617844</v>
      </c>
      <c r="I68" s="320">
        <v>581340779</v>
      </c>
      <c r="J68" s="320">
        <v>353822780</v>
      </c>
      <c r="K68" s="329">
        <v>227517999</v>
      </c>
    </row>
    <row r="69" spans="1:11" ht="11.25" customHeight="1">
      <c r="A69" s="212"/>
      <c r="B69" s="212"/>
      <c r="C69" s="212"/>
      <c r="D69" s="212"/>
      <c r="E69" s="212"/>
      <c r="F69" s="212"/>
      <c r="G69" s="212"/>
      <c r="H69" s="212"/>
      <c r="I69" s="212"/>
      <c r="J69" s="212"/>
      <c r="K69" s="212"/>
    </row>
    <row r="70" spans="1:11" s="184" customFormat="1" ht="18.75" customHeight="1">
      <c r="A70" s="216"/>
      <c r="B70" s="216"/>
      <c r="C70" s="216"/>
      <c r="D70" s="216"/>
      <c r="E70" s="216"/>
      <c r="F70" s="216"/>
      <c r="G70" s="216"/>
      <c r="H70" s="216"/>
      <c r="I70" s="216"/>
      <c r="J70" s="216"/>
      <c r="K70" s="216"/>
    </row>
    <row r="71" spans="1:11" s="184" customFormat="1" ht="15" customHeight="1">
      <c r="A71" s="1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 s="184" customFormat="1" ht="19.5" customHeight="1" thickBot="1">
      <c r="A72" s="399" t="s">
        <v>201</v>
      </c>
      <c r="B72" s="399"/>
      <c r="C72" s="399"/>
      <c r="D72" s="181"/>
      <c r="E72" s="181"/>
      <c r="F72" s="181"/>
      <c r="G72" s="181"/>
      <c r="H72" s="181"/>
      <c r="I72" s="181"/>
      <c r="J72" s="182"/>
      <c r="K72" s="183" t="s">
        <v>142</v>
      </c>
    </row>
    <row r="73" spans="1:11" s="184" customFormat="1" ht="15" customHeight="1">
      <c r="A73" s="400" t="s">
        <v>143</v>
      </c>
      <c r="B73" s="401"/>
      <c r="C73" s="402"/>
      <c r="D73" s="409" t="s">
        <v>632</v>
      </c>
      <c r="E73" s="409" t="s">
        <v>633</v>
      </c>
      <c r="F73" s="412" t="s">
        <v>634</v>
      </c>
      <c r="G73" s="401"/>
      <c r="H73" s="402"/>
      <c r="I73" s="409" t="s">
        <v>635</v>
      </c>
      <c r="J73" s="412" t="s">
        <v>202</v>
      </c>
      <c r="K73" s="414"/>
    </row>
    <row r="74" spans="1:11" s="184" customFormat="1" ht="15" customHeight="1">
      <c r="A74" s="403"/>
      <c r="B74" s="404"/>
      <c r="C74" s="405"/>
      <c r="D74" s="410"/>
      <c r="E74" s="411"/>
      <c r="F74" s="413"/>
      <c r="G74" s="407"/>
      <c r="H74" s="408"/>
      <c r="I74" s="411"/>
      <c r="J74" s="413"/>
      <c r="K74" s="415"/>
    </row>
    <row r="75" spans="1:11" s="184" customFormat="1" ht="15" customHeight="1">
      <c r="A75" s="403"/>
      <c r="B75" s="404"/>
      <c r="C75" s="405"/>
      <c r="D75" s="410"/>
      <c r="E75" s="411"/>
      <c r="F75" s="416" t="s">
        <v>145</v>
      </c>
      <c r="G75" s="416" t="s">
        <v>146</v>
      </c>
      <c r="H75" s="416" t="s">
        <v>147</v>
      </c>
      <c r="I75" s="411"/>
      <c r="J75" s="392" t="s">
        <v>148</v>
      </c>
      <c r="K75" s="395" t="s">
        <v>149</v>
      </c>
    </row>
    <row r="76" spans="1:11" s="184" customFormat="1" ht="15" customHeight="1">
      <c r="A76" s="403"/>
      <c r="B76" s="404"/>
      <c r="C76" s="405"/>
      <c r="D76" s="185"/>
      <c r="E76" s="186"/>
      <c r="F76" s="417"/>
      <c r="G76" s="417"/>
      <c r="H76" s="417"/>
      <c r="I76" s="187"/>
      <c r="J76" s="393"/>
      <c r="K76" s="396"/>
    </row>
    <row r="77" spans="1:11" s="184" customFormat="1" ht="15" customHeight="1">
      <c r="A77" s="406"/>
      <c r="B77" s="407"/>
      <c r="C77" s="408"/>
      <c r="D77" s="188" t="s">
        <v>203</v>
      </c>
      <c r="E77" s="188" t="s">
        <v>204</v>
      </c>
      <c r="F77" s="188" t="s">
        <v>205</v>
      </c>
      <c r="G77" s="189"/>
      <c r="H77" s="189"/>
      <c r="I77" s="188" t="s">
        <v>594</v>
      </c>
      <c r="J77" s="394"/>
      <c r="K77" s="396"/>
    </row>
    <row r="78" spans="1:11" s="184" customFormat="1" ht="15" customHeight="1">
      <c r="A78" s="190">
        <v>1</v>
      </c>
      <c r="B78" s="433" t="s">
        <v>206</v>
      </c>
      <c r="C78" s="434"/>
      <c r="D78" s="191">
        <v>18070511</v>
      </c>
      <c r="E78" s="191">
        <v>1480800</v>
      </c>
      <c r="F78" s="213">
        <v>2001144</v>
      </c>
      <c r="G78" s="191">
        <v>278002</v>
      </c>
      <c r="H78" s="206">
        <v>2279146</v>
      </c>
      <c r="I78" s="206">
        <v>17550164</v>
      </c>
      <c r="J78" s="191">
        <v>10875598</v>
      </c>
      <c r="K78" s="192">
        <v>6674566</v>
      </c>
    </row>
    <row r="79" spans="1:11" s="184" customFormat="1" ht="15" customHeight="1">
      <c r="A79" s="330">
        <v>2</v>
      </c>
      <c r="B79" s="356" t="s">
        <v>210</v>
      </c>
      <c r="C79" s="357"/>
      <c r="D79" s="194">
        <v>5443344</v>
      </c>
      <c r="E79" s="194">
        <v>682500</v>
      </c>
      <c r="F79" s="214">
        <v>445934</v>
      </c>
      <c r="G79" s="194">
        <v>57455</v>
      </c>
      <c r="H79" s="318">
        <v>503389</v>
      </c>
      <c r="I79" s="318">
        <v>5894768</v>
      </c>
      <c r="J79" s="194">
        <v>4032229</v>
      </c>
      <c r="K79" s="195">
        <v>1862539</v>
      </c>
    </row>
    <row r="80" spans="1:11" s="184" customFormat="1" ht="15" customHeight="1">
      <c r="A80" s="193">
        <v>3</v>
      </c>
      <c r="B80" s="356" t="s">
        <v>605</v>
      </c>
      <c r="C80" s="357"/>
      <c r="D80" s="331">
        <v>0</v>
      </c>
      <c r="E80" s="331">
        <v>0</v>
      </c>
      <c r="F80" s="332">
        <v>0</v>
      </c>
      <c r="G80" s="331">
        <v>0</v>
      </c>
      <c r="H80" s="318">
        <v>0</v>
      </c>
      <c r="I80" s="333">
        <v>0</v>
      </c>
      <c r="J80" s="331">
        <v>0</v>
      </c>
      <c r="K80" s="334">
        <v>0</v>
      </c>
    </row>
    <row r="81" spans="1:11" s="184" customFormat="1" ht="15" customHeight="1">
      <c r="A81" s="193">
        <v>4</v>
      </c>
      <c r="B81" s="356" t="s">
        <v>207</v>
      </c>
      <c r="C81" s="357"/>
      <c r="D81" s="194">
        <v>82558102</v>
      </c>
      <c r="E81" s="194">
        <v>6289400</v>
      </c>
      <c r="F81" s="214">
        <v>6425341</v>
      </c>
      <c r="G81" s="194">
        <v>1096444</v>
      </c>
      <c r="H81" s="318">
        <v>7521785</v>
      </c>
      <c r="I81" s="318">
        <v>86562743</v>
      </c>
      <c r="J81" s="194">
        <v>45383729</v>
      </c>
      <c r="K81" s="195">
        <v>41179014</v>
      </c>
    </row>
    <row r="82" spans="1:11" s="184" customFormat="1" ht="15" customHeight="1">
      <c r="A82" s="193">
        <v>5</v>
      </c>
      <c r="B82" s="356" t="s">
        <v>208</v>
      </c>
      <c r="C82" s="357"/>
      <c r="D82" s="194">
        <v>154759</v>
      </c>
      <c r="E82" s="194">
        <v>0</v>
      </c>
      <c r="F82" s="214">
        <v>207991</v>
      </c>
      <c r="G82" s="194">
        <v>2981</v>
      </c>
      <c r="H82" s="318">
        <v>210972</v>
      </c>
      <c r="I82" s="318">
        <v>1256596</v>
      </c>
      <c r="J82" s="194">
        <v>1140291</v>
      </c>
      <c r="K82" s="195">
        <v>116305</v>
      </c>
    </row>
    <row r="83" spans="1:11" s="184" customFormat="1" ht="15" customHeight="1">
      <c r="A83" s="193">
        <v>6</v>
      </c>
      <c r="B83" s="356" t="s">
        <v>209</v>
      </c>
      <c r="C83" s="357"/>
      <c r="D83" s="194">
        <v>612589</v>
      </c>
      <c r="E83" s="194">
        <v>0</v>
      </c>
      <c r="F83" s="214">
        <v>129673</v>
      </c>
      <c r="G83" s="194">
        <v>8092</v>
      </c>
      <c r="H83" s="318">
        <v>137765</v>
      </c>
      <c r="I83" s="318">
        <v>482917</v>
      </c>
      <c r="J83" s="194">
        <v>482917</v>
      </c>
      <c r="K83" s="195">
        <v>0</v>
      </c>
    </row>
    <row r="84" spans="1:11" s="184" customFormat="1" ht="15" customHeight="1">
      <c r="A84" s="193">
        <v>7</v>
      </c>
      <c r="B84" s="358" t="s">
        <v>630</v>
      </c>
      <c r="C84" s="359"/>
      <c r="D84" s="194">
        <v>0</v>
      </c>
      <c r="E84" s="194">
        <v>0</v>
      </c>
      <c r="F84" s="214">
        <v>0</v>
      </c>
      <c r="G84" s="194">
        <v>0</v>
      </c>
      <c r="H84" s="318">
        <v>0</v>
      </c>
      <c r="I84" s="318">
        <v>0</v>
      </c>
      <c r="J84" s="194">
        <v>0</v>
      </c>
      <c r="K84" s="195">
        <v>0</v>
      </c>
    </row>
    <row r="85" spans="1:11" s="184" customFormat="1" ht="15" customHeight="1">
      <c r="A85" s="193">
        <v>8</v>
      </c>
      <c r="B85" s="356" t="s">
        <v>211</v>
      </c>
      <c r="C85" s="357"/>
      <c r="D85" s="194">
        <v>4097060</v>
      </c>
      <c r="E85" s="194">
        <v>0</v>
      </c>
      <c r="F85" s="214">
        <v>0</v>
      </c>
      <c r="G85" s="194">
        <v>0</v>
      </c>
      <c r="H85" s="318">
        <v>0</v>
      </c>
      <c r="I85" s="318">
        <v>0</v>
      </c>
      <c r="J85" s="194">
        <v>0</v>
      </c>
      <c r="K85" s="195">
        <v>0</v>
      </c>
    </row>
    <row r="86" spans="1:11" s="184" customFormat="1" ht="15" customHeight="1">
      <c r="A86" s="193">
        <v>9</v>
      </c>
      <c r="B86" s="356" t="s">
        <v>212</v>
      </c>
      <c r="C86" s="357"/>
      <c r="D86" s="194">
        <v>1632568</v>
      </c>
      <c r="E86" s="194">
        <v>0</v>
      </c>
      <c r="F86" s="214">
        <v>23563</v>
      </c>
      <c r="G86" s="194">
        <v>1076</v>
      </c>
      <c r="H86" s="318">
        <v>24639</v>
      </c>
      <c r="I86" s="318">
        <v>335446</v>
      </c>
      <c r="J86" s="194">
        <v>130794</v>
      </c>
      <c r="K86" s="195">
        <v>204652</v>
      </c>
    </row>
    <row r="87" spans="1:11" s="184" customFormat="1" ht="15" customHeight="1">
      <c r="A87" s="193">
        <v>10</v>
      </c>
      <c r="B87" s="356" t="s">
        <v>213</v>
      </c>
      <c r="C87" s="357"/>
      <c r="D87" s="194">
        <v>13591334</v>
      </c>
      <c r="E87" s="194">
        <v>1604800</v>
      </c>
      <c r="F87" s="214">
        <v>1028269</v>
      </c>
      <c r="G87" s="194">
        <v>106960</v>
      </c>
      <c r="H87" s="318">
        <v>1135229</v>
      </c>
      <c r="I87" s="318">
        <v>14011965</v>
      </c>
      <c r="J87" s="194">
        <v>9744424</v>
      </c>
      <c r="K87" s="195">
        <v>4267541</v>
      </c>
    </row>
    <row r="88" spans="1:11" s="184" customFormat="1" ht="15" customHeight="1">
      <c r="A88" s="193">
        <v>11</v>
      </c>
      <c r="B88" s="356" t="s">
        <v>631</v>
      </c>
      <c r="C88" s="357"/>
      <c r="D88" s="194">
        <v>0</v>
      </c>
      <c r="E88" s="194">
        <v>0</v>
      </c>
      <c r="F88" s="214">
        <v>0</v>
      </c>
      <c r="G88" s="194">
        <v>0</v>
      </c>
      <c r="H88" s="318">
        <v>0</v>
      </c>
      <c r="I88" s="318">
        <v>0</v>
      </c>
      <c r="J88" s="194">
        <v>0</v>
      </c>
      <c r="K88" s="195">
        <v>0</v>
      </c>
    </row>
    <row r="89" spans="1:11" s="184" customFormat="1" ht="15" customHeight="1">
      <c r="A89" s="193">
        <v>12</v>
      </c>
      <c r="B89" s="356" t="s">
        <v>214</v>
      </c>
      <c r="C89" s="357"/>
      <c r="D89" s="194">
        <v>281073</v>
      </c>
      <c r="E89" s="194">
        <v>0</v>
      </c>
      <c r="F89" s="214">
        <v>21267</v>
      </c>
      <c r="G89" s="194">
        <v>2676</v>
      </c>
      <c r="H89" s="318">
        <v>23943</v>
      </c>
      <c r="I89" s="318">
        <v>259807</v>
      </c>
      <c r="J89" s="194">
        <v>0</v>
      </c>
      <c r="K89" s="195">
        <v>259807</v>
      </c>
    </row>
    <row r="90" spans="1:11" s="184" customFormat="1" ht="15" customHeight="1">
      <c r="A90" s="193">
        <v>13</v>
      </c>
      <c r="B90" s="356" t="s">
        <v>215</v>
      </c>
      <c r="C90" s="357"/>
      <c r="D90" s="194">
        <v>376581</v>
      </c>
      <c r="E90" s="194">
        <v>280600</v>
      </c>
      <c r="F90" s="214">
        <v>124527</v>
      </c>
      <c r="G90" s="194">
        <v>1430</v>
      </c>
      <c r="H90" s="318">
        <v>125957</v>
      </c>
      <c r="I90" s="318">
        <v>532649</v>
      </c>
      <c r="J90" s="194">
        <v>0</v>
      </c>
      <c r="K90" s="195">
        <v>532649</v>
      </c>
    </row>
    <row r="91" spans="1:11" ht="15" customHeight="1">
      <c r="A91" s="196">
        <v>14</v>
      </c>
      <c r="B91" s="360" t="s">
        <v>216</v>
      </c>
      <c r="C91" s="361"/>
      <c r="D91" s="197">
        <v>0</v>
      </c>
      <c r="E91" s="197">
        <v>0</v>
      </c>
      <c r="F91" s="215">
        <v>0</v>
      </c>
      <c r="G91" s="197">
        <v>0</v>
      </c>
      <c r="H91" s="319">
        <v>0</v>
      </c>
      <c r="I91" s="319">
        <v>0</v>
      </c>
      <c r="J91" s="197">
        <v>0</v>
      </c>
      <c r="K91" s="198">
        <v>0</v>
      </c>
    </row>
    <row r="92" spans="1:11" ht="18.75" customHeight="1" thickBot="1">
      <c r="A92" s="386" t="s">
        <v>636</v>
      </c>
      <c r="B92" s="387"/>
      <c r="C92" s="388"/>
      <c r="D92" s="207">
        <v>126817921</v>
      </c>
      <c r="E92" s="207">
        <v>10338100</v>
      </c>
      <c r="F92" s="207">
        <v>10407709</v>
      </c>
      <c r="G92" s="207">
        <v>1555116</v>
      </c>
      <c r="H92" s="207">
        <v>11962825</v>
      </c>
      <c r="I92" s="207">
        <v>126887055</v>
      </c>
      <c r="J92" s="207">
        <v>71789982</v>
      </c>
      <c r="K92" s="317">
        <v>55097073</v>
      </c>
    </row>
    <row r="93" spans="1:11" ht="15" customHeight="1">
      <c r="A93" s="67"/>
      <c r="B93" s="2"/>
      <c r="C93" s="2"/>
      <c r="D93" s="68"/>
      <c r="E93" s="2"/>
      <c r="F93" s="2"/>
      <c r="G93" s="2"/>
      <c r="H93" s="2"/>
      <c r="I93" s="2"/>
      <c r="J93" s="2"/>
      <c r="K93" s="2"/>
    </row>
    <row r="94" spans="1:11" ht="19.5" customHeight="1" thickBot="1">
      <c r="A94" s="389" t="s">
        <v>217</v>
      </c>
      <c r="B94" s="389"/>
      <c r="C94" s="389"/>
      <c r="D94" s="389"/>
      <c r="E94" s="2"/>
      <c r="F94" s="2"/>
      <c r="G94" s="2"/>
      <c r="H94" s="2"/>
      <c r="I94" s="2"/>
      <c r="K94" s="69" t="s">
        <v>142</v>
      </c>
    </row>
    <row r="95" spans="1:11" ht="15" customHeight="1">
      <c r="A95" s="341" t="s">
        <v>143</v>
      </c>
      <c r="B95" s="342"/>
      <c r="C95" s="343"/>
      <c r="D95" s="337" t="s">
        <v>632</v>
      </c>
      <c r="E95" s="337" t="s">
        <v>633</v>
      </c>
      <c r="F95" s="351" t="s">
        <v>634</v>
      </c>
      <c r="G95" s="342"/>
      <c r="H95" s="343"/>
      <c r="I95" s="337" t="s">
        <v>635</v>
      </c>
      <c r="J95" s="351" t="s">
        <v>218</v>
      </c>
      <c r="K95" s="379"/>
    </row>
    <row r="96" spans="1:11" ht="15" customHeight="1">
      <c r="A96" s="344"/>
      <c r="B96" s="345"/>
      <c r="C96" s="346"/>
      <c r="D96" s="350"/>
      <c r="E96" s="338"/>
      <c r="F96" s="352"/>
      <c r="G96" s="348"/>
      <c r="H96" s="349"/>
      <c r="I96" s="338"/>
      <c r="J96" s="352"/>
      <c r="K96" s="380"/>
    </row>
    <row r="97" spans="1:11" ht="15" customHeight="1">
      <c r="A97" s="344"/>
      <c r="B97" s="345"/>
      <c r="C97" s="346"/>
      <c r="D97" s="350"/>
      <c r="E97" s="338"/>
      <c r="F97" s="339" t="s">
        <v>145</v>
      </c>
      <c r="G97" s="339" t="s">
        <v>146</v>
      </c>
      <c r="H97" s="339" t="s">
        <v>147</v>
      </c>
      <c r="I97" s="338"/>
      <c r="J97" s="381" t="s">
        <v>148</v>
      </c>
      <c r="K97" s="384" t="s">
        <v>149</v>
      </c>
    </row>
    <row r="98" spans="1:11" ht="15" customHeight="1">
      <c r="A98" s="344"/>
      <c r="B98" s="345"/>
      <c r="C98" s="346"/>
      <c r="D98" s="21"/>
      <c r="E98" s="22"/>
      <c r="F98" s="340"/>
      <c r="G98" s="340"/>
      <c r="H98" s="340"/>
      <c r="I98" s="23" t="s">
        <v>150</v>
      </c>
      <c r="J98" s="382"/>
      <c r="K98" s="385"/>
    </row>
    <row r="99" spans="1:11" ht="15" customHeight="1">
      <c r="A99" s="347"/>
      <c r="B99" s="348"/>
      <c r="C99" s="349"/>
      <c r="D99" s="30" t="s">
        <v>219</v>
      </c>
      <c r="E99" s="30" t="s">
        <v>220</v>
      </c>
      <c r="F99" s="30" t="s">
        <v>221</v>
      </c>
      <c r="G99" s="31"/>
      <c r="H99" s="31"/>
      <c r="I99" s="30" t="s">
        <v>222</v>
      </c>
      <c r="J99" s="383"/>
      <c r="K99" s="385"/>
    </row>
    <row r="100" spans="1:11" ht="15" customHeight="1">
      <c r="A100" s="65">
        <v>1</v>
      </c>
      <c r="B100" s="367" t="s">
        <v>155</v>
      </c>
      <c r="C100" s="368"/>
      <c r="D100" s="228">
        <v>2798889</v>
      </c>
      <c r="E100" s="228">
        <v>266300</v>
      </c>
      <c r="F100" s="228">
        <v>244008</v>
      </c>
      <c r="G100" s="228">
        <v>23941</v>
      </c>
      <c r="H100" s="228">
        <v>267949</v>
      </c>
      <c r="I100" s="228">
        <v>2821181</v>
      </c>
      <c r="J100" s="322">
        <v>2821181</v>
      </c>
      <c r="K100" s="229">
        <v>0</v>
      </c>
    </row>
    <row r="101" spans="1:11" ht="15" customHeight="1">
      <c r="A101" s="276">
        <v>2</v>
      </c>
      <c r="B101" s="355" t="s">
        <v>596</v>
      </c>
      <c r="C101" s="355"/>
      <c r="D101" s="321">
        <v>385482</v>
      </c>
      <c r="E101" s="321">
        <v>457700</v>
      </c>
      <c r="F101" s="321">
        <v>11533</v>
      </c>
      <c r="G101" s="321">
        <v>1696</v>
      </c>
      <c r="H101" s="321">
        <v>13229</v>
      </c>
      <c r="I101" s="321">
        <v>831649</v>
      </c>
      <c r="J101" s="321">
        <v>831649</v>
      </c>
      <c r="K101" s="323">
        <v>0</v>
      </c>
    </row>
    <row r="102" spans="1:11" ht="15" customHeight="1">
      <c r="A102" s="369">
        <v>3</v>
      </c>
      <c r="B102" s="372" t="s">
        <v>167</v>
      </c>
      <c r="C102" s="373"/>
      <c r="D102" s="230">
        <v>8457429</v>
      </c>
      <c r="E102" s="230">
        <v>1625100</v>
      </c>
      <c r="F102" s="230">
        <v>1152996</v>
      </c>
      <c r="G102" s="230">
        <v>33296</v>
      </c>
      <c r="H102" s="230">
        <v>1186292</v>
      </c>
      <c r="I102" s="230">
        <v>9018533</v>
      </c>
      <c r="J102" s="230">
        <v>7826168</v>
      </c>
      <c r="K102" s="231">
        <v>1192365</v>
      </c>
    </row>
    <row r="103" spans="1:11" ht="15" customHeight="1">
      <c r="A103" s="370"/>
      <c r="B103" s="374" t="s">
        <v>223</v>
      </c>
      <c r="C103" s="354"/>
      <c r="D103" s="230">
        <v>7797034</v>
      </c>
      <c r="E103" s="230">
        <v>1589100</v>
      </c>
      <c r="F103" s="230">
        <v>1060808</v>
      </c>
      <c r="G103" s="230">
        <v>28234</v>
      </c>
      <c r="H103" s="230">
        <v>1089042</v>
      </c>
      <c r="I103" s="230">
        <v>8325326</v>
      </c>
      <c r="J103" s="230">
        <v>7547840</v>
      </c>
      <c r="K103" s="231">
        <v>777486</v>
      </c>
    </row>
    <row r="104" spans="1:11" ht="15" customHeight="1">
      <c r="A104" s="370"/>
      <c r="B104" s="375" t="s">
        <v>224</v>
      </c>
      <c r="C104" s="376"/>
      <c r="D104" s="230">
        <v>660395</v>
      </c>
      <c r="E104" s="230">
        <v>36000</v>
      </c>
      <c r="F104" s="230">
        <v>92188</v>
      </c>
      <c r="G104" s="230">
        <v>5062</v>
      </c>
      <c r="H104" s="230">
        <v>97250</v>
      </c>
      <c r="I104" s="230">
        <v>693207</v>
      </c>
      <c r="J104" s="230">
        <v>278328</v>
      </c>
      <c r="K104" s="231">
        <v>414879</v>
      </c>
    </row>
    <row r="105" spans="1:11" ht="15" customHeight="1">
      <c r="A105" s="371"/>
      <c r="B105" s="377" t="s">
        <v>225</v>
      </c>
      <c r="C105" s="378"/>
      <c r="D105" s="230">
        <v>0</v>
      </c>
      <c r="E105" s="230">
        <v>0</v>
      </c>
      <c r="F105" s="230">
        <v>0</v>
      </c>
      <c r="G105" s="230">
        <v>0</v>
      </c>
      <c r="H105" s="230">
        <v>0</v>
      </c>
      <c r="I105" s="230">
        <v>0</v>
      </c>
      <c r="J105" s="230">
        <v>0</v>
      </c>
      <c r="K105" s="231">
        <v>0</v>
      </c>
    </row>
    <row r="106" spans="1:11" ht="15" customHeight="1">
      <c r="A106" s="285">
        <v>4</v>
      </c>
      <c r="B106" s="353" t="s">
        <v>175</v>
      </c>
      <c r="C106" s="354"/>
      <c r="D106" s="230">
        <v>3780721</v>
      </c>
      <c r="E106" s="230">
        <v>1726200</v>
      </c>
      <c r="F106" s="230">
        <v>485580</v>
      </c>
      <c r="G106" s="230">
        <v>28013</v>
      </c>
      <c r="H106" s="230">
        <v>513593</v>
      </c>
      <c r="I106" s="230">
        <v>4929340</v>
      </c>
      <c r="J106" s="230">
        <v>156778</v>
      </c>
      <c r="K106" s="231">
        <v>4772562</v>
      </c>
    </row>
    <row r="107" spans="1:11" ht="15" customHeight="1">
      <c r="A107" s="66">
        <v>5</v>
      </c>
      <c r="B107" s="353" t="s">
        <v>530</v>
      </c>
      <c r="C107" s="354"/>
      <c r="D107" s="230">
        <v>0</v>
      </c>
      <c r="E107" s="230">
        <v>0</v>
      </c>
      <c r="F107" s="230">
        <v>0</v>
      </c>
      <c r="G107" s="230">
        <v>0</v>
      </c>
      <c r="H107" s="230">
        <v>0</v>
      </c>
      <c r="I107" s="230">
        <v>0</v>
      </c>
      <c r="J107" s="230">
        <v>0</v>
      </c>
      <c r="K107" s="231">
        <v>0</v>
      </c>
    </row>
    <row r="108" spans="1:11" ht="17.25" customHeight="1">
      <c r="A108" s="66">
        <v>6</v>
      </c>
      <c r="B108" s="353" t="s">
        <v>226</v>
      </c>
      <c r="C108" s="354"/>
      <c r="D108" s="230">
        <v>0</v>
      </c>
      <c r="E108" s="230">
        <v>0</v>
      </c>
      <c r="F108" s="230">
        <v>0</v>
      </c>
      <c r="G108" s="230">
        <v>0</v>
      </c>
      <c r="H108" s="230">
        <v>0</v>
      </c>
      <c r="I108" s="230">
        <v>0</v>
      </c>
      <c r="J108" s="230">
        <v>0</v>
      </c>
      <c r="K108" s="231">
        <v>0</v>
      </c>
    </row>
    <row r="109" spans="1:11" ht="17.25" customHeight="1">
      <c r="A109" s="66">
        <v>7</v>
      </c>
      <c r="B109" s="353" t="s">
        <v>227</v>
      </c>
      <c r="C109" s="354"/>
      <c r="D109" s="230">
        <v>3709014</v>
      </c>
      <c r="E109" s="230">
        <v>213100</v>
      </c>
      <c r="F109" s="230">
        <v>535410</v>
      </c>
      <c r="G109" s="230">
        <v>34747</v>
      </c>
      <c r="H109" s="230">
        <v>570157</v>
      </c>
      <c r="I109" s="230">
        <v>3386704</v>
      </c>
      <c r="J109" s="230">
        <v>3334834</v>
      </c>
      <c r="K109" s="231">
        <v>51870</v>
      </c>
    </row>
    <row r="110" spans="1:11">
      <c r="A110" s="66">
        <v>8</v>
      </c>
      <c r="B110" s="353" t="s">
        <v>228</v>
      </c>
      <c r="C110" s="354"/>
      <c r="D110" s="230">
        <v>148775</v>
      </c>
      <c r="E110" s="230">
        <v>51700</v>
      </c>
      <c r="F110" s="230">
        <v>13124</v>
      </c>
      <c r="G110" s="230">
        <v>446</v>
      </c>
      <c r="H110" s="230">
        <v>13570</v>
      </c>
      <c r="I110" s="230">
        <v>187351</v>
      </c>
      <c r="J110" s="230">
        <v>0</v>
      </c>
      <c r="K110" s="231">
        <v>187351</v>
      </c>
    </row>
    <row r="111" spans="1:11" ht="20.25" customHeight="1">
      <c r="A111" s="66">
        <v>9</v>
      </c>
      <c r="B111" s="362" t="s">
        <v>229</v>
      </c>
      <c r="C111" s="363"/>
      <c r="D111" s="232">
        <v>11303</v>
      </c>
      <c r="E111" s="232">
        <v>0</v>
      </c>
      <c r="F111" s="232">
        <v>2742</v>
      </c>
      <c r="G111" s="232">
        <v>212</v>
      </c>
      <c r="H111" s="232">
        <v>2954</v>
      </c>
      <c r="I111" s="232">
        <v>8561</v>
      </c>
      <c r="J111" s="232">
        <v>8561</v>
      </c>
      <c r="K111" s="233">
        <v>0</v>
      </c>
    </row>
    <row r="112" spans="1:11" ht="42.75" customHeight="1" thickBot="1">
      <c r="A112" s="364" t="s">
        <v>636</v>
      </c>
      <c r="B112" s="365"/>
      <c r="C112" s="366"/>
      <c r="D112" s="234">
        <v>19523830</v>
      </c>
      <c r="E112" s="234">
        <v>4340100</v>
      </c>
      <c r="F112" s="234">
        <v>2491833</v>
      </c>
      <c r="G112" s="234">
        <v>122360</v>
      </c>
      <c r="H112" s="234">
        <v>2614193</v>
      </c>
      <c r="I112" s="234">
        <v>21369096</v>
      </c>
      <c r="J112" s="234">
        <v>15164948</v>
      </c>
      <c r="K112" s="235">
        <v>6204148</v>
      </c>
    </row>
    <row r="113" spans="1:11">
      <c r="A113" s="67"/>
      <c r="B113" s="2"/>
      <c r="C113" s="2"/>
      <c r="D113" s="200"/>
      <c r="E113" s="200"/>
      <c r="F113" s="200"/>
      <c r="G113" s="200"/>
      <c r="H113" s="200"/>
      <c r="I113" s="200"/>
      <c r="J113" s="200"/>
      <c r="K113" s="200"/>
    </row>
    <row r="114" spans="1:11">
      <c r="A114" s="67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>
      <c r="A115" s="67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>
      <c r="A116" s="67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>
      <c r="A117" s="67"/>
      <c r="B117" s="2"/>
      <c r="C117" s="2"/>
      <c r="D117" s="2"/>
      <c r="E117" s="2"/>
      <c r="F117" s="2"/>
      <c r="G117" s="70"/>
      <c r="H117" s="2"/>
      <c r="I117" s="2"/>
      <c r="J117" s="2"/>
      <c r="K117" s="2"/>
    </row>
    <row r="118" spans="1:11">
      <c r="A118" s="67"/>
      <c r="B118" s="2"/>
      <c r="C118" s="2"/>
      <c r="D118" s="2"/>
      <c r="E118" s="2"/>
      <c r="F118" s="2"/>
      <c r="G118" s="70"/>
      <c r="H118" s="2"/>
      <c r="I118" s="2"/>
      <c r="J118" s="2"/>
      <c r="K118" s="2"/>
    </row>
    <row r="119" spans="1:11">
      <c r="A119" s="67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>
      <c r="A120" s="67"/>
      <c r="B120" s="2"/>
      <c r="C120" s="2"/>
      <c r="E120" s="2"/>
      <c r="F120" s="2"/>
      <c r="G120" s="2"/>
      <c r="H120" s="2"/>
      <c r="I120" s="2"/>
      <c r="J120" s="2"/>
      <c r="K120" s="2"/>
    </row>
    <row r="121" spans="1:11">
      <c r="A121" s="67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>
      <c r="A122" s="67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>
      <c r="A123" s="67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>
      <c r="A124" s="67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>
      <c r="A125" s="67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>
      <c r="A126" s="67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>
      <c r="A127" s="67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>
      <c r="A128" s="67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>
      <c r="A129" s="67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>
      <c r="A130" s="67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>
      <c r="A131" s="67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>
      <c r="A132" s="67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>
      <c r="A133" s="67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>
      <c r="A134" s="67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>
      <c r="A135" s="67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>
      <c r="A136" s="67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>
      <c r="A137" s="67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>
      <c r="A138" s="67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>
      <c r="A139" s="67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>
      <c r="A140" s="67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>
      <c r="A141" s="67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>
      <c r="A142" s="67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>
      <c r="A143" s="67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>
      <c r="A144" s="67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>
      <c r="A145" s="67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>
      <c r="A146" s="67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>
      <c r="A147" s="67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>
      <c r="A148" s="67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>
      <c r="A149" s="67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>
      <c r="A150" s="67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>
      <c r="A151" s="67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>
      <c r="A152" s="67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>
      <c r="A153" s="67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>
      <c r="A154" s="67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>
      <c r="A155" s="67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>
      <c r="A156" s="67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>
      <c r="A157" s="67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>
      <c r="A158" s="67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>
      <c r="A159" s="67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>
      <c r="A160" s="67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>
      <c r="A161" s="67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>
      <c r="A162" s="67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>
      <c r="A163" s="67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>
      <c r="A164" s="67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>
      <c r="A165" s="67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>
      <c r="A166" s="67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>
      <c r="A167" s="67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>
      <c r="A168" s="67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>
      <c r="A169" s="67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>
      <c r="A170" s="67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>
      <c r="A171" s="67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>
      <c r="A172" s="67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>
      <c r="A173" s="67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>
      <c r="A174" s="67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>
      <c r="A175" s="67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>
      <c r="A176" s="67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>
      <c r="A177" s="67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>
      <c r="A178" s="67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>
      <c r="A179" s="67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>
      <c r="A180" s="67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>
      <c r="A181" s="67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>
      <c r="A182" s="67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>
      <c r="A183" s="67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>
      <c r="A184" s="67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>
      <c r="A185" s="67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>
      <c r="A186" s="67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>
      <c r="A187" s="67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>
      <c r="A188" s="67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>
      <c r="A189" s="67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>
      <c r="A190" s="67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>
      <c r="A191" s="67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>
      <c r="A192" s="67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>
      <c r="A193" s="67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>
      <c r="A194" s="67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>
      <c r="A195" s="67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>
      <c r="A196" s="67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>
      <c r="A197" s="67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>
      <c r="A198" s="67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>
      <c r="A199" s="67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>
      <c r="A200" s="67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>
      <c r="A201" s="67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>
      <c r="A202" s="67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>
      <c r="A203" s="67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>
      <c r="A204" s="67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>
      <c r="A205" s="67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>
      <c r="A206" s="67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>
      <c r="A207" s="67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>
      <c r="A208" s="67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>
      <c r="A209" s="67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>
      <c r="A210" s="67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>
      <c r="A211" s="67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>
      <c r="A212" s="67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>
      <c r="A213" s="67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>
      <c r="A214" s="67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>
      <c r="A215" s="67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>
      <c r="A216" s="67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>
      <c r="A217" s="67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>
      <c r="A218" s="67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>
      <c r="A219" s="67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>
      <c r="A220" s="67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>
      <c r="A221" s="67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>
      <c r="A222" s="67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>
      <c r="A223" s="67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>
      <c r="A224" s="67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>
      <c r="A225" s="67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>
      <c r="A226" s="67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>
      <c r="A227" s="67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>
      <c r="A228" s="67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>
      <c r="A229" s="67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>
      <c r="A230" s="67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>
      <c r="A231" s="67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>
      <c r="A232" s="67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>
      <c r="A233" s="67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>
      <c r="A234" s="67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>
      <c r="A235" s="67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>
      <c r="A236" s="67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>
      <c r="A237" s="67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>
      <c r="A238" s="67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>
      <c r="A239" s="67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>
      <c r="A240" s="67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>
      <c r="A241" s="67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>
      <c r="A242" s="67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>
      <c r="A243" s="67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>
      <c r="A244" s="67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>
      <c r="A245" s="67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>
      <c r="A246" s="67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>
      <c r="A247" s="67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>
      <c r="A248" s="67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>
      <c r="A249" s="67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>
      <c r="A250" s="67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>
      <c r="A251" s="67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>
      <c r="A252" s="67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>
      <c r="A253" s="67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>
      <c r="A254" s="67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>
      <c r="A255" s="67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>
      <c r="A256" s="67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>
      <c r="A257" s="67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>
      <c r="A258" s="67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>
      <c r="A259" s="67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>
      <c r="A260" s="67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>
      <c r="A261" s="67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>
      <c r="A262" s="67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>
      <c r="A263" s="67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>
      <c r="A264" s="67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>
      <c r="A265" s="67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>
      <c r="A266" s="67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>
      <c r="A267" s="67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>
      <c r="A268" s="67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>
      <c r="A269" s="67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>
      <c r="A270" s="67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>
      <c r="A271" s="67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>
      <c r="A272" s="67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>
      <c r="A273" s="67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>
      <c r="A274" s="67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>
      <c r="A275" s="67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>
      <c r="A276" s="67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>
      <c r="A277" s="67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>
      <c r="A278" s="67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>
      <c r="A279" s="67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>
      <c r="A280" s="67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>
      <c r="A281" s="67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>
      <c r="A282" s="67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>
      <c r="A283" s="67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>
      <c r="A284" s="67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>
      <c r="A285" s="67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>
      <c r="A286" s="67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>
      <c r="A287" s="67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>
      <c r="A288" s="67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>
      <c r="A289" s="67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>
      <c r="A290" s="67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>
      <c r="A291" s="67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>
      <c r="A292" s="67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>
      <c r="A293" s="67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>
      <c r="A294" s="67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>
      <c r="A295" s="67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>
      <c r="A296" s="67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>
      <c r="A297" s="67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>
      <c r="A298" s="67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>
      <c r="A299" s="67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>
      <c r="A300" s="67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>
      <c r="A301" s="67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>
      <c r="A302" s="67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>
      <c r="A303" s="67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>
      <c r="A304" s="67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>
      <c r="A305" s="67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>
      <c r="A306" s="67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>
      <c r="A307" s="67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>
      <c r="A308" s="67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>
      <c r="A309" s="67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>
      <c r="A310" s="67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>
      <c r="A311" s="67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>
      <c r="A312" s="67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>
      <c r="A313" s="67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>
      <c r="A314" s="67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>
      <c r="A315" s="67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>
      <c r="A316" s="67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>
      <c r="A317" s="67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>
      <c r="A318" s="67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>
      <c r="A319" s="67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>
      <c r="A320" s="67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>
      <c r="A321" s="67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>
      <c r="A322" s="67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>
      <c r="A323" s="67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>
      <c r="A324" s="67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>
      <c r="A325" s="67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>
      <c r="A326" s="67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>
      <c r="A327" s="67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>
      <c r="A328" s="67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>
      <c r="A329" s="67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>
      <c r="A330" s="67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>
      <c r="A331" s="67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>
      <c r="A332" s="67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>
      <c r="A333" s="67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>
      <c r="A334" s="67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>
      <c r="A335" s="67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>
      <c r="A336" s="67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>
      <c r="A337" s="67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>
      <c r="A338" s="67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>
      <c r="A339" s="67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>
      <c r="A340" s="67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>
      <c r="A341" s="67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>
      <c r="A342" s="67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>
      <c r="A343" s="67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>
      <c r="A344" s="67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>
      <c r="A345" s="67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>
      <c r="A346" s="67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>
      <c r="A347" s="67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>
      <c r="A348" s="67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>
      <c r="A349" s="67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>
      <c r="A350" s="67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>
      <c r="A351" s="67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>
      <c r="A352" s="67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>
      <c r="A353" s="67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>
      <c r="A354" s="67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>
      <c r="A355" s="67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>
      <c r="A356" s="67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>
      <c r="A357" s="67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>
      <c r="A358" s="67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>
      <c r="A359" s="67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>
      <c r="A360" s="67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>
      <c r="A361" s="67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>
      <c r="A362" s="67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>
      <c r="A363" s="67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>
      <c r="A364" s="67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>
      <c r="A365" s="67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>
      <c r="A366" s="67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>
      <c r="A367" s="67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>
      <c r="A368" s="67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>
      <c r="A369" s="67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>
      <c r="A370" s="67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>
      <c r="A371" s="67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>
      <c r="A372" s="67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>
      <c r="A373" s="67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>
      <c r="A374" s="67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>
      <c r="A375" s="67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>
      <c r="A376" s="67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>
      <c r="A377" s="67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>
      <c r="A378" s="67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>
      <c r="A379" s="67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>
      <c r="A380" s="67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>
      <c r="A381" s="67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>
      <c r="A382" s="67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>
      <c r="A383" s="67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>
      <c r="A384" s="67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>
      <c r="A385" s="67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>
      <c r="A386" s="67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>
      <c r="A387" s="67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>
      <c r="A388" s="67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>
      <c r="A389" s="67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>
      <c r="A390" s="67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>
      <c r="A391" s="67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>
      <c r="A392" s="67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>
      <c r="A393" s="67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>
      <c r="A394" s="67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>
      <c r="A395" s="67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>
      <c r="A396" s="67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1:11">
      <c r="A397" s="67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1:11">
      <c r="A398" s="67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1">
      <c r="A399" s="67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1:11">
      <c r="A400" s="67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1:11">
      <c r="A401" s="67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1:11">
      <c r="A402" s="67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1:11">
      <c r="A403" s="67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1:11">
      <c r="A404" s="67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1:11">
      <c r="A405" s="67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1:11">
      <c r="A406" s="67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1:11">
      <c r="A407" s="67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1:11">
      <c r="A408" s="67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1:11">
      <c r="A409" s="67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1:11">
      <c r="A410" s="67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1:11">
      <c r="A411" s="67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1:11">
      <c r="A412" s="67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1:11">
      <c r="A413" s="67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1:11">
      <c r="A414" s="67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1:11">
      <c r="A415" s="67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1:11">
      <c r="A416" s="67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1:11">
      <c r="A417" s="67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1:11">
      <c r="A418" s="67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11">
      <c r="A419" s="67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1:11">
      <c r="A420" s="67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1:11">
      <c r="A421" s="67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1:11">
      <c r="A422" s="67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1:11">
      <c r="A423" s="67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1:11">
      <c r="A424" s="67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1:11">
      <c r="A425" s="67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1:11">
      <c r="A426" s="67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1:11">
      <c r="A427" s="67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1:11">
      <c r="A428" s="67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1:11">
      <c r="A429" s="67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1:11">
      <c r="A430" s="67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1:11">
      <c r="A431" s="67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1:11">
      <c r="A432" s="67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1:11">
      <c r="A433" s="67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1:11">
      <c r="A434" s="67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1:11">
      <c r="A435" s="67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1:11">
      <c r="A436" s="67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1:11">
      <c r="A437" s="67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1:11">
      <c r="A438" s="67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1:11">
      <c r="A439" s="67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1:11">
      <c r="A440" s="67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1:11">
      <c r="A441" s="67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11">
      <c r="A442" s="67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1:11">
      <c r="A443" s="67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1:11">
      <c r="A444" s="67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1:11">
      <c r="A445" s="67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1:11">
      <c r="A446" s="67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1:11">
      <c r="A447" s="67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1:11">
      <c r="A448" s="67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1:11">
      <c r="A449" s="67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1:11">
      <c r="A450" s="67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1:11">
      <c r="A451" s="67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1:11">
      <c r="A452" s="67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1:11">
      <c r="A453" s="67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1:11">
      <c r="A454" s="67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1:11">
      <c r="A455" s="67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1:11">
      <c r="A456" s="67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1:11">
      <c r="A457" s="67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1:11">
      <c r="A458" s="67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1:11">
      <c r="A459" s="67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1:11">
      <c r="A460" s="67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1:11">
      <c r="A461" s="67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1:11">
      <c r="A462" s="67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1:11">
      <c r="A463" s="67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1:11">
      <c r="A464" s="67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1:11">
      <c r="A465" s="67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1:11">
      <c r="A466" s="67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1:11">
      <c r="A467" s="67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1:11">
      <c r="A468" s="67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1:11">
      <c r="A469" s="67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1:11">
      <c r="A470" s="67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1:11">
      <c r="A471" s="67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1:11">
      <c r="A472" s="67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1:11">
      <c r="A473" s="67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1:11">
      <c r="A474" s="67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1:11">
      <c r="A475" s="67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1:11">
      <c r="A476" s="67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1:11">
      <c r="A477" s="67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1:11">
      <c r="A478" s="67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1:11">
      <c r="A479" s="67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1:11">
      <c r="A480" s="67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1:11">
      <c r="A481" s="67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1:11">
      <c r="A482" s="67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1:11">
      <c r="A483" s="67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1:11">
      <c r="A484" s="67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1:11">
      <c r="A485" s="67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1:11">
      <c r="A486" s="67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1:11">
      <c r="A487" s="67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1:11">
      <c r="A488" s="67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1:11">
      <c r="A489" s="67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1:11">
      <c r="A490" s="67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1:11">
      <c r="A491" s="67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1:11">
      <c r="A492" s="67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1:11">
      <c r="A493" s="67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1:11">
      <c r="A494" s="67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1:11">
      <c r="A495" s="67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1:11">
      <c r="A496" s="67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1:11">
      <c r="A497" s="67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1:11">
      <c r="A498" s="67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1:11">
      <c r="A499" s="67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1:11">
      <c r="A500" s="67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1:11">
      <c r="A501" s="67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1:11">
      <c r="A502" s="67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1:11">
      <c r="A503" s="67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1:11">
      <c r="A504" s="67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1:11">
      <c r="A505" s="67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1:11">
      <c r="A506" s="67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1:11">
      <c r="A507" s="67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1:11">
      <c r="A508" s="67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>
      <c r="A509" s="67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>
      <c r="A510" s="67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>
      <c r="A511" s="67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>
      <c r="A512" s="67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>
      <c r="A513" s="67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>
      <c r="A514" s="67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>
      <c r="A515" s="67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>
      <c r="A516" s="67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>
      <c r="A517" s="67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>
      <c r="A518" s="67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>
      <c r="A519" s="67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>
      <c r="A520" s="67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>
      <c r="A521" s="67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1:11">
      <c r="A522" s="67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1:11">
      <c r="A523" s="67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1:11">
      <c r="A524" s="67"/>
      <c r="B524" s="2"/>
      <c r="C524" s="2"/>
      <c r="D524" s="2"/>
      <c r="E524" s="2"/>
      <c r="F524" s="2"/>
      <c r="G524" s="2"/>
      <c r="H524" s="2"/>
      <c r="I524" s="2"/>
      <c r="J524" s="2"/>
      <c r="K524" s="2"/>
    </row>
  </sheetData>
  <mergeCells count="122">
    <mergeCell ref="B16:C16"/>
    <mergeCell ref="B21:C21"/>
    <mergeCell ref="A21:A26"/>
    <mergeCell ref="A13:A15"/>
    <mergeCell ref="A16:A19"/>
    <mergeCell ref="B80:C80"/>
    <mergeCell ref="B81:C81"/>
    <mergeCell ref="A52:A54"/>
    <mergeCell ref="B29:C29"/>
    <mergeCell ref="B40:C40"/>
    <mergeCell ref="B66:C66"/>
    <mergeCell ref="B62:C62"/>
    <mergeCell ref="B79:C79"/>
    <mergeCell ref="B43:C43"/>
    <mergeCell ref="B41:C41"/>
    <mergeCell ref="B42:C42"/>
    <mergeCell ref="B44:C44"/>
    <mergeCell ref="A27:A44"/>
    <mergeCell ref="B57:C57"/>
    <mergeCell ref="B56:C56"/>
    <mergeCell ref="B53:C53"/>
    <mergeCell ref="B54:C54"/>
    <mergeCell ref="B28:C28"/>
    <mergeCell ref="B52:C52"/>
    <mergeCell ref="B55:C55"/>
    <mergeCell ref="B48:C48"/>
    <mergeCell ref="B49:C49"/>
    <mergeCell ref="B50:C50"/>
    <mergeCell ref="B51:C51"/>
    <mergeCell ref="B32:C32"/>
    <mergeCell ref="B31:C31"/>
    <mergeCell ref="K6:K8"/>
    <mergeCell ref="A9:A10"/>
    <mergeCell ref="B9:C9"/>
    <mergeCell ref="B10:C10"/>
    <mergeCell ref="A1:K1"/>
    <mergeCell ref="A4:C8"/>
    <mergeCell ref="D4:D6"/>
    <mergeCell ref="E4:E6"/>
    <mergeCell ref="F4:H5"/>
    <mergeCell ref="I4:I6"/>
    <mergeCell ref="J4:K5"/>
    <mergeCell ref="F6:F7"/>
    <mergeCell ref="G6:G7"/>
    <mergeCell ref="H6:H7"/>
    <mergeCell ref="J6:J8"/>
    <mergeCell ref="B11:C11"/>
    <mergeCell ref="B60:C60"/>
    <mergeCell ref="B59:C59"/>
    <mergeCell ref="B58:C58"/>
    <mergeCell ref="B47:C47"/>
    <mergeCell ref="B35:C35"/>
    <mergeCell ref="B67:C67"/>
    <mergeCell ref="B65:C65"/>
    <mergeCell ref="B27:C27"/>
    <mergeCell ref="B46:C46"/>
    <mergeCell ref="B45:C45"/>
    <mergeCell ref="B39:C39"/>
    <mergeCell ref="B38:C38"/>
    <mergeCell ref="B37:C37"/>
    <mergeCell ref="B36:C36"/>
    <mergeCell ref="B13:C13"/>
    <mergeCell ref="B64:C64"/>
    <mergeCell ref="B63:C63"/>
    <mergeCell ref="B61:C61"/>
    <mergeCell ref="B12:C12"/>
    <mergeCell ref="B20:C20"/>
    <mergeCell ref="B34:C34"/>
    <mergeCell ref="B33:C33"/>
    <mergeCell ref="B30:C30"/>
    <mergeCell ref="J95:K96"/>
    <mergeCell ref="J97:J99"/>
    <mergeCell ref="K97:K99"/>
    <mergeCell ref="A92:C92"/>
    <mergeCell ref="A94:D94"/>
    <mergeCell ref="A64:A65"/>
    <mergeCell ref="J75:J77"/>
    <mergeCell ref="K75:K77"/>
    <mergeCell ref="A68:C68"/>
    <mergeCell ref="A72:C72"/>
    <mergeCell ref="A73:C77"/>
    <mergeCell ref="D73:D75"/>
    <mergeCell ref="E73:E75"/>
    <mergeCell ref="F73:H74"/>
    <mergeCell ref="I73:I75"/>
    <mergeCell ref="J73:K74"/>
    <mergeCell ref="F75:F76"/>
    <mergeCell ref="G75:G76"/>
    <mergeCell ref="H75:H76"/>
    <mergeCell ref="B82:C82"/>
    <mergeCell ref="B78:C78"/>
    <mergeCell ref="B111:C111"/>
    <mergeCell ref="A112:C112"/>
    <mergeCell ref="B100:C100"/>
    <mergeCell ref="A102:A105"/>
    <mergeCell ref="B102:C102"/>
    <mergeCell ref="B103:C103"/>
    <mergeCell ref="B104:C104"/>
    <mergeCell ref="B105:C105"/>
    <mergeCell ref="B106:C106"/>
    <mergeCell ref="B108:C108"/>
    <mergeCell ref="B109:C109"/>
    <mergeCell ref="B110:C110"/>
    <mergeCell ref="B83:C83"/>
    <mergeCell ref="B84:C84"/>
    <mergeCell ref="B85:C85"/>
    <mergeCell ref="B91:C91"/>
    <mergeCell ref="B90:C90"/>
    <mergeCell ref="B89:C89"/>
    <mergeCell ref="B88:C88"/>
    <mergeCell ref="B87:C87"/>
    <mergeCell ref="B86:C86"/>
    <mergeCell ref="I95:I97"/>
    <mergeCell ref="F97:F98"/>
    <mergeCell ref="G97:G98"/>
    <mergeCell ref="H97:H98"/>
    <mergeCell ref="A95:C99"/>
    <mergeCell ref="D95:D97"/>
    <mergeCell ref="E95:E97"/>
    <mergeCell ref="F95:H96"/>
    <mergeCell ref="B107:C107"/>
    <mergeCell ref="B101:C101"/>
  </mergeCells>
  <phoneticPr fontId="18"/>
  <conditionalFormatting sqref="I9">
    <cfRule type="cellIs" dxfId="2" priority="4" stopIfTrue="1" operator="notEqual">
      <formula>SUM($J$9:$K$9)</formula>
    </cfRule>
  </conditionalFormatting>
  <conditionalFormatting sqref="I24:I52 I56 I58:I62 I64 I93 I103:I112">
    <cfRule type="cellIs" dxfId="1" priority="3" stopIfTrue="1" operator="notEqual">
      <formula>SUM(J24:K24)</formula>
    </cfRule>
  </conditionalFormatting>
  <conditionalFormatting sqref="I78:I91">
    <cfRule type="cellIs" dxfId="0" priority="1" stopIfTrue="1" operator="notEqual">
      <formula>SUM(J78:K78)</formula>
    </cfRule>
  </conditionalFormatting>
  <printOptions horizontalCentered="1"/>
  <pageMargins left="0.6692913385826772" right="0.6692913385826772" top="0.59055118110236227" bottom="0.59055118110236227" header="0" footer="0"/>
  <pageSetup paperSize="9" scale="83" fitToHeight="0" orientation="portrait" r:id="rId1"/>
  <headerFooter alignWithMargins="0"/>
  <rowBreaks count="1" manualBreakCount="1">
    <brk id="70" max="10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10"/>
  </sheetPr>
  <dimension ref="A1:AT75"/>
  <sheetViews>
    <sheetView workbookViewId="0"/>
  </sheetViews>
  <sheetFormatPr defaultRowHeight="16.5"/>
  <cols>
    <col min="1" max="1" width="9" style="3"/>
    <col min="2" max="2" width="20.75" style="3" customWidth="1"/>
    <col min="3" max="3" width="8.6640625" style="3" bestFit="1" customWidth="1"/>
    <col min="4" max="6" width="4.83203125" style="3" bestFit="1" customWidth="1"/>
    <col min="7" max="7" width="8.6640625" style="3" bestFit="1" customWidth="1"/>
    <col min="8" max="8" width="13.6640625" style="3" bestFit="1" customWidth="1"/>
    <col min="9" max="9" width="11.1640625" style="3" bestFit="1" customWidth="1"/>
    <col min="10" max="10" width="4.83203125" style="3" bestFit="1" customWidth="1"/>
    <col min="11" max="11" width="11.1640625" style="3" bestFit="1" customWidth="1"/>
    <col min="12" max="12" width="9.83203125" style="3" bestFit="1" customWidth="1"/>
    <col min="13" max="13" width="13.6640625" style="3" bestFit="1" customWidth="1"/>
    <col min="14" max="15" width="11.1640625" style="3" bestFit="1" customWidth="1"/>
    <col min="16" max="16" width="13.6640625" style="3" bestFit="1" customWidth="1"/>
    <col min="17" max="17" width="4.83203125" style="3" bestFit="1" customWidth="1"/>
    <col min="18" max="18" width="9.83203125" style="3" bestFit="1" customWidth="1"/>
    <col min="19" max="19" width="11.1640625" style="3" bestFit="1" customWidth="1"/>
    <col min="20" max="20" width="13.6640625" style="3" bestFit="1" customWidth="1"/>
    <col min="21" max="21" width="16.6640625" style="3" bestFit="1" customWidth="1"/>
    <col min="22" max="22" width="15.1640625" style="3" bestFit="1" customWidth="1"/>
    <col min="23" max="23" width="4.83203125" style="3" bestFit="1" customWidth="1"/>
    <col min="24" max="24" width="15.1640625" style="3" bestFit="1" customWidth="1"/>
    <col min="25" max="25" width="13.6640625" style="3" bestFit="1" customWidth="1"/>
    <col min="26" max="26" width="15.1640625" style="3" bestFit="1" customWidth="1"/>
    <col min="27" max="27" width="13.6640625" style="3" bestFit="1" customWidth="1"/>
    <col min="28" max="28" width="15.1640625" style="3" bestFit="1" customWidth="1"/>
    <col min="29" max="30" width="16.6640625" style="3" bestFit="1" customWidth="1"/>
    <col min="31" max="31" width="15.1640625" style="3" bestFit="1" customWidth="1"/>
    <col min="32" max="33" width="16.6640625" style="3" bestFit="1" customWidth="1"/>
    <col min="34" max="34" width="11.1640625" style="3" bestFit="1" customWidth="1"/>
    <col min="35" max="36" width="4.83203125" style="3" bestFit="1" customWidth="1"/>
    <col min="37" max="37" width="9.83203125" style="3" bestFit="1" customWidth="1"/>
    <col min="38" max="38" width="8.6640625" style="3" bestFit="1" customWidth="1"/>
    <col min="39" max="39" width="9.83203125" style="3" bestFit="1" customWidth="1"/>
    <col min="40" max="40" width="4.83203125" style="3" bestFit="1" customWidth="1"/>
    <col min="41" max="42" width="9.83203125" style="3" bestFit="1" customWidth="1"/>
    <col min="43" max="45" width="4.83203125" style="3" bestFit="1" customWidth="1"/>
    <col min="46" max="46" width="9.83203125" style="3" bestFit="1" customWidth="1"/>
    <col min="47" max="257" width="9" style="3"/>
    <col min="258" max="258" width="20.75" style="3" customWidth="1"/>
    <col min="259" max="259" width="8.6640625" style="3" bestFit="1" customWidth="1"/>
    <col min="260" max="262" width="4.83203125" style="3" bestFit="1" customWidth="1"/>
    <col min="263" max="263" width="8.6640625" style="3" bestFit="1" customWidth="1"/>
    <col min="264" max="264" width="13.6640625" style="3" bestFit="1" customWidth="1"/>
    <col min="265" max="265" width="11.1640625" style="3" bestFit="1" customWidth="1"/>
    <col min="266" max="266" width="4.83203125" style="3" bestFit="1" customWidth="1"/>
    <col min="267" max="267" width="11.1640625" style="3" bestFit="1" customWidth="1"/>
    <col min="268" max="268" width="9.83203125" style="3" bestFit="1" customWidth="1"/>
    <col min="269" max="269" width="13.6640625" style="3" bestFit="1" customWidth="1"/>
    <col min="270" max="271" width="11.1640625" style="3" bestFit="1" customWidth="1"/>
    <col min="272" max="272" width="13.6640625" style="3" bestFit="1" customWidth="1"/>
    <col min="273" max="273" width="4.83203125" style="3" bestFit="1" customWidth="1"/>
    <col min="274" max="274" width="9.83203125" style="3" bestFit="1" customWidth="1"/>
    <col min="275" max="275" width="11.1640625" style="3" bestFit="1" customWidth="1"/>
    <col min="276" max="276" width="13.6640625" style="3" bestFit="1" customWidth="1"/>
    <col min="277" max="277" width="16.6640625" style="3" bestFit="1" customWidth="1"/>
    <col min="278" max="278" width="15.1640625" style="3" bestFit="1" customWidth="1"/>
    <col min="279" max="279" width="4.83203125" style="3" bestFit="1" customWidth="1"/>
    <col min="280" max="280" width="15.1640625" style="3" bestFit="1" customWidth="1"/>
    <col min="281" max="281" width="13.6640625" style="3" bestFit="1" customWidth="1"/>
    <col min="282" max="282" width="15.1640625" style="3" bestFit="1" customWidth="1"/>
    <col min="283" max="283" width="13.6640625" style="3" bestFit="1" customWidth="1"/>
    <col min="284" max="284" width="15.1640625" style="3" bestFit="1" customWidth="1"/>
    <col min="285" max="286" width="16.6640625" style="3" bestFit="1" customWidth="1"/>
    <col min="287" max="287" width="15.1640625" style="3" bestFit="1" customWidth="1"/>
    <col min="288" max="289" width="16.6640625" style="3" bestFit="1" customWidth="1"/>
    <col min="290" max="290" width="11.1640625" style="3" bestFit="1" customWidth="1"/>
    <col min="291" max="292" width="4.83203125" style="3" bestFit="1" customWidth="1"/>
    <col min="293" max="293" width="9.83203125" style="3" bestFit="1" customWidth="1"/>
    <col min="294" max="294" width="8.6640625" style="3" bestFit="1" customWidth="1"/>
    <col min="295" max="295" width="9.83203125" style="3" bestFit="1" customWidth="1"/>
    <col min="296" max="296" width="4.83203125" style="3" bestFit="1" customWidth="1"/>
    <col min="297" max="298" width="9.83203125" style="3" bestFit="1" customWidth="1"/>
    <col min="299" max="301" width="4.83203125" style="3" bestFit="1" customWidth="1"/>
    <col min="302" max="302" width="9.83203125" style="3" bestFit="1" customWidth="1"/>
    <col min="303" max="513" width="9" style="3"/>
    <col min="514" max="514" width="20.75" style="3" customWidth="1"/>
    <col min="515" max="515" width="8.6640625" style="3" bestFit="1" customWidth="1"/>
    <col min="516" max="518" width="4.83203125" style="3" bestFit="1" customWidth="1"/>
    <col min="519" max="519" width="8.6640625" style="3" bestFit="1" customWidth="1"/>
    <col min="520" max="520" width="13.6640625" style="3" bestFit="1" customWidth="1"/>
    <col min="521" max="521" width="11.1640625" style="3" bestFit="1" customWidth="1"/>
    <col min="522" max="522" width="4.83203125" style="3" bestFit="1" customWidth="1"/>
    <col min="523" max="523" width="11.1640625" style="3" bestFit="1" customWidth="1"/>
    <col min="524" max="524" width="9.83203125" style="3" bestFit="1" customWidth="1"/>
    <col min="525" max="525" width="13.6640625" style="3" bestFit="1" customWidth="1"/>
    <col min="526" max="527" width="11.1640625" style="3" bestFit="1" customWidth="1"/>
    <col min="528" max="528" width="13.6640625" style="3" bestFit="1" customWidth="1"/>
    <col min="529" max="529" width="4.83203125" style="3" bestFit="1" customWidth="1"/>
    <col min="530" max="530" width="9.83203125" style="3" bestFit="1" customWidth="1"/>
    <col min="531" max="531" width="11.1640625" style="3" bestFit="1" customWidth="1"/>
    <col min="532" max="532" width="13.6640625" style="3" bestFit="1" customWidth="1"/>
    <col min="533" max="533" width="16.6640625" style="3" bestFit="1" customWidth="1"/>
    <col min="534" max="534" width="15.1640625" style="3" bestFit="1" customWidth="1"/>
    <col min="535" max="535" width="4.83203125" style="3" bestFit="1" customWidth="1"/>
    <col min="536" max="536" width="15.1640625" style="3" bestFit="1" customWidth="1"/>
    <col min="537" max="537" width="13.6640625" style="3" bestFit="1" customWidth="1"/>
    <col min="538" max="538" width="15.1640625" style="3" bestFit="1" customWidth="1"/>
    <col min="539" max="539" width="13.6640625" style="3" bestFit="1" customWidth="1"/>
    <col min="540" max="540" width="15.1640625" style="3" bestFit="1" customWidth="1"/>
    <col min="541" max="542" width="16.6640625" style="3" bestFit="1" customWidth="1"/>
    <col min="543" max="543" width="15.1640625" style="3" bestFit="1" customWidth="1"/>
    <col min="544" max="545" width="16.6640625" style="3" bestFit="1" customWidth="1"/>
    <col min="546" max="546" width="11.1640625" style="3" bestFit="1" customWidth="1"/>
    <col min="547" max="548" width="4.83203125" style="3" bestFit="1" customWidth="1"/>
    <col min="549" max="549" width="9.83203125" style="3" bestFit="1" customWidth="1"/>
    <col min="550" max="550" width="8.6640625" style="3" bestFit="1" customWidth="1"/>
    <col min="551" max="551" width="9.83203125" style="3" bestFit="1" customWidth="1"/>
    <col min="552" max="552" width="4.83203125" style="3" bestFit="1" customWidth="1"/>
    <col min="553" max="554" width="9.83203125" style="3" bestFit="1" customWidth="1"/>
    <col min="555" max="557" width="4.83203125" style="3" bestFit="1" customWidth="1"/>
    <col min="558" max="558" width="9.83203125" style="3" bestFit="1" customWidth="1"/>
    <col min="559" max="769" width="9" style="3"/>
    <col min="770" max="770" width="20.75" style="3" customWidth="1"/>
    <col min="771" max="771" width="8.6640625" style="3" bestFit="1" customWidth="1"/>
    <col min="772" max="774" width="4.83203125" style="3" bestFit="1" customWidth="1"/>
    <col min="775" max="775" width="8.6640625" style="3" bestFit="1" customWidth="1"/>
    <col min="776" max="776" width="13.6640625" style="3" bestFit="1" customWidth="1"/>
    <col min="777" max="777" width="11.1640625" style="3" bestFit="1" customWidth="1"/>
    <col min="778" max="778" width="4.83203125" style="3" bestFit="1" customWidth="1"/>
    <col min="779" max="779" width="11.1640625" style="3" bestFit="1" customWidth="1"/>
    <col min="780" max="780" width="9.83203125" style="3" bestFit="1" customWidth="1"/>
    <col min="781" max="781" width="13.6640625" style="3" bestFit="1" customWidth="1"/>
    <col min="782" max="783" width="11.1640625" style="3" bestFit="1" customWidth="1"/>
    <col min="784" max="784" width="13.6640625" style="3" bestFit="1" customWidth="1"/>
    <col min="785" max="785" width="4.83203125" style="3" bestFit="1" customWidth="1"/>
    <col min="786" max="786" width="9.83203125" style="3" bestFit="1" customWidth="1"/>
    <col min="787" max="787" width="11.1640625" style="3" bestFit="1" customWidth="1"/>
    <col min="788" max="788" width="13.6640625" style="3" bestFit="1" customWidth="1"/>
    <col min="789" max="789" width="16.6640625" style="3" bestFit="1" customWidth="1"/>
    <col min="790" max="790" width="15.1640625" style="3" bestFit="1" customWidth="1"/>
    <col min="791" max="791" width="4.83203125" style="3" bestFit="1" customWidth="1"/>
    <col min="792" max="792" width="15.1640625" style="3" bestFit="1" customWidth="1"/>
    <col min="793" max="793" width="13.6640625" style="3" bestFit="1" customWidth="1"/>
    <col min="794" max="794" width="15.1640625" style="3" bestFit="1" customWidth="1"/>
    <col min="795" max="795" width="13.6640625" style="3" bestFit="1" customWidth="1"/>
    <col min="796" max="796" width="15.1640625" style="3" bestFit="1" customWidth="1"/>
    <col min="797" max="798" width="16.6640625" style="3" bestFit="1" customWidth="1"/>
    <col min="799" max="799" width="15.1640625" style="3" bestFit="1" customWidth="1"/>
    <col min="800" max="801" width="16.6640625" style="3" bestFit="1" customWidth="1"/>
    <col min="802" max="802" width="11.1640625" style="3" bestFit="1" customWidth="1"/>
    <col min="803" max="804" width="4.83203125" style="3" bestFit="1" customWidth="1"/>
    <col min="805" max="805" width="9.83203125" style="3" bestFit="1" customWidth="1"/>
    <col min="806" max="806" width="8.6640625" style="3" bestFit="1" customWidth="1"/>
    <col min="807" max="807" width="9.83203125" style="3" bestFit="1" customWidth="1"/>
    <col min="808" max="808" width="4.83203125" style="3" bestFit="1" customWidth="1"/>
    <col min="809" max="810" width="9.83203125" style="3" bestFit="1" customWidth="1"/>
    <col min="811" max="813" width="4.83203125" style="3" bestFit="1" customWidth="1"/>
    <col min="814" max="814" width="9.83203125" style="3" bestFit="1" customWidth="1"/>
    <col min="815" max="1025" width="9" style="3"/>
    <col min="1026" max="1026" width="20.75" style="3" customWidth="1"/>
    <col min="1027" max="1027" width="8.6640625" style="3" bestFit="1" customWidth="1"/>
    <col min="1028" max="1030" width="4.83203125" style="3" bestFit="1" customWidth="1"/>
    <col min="1031" max="1031" width="8.6640625" style="3" bestFit="1" customWidth="1"/>
    <col min="1032" max="1032" width="13.6640625" style="3" bestFit="1" customWidth="1"/>
    <col min="1033" max="1033" width="11.1640625" style="3" bestFit="1" customWidth="1"/>
    <col min="1034" max="1034" width="4.83203125" style="3" bestFit="1" customWidth="1"/>
    <col min="1035" max="1035" width="11.1640625" style="3" bestFit="1" customWidth="1"/>
    <col min="1036" max="1036" width="9.83203125" style="3" bestFit="1" customWidth="1"/>
    <col min="1037" max="1037" width="13.6640625" style="3" bestFit="1" customWidth="1"/>
    <col min="1038" max="1039" width="11.1640625" style="3" bestFit="1" customWidth="1"/>
    <col min="1040" max="1040" width="13.6640625" style="3" bestFit="1" customWidth="1"/>
    <col min="1041" max="1041" width="4.83203125" style="3" bestFit="1" customWidth="1"/>
    <col min="1042" max="1042" width="9.83203125" style="3" bestFit="1" customWidth="1"/>
    <col min="1043" max="1043" width="11.1640625" style="3" bestFit="1" customWidth="1"/>
    <col min="1044" max="1044" width="13.6640625" style="3" bestFit="1" customWidth="1"/>
    <col min="1045" max="1045" width="16.6640625" style="3" bestFit="1" customWidth="1"/>
    <col min="1046" max="1046" width="15.1640625" style="3" bestFit="1" customWidth="1"/>
    <col min="1047" max="1047" width="4.83203125" style="3" bestFit="1" customWidth="1"/>
    <col min="1048" max="1048" width="15.1640625" style="3" bestFit="1" customWidth="1"/>
    <col min="1049" max="1049" width="13.6640625" style="3" bestFit="1" customWidth="1"/>
    <col min="1050" max="1050" width="15.1640625" style="3" bestFit="1" customWidth="1"/>
    <col min="1051" max="1051" width="13.6640625" style="3" bestFit="1" customWidth="1"/>
    <col min="1052" max="1052" width="15.1640625" style="3" bestFit="1" customWidth="1"/>
    <col min="1053" max="1054" width="16.6640625" style="3" bestFit="1" customWidth="1"/>
    <col min="1055" max="1055" width="15.1640625" style="3" bestFit="1" customWidth="1"/>
    <col min="1056" max="1057" width="16.6640625" style="3" bestFit="1" customWidth="1"/>
    <col min="1058" max="1058" width="11.1640625" style="3" bestFit="1" customWidth="1"/>
    <col min="1059" max="1060" width="4.83203125" style="3" bestFit="1" customWidth="1"/>
    <col min="1061" max="1061" width="9.83203125" style="3" bestFit="1" customWidth="1"/>
    <col min="1062" max="1062" width="8.6640625" style="3" bestFit="1" customWidth="1"/>
    <col min="1063" max="1063" width="9.83203125" style="3" bestFit="1" customWidth="1"/>
    <col min="1064" max="1064" width="4.83203125" style="3" bestFit="1" customWidth="1"/>
    <col min="1065" max="1066" width="9.83203125" style="3" bestFit="1" customWidth="1"/>
    <col min="1067" max="1069" width="4.83203125" style="3" bestFit="1" customWidth="1"/>
    <col min="1070" max="1070" width="9.83203125" style="3" bestFit="1" customWidth="1"/>
    <col min="1071" max="1281" width="9" style="3"/>
    <col min="1282" max="1282" width="20.75" style="3" customWidth="1"/>
    <col min="1283" max="1283" width="8.6640625" style="3" bestFit="1" customWidth="1"/>
    <col min="1284" max="1286" width="4.83203125" style="3" bestFit="1" customWidth="1"/>
    <col min="1287" max="1287" width="8.6640625" style="3" bestFit="1" customWidth="1"/>
    <col min="1288" max="1288" width="13.6640625" style="3" bestFit="1" customWidth="1"/>
    <col min="1289" max="1289" width="11.1640625" style="3" bestFit="1" customWidth="1"/>
    <col min="1290" max="1290" width="4.83203125" style="3" bestFit="1" customWidth="1"/>
    <col min="1291" max="1291" width="11.1640625" style="3" bestFit="1" customWidth="1"/>
    <col min="1292" max="1292" width="9.83203125" style="3" bestFit="1" customWidth="1"/>
    <col min="1293" max="1293" width="13.6640625" style="3" bestFit="1" customWidth="1"/>
    <col min="1294" max="1295" width="11.1640625" style="3" bestFit="1" customWidth="1"/>
    <col min="1296" max="1296" width="13.6640625" style="3" bestFit="1" customWidth="1"/>
    <col min="1297" max="1297" width="4.83203125" style="3" bestFit="1" customWidth="1"/>
    <col min="1298" max="1298" width="9.83203125" style="3" bestFit="1" customWidth="1"/>
    <col min="1299" max="1299" width="11.1640625" style="3" bestFit="1" customWidth="1"/>
    <col min="1300" max="1300" width="13.6640625" style="3" bestFit="1" customWidth="1"/>
    <col min="1301" max="1301" width="16.6640625" style="3" bestFit="1" customWidth="1"/>
    <col min="1302" max="1302" width="15.1640625" style="3" bestFit="1" customWidth="1"/>
    <col min="1303" max="1303" width="4.83203125" style="3" bestFit="1" customWidth="1"/>
    <col min="1304" max="1304" width="15.1640625" style="3" bestFit="1" customWidth="1"/>
    <col min="1305" max="1305" width="13.6640625" style="3" bestFit="1" customWidth="1"/>
    <col min="1306" max="1306" width="15.1640625" style="3" bestFit="1" customWidth="1"/>
    <col min="1307" max="1307" width="13.6640625" style="3" bestFit="1" customWidth="1"/>
    <col min="1308" max="1308" width="15.1640625" style="3" bestFit="1" customWidth="1"/>
    <col min="1309" max="1310" width="16.6640625" style="3" bestFit="1" customWidth="1"/>
    <col min="1311" max="1311" width="15.1640625" style="3" bestFit="1" customWidth="1"/>
    <col min="1312" max="1313" width="16.6640625" style="3" bestFit="1" customWidth="1"/>
    <col min="1314" max="1314" width="11.1640625" style="3" bestFit="1" customWidth="1"/>
    <col min="1315" max="1316" width="4.83203125" style="3" bestFit="1" customWidth="1"/>
    <col min="1317" max="1317" width="9.83203125" style="3" bestFit="1" customWidth="1"/>
    <col min="1318" max="1318" width="8.6640625" style="3" bestFit="1" customWidth="1"/>
    <col min="1319" max="1319" width="9.83203125" style="3" bestFit="1" customWidth="1"/>
    <col min="1320" max="1320" width="4.83203125" style="3" bestFit="1" customWidth="1"/>
    <col min="1321" max="1322" width="9.83203125" style="3" bestFit="1" customWidth="1"/>
    <col min="1323" max="1325" width="4.83203125" style="3" bestFit="1" customWidth="1"/>
    <col min="1326" max="1326" width="9.83203125" style="3" bestFit="1" customWidth="1"/>
    <col min="1327" max="1537" width="9" style="3"/>
    <col min="1538" max="1538" width="20.75" style="3" customWidth="1"/>
    <col min="1539" max="1539" width="8.6640625" style="3" bestFit="1" customWidth="1"/>
    <col min="1540" max="1542" width="4.83203125" style="3" bestFit="1" customWidth="1"/>
    <col min="1543" max="1543" width="8.6640625" style="3" bestFit="1" customWidth="1"/>
    <col min="1544" max="1544" width="13.6640625" style="3" bestFit="1" customWidth="1"/>
    <col min="1545" max="1545" width="11.1640625" style="3" bestFit="1" customWidth="1"/>
    <col min="1546" max="1546" width="4.83203125" style="3" bestFit="1" customWidth="1"/>
    <col min="1547" max="1547" width="11.1640625" style="3" bestFit="1" customWidth="1"/>
    <col min="1548" max="1548" width="9.83203125" style="3" bestFit="1" customWidth="1"/>
    <col min="1549" max="1549" width="13.6640625" style="3" bestFit="1" customWidth="1"/>
    <col min="1550" max="1551" width="11.1640625" style="3" bestFit="1" customWidth="1"/>
    <col min="1552" max="1552" width="13.6640625" style="3" bestFit="1" customWidth="1"/>
    <col min="1553" max="1553" width="4.83203125" style="3" bestFit="1" customWidth="1"/>
    <col min="1554" max="1554" width="9.83203125" style="3" bestFit="1" customWidth="1"/>
    <col min="1555" max="1555" width="11.1640625" style="3" bestFit="1" customWidth="1"/>
    <col min="1556" max="1556" width="13.6640625" style="3" bestFit="1" customWidth="1"/>
    <col min="1557" max="1557" width="16.6640625" style="3" bestFit="1" customWidth="1"/>
    <col min="1558" max="1558" width="15.1640625" style="3" bestFit="1" customWidth="1"/>
    <col min="1559" max="1559" width="4.83203125" style="3" bestFit="1" customWidth="1"/>
    <col min="1560" max="1560" width="15.1640625" style="3" bestFit="1" customWidth="1"/>
    <col min="1561" max="1561" width="13.6640625" style="3" bestFit="1" customWidth="1"/>
    <col min="1562" max="1562" width="15.1640625" style="3" bestFit="1" customWidth="1"/>
    <col min="1563" max="1563" width="13.6640625" style="3" bestFit="1" customWidth="1"/>
    <col min="1564" max="1564" width="15.1640625" style="3" bestFit="1" customWidth="1"/>
    <col min="1565" max="1566" width="16.6640625" style="3" bestFit="1" customWidth="1"/>
    <col min="1567" max="1567" width="15.1640625" style="3" bestFit="1" customWidth="1"/>
    <col min="1568" max="1569" width="16.6640625" style="3" bestFit="1" customWidth="1"/>
    <col min="1570" max="1570" width="11.1640625" style="3" bestFit="1" customWidth="1"/>
    <col min="1571" max="1572" width="4.83203125" style="3" bestFit="1" customWidth="1"/>
    <col min="1573" max="1573" width="9.83203125" style="3" bestFit="1" customWidth="1"/>
    <col min="1574" max="1574" width="8.6640625" style="3" bestFit="1" customWidth="1"/>
    <col min="1575" max="1575" width="9.83203125" style="3" bestFit="1" customWidth="1"/>
    <col min="1576" max="1576" width="4.83203125" style="3" bestFit="1" customWidth="1"/>
    <col min="1577" max="1578" width="9.83203125" style="3" bestFit="1" customWidth="1"/>
    <col min="1579" max="1581" width="4.83203125" style="3" bestFit="1" customWidth="1"/>
    <col min="1582" max="1582" width="9.83203125" style="3" bestFit="1" customWidth="1"/>
    <col min="1583" max="1793" width="9" style="3"/>
    <col min="1794" max="1794" width="20.75" style="3" customWidth="1"/>
    <col min="1795" max="1795" width="8.6640625" style="3" bestFit="1" customWidth="1"/>
    <col min="1796" max="1798" width="4.83203125" style="3" bestFit="1" customWidth="1"/>
    <col min="1799" max="1799" width="8.6640625" style="3" bestFit="1" customWidth="1"/>
    <col min="1800" max="1800" width="13.6640625" style="3" bestFit="1" customWidth="1"/>
    <col min="1801" max="1801" width="11.1640625" style="3" bestFit="1" customWidth="1"/>
    <col min="1802" max="1802" width="4.83203125" style="3" bestFit="1" customWidth="1"/>
    <col min="1803" max="1803" width="11.1640625" style="3" bestFit="1" customWidth="1"/>
    <col min="1804" max="1804" width="9.83203125" style="3" bestFit="1" customWidth="1"/>
    <col min="1805" max="1805" width="13.6640625" style="3" bestFit="1" customWidth="1"/>
    <col min="1806" max="1807" width="11.1640625" style="3" bestFit="1" customWidth="1"/>
    <col min="1808" max="1808" width="13.6640625" style="3" bestFit="1" customWidth="1"/>
    <col min="1809" max="1809" width="4.83203125" style="3" bestFit="1" customWidth="1"/>
    <col min="1810" max="1810" width="9.83203125" style="3" bestFit="1" customWidth="1"/>
    <col min="1811" max="1811" width="11.1640625" style="3" bestFit="1" customWidth="1"/>
    <col min="1812" max="1812" width="13.6640625" style="3" bestFit="1" customWidth="1"/>
    <col min="1813" max="1813" width="16.6640625" style="3" bestFit="1" customWidth="1"/>
    <col min="1814" max="1814" width="15.1640625" style="3" bestFit="1" customWidth="1"/>
    <col min="1815" max="1815" width="4.83203125" style="3" bestFit="1" customWidth="1"/>
    <col min="1816" max="1816" width="15.1640625" style="3" bestFit="1" customWidth="1"/>
    <col min="1817" max="1817" width="13.6640625" style="3" bestFit="1" customWidth="1"/>
    <col min="1818" max="1818" width="15.1640625" style="3" bestFit="1" customWidth="1"/>
    <col min="1819" max="1819" width="13.6640625" style="3" bestFit="1" customWidth="1"/>
    <col min="1820" max="1820" width="15.1640625" style="3" bestFit="1" customWidth="1"/>
    <col min="1821" max="1822" width="16.6640625" style="3" bestFit="1" customWidth="1"/>
    <col min="1823" max="1823" width="15.1640625" style="3" bestFit="1" customWidth="1"/>
    <col min="1824" max="1825" width="16.6640625" style="3" bestFit="1" customWidth="1"/>
    <col min="1826" max="1826" width="11.1640625" style="3" bestFit="1" customWidth="1"/>
    <col min="1827" max="1828" width="4.83203125" style="3" bestFit="1" customWidth="1"/>
    <col min="1829" max="1829" width="9.83203125" style="3" bestFit="1" customWidth="1"/>
    <col min="1830" max="1830" width="8.6640625" style="3" bestFit="1" customWidth="1"/>
    <col min="1831" max="1831" width="9.83203125" style="3" bestFit="1" customWidth="1"/>
    <col min="1832" max="1832" width="4.83203125" style="3" bestFit="1" customWidth="1"/>
    <col min="1833" max="1834" width="9.83203125" style="3" bestFit="1" customWidth="1"/>
    <col min="1835" max="1837" width="4.83203125" style="3" bestFit="1" customWidth="1"/>
    <col min="1838" max="1838" width="9.83203125" style="3" bestFit="1" customWidth="1"/>
    <col min="1839" max="2049" width="9" style="3"/>
    <col min="2050" max="2050" width="20.75" style="3" customWidth="1"/>
    <col min="2051" max="2051" width="8.6640625" style="3" bestFit="1" customWidth="1"/>
    <col min="2052" max="2054" width="4.83203125" style="3" bestFit="1" customWidth="1"/>
    <col min="2055" max="2055" width="8.6640625" style="3" bestFit="1" customWidth="1"/>
    <col min="2056" max="2056" width="13.6640625" style="3" bestFit="1" customWidth="1"/>
    <col min="2057" max="2057" width="11.1640625" style="3" bestFit="1" customWidth="1"/>
    <col min="2058" max="2058" width="4.83203125" style="3" bestFit="1" customWidth="1"/>
    <col min="2059" max="2059" width="11.1640625" style="3" bestFit="1" customWidth="1"/>
    <col min="2060" max="2060" width="9.83203125" style="3" bestFit="1" customWidth="1"/>
    <col min="2061" max="2061" width="13.6640625" style="3" bestFit="1" customWidth="1"/>
    <col min="2062" max="2063" width="11.1640625" style="3" bestFit="1" customWidth="1"/>
    <col min="2064" max="2064" width="13.6640625" style="3" bestFit="1" customWidth="1"/>
    <col min="2065" max="2065" width="4.83203125" style="3" bestFit="1" customWidth="1"/>
    <col min="2066" max="2066" width="9.83203125" style="3" bestFit="1" customWidth="1"/>
    <col min="2067" max="2067" width="11.1640625" style="3" bestFit="1" customWidth="1"/>
    <col min="2068" max="2068" width="13.6640625" style="3" bestFit="1" customWidth="1"/>
    <col min="2069" max="2069" width="16.6640625" style="3" bestFit="1" customWidth="1"/>
    <col min="2070" max="2070" width="15.1640625" style="3" bestFit="1" customWidth="1"/>
    <col min="2071" max="2071" width="4.83203125" style="3" bestFit="1" customWidth="1"/>
    <col min="2072" max="2072" width="15.1640625" style="3" bestFit="1" customWidth="1"/>
    <col min="2073" max="2073" width="13.6640625" style="3" bestFit="1" customWidth="1"/>
    <col min="2074" max="2074" width="15.1640625" style="3" bestFit="1" customWidth="1"/>
    <col min="2075" max="2075" width="13.6640625" style="3" bestFit="1" customWidth="1"/>
    <col min="2076" max="2076" width="15.1640625" style="3" bestFit="1" customWidth="1"/>
    <col min="2077" max="2078" width="16.6640625" style="3" bestFit="1" customWidth="1"/>
    <col min="2079" max="2079" width="15.1640625" style="3" bestFit="1" customWidth="1"/>
    <col min="2080" max="2081" width="16.6640625" style="3" bestFit="1" customWidth="1"/>
    <col min="2082" max="2082" width="11.1640625" style="3" bestFit="1" customWidth="1"/>
    <col min="2083" max="2084" width="4.83203125" style="3" bestFit="1" customWidth="1"/>
    <col min="2085" max="2085" width="9.83203125" style="3" bestFit="1" customWidth="1"/>
    <col min="2086" max="2086" width="8.6640625" style="3" bestFit="1" customWidth="1"/>
    <col min="2087" max="2087" width="9.83203125" style="3" bestFit="1" customWidth="1"/>
    <col min="2088" max="2088" width="4.83203125" style="3" bestFit="1" customWidth="1"/>
    <col min="2089" max="2090" width="9.83203125" style="3" bestFit="1" customWidth="1"/>
    <col min="2091" max="2093" width="4.83203125" style="3" bestFit="1" customWidth="1"/>
    <col min="2094" max="2094" width="9.83203125" style="3" bestFit="1" customWidth="1"/>
    <col min="2095" max="2305" width="9" style="3"/>
    <col min="2306" max="2306" width="20.75" style="3" customWidth="1"/>
    <col min="2307" max="2307" width="8.6640625" style="3" bestFit="1" customWidth="1"/>
    <col min="2308" max="2310" width="4.83203125" style="3" bestFit="1" customWidth="1"/>
    <col min="2311" max="2311" width="8.6640625" style="3" bestFit="1" customWidth="1"/>
    <col min="2312" max="2312" width="13.6640625" style="3" bestFit="1" customWidth="1"/>
    <col min="2313" max="2313" width="11.1640625" style="3" bestFit="1" customWidth="1"/>
    <col min="2314" max="2314" width="4.83203125" style="3" bestFit="1" customWidth="1"/>
    <col min="2315" max="2315" width="11.1640625" style="3" bestFit="1" customWidth="1"/>
    <col min="2316" max="2316" width="9.83203125" style="3" bestFit="1" customWidth="1"/>
    <col min="2317" max="2317" width="13.6640625" style="3" bestFit="1" customWidth="1"/>
    <col min="2318" max="2319" width="11.1640625" style="3" bestFit="1" customWidth="1"/>
    <col min="2320" max="2320" width="13.6640625" style="3" bestFit="1" customWidth="1"/>
    <col min="2321" max="2321" width="4.83203125" style="3" bestFit="1" customWidth="1"/>
    <col min="2322" max="2322" width="9.83203125" style="3" bestFit="1" customWidth="1"/>
    <col min="2323" max="2323" width="11.1640625" style="3" bestFit="1" customWidth="1"/>
    <col min="2324" max="2324" width="13.6640625" style="3" bestFit="1" customWidth="1"/>
    <col min="2325" max="2325" width="16.6640625" style="3" bestFit="1" customWidth="1"/>
    <col min="2326" max="2326" width="15.1640625" style="3" bestFit="1" customWidth="1"/>
    <col min="2327" max="2327" width="4.83203125" style="3" bestFit="1" customWidth="1"/>
    <col min="2328" max="2328" width="15.1640625" style="3" bestFit="1" customWidth="1"/>
    <col min="2329" max="2329" width="13.6640625" style="3" bestFit="1" customWidth="1"/>
    <col min="2330" max="2330" width="15.1640625" style="3" bestFit="1" customWidth="1"/>
    <col min="2331" max="2331" width="13.6640625" style="3" bestFit="1" customWidth="1"/>
    <col min="2332" max="2332" width="15.1640625" style="3" bestFit="1" customWidth="1"/>
    <col min="2333" max="2334" width="16.6640625" style="3" bestFit="1" customWidth="1"/>
    <col min="2335" max="2335" width="15.1640625" style="3" bestFit="1" customWidth="1"/>
    <col min="2336" max="2337" width="16.6640625" style="3" bestFit="1" customWidth="1"/>
    <col min="2338" max="2338" width="11.1640625" style="3" bestFit="1" customWidth="1"/>
    <col min="2339" max="2340" width="4.83203125" style="3" bestFit="1" customWidth="1"/>
    <col min="2341" max="2341" width="9.83203125" style="3" bestFit="1" customWidth="1"/>
    <col min="2342" max="2342" width="8.6640625" style="3" bestFit="1" customWidth="1"/>
    <col min="2343" max="2343" width="9.83203125" style="3" bestFit="1" customWidth="1"/>
    <col min="2344" max="2344" width="4.83203125" style="3" bestFit="1" customWidth="1"/>
    <col min="2345" max="2346" width="9.83203125" style="3" bestFit="1" customWidth="1"/>
    <col min="2347" max="2349" width="4.83203125" style="3" bestFit="1" customWidth="1"/>
    <col min="2350" max="2350" width="9.83203125" style="3" bestFit="1" customWidth="1"/>
    <col min="2351" max="2561" width="9" style="3"/>
    <col min="2562" max="2562" width="20.75" style="3" customWidth="1"/>
    <col min="2563" max="2563" width="8.6640625" style="3" bestFit="1" customWidth="1"/>
    <col min="2564" max="2566" width="4.83203125" style="3" bestFit="1" customWidth="1"/>
    <col min="2567" max="2567" width="8.6640625" style="3" bestFit="1" customWidth="1"/>
    <col min="2568" max="2568" width="13.6640625" style="3" bestFit="1" customWidth="1"/>
    <col min="2569" max="2569" width="11.1640625" style="3" bestFit="1" customWidth="1"/>
    <col min="2570" max="2570" width="4.83203125" style="3" bestFit="1" customWidth="1"/>
    <col min="2571" max="2571" width="11.1640625" style="3" bestFit="1" customWidth="1"/>
    <col min="2572" max="2572" width="9.83203125" style="3" bestFit="1" customWidth="1"/>
    <col min="2573" max="2573" width="13.6640625" style="3" bestFit="1" customWidth="1"/>
    <col min="2574" max="2575" width="11.1640625" style="3" bestFit="1" customWidth="1"/>
    <col min="2576" max="2576" width="13.6640625" style="3" bestFit="1" customWidth="1"/>
    <col min="2577" max="2577" width="4.83203125" style="3" bestFit="1" customWidth="1"/>
    <col min="2578" max="2578" width="9.83203125" style="3" bestFit="1" customWidth="1"/>
    <col min="2579" max="2579" width="11.1640625" style="3" bestFit="1" customWidth="1"/>
    <col min="2580" max="2580" width="13.6640625" style="3" bestFit="1" customWidth="1"/>
    <col min="2581" max="2581" width="16.6640625" style="3" bestFit="1" customWidth="1"/>
    <col min="2582" max="2582" width="15.1640625" style="3" bestFit="1" customWidth="1"/>
    <col min="2583" max="2583" width="4.83203125" style="3" bestFit="1" customWidth="1"/>
    <col min="2584" max="2584" width="15.1640625" style="3" bestFit="1" customWidth="1"/>
    <col min="2585" max="2585" width="13.6640625" style="3" bestFit="1" customWidth="1"/>
    <col min="2586" max="2586" width="15.1640625" style="3" bestFit="1" customWidth="1"/>
    <col min="2587" max="2587" width="13.6640625" style="3" bestFit="1" customWidth="1"/>
    <col min="2588" max="2588" width="15.1640625" style="3" bestFit="1" customWidth="1"/>
    <col min="2589" max="2590" width="16.6640625" style="3" bestFit="1" customWidth="1"/>
    <col min="2591" max="2591" width="15.1640625" style="3" bestFit="1" customWidth="1"/>
    <col min="2592" max="2593" width="16.6640625" style="3" bestFit="1" customWidth="1"/>
    <col min="2594" max="2594" width="11.1640625" style="3" bestFit="1" customWidth="1"/>
    <col min="2595" max="2596" width="4.83203125" style="3" bestFit="1" customWidth="1"/>
    <col min="2597" max="2597" width="9.83203125" style="3" bestFit="1" customWidth="1"/>
    <col min="2598" max="2598" width="8.6640625" style="3" bestFit="1" customWidth="1"/>
    <col min="2599" max="2599" width="9.83203125" style="3" bestFit="1" customWidth="1"/>
    <col min="2600" max="2600" width="4.83203125" style="3" bestFit="1" customWidth="1"/>
    <col min="2601" max="2602" width="9.83203125" style="3" bestFit="1" customWidth="1"/>
    <col min="2603" max="2605" width="4.83203125" style="3" bestFit="1" customWidth="1"/>
    <col min="2606" max="2606" width="9.83203125" style="3" bestFit="1" customWidth="1"/>
    <col min="2607" max="2817" width="9" style="3"/>
    <col min="2818" max="2818" width="20.75" style="3" customWidth="1"/>
    <col min="2819" max="2819" width="8.6640625" style="3" bestFit="1" customWidth="1"/>
    <col min="2820" max="2822" width="4.83203125" style="3" bestFit="1" customWidth="1"/>
    <col min="2823" max="2823" width="8.6640625" style="3" bestFit="1" customWidth="1"/>
    <col min="2824" max="2824" width="13.6640625" style="3" bestFit="1" customWidth="1"/>
    <col min="2825" max="2825" width="11.1640625" style="3" bestFit="1" customWidth="1"/>
    <col min="2826" max="2826" width="4.83203125" style="3" bestFit="1" customWidth="1"/>
    <col min="2827" max="2827" width="11.1640625" style="3" bestFit="1" customWidth="1"/>
    <col min="2828" max="2828" width="9.83203125" style="3" bestFit="1" customWidth="1"/>
    <col min="2829" max="2829" width="13.6640625" style="3" bestFit="1" customWidth="1"/>
    <col min="2830" max="2831" width="11.1640625" style="3" bestFit="1" customWidth="1"/>
    <col min="2832" max="2832" width="13.6640625" style="3" bestFit="1" customWidth="1"/>
    <col min="2833" max="2833" width="4.83203125" style="3" bestFit="1" customWidth="1"/>
    <col min="2834" max="2834" width="9.83203125" style="3" bestFit="1" customWidth="1"/>
    <col min="2835" max="2835" width="11.1640625" style="3" bestFit="1" customWidth="1"/>
    <col min="2836" max="2836" width="13.6640625" style="3" bestFit="1" customWidth="1"/>
    <col min="2837" max="2837" width="16.6640625" style="3" bestFit="1" customWidth="1"/>
    <col min="2838" max="2838" width="15.1640625" style="3" bestFit="1" customWidth="1"/>
    <col min="2839" max="2839" width="4.83203125" style="3" bestFit="1" customWidth="1"/>
    <col min="2840" max="2840" width="15.1640625" style="3" bestFit="1" customWidth="1"/>
    <col min="2841" max="2841" width="13.6640625" style="3" bestFit="1" customWidth="1"/>
    <col min="2842" max="2842" width="15.1640625" style="3" bestFit="1" customWidth="1"/>
    <col min="2843" max="2843" width="13.6640625" style="3" bestFit="1" customWidth="1"/>
    <col min="2844" max="2844" width="15.1640625" style="3" bestFit="1" customWidth="1"/>
    <col min="2845" max="2846" width="16.6640625" style="3" bestFit="1" customWidth="1"/>
    <col min="2847" max="2847" width="15.1640625" style="3" bestFit="1" customWidth="1"/>
    <col min="2848" max="2849" width="16.6640625" style="3" bestFit="1" customWidth="1"/>
    <col min="2850" max="2850" width="11.1640625" style="3" bestFit="1" customWidth="1"/>
    <col min="2851" max="2852" width="4.83203125" style="3" bestFit="1" customWidth="1"/>
    <col min="2853" max="2853" width="9.83203125" style="3" bestFit="1" customWidth="1"/>
    <col min="2854" max="2854" width="8.6640625" style="3" bestFit="1" customWidth="1"/>
    <col min="2855" max="2855" width="9.83203125" style="3" bestFit="1" customWidth="1"/>
    <col min="2856" max="2856" width="4.83203125" style="3" bestFit="1" customWidth="1"/>
    <col min="2857" max="2858" width="9.83203125" style="3" bestFit="1" customWidth="1"/>
    <col min="2859" max="2861" width="4.83203125" style="3" bestFit="1" customWidth="1"/>
    <col min="2862" max="2862" width="9.83203125" style="3" bestFit="1" customWidth="1"/>
    <col min="2863" max="3073" width="9" style="3"/>
    <col min="3074" max="3074" width="20.75" style="3" customWidth="1"/>
    <col min="3075" max="3075" width="8.6640625" style="3" bestFit="1" customWidth="1"/>
    <col min="3076" max="3078" width="4.83203125" style="3" bestFit="1" customWidth="1"/>
    <col min="3079" max="3079" width="8.6640625" style="3" bestFit="1" customWidth="1"/>
    <col min="3080" max="3080" width="13.6640625" style="3" bestFit="1" customWidth="1"/>
    <col min="3081" max="3081" width="11.1640625" style="3" bestFit="1" customWidth="1"/>
    <col min="3082" max="3082" width="4.83203125" style="3" bestFit="1" customWidth="1"/>
    <col min="3083" max="3083" width="11.1640625" style="3" bestFit="1" customWidth="1"/>
    <col min="3084" max="3084" width="9.83203125" style="3" bestFit="1" customWidth="1"/>
    <col min="3085" max="3085" width="13.6640625" style="3" bestFit="1" customWidth="1"/>
    <col min="3086" max="3087" width="11.1640625" style="3" bestFit="1" customWidth="1"/>
    <col min="3088" max="3088" width="13.6640625" style="3" bestFit="1" customWidth="1"/>
    <col min="3089" max="3089" width="4.83203125" style="3" bestFit="1" customWidth="1"/>
    <col min="3090" max="3090" width="9.83203125" style="3" bestFit="1" customWidth="1"/>
    <col min="3091" max="3091" width="11.1640625" style="3" bestFit="1" customWidth="1"/>
    <col min="3092" max="3092" width="13.6640625" style="3" bestFit="1" customWidth="1"/>
    <col min="3093" max="3093" width="16.6640625" style="3" bestFit="1" customWidth="1"/>
    <col min="3094" max="3094" width="15.1640625" style="3" bestFit="1" customWidth="1"/>
    <col min="3095" max="3095" width="4.83203125" style="3" bestFit="1" customWidth="1"/>
    <col min="3096" max="3096" width="15.1640625" style="3" bestFit="1" customWidth="1"/>
    <col min="3097" max="3097" width="13.6640625" style="3" bestFit="1" customWidth="1"/>
    <col min="3098" max="3098" width="15.1640625" style="3" bestFit="1" customWidth="1"/>
    <col min="3099" max="3099" width="13.6640625" style="3" bestFit="1" customWidth="1"/>
    <col min="3100" max="3100" width="15.1640625" style="3" bestFit="1" customWidth="1"/>
    <col min="3101" max="3102" width="16.6640625" style="3" bestFit="1" customWidth="1"/>
    <col min="3103" max="3103" width="15.1640625" style="3" bestFit="1" customWidth="1"/>
    <col min="3104" max="3105" width="16.6640625" style="3" bestFit="1" customWidth="1"/>
    <col min="3106" max="3106" width="11.1640625" style="3" bestFit="1" customWidth="1"/>
    <col min="3107" max="3108" width="4.83203125" style="3" bestFit="1" customWidth="1"/>
    <col min="3109" max="3109" width="9.83203125" style="3" bestFit="1" customWidth="1"/>
    <col min="3110" max="3110" width="8.6640625" style="3" bestFit="1" customWidth="1"/>
    <col min="3111" max="3111" width="9.83203125" style="3" bestFit="1" customWidth="1"/>
    <col min="3112" max="3112" width="4.83203125" style="3" bestFit="1" customWidth="1"/>
    <col min="3113" max="3114" width="9.83203125" style="3" bestFit="1" customWidth="1"/>
    <col min="3115" max="3117" width="4.83203125" style="3" bestFit="1" customWidth="1"/>
    <col min="3118" max="3118" width="9.83203125" style="3" bestFit="1" customWidth="1"/>
    <col min="3119" max="3329" width="9" style="3"/>
    <col min="3330" max="3330" width="20.75" style="3" customWidth="1"/>
    <col min="3331" max="3331" width="8.6640625" style="3" bestFit="1" customWidth="1"/>
    <col min="3332" max="3334" width="4.83203125" style="3" bestFit="1" customWidth="1"/>
    <col min="3335" max="3335" width="8.6640625" style="3" bestFit="1" customWidth="1"/>
    <col min="3336" max="3336" width="13.6640625" style="3" bestFit="1" customWidth="1"/>
    <col min="3337" max="3337" width="11.1640625" style="3" bestFit="1" customWidth="1"/>
    <col min="3338" max="3338" width="4.83203125" style="3" bestFit="1" customWidth="1"/>
    <col min="3339" max="3339" width="11.1640625" style="3" bestFit="1" customWidth="1"/>
    <col min="3340" max="3340" width="9.83203125" style="3" bestFit="1" customWidth="1"/>
    <col min="3341" max="3341" width="13.6640625" style="3" bestFit="1" customWidth="1"/>
    <col min="3342" max="3343" width="11.1640625" style="3" bestFit="1" customWidth="1"/>
    <col min="3344" max="3344" width="13.6640625" style="3" bestFit="1" customWidth="1"/>
    <col min="3345" max="3345" width="4.83203125" style="3" bestFit="1" customWidth="1"/>
    <col min="3346" max="3346" width="9.83203125" style="3" bestFit="1" customWidth="1"/>
    <col min="3347" max="3347" width="11.1640625" style="3" bestFit="1" customWidth="1"/>
    <col min="3348" max="3348" width="13.6640625" style="3" bestFit="1" customWidth="1"/>
    <col min="3349" max="3349" width="16.6640625" style="3" bestFit="1" customWidth="1"/>
    <col min="3350" max="3350" width="15.1640625" style="3" bestFit="1" customWidth="1"/>
    <col min="3351" max="3351" width="4.83203125" style="3" bestFit="1" customWidth="1"/>
    <col min="3352" max="3352" width="15.1640625" style="3" bestFit="1" customWidth="1"/>
    <col min="3353" max="3353" width="13.6640625" style="3" bestFit="1" customWidth="1"/>
    <col min="3354" max="3354" width="15.1640625" style="3" bestFit="1" customWidth="1"/>
    <col min="3355" max="3355" width="13.6640625" style="3" bestFit="1" customWidth="1"/>
    <col min="3356" max="3356" width="15.1640625" style="3" bestFit="1" customWidth="1"/>
    <col min="3357" max="3358" width="16.6640625" style="3" bestFit="1" customWidth="1"/>
    <col min="3359" max="3359" width="15.1640625" style="3" bestFit="1" customWidth="1"/>
    <col min="3360" max="3361" width="16.6640625" style="3" bestFit="1" customWidth="1"/>
    <col min="3362" max="3362" width="11.1640625" style="3" bestFit="1" customWidth="1"/>
    <col min="3363" max="3364" width="4.83203125" style="3" bestFit="1" customWidth="1"/>
    <col min="3365" max="3365" width="9.83203125" style="3" bestFit="1" customWidth="1"/>
    <col min="3366" max="3366" width="8.6640625" style="3" bestFit="1" customWidth="1"/>
    <col min="3367" max="3367" width="9.83203125" style="3" bestFit="1" customWidth="1"/>
    <col min="3368" max="3368" width="4.83203125" style="3" bestFit="1" customWidth="1"/>
    <col min="3369" max="3370" width="9.83203125" style="3" bestFit="1" customWidth="1"/>
    <col min="3371" max="3373" width="4.83203125" style="3" bestFit="1" customWidth="1"/>
    <col min="3374" max="3374" width="9.83203125" style="3" bestFit="1" customWidth="1"/>
    <col min="3375" max="3585" width="9" style="3"/>
    <col min="3586" max="3586" width="20.75" style="3" customWidth="1"/>
    <col min="3587" max="3587" width="8.6640625" style="3" bestFit="1" customWidth="1"/>
    <col min="3588" max="3590" width="4.83203125" style="3" bestFit="1" customWidth="1"/>
    <col min="3591" max="3591" width="8.6640625" style="3" bestFit="1" customWidth="1"/>
    <col min="3592" max="3592" width="13.6640625" style="3" bestFit="1" customWidth="1"/>
    <col min="3593" max="3593" width="11.1640625" style="3" bestFit="1" customWidth="1"/>
    <col min="3594" max="3594" width="4.83203125" style="3" bestFit="1" customWidth="1"/>
    <col min="3595" max="3595" width="11.1640625" style="3" bestFit="1" customWidth="1"/>
    <col min="3596" max="3596" width="9.83203125" style="3" bestFit="1" customWidth="1"/>
    <col min="3597" max="3597" width="13.6640625" style="3" bestFit="1" customWidth="1"/>
    <col min="3598" max="3599" width="11.1640625" style="3" bestFit="1" customWidth="1"/>
    <col min="3600" max="3600" width="13.6640625" style="3" bestFit="1" customWidth="1"/>
    <col min="3601" max="3601" width="4.83203125" style="3" bestFit="1" customWidth="1"/>
    <col min="3602" max="3602" width="9.83203125" style="3" bestFit="1" customWidth="1"/>
    <col min="3603" max="3603" width="11.1640625" style="3" bestFit="1" customWidth="1"/>
    <col min="3604" max="3604" width="13.6640625" style="3" bestFit="1" customWidth="1"/>
    <col min="3605" max="3605" width="16.6640625" style="3" bestFit="1" customWidth="1"/>
    <col min="3606" max="3606" width="15.1640625" style="3" bestFit="1" customWidth="1"/>
    <col min="3607" max="3607" width="4.83203125" style="3" bestFit="1" customWidth="1"/>
    <col min="3608" max="3608" width="15.1640625" style="3" bestFit="1" customWidth="1"/>
    <col min="3609" max="3609" width="13.6640625" style="3" bestFit="1" customWidth="1"/>
    <col min="3610" max="3610" width="15.1640625" style="3" bestFit="1" customWidth="1"/>
    <col min="3611" max="3611" width="13.6640625" style="3" bestFit="1" customWidth="1"/>
    <col min="3612" max="3612" width="15.1640625" style="3" bestFit="1" customWidth="1"/>
    <col min="3613" max="3614" width="16.6640625" style="3" bestFit="1" customWidth="1"/>
    <col min="3615" max="3615" width="15.1640625" style="3" bestFit="1" customWidth="1"/>
    <col min="3616" max="3617" width="16.6640625" style="3" bestFit="1" customWidth="1"/>
    <col min="3618" max="3618" width="11.1640625" style="3" bestFit="1" customWidth="1"/>
    <col min="3619" max="3620" width="4.83203125" style="3" bestFit="1" customWidth="1"/>
    <col min="3621" max="3621" width="9.83203125" style="3" bestFit="1" customWidth="1"/>
    <col min="3622" max="3622" width="8.6640625" style="3" bestFit="1" customWidth="1"/>
    <col min="3623" max="3623" width="9.83203125" style="3" bestFit="1" customWidth="1"/>
    <col min="3624" max="3624" width="4.83203125" style="3" bestFit="1" customWidth="1"/>
    <col min="3625" max="3626" width="9.83203125" style="3" bestFit="1" customWidth="1"/>
    <col min="3627" max="3629" width="4.83203125" style="3" bestFit="1" customWidth="1"/>
    <col min="3630" max="3630" width="9.83203125" style="3" bestFit="1" customWidth="1"/>
    <col min="3631" max="3841" width="9" style="3"/>
    <col min="3842" max="3842" width="20.75" style="3" customWidth="1"/>
    <col min="3843" max="3843" width="8.6640625" style="3" bestFit="1" customWidth="1"/>
    <col min="3844" max="3846" width="4.83203125" style="3" bestFit="1" customWidth="1"/>
    <col min="3847" max="3847" width="8.6640625" style="3" bestFit="1" customWidth="1"/>
    <col min="3848" max="3848" width="13.6640625" style="3" bestFit="1" customWidth="1"/>
    <col min="3849" max="3849" width="11.1640625" style="3" bestFit="1" customWidth="1"/>
    <col min="3850" max="3850" width="4.83203125" style="3" bestFit="1" customWidth="1"/>
    <col min="3851" max="3851" width="11.1640625" style="3" bestFit="1" customWidth="1"/>
    <col min="3852" max="3852" width="9.83203125" style="3" bestFit="1" customWidth="1"/>
    <col min="3853" max="3853" width="13.6640625" style="3" bestFit="1" customWidth="1"/>
    <col min="3854" max="3855" width="11.1640625" style="3" bestFit="1" customWidth="1"/>
    <col min="3856" max="3856" width="13.6640625" style="3" bestFit="1" customWidth="1"/>
    <col min="3857" max="3857" width="4.83203125" style="3" bestFit="1" customWidth="1"/>
    <col min="3858" max="3858" width="9.83203125" style="3" bestFit="1" customWidth="1"/>
    <col min="3859" max="3859" width="11.1640625" style="3" bestFit="1" customWidth="1"/>
    <col min="3860" max="3860" width="13.6640625" style="3" bestFit="1" customWidth="1"/>
    <col min="3861" max="3861" width="16.6640625" style="3" bestFit="1" customWidth="1"/>
    <col min="3862" max="3862" width="15.1640625" style="3" bestFit="1" customWidth="1"/>
    <col min="3863" max="3863" width="4.83203125" style="3" bestFit="1" customWidth="1"/>
    <col min="3864" max="3864" width="15.1640625" style="3" bestFit="1" customWidth="1"/>
    <col min="3865" max="3865" width="13.6640625" style="3" bestFit="1" customWidth="1"/>
    <col min="3866" max="3866" width="15.1640625" style="3" bestFit="1" customWidth="1"/>
    <col min="3867" max="3867" width="13.6640625" style="3" bestFit="1" customWidth="1"/>
    <col min="3868" max="3868" width="15.1640625" style="3" bestFit="1" customWidth="1"/>
    <col min="3869" max="3870" width="16.6640625" style="3" bestFit="1" customWidth="1"/>
    <col min="3871" max="3871" width="15.1640625" style="3" bestFit="1" customWidth="1"/>
    <col min="3872" max="3873" width="16.6640625" style="3" bestFit="1" customWidth="1"/>
    <col min="3874" max="3874" width="11.1640625" style="3" bestFit="1" customWidth="1"/>
    <col min="3875" max="3876" width="4.83203125" style="3" bestFit="1" customWidth="1"/>
    <col min="3877" max="3877" width="9.83203125" style="3" bestFit="1" customWidth="1"/>
    <col min="3878" max="3878" width="8.6640625" style="3" bestFit="1" customWidth="1"/>
    <col min="3879" max="3879" width="9.83203125" style="3" bestFit="1" customWidth="1"/>
    <col min="3880" max="3880" width="4.83203125" style="3" bestFit="1" customWidth="1"/>
    <col min="3881" max="3882" width="9.83203125" style="3" bestFit="1" customWidth="1"/>
    <col min="3883" max="3885" width="4.83203125" style="3" bestFit="1" customWidth="1"/>
    <col min="3886" max="3886" width="9.83203125" style="3" bestFit="1" customWidth="1"/>
    <col min="3887" max="4097" width="9" style="3"/>
    <col min="4098" max="4098" width="20.75" style="3" customWidth="1"/>
    <col min="4099" max="4099" width="8.6640625" style="3" bestFit="1" customWidth="1"/>
    <col min="4100" max="4102" width="4.83203125" style="3" bestFit="1" customWidth="1"/>
    <col min="4103" max="4103" width="8.6640625" style="3" bestFit="1" customWidth="1"/>
    <col min="4104" max="4104" width="13.6640625" style="3" bestFit="1" customWidth="1"/>
    <col min="4105" max="4105" width="11.1640625" style="3" bestFit="1" customWidth="1"/>
    <col min="4106" max="4106" width="4.83203125" style="3" bestFit="1" customWidth="1"/>
    <col min="4107" max="4107" width="11.1640625" style="3" bestFit="1" customWidth="1"/>
    <col min="4108" max="4108" width="9.83203125" style="3" bestFit="1" customWidth="1"/>
    <col min="4109" max="4109" width="13.6640625" style="3" bestFit="1" customWidth="1"/>
    <col min="4110" max="4111" width="11.1640625" style="3" bestFit="1" customWidth="1"/>
    <col min="4112" max="4112" width="13.6640625" style="3" bestFit="1" customWidth="1"/>
    <col min="4113" max="4113" width="4.83203125" style="3" bestFit="1" customWidth="1"/>
    <col min="4114" max="4114" width="9.83203125" style="3" bestFit="1" customWidth="1"/>
    <col min="4115" max="4115" width="11.1640625" style="3" bestFit="1" customWidth="1"/>
    <col min="4116" max="4116" width="13.6640625" style="3" bestFit="1" customWidth="1"/>
    <col min="4117" max="4117" width="16.6640625" style="3" bestFit="1" customWidth="1"/>
    <col min="4118" max="4118" width="15.1640625" style="3" bestFit="1" customWidth="1"/>
    <col min="4119" max="4119" width="4.83203125" style="3" bestFit="1" customWidth="1"/>
    <col min="4120" max="4120" width="15.1640625" style="3" bestFit="1" customWidth="1"/>
    <col min="4121" max="4121" width="13.6640625" style="3" bestFit="1" customWidth="1"/>
    <col min="4122" max="4122" width="15.1640625" style="3" bestFit="1" customWidth="1"/>
    <col min="4123" max="4123" width="13.6640625" style="3" bestFit="1" customWidth="1"/>
    <col min="4124" max="4124" width="15.1640625" style="3" bestFit="1" customWidth="1"/>
    <col min="4125" max="4126" width="16.6640625" style="3" bestFit="1" customWidth="1"/>
    <col min="4127" max="4127" width="15.1640625" style="3" bestFit="1" customWidth="1"/>
    <col min="4128" max="4129" width="16.6640625" style="3" bestFit="1" customWidth="1"/>
    <col min="4130" max="4130" width="11.1640625" style="3" bestFit="1" customWidth="1"/>
    <col min="4131" max="4132" width="4.83203125" style="3" bestFit="1" customWidth="1"/>
    <col min="4133" max="4133" width="9.83203125" style="3" bestFit="1" customWidth="1"/>
    <col min="4134" max="4134" width="8.6640625" style="3" bestFit="1" customWidth="1"/>
    <col min="4135" max="4135" width="9.83203125" style="3" bestFit="1" customWidth="1"/>
    <col min="4136" max="4136" width="4.83203125" style="3" bestFit="1" customWidth="1"/>
    <col min="4137" max="4138" width="9.83203125" style="3" bestFit="1" customWidth="1"/>
    <col min="4139" max="4141" width="4.83203125" style="3" bestFit="1" customWidth="1"/>
    <col min="4142" max="4142" width="9.83203125" style="3" bestFit="1" customWidth="1"/>
    <col min="4143" max="4353" width="9" style="3"/>
    <col min="4354" max="4354" width="20.75" style="3" customWidth="1"/>
    <col min="4355" max="4355" width="8.6640625" style="3" bestFit="1" customWidth="1"/>
    <col min="4356" max="4358" width="4.83203125" style="3" bestFit="1" customWidth="1"/>
    <col min="4359" max="4359" width="8.6640625" style="3" bestFit="1" customWidth="1"/>
    <col min="4360" max="4360" width="13.6640625" style="3" bestFit="1" customWidth="1"/>
    <col min="4361" max="4361" width="11.1640625" style="3" bestFit="1" customWidth="1"/>
    <col min="4362" max="4362" width="4.83203125" style="3" bestFit="1" customWidth="1"/>
    <col min="4363" max="4363" width="11.1640625" style="3" bestFit="1" customWidth="1"/>
    <col min="4364" max="4364" width="9.83203125" style="3" bestFit="1" customWidth="1"/>
    <col min="4365" max="4365" width="13.6640625" style="3" bestFit="1" customWidth="1"/>
    <col min="4366" max="4367" width="11.1640625" style="3" bestFit="1" customWidth="1"/>
    <col min="4368" max="4368" width="13.6640625" style="3" bestFit="1" customWidth="1"/>
    <col min="4369" max="4369" width="4.83203125" style="3" bestFit="1" customWidth="1"/>
    <col min="4370" max="4370" width="9.83203125" style="3" bestFit="1" customWidth="1"/>
    <col min="4371" max="4371" width="11.1640625" style="3" bestFit="1" customWidth="1"/>
    <col min="4372" max="4372" width="13.6640625" style="3" bestFit="1" customWidth="1"/>
    <col min="4373" max="4373" width="16.6640625" style="3" bestFit="1" customWidth="1"/>
    <col min="4374" max="4374" width="15.1640625" style="3" bestFit="1" customWidth="1"/>
    <col min="4375" max="4375" width="4.83203125" style="3" bestFit="1" customWidth="1"/>
    <col min="4376" max="4376" width="15.1640625" style="3" bestFit="1" customWidth="1"/>
    <col min="4377" max="4377" width="13.6640625" style="3" bestFit="1" customWidth="1"/>
    <col min="4378" max="4378" width="15.1640625" style="3" bestFit="1" customWidth="1"/>
    <col min="4379" max="4379" width="13.6640625" style="3" bestFit="1" customWidth="1"/>
    <col min="4380" max="4380" width="15.1640625" style="3" bestFit="1" customWidth="1"/>
    <col min="4381" max="4382" width="16.6640625" style="3" bestFit="1" customWidth="1"/>
    <col min="4383" max="4383" width="15.1640625" style="3" bestFit="1" customWidth="1"/>
    <col min="4384" max="4385" width="16.6640625" style="3" bestFit="1" customWidth="1"/>
    <col min="4386" max="4386" width="11.1640625" style="3" bestFit="1" customWidth="1"/>
    <col min="4387" max="4388" width="4.83203125" style="3" bestFit="1" customWidth="1"/>
    <col min="4389" max="4389" width="9.83203125" style="3" bestFit="1" customWidth="1"/>
    <col min="4390" max="4390" width="8.6640625" style="3" bestFit="1" customWidth="1"/>
    <col min="4391" max="4391" width="9.83203125" style="3" bestFit="1" customWidth="1"/>
    <col min="4392" max="4392" width="4.83203125" style="3" bestFit="1" customWidth="1"/>
    <col min="4393" max="4394" width="9.83203125" style="3" bestFit="1" customWidth="1"/>
    <col min="4395" max="4397" width="4.83203125" style="3" bestFit="1" customWidth="1"/>
    <col min="4398" max="4398" width="9.83203125" style="3" bestFit="1" customWidth="1"/>
    <col min="4399" max="4609" width="9" style="3"/>
    <col min="4610" max="4610" width="20.75" style="3" customWidth="1"/>
    <col min="4611" max="4611" width="8.6640625" style="3" bestFit="1" customWidth="1"/>
    <col min="4612" max="4614" width="4.83203125" style="3" bestFit="1" customWidth="1"/>
    <col min="4615" max="4615" width="8.6640625" style="3" bestFit="1" customWidth="1"/>
    <col min="4616" max="4616" width="13.6640625" style="3" bestFit="1" customWidth="1"/>
    <col min="4617" max="4617" width="11.1640625" style="3" bestFit="1" customWidth="1"/>
    <col min="4618" max="4618" width="4.83203125" style="3" bestFit="1" customWidth="1"/>
    <col min="4619" max="4619" width="11.1640625" style="3" bestFit="1" customWidth="1"/>
    <col min="4620" max="4620" width="9.83203125" style="3" bestFit="1" customWidth="1"/>
    <col min="4621" max="4621" width="13.6640625" style="3" bestFit="1" customWidth="1"/>
    <col min="4622" max="4623" width="11.1640625" style="3" bestFit="1" customWidth="1"/>
    <col min="4624" max="4624" width="13.6640625" style="3" bestFit="1" customWidth="1"/>
    <col min="4625" max="4625" width="4.83203125" style="3" bestFit="1" customWidth="1"/>
    <col min="4626" max="4626" width="9.83203125" style="3" bestFit="1" customWidth="1"/>
    <col min="4627" max="4627" width="11.1640625" style="3" bestFit="1" customWidth="1"/>
    <col min="4628" max="4628" width="13.6640625" style="3" bestFit="1" customWidth="1"/>
    <col min="4629" max="4629" width="16.6640625" style="3" bestFit="1" customWidth="1"/>
    <col min="4630" max="4630" width="15.1640625" style="3" bestFit="1" customWidth="1"/>
    <col min="4631" max="4631" width="4.83203125" style="3" bestFit="1" customWidth="1"/>
    <col min="4632" max="4632" width="15.1640625" style="3" bestFit="1" customWidth="1"/>
    <col min="4633" max="4633" width="13.6640625" style="3" bestFit="1" customWidth="1"/>
    <col min="4634" max="4634" width="15.1640625" style="3" bestFit="1" customWidth="1"/>
    <col min="4635" max="4635" width="13.6640625" style="3" bestFit="1" customWidth="1"/>
    <col min="4636" max="4636" width="15.1640625" style="3" bestFit="1" customWidth="1"/>
    <col min="4637" max="4638" width="16.6640625" style="3" bestFit="1" customWidth="1"/>
    <col min="4639" max="4639" width="15.1640625" style="3" bestFit="1" customWidth="1"/>
    <col min="4640" max="4641" width="16.6640625" style="3" bestFit="1" customWidth="1"/>
    <col min="4642" max="4642" width="11.1640625" style="3" bestFit="1" customWidth="1"/>
    <col min="4643" max="4644" width="4.83203125" style="3" bestFit="1" customWidth="1"/>
    <col min="4645" max="4645" width="9.83203125" style="3" bestFit="1" customWidth="1"/>
    <col min="4646" max="4646" width="8.6640625" style="3" bestFit="1" customWidth="1"/>
    <col min="4647" max="4647" width="9.83203125" style="3" bestFit="1" customWidth="1"/>
    <col min="4648" max="4648" width="4.83203125" style="3" bestFit="1" customWidth="1"/>
    <col min="4649" max="4650" width="9.83203125" style="3" bestFit="1" customWidth="1"/>
    <col min="4651" max="4653" width="4.83203125" style="3" bestFit="1" customWidth="1"/>
    <col min="4654" max="4654" width="9.83203125" style="3" bestFit="1" customWidth="1"/>
    <col min="4655" max="4865" width="9" style="3"/>
    <col min="4866" max="4866" width="20.75" style="3" customWidth="1"/>
    <col min="4867" max="4867" width="8.6640625" style="3" bestFit="1" customWidth="1"/>
    <col min="4868" max="4870" width="4.83203125" style="3" bestFit="1" customWidth="1"/>
    <col min="4871" max="4871" width="8.6640625" style="3" bestFit="1" customWidth="1"/>
    <col min="4872" max="4872" width="13.6640625" style="3" bestFit="1" customWidth="1"/>
    <col min="4873" max="4873" width="11.1640625" style="3" bestFit="1" customWidth="1"/>
    <col min="4874" max="4874" width="4.83203125" style="3" bestFit="1" customWidth="1"/>
    <col min="4875" max="4875" width="11.1640625" style="3" bestFit="1" customWidth="1"/>
    <col min="4876" max="4876" width="9.83203125" style="3" bestFit="1" customWidth="1"/>
    <col min="4877" max="4877" width="13.6640625" style="3" bestFit="1" customWidth="1"/>
    <col min="4878" max="4879" width="11.1640625" style="3" bestFit="1" customWidth="1"/>
    <col min="4880" max="4880" width="13.6640625" style="3" bestFit="1" customWidth="1"/>
    <col min="4881" max="4881" width="4.83203125" style="3" bestFit="1" customWidth="1"/>
    <col min="4882" max="4882" width="9.83203125" style="3" bestFit="1" customWidth="1"/>
    <col min="4883" max="4883" width="11.1640625" style="3" bestFit="1" customWidth="1"/>
    <col min="4884" max="4884" width="13.6640625" style="3" bestFit="1" customWidth="1"/>
    <col min="4885" max="4885" width="16.6640625" style="3" bestFit="1" customWidth="1"/>
    <col min="4886" max="4886" width="15.1640625" style="3" bestFit="1" customWidth="1"/>
    <col min="4887" max="4887" width="4.83203125" style="3" bestFit="1" customWidth="1"/>
    <col min="4888" max="4888" width="15.1640625" style="3" bestFit="1" customWidth="1"/>
    <col min="4889" max="4889" width="13.6640625" style="3" bestFit="1" customWidth="1"/>
    <col min="4890" max="4890" width="15.1640625" style="3" bestFit="1" customWidth="1"/>
    <col min="4891" max="4891" width="13.6640625" style="3" bestFit="1" customWidth="1"/>
    <col min="4892" max="4892" width="15.1640625" style="3" bestFit="1" customWidth="1"/>
    <col min="4893" max="4894" width="16.6640625" style="3" bestFit="1" customWidth="1"/>
    <col min="4895" max="4895" width="15.1640625" style="3" bestFit="1" customWidth="1"/>
    <col min="4896" max="4897" width="16.6640625" style="3" bestFit="1" customWidth="1"/>
    <col min="4898" max="4898" width="11.1640625" style="3" bestFit="1" customWidth="1"/>
    <col min="4899" max="4900" width="4.83203125" style="3" bestFit="1" customWidth="1"/>
    <col min="4901" max="4901" width="9.83203125" style="3" bestFit="1" customWidth="1"/>
    <col min="4902" max="4902" width="8.6640625" style="3" bestFit="1" customWidth="1"/>
    <col min="4903" max="4903" width="9.83203125" style="3" bestFit="1" customWidth="1"/>
    <col min="4904" max="4904" width="4.83203125" style="3" bestFit="1" customWidth="1"/>
    <col min="4905" max="4906" width="9.83203125" style="3" bestFit="1" customWidth="1"/>
    <col min="4907" max="4909" width="4.83203125" style="3" bestFit="1" customWidth="1"/>
    <col min="4910" max="4910" width="9.83203125" style="3" bestFit="1" customWidth="1"/>
    <col min="4911" max="5121" width="9" style="3"/>
    <col min="5122" max="5122" width="20.75" style="3" customWidth="1"/>
    <col min="5123" max="5123" width="8.6640625" style="3" bestFit="1" customWidth="1"/>
    <col min="5124" max="5126" width="4.83203125" style="3" bestFit="1" customWidth="1"/>
    <col min="5127" max="5127" width="8.6640625" style="3" bestFit="1" customWidth="1"/>
    <col min="5128" max="5128" width="13.6640625" style="3" bestFit="1" customWidth="1"/>
    <col min="5129" max="5129" width="11.1640625" style="3" bestFit="1" customWidth="1"/>
    <col min="5130" max="5130" width="4.83203125" style="3" bestFit="1" customWidth="1"/>
    <col min="5131" max="5131" width="11.1640625" style="3" bestFit="1" customWidth="1"/>
    <col min="5132" max="5132" width="9.83203125" style="3" bestFit="1" customWidth="1"/>
    <col min="5133" max="5133" width="13.6640625" style="3" bestFit="1" customWidth="1"/>
    <col min="5134" max="5135" width="11.1640625" style="3" bestFit="1" customWidth="1"/>
    <col min="5136" max="5136" width="13.6640625" style="3" bestFit="1" customWidth="1"/>
    <col min="5137" max="5137" width="4.83203125" style="3" bestFit="1" customWidth="1"/>
    <col min="5138" max="5138" width="9.83203125" style="3" bestFit="1" customWidth="1"/>
    <col min="5139" max="5139" width="11.1640625" style="3" bestFit="1" customWidth="1"/>
    <col min="5140" max="5140" width="13.6640625" style="3" bestFit="1" customWidth="1"/>
    <col min="5141" max="5141" width="16.6640625" style="3" bestFit="1" customWidth="1"/>
    <col min="5142" max="5142" width="15.1640625" style="3" bestFit="1" customWidth="1"/>
    <col min="5143" max="5143" width="4.83203125" style="3" bestFit="1" customWidth="1"/>
    <col min="5144" max="5144" width="15.1640625" style="3" bestFit="1" customWidth="1"/>
    <col min="5145" max="5145" width="13.6640625" style="3" bestFit="1" customWidth="1"/>
    <col min="5146" max="5146" width="15.1640625" style="3" bestFit="1" customWidth="1"/>
    <col min="5147" max="5147" width="13.6640625" style="3" bestFit="1" customWidth="1"/>
    <col min="5148" max="5148" width="15.1640625" style="3" bestFit="1" customWidth="1"/>
    <col min="5149" max="5150" width="16.6640625" style="3" bestFit="1" customWidth="1"/>
    <col min="5151" max="5151" width="15.1640625" style="3" bestFit="1" customWidth="1"/>
    <col min="5152" max="5153" width="16.6640625" style="3" bestFit="1" customWidth="1"/>
    <col min="5154" max="5154" width="11.1640625" style="3" bestFit="1" customWidth="1"/>
    <col min="5155" max="5156" width="4.83203125" style="3" bestFit="1" customWidth="1"/>
    <col min="5157" max="5157" width="9.83203125" style="3" bestFit="1" customWidth="1"/>
    <col min="5158" max="5158" width="8.6640625" style="3" bestFit="1" customWidth="1"/>
    <col min="5159" max="5159" width="9.83203125" style="3" bestFit="1" customWidth="1"/>
    <col min="5160" max="5160" width="4.83203125" style="3" bestFit="1" customWidth="1"/>
    <col min="5161" max="5162" width="9.83203125" style="3" bestFit="1" customWidth="1"/>
    <col min="5163" max="5165" width="4.83203125" style="3" bestFit="1" customWidth="1"/>
    <col min="5166" max="5166" width="9.83203125" style="3" bestFit="1" customWidth="1"/>
    <col min="5167" max="5377" width="9" style="3"/>
    <col min="5378" max="5378" width="20.75" style="3" customWidth="1"/>
    <col min="5379" max="5379" width="8.6640625" style="3" bestFit="1" customWidth="1"/>
    <col min="5380" max="5382" width="4.83203125" style="3" bestFit="1" customWidth="1"/>
    <col min="5383" max="5383" width="8.6640625" style="3" bestFit="1" customWidth="1"/>
    <col min="5384" max="5384" width="13.6640625" style="3" bestFit="1" customWidth="1"/>
    <col min="5385" max="5385" width="11.1640625" style="3" bestFit="1" customWidth="1"/>
    <col min="5386" max="5386" width="4.83203125" style="3" bestFit="1" customWidth="1"/>
    <col min="5387" max="5387" width="11.1640625" style="3" bestFit="1" customWidth="1"/>
    <col min="5388" max="5388" width="9.83203125" style="3" bestFit="1" customWidth="1"/>
    <col min="5389" max="5389" width="13.6640625" style="3" bestFit="1" customWidth="1"/>
    <col min="5390" max="5391" width="11.1640625" style="3" bestFit="1" customWidth="1"/>
    <col min="5392" max="5392" width="13.6640625" style="3" bestFit="1" customWidth="1"/>
    <col min="5393" max="5393" width="4.83203125" style="3" bestFit="1" customWidth="1"/>
    <col min="5394" max="5394" width="9.83203125" style="3" bestFit="1" customWidth="1"/>
    <col min="5395" max="5395" width="11.1640625" style="3" bestFit="1" customWidth="1"/>
    <col min="5396" max="5396" width="13.6640625" style="3" bestFit="1" customWidth="1"/>
    <col min="5397" max="5397" width="16.6640625" style="3" bestFit="1" customWidth="1"/>
    <col min="5398" max="5398" width="15.1640625" style="3" bestFit="1" customWidth="1"/>
    <col min="5399" max="5399" width="4.83203125" style="3" bestFit="1" customWidth="1"/>
    <col min="5400" max="5400" width="15.1640625" style="3" bestFit="1" customWidth="1"/>
    <col min="5401" max="5401" width="13.6640625" style="3" bestFit="1" customWidth="1"/>
    <col min="5402" max="5402" width="15.1640625" style="3" bestFit="1" customWidth="1"/>
    <col min="5403" max="5403" width="13.6640625" style="3" bestFit="1" customWidth="1"/>
    <col min="5404" max="5404" width="15.1640625" style="3" bestFit="1" customWidth="1"/>
    <col min="5405" max="5406" width="16.6640625" style="3" bestFit="1" customWidth="1"/>
    <col min="5407" max="5407" width="15.1640625" style="3" bestFit="1" customWidth="1"/>
    <col min="5408" max="5409" width="16.6640625" style="3" bestFit="1" customWidth="1"/>
    <col min="5410" max="5410" width="11.1640625" style="3" bestFit="1" customWidth="1"/>
    <col min="5411" max="5412" width="4.83203125" style="3" bestFit="1" customWidth="1"/>
    <col min="5413" max="5413" width="9.83203125" style="3" bestFit="1" customWidth="1"/>
    <col min="5414" max="5414" width="8.6640625" style="3" bestFit="1" customWidth="1"/>
    <col min="5415" max="5415" width="9.83203125" style="3" bestFit="1" customWidth="1"/>
    <col min="5416" max="5416" width="4.83203125" style="3" bestFit="1" customWidth="1"/>
    <col min="5417" max="5418" width="9.83203125" style="3" bestFit="1" customWidth="1"/>
    <col min="5419" max="5421" width="4.83203125" style="3" bestFit="1" customWidth="1"/>
    <col min="5422" max="5422" width="9.83203125" style="3" bestFit="1" customWidth="1"/>
    <col min="5423" max="5633" width="9" style="3"/>
    <col min="5634" max="5634" width="20.75" style="3" customWidth="1"/>
    <col min="5635" max="5635" width="8.6640625" style="3" bestFit="1" customWidth="1"/>
    <col min="5636" max="5638" width="4.83203125" style="3" bestFit="1" customWidth="1"/>
    <col min="5639" max="5639" width="8.6640625" style="3" bestFit="1" customWidth="1"/>
    <col min="5640" max="5640" width="13.6640625" style="3" bestFit="1" customWidth="1"/>
    <col min="5641" max="5641" width="11.1640625" style="3" bestFit="1" customWidth="1"/>
    <col min="5642" max="5642" width="4.83203125" style="3" bestFit="1" customWidth="1"/>
    <col min="5643" max="5643" width="11.1640625" style="3" bestFit="1" customWidth="1"/>
    <col min="5644" max="5644" width="9.83203125" style="3" bestFit="1" customWidth="1"/>
    <col min="5645" max="5645" width="13.6640625" style="3" bestFit="1" customWidth="1"/>
    <col min="5646" max="5647" width="11.1640625" style="3" bestFit="1" customWidth="1"/>
    <col min="5648" max="5648" width="13.6640625" style="3" bestFit="1" customWidth="1"/>
    <col min="5649" max="5649" width="4.83203125" style="3" bestFit="1" customWidth="1"/>
    <col min="5650" max="5650" width="9.83203125" style="3" bestFit="1" customWidth="1"/>
    <col min="5651" max="5651" width="11.1640625" style="3" bestFit="1" customWidth="1"/>
    <col min="5652" max="5652" width="13.6640625" style="3" bestFit="1" customWidth="1"/>
    <col min="5653" max="5653" width="16.6640625" style="3" bestFit="1" customWidth="1"/>
    <col min="5654" max="5654" width="15.1640625" style="3" bestFit="1" customWidth="1"/>
    <col min="5655" max="5655" width="4.83203125" style="3" bestFit="1" customWidth="1"/>
    <col min="5656" max="5656" width="15.1640625" style="3" bestFit="1" customWidth="1"/>
    <col min="5657" max="5657" width="13.6640625" style="3" bestFit="1" customWidth="1"/>
    <col min="5658" max="5658" width="15.1640625" style="3" bestFit="1" customWidth="1"/>
    <col min="5659" max="5659" width="13.6640625" style="3" bestFit="1" customWidth="1"/>
    <col min="5660" max="5660" width="15.1640625" style="3" bestFit="1" customWidth="1"/>
    <col min="5661" max="5662" width="16.6640625" style="3" bestFit="1" customWidth="1"/>
    <col min="5663" max="5663" width="15.1640625" style="3" bestFit="1" customWidth="1"/>
    <col min="5664" max="5665" width="16.6640625" style="3" bestFit="1" customWidth="1"/>
    <col min="5666" max="5666" width="11.1640625" style="3" bestFit="1" customWidth="1"/>
    <col min="5667" max="5668" width="4.83203125" style="3" bestFit="1" customWidth="1"/>
    <col min="5669" max="5669" width="9.83203125" style="3" bestFit="1" customWidth="1"/>
    <col min="5670" max="5670" width="8.6640625" style="3" bestFit="1" customWidth="1"/>
    <col min="5671" max="5671" width="9.83203125" style="3" bestFit="1" customWidth="1"/>
    <col min="5672" max="5672" width="4.83203125" style="3" bestFit="1" customWidth="1"/>
    <col min="5673" max="5674" width="9.83203125" style="3" bestFit="1" customWidth="1"/>
    <col min="5675" max="5677" width="4.83203125" style="3" bestFit="1" customWidth="1"/>
    <col min="5678" max="5678" width="9.83203125" style="3" bestFit="1" customWidth="1"/>
    <col min="5679" max="5889" width="9" style="3"/>
    <col min="5890" max="5890" width="20.75" style="3" customWidth="1"/>
    <col min="5891" max="5891" width="8.6640625" style="3" bestFit="1" customWidth="1"/>
    <col min="5892" max="5894" width="4.83203125" style="3" bestFit="1" customWidth="1"/>
    <col min="5895" max="5895" width="8.6640625" style="3" bestFit="1" customWidth="1"/>
    <col min="5896" max="5896" width="13.6640625" style="3" bestFit="1" customWidth="1"/>
    <col min="5897" max="5897" width="11.1640625" style="3" bestFit="1" customWidth="1"/>
    <col min="5898" max="5898" width="4.83203125" style="3" bestFit="1" customWidth="1"/>
    <col min="5899" max="5899" width="11.1640625" style="3" bestFit="1" customWidth="1"/>
    <col min="5900" max="5900" width="9.83203125" style="3" bestFit="1" customWidth="1"/>
    <col min="5901" max="5901" width="13.6640625" style="3" bestFit="1" customWidth="1"/>
    <col min="5902" max="5903" width="11.1640625" style="3" bestFit="1" customWidth="1"/>
    <col min="5904" max="5904" width="13.6640625" style="3" bestFit="1" customWidth="1"/>
    <col min="5905" max="5905" width="4.83203125" style="3" bestFit="1" customWidth="1"/>
    <col min="5906" max="5906" width="9.83203125" style="3" bestFit="1" customWidth="1"/>
    <col min="5907" max="5907" width="11.1640625" style="3" bestFit="1" customWidth="1"/>
    <col min="5908" max="5908" width="13.6640625" style="3" bestFit="1" customWidth="1"/>
    <col min="5909" max="5909" width="16.6640625" style="3" bestFit="1" customWidth="1"/>
    <col min="5910" max="5910" width="15.1640625" style="3" bestFit="1" customWidth="1"/>
    <col min="5911" max="5911" width="4.83203125" style="3" bestFit="1" customWidth="1"/>
    <col min="5912" max="5912" width="15.1640625" style="3" bestFit="1" customWidth="1"/>
    <col min="5913" max="5913" width="13.6640625" style="3" bestFit="1" customWidth="1"/>
    <col min="5914" max="5914" width="15.1640625" style="3" bestFit="1" customWidth="1"/>
    <col min="5915" max="5915" width="13.6640625" style="3" bestFit="1" customWidth="1"/>
    <col min="5916" max="5916" width="15.1640625" style="3" bestFit="1" customWidth="1"/>
    <col min="5917" max="5918" width="16.6640625" style="3" bestFit="1" customWidth="1"/>
    <col min="5919" max="5919" width="15.1640625" style="3" bestFit="1" customWidth="1"/>
    <col min="5920" max="5921" width="16.6640625" style="3" bestFit="1" customWidth="1"/>
    <col min="5922" max="5922" width="11.1640625" style="3" bestFit="1" customWidth="1"/>
    <col min="5923" max="5924" width="4.83203125" style="3" bestFit="1" customWidth="1"/>
    <col min="5925" max="5925" width="9.83203125" style="3" bestFit="1" customWidth="1"/>
    <col min="5926" max="5926" width="8.6640625" style="3" bestFit="1" customWidth="1"/>
    <col min="5927" max="5927" width="9.83203125" style="3" bestFit="1" customWidth="1"/>
    <col min="5928" max="5928" width="4.83203125" style="3" bestFit="1" customWidth="1"/>
    <col min="5929" max="5930" width="9.83203125" style="3" bestFit="1" customWidth="1"/>
    <col min="5931" max="5933" width="4.83203125" style="3" bestFit="1" customWidth="1"/>
    <col min="5934" max="5934" width="9.83203125" style="3" bestFit="1" customWidth="1"/>
    <col min="5935" max="6145" width="9" style="3"/>
    <col min="6146" max="6146" width="20.75" style="3" customWidth="1"/>
    <col min="6147" max="6147" width="8.6640625" style="3" bestFit="1" customWidth="1"/>
    <col min="6148" max="6150" width="4.83203125" style="3" bestFit="1" customWidth="1"/>
    <col min="6151" max="6151" width="8.6640625" style="3" bestFit="1" customWidth="1"/>
    <col min="6152" max="6152" width="13.6640625" style="3" bestFit="1" customWidth="1"/>
    <col min="6153" max="6153" width="11.1640625" style="3" bestFit="1" customWidth="1"/>
    <col min="6154" max="6154" width="4.83203125" style="3" bestFit="1" customWidth="1"/>
    <col min="6155" max="6155" width="11.1640625" style="3" bestFit="1" customWidth="1"/>
    <col min="6156" max="6156" width="9.83203125" style="3" bestFit="1" customWidth="1"/>
    <col min="6157" max="6157" width="13.6640625" style="3" bestFit="1" customWidth="1"/>
    <col min="6158" max="6159" width="11.1640625" style="3" bestFit="1" customWidth="1"/>
    <col min="6160" max="6160" width="13.6640625" style="3" bestFit="1" customWidth="1"/>
    <col min="6161" max="6161" width="4.83203125" style="3" bestFit="1" customWidth="1"/>
    <col min="6162" max="6162" width="9.83203125" style="3" bestFit="1" customWidth="1"/>
    <col min="6163" max="6163" width="11.1640625" style="3" bestFit="1" customWidth="1"/>
    <col min="6164" max="6164" width="13.6640625" style="3" bestFit="1" customWidth="1"/>
    <col min="6165" max="6165" width="16.6640625" style="3" bestFit="1" customWidth="1"/>
    <col min="6166" max="6166" width="15.1640625" style="3" bestFit="1" customWidth="1"/>
    <col min="6167" max="6167" width="4.83203125" style="3" bestFit="1" customWidth="1"/>
    <col min="6168" max="6168" width="15.1640625" style="3" bestFit="1" customWidth="1"/>
    <col min="6169" max="6169" width="13.6640625" style="3" bestFit="1" customWidth="1"/>
    <col min="6170" max="6170" width="15.1640625" style="3" bestFit="1" customWidth="1"/>
    <col min="6171" max="6171" width="13.6640625" style="3" bestFit="1" customWidth="1"/>
    <col min="6172" max="6172" width="15.1640625" style="3" bestFit="1" customWidth="1"/>
    <col min="6173" max="6174" width="16.6640625" style="3" bestFit="1" customWidth="1"/>
    <col min="6175" max="6175" width="15.1640625" style="3" bestFit="1" customWidth="1"/>
    <col min="6176" max="6177" width="16.6640625" style="3" bestFit="1" customWidth="1"/>
    <col min="6178" max="6178" width="11.1640625" style="3" bestFit="1" customWidth="1"/>
    <col min="6179" max="6180" width="4.83203125" style="3" bestFit="1" customWidth="1"/>
    <col min="6181" max="6181" width="9.83203125" style="3" bestFit="1" customWidth="1"/>
    <col min="6182" max="6182" width="8.6640625" style="3" bestFit="1" customWidth="1"/>
    <col min="6183" max="6183" width="9.83203125" style="3" bestFit="1" customWidth="1"/>
    <col min="6184" max="6184" width="4.83203125" style="3" bestFit="1" customWidth="1"/>
    <col min="6185" max="6186" width="9.83203125" style="3" bestFit="1" customWidth="1"/>
    <col min="6187" max="6189" width="4.83203125" style="3" bestFit="1" customWidth="1"/>
    <col min="6190" max="6190" width="9.83203125" style="3" bestFit="1" customWidth="1"/>
    <col min="6191" max="6401" width="9" style="3"/>
    <col min="6402" max="6402" width="20.75" style="3" customWidth="1"/>
    <col min="6403" max="6403" width="8.6640625" style="3" bestFit="1" customWidth="1"/>
    <col min="6404" max="6406" width="4.83203125" style="3" bestFit="1" customWidth="1"/>
    <col min="6407" max="6407" width="8.6640625" style="3" bestFit="1" customWidth="1"/>
    <col min="6408" max="6408" width="13.6640625" style="3" bestFit="1" customWidth="1"/>
    <col min="6409" max="6409" width="11.1640625" style="3" bestFit="1" customWidth="1"/>
    <col min="6410" max="6410" width="4.83203125" style="3" bestFit="1" customWidth="1"/>
    <col min="6411" max="6411" width="11.1640625" style="3" bestFit="1" customWidth="1"/>
    <col min="6412" max="6412" width="9.83203125" style="3" bestFit="1" customWidth="1"/>
    <col min="6413" max="6413" width="13.6640625" style="3" bestFit="1" customWidth="1"/>
    <col min="6414" max="6415" width="11.1640625" style="3" bestFit="1" customWidth="1"/>
    <col min="6416" max="6416" width="13.6640625" style="3" bestFit="1" customWidth="1"/>
    <col min="6417" max="6417" width="4.83203125" style="3" bestFit="1" customWidth="1"/>
    <col min="6418" max="6418" width="9.83203125" style="3" bestFit="1" customWidth="1"/>
    <col min="6419" max="6419" width="11.1640625" style="3" bestFit="1" customWidth="1"/>
    <col min="6420" max="6420" width="13.6640625" style="3" bestFit="1" customWidth="1"/>
    <col min="6421" max="6421" width="16.6640625" style="3" bestFit="1" customWidth="1"/>
    <col min="6422" max="6422" width="15.1640625" style="3" bestFit="1" customWidth="1"/>
    <col min="6423" max="6423" width="4.83203125" style="3" bestFit="1" customWidth="1"/>
    <col min="6424" max="6424" width="15.1640625" style="3" bestFit="1" customWidth="1"/>
    <col min="6425" max="6425" width="13.6640625" style="3" bestFit="1" customWidth="1"/>
    <col min="6426" max="6426" width="15.1640625" style="3" bestFit="1" customWidth="1"/>
    <col min="6427" max="6427" width="13.6640625" style="3" bestFit="1" customWidth="1"/>
    <col min="6428" max="6428" width="15.1640625" style="3" bestFit="1" customWidth="1"/>
    <col min="6429" max="6430" width="16.6640625" style="3" bestFit="1" customWidth="1"/>
    <col min="6431" max="6431" width="15.1640625" style="3" bestFit="1" customWidth="1"/>
    <col min="6432" max="6433" width="16.6640625" style="3" bestFit="1" customWidth="1"/>
    <col min="6434" max="6434" width="11.1640625" style="3" bestFit="1" customWidth="1"/>
    <col min="6435" max="6436" width="4.83203125" style="3" bestFit="1" customWidth="1"/>
    <col min="6437" max="6437" width="9.83203125" style="3" bestFit="1" customWidth="1"/>
    <col min="6438" max="6438" width="8.6640625" style="3" bestFit="1" customWidth="1"/>
    <col min="6439" max="6439" width="9.83203125" style="3" bestFit="1" customWidth="1"/>
    <col min="6440" max="6440" width="4.83203125" style="3" bestFit="1" customWidth="1"/>
    <col min="6441" max="6442" width="9.83203125" style="3" bestFit="1" customWidth="1"/>
    <col min="6443" max="6445" width="4.83203125" style="3" bestFit="1" customWidth="1"/>
    <col min="6446" max="6446" width="9.83203125" style="3" bestFit="1" customWidth="1"/>
    <col min="6447" max="6657" width="9" style="3"/>
    <col min="6658" max="6658" width="20.75" style="3" customWidth="1"/>
    <col min="6659" max="6659" width="8.6640625" style="3" bestFit="1" customWidth="1"/>
    <col min="6660" max="6662" width="4.83203125" style="3" bestFit="1" customWidth="1"/>
    <col min="6663" max="6663" width="8.6640625" style="3" bestFit="1" customWidth="1"/>
    <col min="6664" max="6664" width="13.6640625" style="3" bestFit="1" customWidth="1"/>
    <col min="6665" max="6665" width="11.1640625" style="3" bestFit="1" customWidth="1"/>
    <col min="6666" max="6666" width="4.83203125" style="3" bestFit="1" customWidth="1"/>
    <col min="6667" max="6667" width="11.1640625" style="3" bestFit="1" customWidth="1"/>
    <col min="6668" max="6668" width="9.83203125" style="3" bestFit="1" customWidth="1"/>
    <col min="6669" max="6669" width="13.6640625" style="3" bestFit="1" customWidth="1"/>
    <col min="6670" max="6671" width="11.1640625" style="3" bestFit="1" customWidth="1"/>
    <col min="6672" max="6672" width="13.6640625" style="3" bestFit="1" customWidth="1"/>
    <col min="6673" max="6673" width="4.83203125" style="3" bestFit="1" customWidth="1"/>
    <col min="6674" max="6674" width="9.83203125" style="3" bestFit="1" customWidth="1"/>
    <col min="6675" max="6675" width="11.1640625" style="3" bestFit="1" customWidth="1"/>
    <col min="6676" max="6676" width="13.6640625" style="3" bestFit="1" customWidth="1"/>
    <col min="6677" max="6677" width="16.6640625" style="3" bestFit="1" customWidth="1"/>
    <col min="6678" max="6678" width="15.1640625" style="3" bestFit="1" customWidth="1"/>
    <col min="6679" max="6679" width="4.83203125" style="3" bestFit="1" customWidth="1"/>
    <col min="6680" max="6680" width="15.1640625" style="3" bestFit="1" customWidth="1"/>
    <col min="6681" max="6681" width="13.6640625" style="3" bestFit="1" customWidth="1"/>
    <col min="6682" max="6682" width="15.1640625" style="3" bestFit="1" customWidth="1"/>
    <col min="6683" max="6683" width="13.6640625" style="3" bestFit="1" customWidth="1"/>
    <col min="6684" max="6684" width="15.1640625" style="3" bestFit="1" customWidth="1"/>
    <col min="6685" max="6686" width="16.6640625" style="3" bestFit="1" customWidth="1"/>
    <col min="6687" max="6687" width="15.1640625" style="3" bestFit="1" customWidth="1"/>
    <col min="6688" max="6689" width="16.6640625" style="3" bestFit="1" customWidth="1"/>
    <col min="6690" max="6690" width="11.1640625" style="3" bestFit="1" customWidth="1"/>
    <col min="6691" max="6692" width="4.83203125" style="3" bestFit="1" customWidth="1"/>
    <col min="6693" max="6693" width="9.83203125" style="3" bestFit="1" customWidth="1"/>
    <col min="6694" max="6694" width="8.6640625" style="3" bestFit="1" customWidth="1"/>
    <col min="6695" max="6695" width="9.83203125" style="3" bestFit="1" customWidth="1"/>
    <col min="6696" max="6696" width="4.83203125" style="3" bestFit="1" customWidth="1"/>
    <col min="6697" max="6698" width="9.83203125" style="3" bestFit="1" customWidth="1"/>
    <col min="6699" max="6701" width="4.83203125" style="3" bestFit="1" customWidth="1"/>
    <col min="6702" max="6702" width="9.83203125" style="3" bestFit="1" customWidth="1"/>
    <col min="6703" max="6913" width="9" style="3"/>
    <col min="6914" max="6914" width="20.75" style="3" customWidth="1"/>
    <col min="6915" max="6915" width="8.6640625" style="3" bestFit="1" customWidth="1"/>
    <col min="6916" max="6918" width="4.83203125" style="3" bestFit="1" customWidth="1"/>
    <col min="6919" max="6919" width="8.6640625" style="3" bestFit="1" customWidth="1"/>
    <col min="6920" max="6920" width="13.6640625" style="3" bestFit="1" customWidth="1"/>
    <col min="6921" max="6921" width="11.1640625" style="3" bestFit="1" customWidth="1"/>
    <col min="6922" max="6922" width="4.83203125" style="3" bestFit="1" customWidth="1"/>
    <col min="6923" max="6923" width="11.1640625" style="3" bestFit="1" customWidth="1"/>
    <col min="6924" max="6924" width="9.83203125" style="3" bestFit="1" customWidth="1"/>
    <col min="6925" max="6925" width="13.6640625" style="3" bestFit="1" customWidth="1"/>
    <col min="6926" max="6927" width="11.1640625" style="3" bestFit="1" customWidth="1"/>
    <col min="6928" max="6928" width="13.6640625" style="3" bestFit="1" customWidth="1"/>
    <col min="6929" max="6929" width="4.83203125" style="3" bestFit="1" customWidth="1"/>
    <col min="6930" max="6930" width="9.83203125" style="3" bestFit="1" customWidth="1"/>
    <col min="6931" max="6931" width="11.1640625" style="3" bestFit="1" customWidth="1"/>
    <col min="6932" max="6932" width="13.6640625" style="3" bestFit="1" customWidth="1"/>
    <col min="6933" max="6933" width="16.6640625" style="3" bestFit="1" customWidth="1"/>
    <col min="6934" max="6934" width="15.1640625" style="3" bestFit="1" customWidth="1"/>
    <col min="6935" max="6935" width="4.83203125" style="3" bestFit="1" customWidth="1"/>
    <col min="6936" max="6936" width="15.1640625" style="3" bestFit="1" customWidth="1"/>
    <col min="6937" max="6937" width="13.6640625" style="3" bestFit="1" customWidth="1"/>
    <col min="6938" max="6938" width="15.1640625" style="3" bestFit="1" customWidth="1"/>
    <col min="6939" max="6939" width="13.6640625" style="3" bestFit="1" customWidth="1"/>
    <col min="6940" max="6940" width="15.1640625" style="3" bestFit="1" customWidth="1"/>
    <col min="6941" max="6942" width="16.6640625" style="3" bestFit="1" customWidth="1"/>
    <col min="6943" max="6943" width="15.1640625" style="3" bestFit="1" customWidth="1"/>
    <col min="6944" max="6945" width="16.6640625" style="3" bestFit="1" customWidth="1"/>
    <col min="6946" max="6946" width="11.1640625" style="3" bestFit="1" customWidth="1"/>
    <col min="6947" max="6948" width="4.83203125" style="3" bestFit="1" customWidth="1"/>
    <col min="6949" max="6949" width="9.83203125" style="3" bestFit="1" customWidth="1"/>
    <col min="6950" max="6950" width="8.6640625" style="3" bestFit="1" customWidth="1"/>
    <col min="6951" max="6951" width="9.83203125" style="3" bestFit="1" customWidth="1"/>
    <col min="6952" max="6952" width="4.83203125" style="3" bestFit="1" customWidth="1"/>
    <col min="6953" max="6954" width="9.83203125" style="3" bestFit="1" customWidth="1"/>
    <col min="6955" max="6957" width="4.83203125" style="3" bestFit="1" customWidth="1"/>
    <col min="6958" max="6958" width="9.83203125" style="3" bestFit="1" customWidth="1"/>
    <col min="6959" max="7169" width="9" style="3"/>
    <col min="7170" max="7170" width="20.75" style="3" customWidth="1"/>
    <col min="7171" max="7171" width="8.6640625" style="3" bestFit="1" customWidth="1"/>
    <col min="7172" max="7174" width="4.83203125" style="3" bestFit="1" customWidth="1"/>
    <col min="7175" max="7175" width="8.6640625" style="3" bestFit="1" customWidth="1"/>
    <col min="7176" max="7176" width="13.6640625" style="3" bestFit="1" customWidth="1"/>
    <col min="7177" max="7177" width="11.1640625" style="3" bestFit="1" customWidth="1"/>
    <col min="7178" max="7178" width="4.83203125" style="3" bestFit="1" customWidth="1"/>
    <col min="7179" max="7179" width="11.1640625" style="3" bestFit="1" customWidth="1"/>
    <col min="7180" max="7180" width="9.83203125" style="3" bestFit="1" customWidth="1"/>
    <col min="7181" max="7181" width="13.6640625" style="3" bestFit="1" customWidth="1"/>
    <col min="7182" max="7183" width="11.1640625" style="3" bestFit="1" customWidth="1"/>
    <col min="7184" max="7184" width="13.6640625" style="3" bestFit="1" customWidth="1"/>
    <col min="7185" max="7185" width="4.83203125" style="3" bestFit="1" customWidth="1"/>
    <col min="7186" max="7186" width="9.83203125" style="3" bestFit="1" customWidth="1"/>
    <col min="7187" max="7187" width="11.1640625" style="3" bestFit="1" customWidth="1"/>
    <col min="7188" max="7188" width="13.6640625" style="3" bestFit="1" customWidth="1"/>
    <col min="7189" max="7189" width="16.6640625" style="3" bestFit="1" customWidth="1"/>
    <col min="7190" max="7190" width="15.1640625" style="3" bestFit="1" customWidth="1"/>
    <col min="7191" max="7191" width="4.83203125" style="3" bestFit="1" customWidth="1"/>
    <col min="7192" max="7192" width="15.1640625" style="3" bestFit="1" customWidth="1"/>
    <col min="7193" max="7193" width="13.6640625" style="3" bestFit="1" customWidth="1"/>
    <col min="7194" max="7194" width="15.1640625" style="3" bestFit="1" customWidth="1"/>
    <col min="7195" max="7195" width="13.6640625" style="3" bestFit="1" customWidth="1"/>
    <col min="7196" max="7196" width="15.1640625" style="3" bestFit="1" customWidth="1"/>
    <col min="7197" max="7198" width="16.6640625" style="3" bestFit="1" customWidth="1"/>
    <col min="7199" max="7199" width="15.1640625" style="3" bestFit="1" customWidth="1"/>
    <col min="7200" max="7201" width="16.6640625" style="3" bestFit="1" customWidth="1"/>
    <col min="7202" max="7202" width="11.1640625" style="3" bestFit="1" customWidth="1"/>
    <col min="7203" max="7204" width="4.83203125" style="3" bestFit="1" customWidth="1"/>
    <col min="7205" max="7205" width="9.83203125" style="3" bestFit="1" customWidth="1"/>
    <col min="7206" max="7206" width="8.6640625" style="3" bestFit="1" customWidth="1"/>
    <col min="7207" max="7207" width="9.83203125" style="3" bestFit="1" customWidth="1"/>
    <col min="7208" max="7208" width="4.83203125" style="3" bestFit="1" customWidth="1"/>
    <col min="7209" max="7210" width="9.83203125" style="3" bestFit="1" customWidth="1"/>
    <col min="7211" max="7213" width="4.83203125" style="3" bestFit="1" customWidth="1"/>
    <col min="7214" max="7214" width="9.83203125" style="3" bestFit="1" customWidth="1"/>
    <col min="7215" max="7425" width="9" style="3"/>
    <col min="7426" max="7426" width="20.75" style="3" customWidth="1"/>
    <col min="7427" max="7427" width="8.6640625" style="3" bestFit="1" customWidth="1"/>
    <col min="7428" max="7430" width="4.83203125" style="3" bestFit="1" customWidth="1"/>
    <col min="7431" max="7431" width="8.6640625" style="3" bestFit="1" customWidth="1"/>
    <col min="7432" max="7432" width="13.6640625" style="3" bestFit="1" customWidth="1"/>
    <col min="7433" max="7433" width="11.1640625" style="3" bestFit="1" customWidth="1"/>
    <col min="7434" max="7434" width="4.83203125" style="3" bestFit="1" customWidth="1"/>
    <col min="7435" max="7435" width="11.1640625" style="3" bestFit="1" customWidth="1"/>
    <col min="7436" max="7436" width="9.83203125" style="3" bestFit="1" customWidth="1"/>
    <col min="7437" max="7437" width="13.6640625" style="3" bestFit="1" customWidth="1"/>
    <col min="7438" max="7439" width="11.1640625" style="3" bestFit="1" customWidth="1"/>
    <col min="7440" max="7440" width="13.6640625" style="3" bestFit="1" customWidth="1"/>
    <col min="7441" max="7441" width="4.83203125" style="3" bestFit="1" customWidth="1"/>
    <col min="7442" max="7442" width="9.83203125" style="3" bestFit="1" customWidth="1"/>
    <col min="7443" max="7443" width="11.1640625" style="3" bestFit="1" customWidth="1"/>
    <col min="7444" max="7444" width="13.6640625" style="3" bestFit="1" customWidth="1"/>
    <col min="7445" max="7445" width="16.6640625" style="3" bestFit="1" customWidth="1"/>
    <col min="7446" max="7446" width="15.1640625" style="3" bestFit="1" customWidth="1"/>
    <col min="7447" max="7447" width="4.83203125" style="3" bestFit="1" customWidth="1"/>
    <col min="7448" max="7448" width="15.1640625" style="3" bestFit="1" customWidth="1"/>
    <col min="7449" max="7449" width="13.6640625" style="3" bestFit="1" customWidth="1"/>
    <col min="7450" max="7450" width="15.1640625" style="3" bestFit="1" customWidth="1"/>
    <col min="7451" max="7451" width="13.6640625" style="3" bestFit="1" customWidth="1"/>
    <col min="7452" max="7452" width="15.1640625" style="3" bestFit="1" customWidth="1"/>
    <col min="7453" max="7454" width="16.6640625" style="3" bestFit="1" customWidth="1"/>
    <col min="7455" max="7455" width="15.1640625" style="3" bestFit="1" customWidth="1"/>
    <col min="7456" max="7457" width="16.6640625" style="3" bestFit="1" customWidth="1"/>
    <col min="7458" max="7458" width="11.1640625" style="3" bestFit="1" customWidth="1"/>
    <col min="7459" max="7460" width="4.83203125" style="3" bestFit="1" customWidth="1"/>
    <col min="7461" max="7461" width="9.83203125" style="3" bestFit="1" customWidth="1"/>
    <col min="7462" max="7462" width="8.6640625" style="3" bestFit="1" customWidth="1"/>
    <col min="7463" max="7463" width="9.83203125" style="3" bestFit="1" customWidth="1"/>
    <col min="7464" max="7464" width="4.83203125" style="3" bestFit="1" customWidth="1"/>
    <col min="7465" max="7466" width="9.83203125" style="3" bestFit="1" customWidth="1"/>
    <col min="7467" max="7469" width="4.83203125" style="3" bestFit="1" customWidth="1"/>
    <col min="7470" max="7470" width="9.83203125" style="3" bestFit="1" customWidth="1"/>
    <col min="7471" max="7681" width="9" style="3"/>
    <col min="7682" max="7682" width="20.75" style="3" customWidth="1"/>
    <col min="7683" max="7683" width="8.6640625" style="3" bestFit="1" customWidth="1"/>
    <col min="7684" max="7686" width="4.83203125" style="3" bestFit="1" customWidth="1"/>
    <col min="7687" max="7687" width="8.6640625" style="3" bestFit="1" customWidth="1"/>
    <col min="7688" max="7688" width="13.6640625" style="3" bestFit="1" customWidth="1"/>
    <col min="7689" max="7689" width="11.1640625" style="3" bestFit="1" customWidth="1"/>
    <col min="7690" max="7690" width="4.83203125" style="3" bestFit="1" customWidth="1"/>
    <col min="7691" max="7691" width="11.1640625" style="3" bestFit="1" customWidth="1"/>
    <col min="7692" max="7692" width="9.83203125" style="3" bestFit="1" customWidth="1"/>
    <col min="7693" max="7693" width="13.6640625" style="3" bestFit="1" customWidth="1"/>
    <col min="7694" max="7695" width="11.1640625" style="3" bestFit="1" customWidth="1"/>
    <col min="7696" max="7696" width="13.6640625" style="3" bestFit="1" customWidth="1"/>
    <col min="7697" max="7697" width="4.83203125" style="3" bestFit="1" customWidth="1"/>
    <col min="7698" max="7698" width="9.83203125" style="3" bestFit="1" customWidth="1"/>
    <col min="7699" max="7699" width="11.1640625" style="3" bestFit="1" customWidth="1"/>
    <col min="7700" max="7700" width="13.6640625" style="3" bestFit="1" customWidth="1"/>
    <col min="7701" max="7701" width="16.6640625" style="3" bestFit="1" customWidth="1"/>
    <col min="7702" max="7702" width="15.1640625" style="3" bestFit="1" customWidth="1"/>
    <col min="7703" max="7703" width="4.83203125" style="3" bestFit="1" customWidth="1"/>
    <col min="7704" max="7704" width="15.1640625" style="3" bestFit="1" customWidth="1"/>
    <col min="7705" max="7705" width="13.6640625" style="3" bestFit="1" customWidth="1"/>
    <col min="7706" max="7706" width="15.1640625" style="3" bestFit="1" customWidth="1"/>
    <col min="7707" max="7707" width="13.6640625" style="3" bestFit="1" customWidth="1"/>
    <col min="7708" max="7708" width="15.1640625" style="3" bestFit="1" customWidth="1"/>
    <col min="7709" max="7710" width="16.6640625" style="3" bestFit="1" customWidth="1"/>
    <col min="7711" max="7711" width="15.1640625" style="3" bestFit="1" customWidth="1"/>
    <col min="7712" max="7713" width="16.6640625" style="3" bestFit="1" customWidth="1"/>
    <col min="7714" max="7714" width="11.1640625" style="3" bestFit="1" customWidth="1"/>
    <col min="7715" max="7716" width="4.83203125" style="3" bestFit="1" customWidth="1"/>
    <col min="7717" max="7717" width="9.83203125" style="3" bestFit="1" customWidth="1"/>
    <col min="7718" max="7718" width="8.6640625" style="3" bestFit="1" customWidth="1"/>
    <col min="7719" max="7719" width="9.83203125" style="3" bestFit="1" customWidth="1"/>
    <col min="7720" max="7720" width="4.83203125" style="3" bestFit="1" customWidth="1"/>
    <col min="7721" max="7722" width="9.83203125" style="3" bestFit="1" customWidth="1"/>
    <col min="7723" max="7725" width="4.83203125" style="3" bestFit="1" customWidth="1"/>
    <col min="7726" max="7726" width="9.83203125" style="3" bestFit="1" customWidth="1"/>
    <col min="7727" max="7937" width="9" style="3"/>
    <col min="7938" max="7938" width="20.75" style="3" customWidth="1"/>
    <col min="7939" max="7939" width="8.6640625" style="3" bestFit="1" customWidth="1"/>
    <col min="7940" max="7942" width="4.83203125" style="3" bestFit="1" customWidth="1"/>
    <col min="7943" max="7943" width="8.6640625" style="3" bestFit="1" customWidth="1"/>
    <col min="7944" max="7944" width="13.6640625" style="3" bestFit="1" customWidth="1"/>
    <col min="7945" max="7945" width="11.1640625" style="3" bestFit="1" customWidth="1"/>
    <col min="7946" max="7946" width="4.83203125" style="3" bestFit="1" customWidth="1"/>
    <col min="7947" max="7947" width="11.1640625" style="3" bestFit="1" customWidth="1"/>
    <col min="7948" max="7948" width="9.83203125" style="3" bestFit="1" customWidth="1"/>
    <col min="7949" max="7949" width="13.6640625" style="3" bestFit="1" customWidth="1"/>
    <col min="7950" max="7951" width="11.1640625" style="3" bestFit="1" customWidth="1"/>
    <col min="7952" max="7952" width="13.6640625" style="3" bestFit="1" customWidth="1"/>
    <col min="7953" max="7953" width="4.83203125" style="3" bestFit="1" customWidth="1"/>
    <col min="7954" max="7954" width="9.83203125" style="3" bestFit="1" customWidth="1"/>
    <col min="7955" max="7955" width="11.1640625" style="3" bestFit="1" customWidth="1"/>
    <col min="7956" max="7956" width="13.6640625" style="3" bestFit="1" customWidth="1"/>
    <col min="7957" max="7957" width="16.6640625" style="3" bestFit="1" customWidth="1"/>
    <col min="7958" max="7958" width="15.1640625" style="3" bestFit="1" customWidth="1"/>
    <col min="7959" max="7959" width="4.83203125" style="3" bestFit="1" customWidth="1"/>
    <col min="7960" max="7960" width="15.1640625" style="3" bestFit="1" customWidth="1"/>
    <col min="7961" max="7961" width="13.6640625" style="3" bestFit="1" customWidth="1"/>
    <col min="7962" max="7962" width="15.1640625" style="3" bestFit="1" customWidth="1"/>
    <col min="7963" max="7963" width="13.6640625" style="3" bestFit="1" customWidth="1"/>
    <col min="7964" max="7964" width="15.1640625" style="3" bestFit="1" customWidth="1"/>
    <col min="7965" max="7966" width="16.6640625" style="3" bestFit="1" customWidth="1"/>
    <col min="7967" max="7967" width="15.1640625" style="3" bestFit="1" customWidth="1"/>
    <col min="7968" max="7969" width="16.6640625" style="3" bestFit="1" customWidth="1"/>
    <col min="7970" max="7970" width="11.1640625" style="3" bestFit="1" customWidth="1"/>
    <col min="7971" max="7972" width="4.83203125" style="3" bestFit="1" customWidth="1"/>
    <col min="7973" max="7973" width="9.83203125" style="3" bestFit="1" customWidth="1"/>
    <col min="7974" max="7974" width="8.6640625" style="3" bestFit="1" customWidth="1"/>
    <col min="7975" max="7975" width="9.83203125" style="3" bestFit="1" customWidth="1"/>
    <col min="7976" max="7976" width="4.83203125" style="3" bestFit="1" customWidth="1"/>
    <col min="7977" max="7978" width="9.83203125" style="3" bestFit="1" customWidth="1"/>
    <col min="7979" max="7981" width="4.83203125" style="3" bestFit="1" customWidth="1"/>
    <col min="7982" max="7982" width="9.83203125" style="3" bestFit="1" customWidth="1"/>
    <col min="7983" max="8193" width="9" style="3"/>
    <col min="8194" max="8194" width="20.75" style="3" customWidth="1"/>
    <col min="8195" max="8195" width="8.6640625" style="3" bestFit="1" customWidth="1"/>
    <col min="8196" max="8198" width="4.83203125" style="3" bestFit="1" customWidth="1"/>
    <col min="8199" max="8199" width="8.6640625" style="3" bestFit="1" customWidth="1"/>
    <col min="8200" max="8200" width="13.6640625" style="3" bestFit="1" customWidth="1"/>
    <col min="8201" max="8201" width="11.1640625" style="3" bestFit="1" customWidth="1"/>
    <col min="8202" max="8202" width="4.83203125" style="3" bestFit="1" customWidth="1"/>
    <col min="8203" max="8203" width="11.1640625" style="3" bestFit="1" customWidth="1"/>
    <col min="8204" max="8204" width="9.83203125" style="3" bestFit="1" customWidth="1"/>
    <col min="8205" max="8205" width="13.6640625" style="3" bestFit="1" customWidth="1"/>
    <col min="8206" max="8207" width="11.1640625" style="3" bestFit="1" customWidth="1"/>
    <col min="8208" max="8208" width="13.6640625" style="3" bestFit="1" customWidth="1"/>
    <col min="8209" max="8209" width="4.83203125" style="3" bestFit="1" customWidth="1"/>
    <col min="8210" max="8210" width="9.83203125" style="3" bestFit="1" customWidth="1"/>
    <col min="8211" max="8211" width="11.1640625" style="3" bestFit="1" customWidth="1"/>
    <col min="8212" max="8212" width="13.6640625" style="3" bestFit="1" customWidth="1"/>
    <col min="8213" max="8213" width="16.6640625" style="3" bestFit="1" customWidth="1"/>
    <col min="8214" max="8214" width="15.1640625" style="3" bestFit="1" customWidth="1"/>
    <col min="8215" max="8215" width="4.83203125" style="3" bestFit="1" customWidth="1"/>
    <col min="8216" max="8216" width="15.1640625" style="3" bestFit="1" customWidth="1"/>
    <col min="8217" max="8217" width="13.6640625" style="3" bestFit="1" customWidth="1"/>
    <col min="8218" max="8218" width="15.1640625" style="3" bestFit="1" customWidth="1"/>
    <col min="8219" max="8219" width="13.6640625" style="3" bestFit="1" customWidth="1"/>
    <col min="8220" max="8220" width="15.1640625" style="3" bestFit="1" customWidth="1"/>
    <col min="8221" max="8222" width="16.6640625" style="3" bestFit="1" customWidth="1"/>
    <col min="8223" max="8223" width="15.1640625" style="3" bestFit="1" customWidth="1"/>
    <col min="8224" max="8225" width="16.6640625" style="3" bestFit="1" customWidth="1"/>
    <col min="8226" max="8226" width="11.1640625" style="3" bestFit="1" customWidth="1"/>
    <col min="8227" max="8228" width="4.83203125" style="3" bestFit="1" customWidth="1"/>
    <col min="8229" max="8229" width="9.83203125" style="3" bestFit="1" customWidth="1"/>
    <col min="8230" max="8230" width="8.6640625" style="3" bestFit="1" customWidth="1"/>
    <col min="8231" max="8231" width="9.83203125" style="3" bestFit="1" customWidth="1"/>
    <col min="8232" max="8232" width="4.83203125" style="3" bestFit="1" customWidth="1"/>
    <col min="8233" max="8234" width="9.83203125" style="3" bestFit="1" customWidth="1"/>
    <col min="8235" max="8237" width="4.83203125" style="3" bestFit="1" customWidth="1"/>
    <col min="8238" max="8238" width="9.83203125" style="3" bestFit="1" customWidth="1"/>
    <col min="8239" max="8449" width="9" style="3"/>
    <col min="8450" max="8450" width="20.75" style="3" customWidth="1"/>
    <col min="8451" max="8451" width="8.6640625" style="3" bestFit="1" customWidth="1"/>
    <col min="8452" max="8454" width="4.83203125" style="3" bestFit="1" customWidth="1"/>
    <col min="8455" max="8455" width="8.6640625" style="3" bestFit="1" customWidth="1"/>
    <col min="8456" max="8456" width="13.6640625" style="3" bestFit="1" customWidth="1"/>
    <col min="8457" max="8457" width="11.1640625" style="3" bestFit="1" customWidth="1"/>
    <col min="8458" max="8458" width="4.83203125" style="3" bestFit="1" customWidth="1"/>
    <col min="8459" max="8459" width="11.1640625" style="3" bestFit="1" customWidth="1"/>
    <col min="8460" max="8460" width="9.83203125" style="3" bestFit="1" customWidth="1"/>
    <col min="8461" max="8461" width="13.6640625" style="3" bestFit="1" customWidth="1"/>
    <col min="8462" max="8463" width="11.1640625" style="3" bestFit="1" customWidth="1"/>
    <col min="8464" max="8464" width="13.6640625" style="3" bestFit="1" customWidth="1"/>
    <col min="8465" max="8465" width="4.83203125" style="3" bestFit="1" customWidth="1"/>
    <col min="8466" max="8466" width="9.83203125" style="3" bestFit="1" customWidth="1"/>
    <col min="8467" max="8467" width="11.1640625" style="3" bestFit="1" customWidth="1"/>
    <col min="8468" max="8468" width="13.6640625" style="3" bestFit="1" customWidth="1"/>
    <col min="8469" max="8469" width="16.6640625" style="3" bestFit="1" customWidth="1"/>
    <col min="8470" max="8470" width="15.1640625" style="3" bestFit="1" customWidth="1"/>
    <col min="8471" max="8471" width="4.83203125" style="3" bestFit="1" customWidth="1"/>
    <col min="8472" max="8472" width="15.1640625" style="3" bestFit="1" customWidth="1"/>
    <col min="8473" max="8473" width="13.6640625" style="3" bestFit="1" customWidth="1"/>
    <col min="8474" max="8474" width="15.1640625" style="3" bestFit="1" customWidth="1"/>
    <col min="8475" max="8475" width="13.6640625" style="3" bestFit="1" customWidth="1"/>
    <col min="8476" max="8476" width="15.1640625" style="3" bestFit="1" customWidth="1"/>
    <col min="8477" max="8478" width="16.6640625" style="3" bestFit="1" customWidth="1"/>
    <col min="8479" max="8479" width="15.1640625" style="3" bestFit="1" customWidth="1"/>
    <col min="8480" max="8481" width="16.6640625" style="3" bestFit="1" customWidth="1"/>
    <col min="8482" max="8482" width="11.1640625" style="3" bestFit="1" customWidth="1"/>
    <col min="8483" max="8484" width="4.83203125" style="3" bestFit="1" customWidth="1"/>
    <col min="8485" max="8485" width="9.83203125" style="3" bestFit="1" customWidth="1"/>
    <col min="8486" max="8486" width="8.6640625" style="3" bestFit="1" customWidth="1"/>
    <col min="8487" max="8487" width="9.83203125" style="3" bestFit="1" customWidth="1"/>
    <col min="8488" max="8488" width="4.83203125" style="3" bestFit="1" customWidth="1"/>
    <col min="8489" max="8490" width="9.83203125" style="3" bestFit="1" customWidth="1"/>
    <col min="8491" max="8493" width="4.83203125" style="3" bestFit="1" customWidth="1"/>
    <col min="8494" max="8494" width="9.83203125" style="3" bestFit="1" customWidth="1"/>
    <col min="8495" max="8705" width="9" style="3"/>
    <col min="8706" max="8706" width="20.75" style="3" customWidth="1"/>
    <col min="8707" max="8707" width="8.6640625" style="3" bestFit="1" customWidth="1"/>
    <col min="8708" max="8710" width="4.83203125" style="3" bestFit="1" customWidth="1"/>
    <col min="8711" max="8711" width="8.6640625" style="3" bestFit="1" customWidth="1"/>
    <col min="8712" max="8712" width="13.6640625" style="3" bestFit="1" customWidth="1"/>
    <col min="8713" max="8713" width="11.1640625" style="3" bestFit="1" customWidth="1"/>
    <col min="8714" max="8714" width="4.83203125" style="3" bestFit="1" customWidth="1"/>
    <col min="8715" max="8715" width="11.1640625" style="3" bestFit="1" customWidth="1"/>
    <col min="8716" max="8716" width="9.83203125" style="3" bestFit="1" customWidth="1"/>
    <col min="8717" max="8717" width="13.6640625" style="3" bestFit="1" customWidth="1"/>
    <col min="8718" max="8719" width="11.1640625" style="3" bestFit="1" customWidth="1"/>
    <col min="8720" max="8720" width="13.6640625" style="3" bestFit="1" customWidth="1"/>
    <col min="8721" max="8721" width="4.83203125" style="3" bestFit="1" customWidth="1"/>
    <col min="8722" max="8722" width="9.83203125" style="3" bestFit="1" customWidth="1"/>
    <col min="8723" max="8723" width="11.1640625" style="3" bestFit="1" customWidth="1"/>
    <col min="8724" max="8724" width="13.6640625" style="3" bestFit="1" customWidth="1"/>
    <col min="8725" max="8725" width="16.6640625" style="3" bestFit="1" customWidth="1"/>
    <col min="8726" max="8726" width="15.1640625" style="3" bestFit="1" customWidth="1"/>
    <col min="8727" max="8727" width="4.83203125" style="3" bestFit="1" customWidth="1"/>
    <col min="8728" max="8728" width="15.1640625" style="3" bestFit="1" customWidth="1"/>
    <col min="8729" max="8729" width="13.6640625" style="3" bestFit="1" customWidth="1"/>
    <col min="8730" max="8730" width="15.1640625" style="3" bestFit="1" customWidth="1"/>
    <col min="8731" max="8731" width="13.6640625" style="3" bestFit="1" customWidth="1"/>
    <col min="8732" max="8732" width="15.1640625" style="3" bestFit="1" customWidth="1"/>
    <col min="8733" max="8734" width="16.6640625" style="3" bestFit="1" customWidth="1"/>
    <col min="8735" max="8735" width="15.1640625" style="3" bestFit="1" customWidth="1"/>
    <col min="8736" max="8737" width="16.6640625" style="3" bestFit="1" customWidth="1"/>
    <col min="8738" max="8738" width="11.1640625" style="3" bestFit="1" customWidth="1"/>
    <col min="8739" max="8740" width="4.83203125" style="3" bestFit="1" customWidth="1"/>
    <col min="8741" max="8741" width="9.83203125" style="3" bestFit="1" customWidth="1"/>
    <col min="8742" max="8742" width="8.6640625" style="3" bestFit="1" customWidth="1"/>
    <col min="8743" max="8743" width="9.83203125" style="3" bestFit="1" customWidth="1"/>
    <col min="8744" max="8744" width="4.83203125" style="3" bestFit="1" customWidth="1"/>
    <col min="8745" max="8746" width="9.83203125" style="3" bestFit="1" customWidth="1"/>
    <col min="8747" max="8749" width="4.83203125" style="3" bestFit="1" customWidth="1"/>
    <col min="8750" max="8750" width="9.83203125" style="3" bestFit="1" customWidth="1"/>
    <col min="8751" max="8961" width="9" style="3"/>
    <col min="8962" max="8962" width="20.75" style="3" customWidth="1"/>
    <col min="8963" max="8963" width="8.6640625" style="3" bestFit="1" customWidth="1"/>
    <col min="8964" max="8966" width="4.83203125" style="3" bestFit="1" customWidth="1"/>
    <col min="8967" max="8967" width="8.6640625" style="3" bestFit="1" customWidth="1"/>
    <col min="8968" max="8968" width="13.6640625" style="3" bestFit="1" customWidth="1"/>
    <col min="8969" max="8969" width="11.1640625" style="3" bestFit="1" customWidth="1"/>
    <col min="8970" max="8970" width="4.83203125" style="3" bestFit="1" customWidth="1"/>
    <col min="8971" max="8971" width="11.1640625" style="3" bestFit="1" customWidth="1"/>
    <col min="8972" max="8972" width="9.83203125" style="3" bestFit="1" customWidth="1"/>
    <col min="8973" max="8973" width="13.6640625" style="3" bestFit="1" customWidth="1"/>
    <col min="8974" max="8975" width="11.1640625" style="3" bestFit="1" customWidth="1"/>
    <col min="8976" max="8976" width="13.6640625" style="3" bestFit="1" customWidth="1"/>
    <col min="8977" max="8977" width="4.83203125" style="3" bestFit="1" customWidth="1"/>
    <col min="8978" max="8978" width="9.83203125" style="3" bestFit="1" customWidth="1"/>
    <col min="8979" max="8979" width="11.1640625" style="3" bestFit="1" customWidth="1"/>
    <col min="8980" max="8980" width="13.6640625" style="3" bestFit="1" customWidth="1"/>
    <col min="8981" max="8981" width="16.6640625" style="3" bestFit="1" customWidth="1"/>
    <col min="8982" max="8982" width="15.1640625" style="3" bestFit="1" customWidth="1"/>
    <col min="8983" max="8983" width="4.83203125" style="3" bestFit="1" customWidth="1"/>
    <col min="8984" max="8984" width="15.1640625" style="3" bestFit="1" customWidth="1"/>
    <col min="8985" max="8985" width="13.6640625" style="3" bestFit="1" customWidth="1"/>
    <col min="8986" max="8986" width="15.1640625" style="3" bestFit="1" customWidth="1"/>
    <col min="8987" max="8987" width="13.6640625" style="3" bestFit="1" customWidth="1"/>
    <col min="8988" max="8988" width="15.1640625" style="3" bestFit="1" customWidth="1"/>
    <col min="8989" max="8990" width="16.6640625" style="3" bestFit="1" customWidth="1"/>
    <col min="8991" max="8991" width="15.1640625" style="3" bestFit="1" customWidth="1"/>
    <col min="8992" max="8993" width="16.6640625" style="3" bestFit="1" customWidth="1"/>
    <col min="8994" max="8994" width="11.1640625" style="3" bestFit="1" customWidth="1"/>
    <col min="8995" max="8996" width="4.83203125" style="3" bestFit="1" customWidth="1"/>
    <col min="8997" max="8997" width="9.83203125" style="3" bestFit="1" customWidth="1"/>
    <col min="8998" max="8998" width="8.6640625" style="3" bestFit="1" customWidth="1"/>
    <col min="8999" max="8999" width="9.83203125" style="3" bestFit="1" customWidth="1"/>
    <col min="9000" max="9000" width="4.83203125" style="3" bestFit="1" customWidth="1"/>
    <col min="9001" max="9002" width="9.83203125" style="3" bestFit="1" customWidth="1"/>
    <col min="9003" max="9005" width="4.83203125" style="3" bestFit="1" customWidth="1"/>
    <col min="9006" max="9006" width="9.83203125" style="3" bestFit="1" customWidth="1"/>
    <col min="9007" max="9217" width="9" style="3"/>
    <col min="9218" max="9218" width="20.75" style="3" customWidth="1"/>
    <col min="9219" max="9219" width="8.6640625" style="3" bestFit="1" customWidth="1"/>
    <col min="9220" max="9222" width="4.83203125" style="3" bestFit="1" customWidth="1"/>
    <col min="9223" max="9223" width="8.6640625" style="3" bestFit="1" customWidth="1"/>
    <col min="9224" max="9224" width="13.6640625" style="3" bestFit="1" customWidth="1"/>
    <col min="9225" max="9225" width="11.1640625" style="3" bestFit="1" customWidth="1"/>
    <col min="9226" max="9226" width="4.83203125" style="3" bestFit="1" customWidth="1"/>
    <col min="9227" max="9227" width="11.1640625" style="3" bestFit="1" customWidth="1"/>
    <col min="9228" max="9228" width="9.83203125" style="3" bestFit="1" customWidth="1"/>
    <col min="9229" max="9229" width="13.6640625" style="3" bestFit="1" customWidth="1"/>
    <col min="9230" max="9231" width="11.1640625" style="3" bestFit="1" customWidth="1"/>
    <col min="9232" max="9232" width="13.6640625" style="3" bestFit="1" customWidth="1"/>
    <col min="9233" max="9233" width="4.83203125" style="3" bestFit="1" customWidth="1"/>
    <col min="9234" max="9234" width="9.83203125" style="3" bestFit="1" customWidth="1"/>
    <col min="9235" max="9235" width="11.1640625" style="3" bestFit="1" customWidth="1"/>
    <col min="9236" max="9236" width="13.6640625" style="3" bestFit="1" customWidth="1"/>
    <col min="9237" max="9237" width="16.6640625" style="3" bestFit="1" customWidth="1"/>
    <col min="9238" max="9238" width="15.1640625" style="3" bestFit="1" customWidth="1"/>
    <col min="9239" max="9239" width="4.83203125" style="3" bestFit="1" customWidth="1"/>
    <col min="9240" max="9240" width="15.1640625" style="3" bestFit="1" customWidth="1"/>
    <col min="9241" max="9241" width="13.6640625" style="3" bestFit="1" customWidth="1"/>
    <col min="9242" max="9242" width="15.1640625" style="3" bestFit="1" customWidth="1"/>
    <col min="9243" max="9243" width="13.6640625" style="3" bestFit="1" customWidth="1"/>
    <col min="9244" max="9244" width="15.1640625" style="3" bestFit="1" customWidth="1"/>
    <col min="9245" max="9246" width="16.6640625" style="3" bestFit="1" customWidth="1"/>
    <col min="9247" max="9247" width="15.1640625" style="3" bestFit="1" customWidth="1"/>
    <col min="9248" max="9249" width="16.6640625" style="3" bestFit="1" customWidth="1"/>
    <col min="9250" max="9250" width="11.1640625" style="3" bestFit="1" customWidth="1"/>
    <col min="9251" max="9252" width="4.83203125" style="3" bestFit="1" customWidth="1"/>
    <col min="9253" max="9253" width="9.83203125" style="3" bestFit="1" customWidth="1"/>
    <col min="9254" max="9254" width="8.6640625" style="3" bestFit="1" customWidth="1"/>
    <col min="9255" max="9255" width="9.83203125" style="3" bestFit="1" customWidth="1"/>
    <col min="9256" max="9256" width="4.83203125" style="3" bestFit="1" customWidth="1"/>
    <col min="9257" max="9258" width="9.83203125" style="3" bestFit="1" customWidth="1"/>
    <col min="9259" max="9261" width="4.83203125" style="3" bestFit="1" customWidth="1"/>
    <col min="9262" max="9262" width="9.83203125" style="3" bestFit="1" customWidth="1"/>
    <col min="9263" max="9473" width="9" style="3"/>
    <col min="9474" max="9474" width="20.75" style="3" customWidth="1"/>
    <col min="9475" max="9475" width="8.6640625" style="3" bestFit="1" customWidth="1"/>
    <col min="9476" max="9478" width="4.83203125" style="3" bestFit="1" customWidth="1"/>
    <col min="9479" max="9479" width="8.6640625" style="3" bestFit="1" customWidth="1"/>
    <col min="9480" max="9480" width="13.6640625" style="3" bestFit="1" customWidth="1"/>
    <col min="9481" max="9481" width="11.1640625" style="3" bestFit="1" customWidth="1"/>
    <col min="9482" max="9482" width="4.83203125" style="3" bestFit="1" customWidth="1"/>
    <col min="9483" max="9483" width="11.1640625" style="3" bestFit="1" customWidth="1"/>
    <col min="9484" max="9484" width="9.83203125" style="3" bestFit="1" customWidth="1"/>
    <col min="9485" max="9485" width="13.6640625" style="3" bestFit="1" customWidth="1"/>
    <col min="9486" max="9487" width="11.1640625" style="3" bestFit="1" customWidth="1"/>
    <col min="9488" max="9488" width="13.6640625" style="3" bestFit="1" customWidth="1"/>
    <col min="9489" max="9489" width="4.83203125" style="3" bestFit="1" customWidth="1"/>
    <col min="9490" max="9490" width="9.83203125" style="3" bestFit="1" customWidth="1"/>
    <col min="9491" max="9491" width="11.1640625" style="3" bestFit="1" customWidth="1"/>
    <col min="9492" max="9492" width="13.6640625" style="3" bestFit="1" customWidth="1"/>
    <col min="9493" max="9493" width="16.6640625" style="3" bestFit="1" customWidth="1"/>
    <col min="9494" max="9494" width="15.1640625" style="3" bestFit="1" customWidth="1"/>
    <col min="9495" max="9495" width="4.83203125" style="3" bestFit="1" customWidth="1"/>
    <col min="9496" max="9496" width="15.1640625" style="3" bestFit="1" customWidth="1"/>
    <col min="9497" max="9497" width="13.6640625" style="3" bestFit="1" customWidth="1"/>
    <col min="9498" max="9498" width="15.1640625" style="3" bestFit="1" customWidth="1"/>
    <col min="9499" max="9499" width="13.6640625" style="3" bestFit="1" customWidth="1"/>
    <col min="9500" max="9500" width="15.1640625" style="3" bestFit="1" customWidth="1"/>
    <col min="9501" max="9502" width="16.6640625" style="3" bestFit="1" customWidth="1"/>
    <col min="9503" max="9503" width="15.1640625" style="3" bestFit="1" customWidth="1"/>
    <col min="9504" max="9505" width="16.6640625" style="3" bestFit="1" customWidth="1"/>
    <col min="9506" max="9506" width="11.1640625" style="3" bestFit="1" customWidth="1"/>
    <col min="9507" max="9508" width="4.83203125" style="3" bestFit="1" customWidth="1"/>
    <col min="9509" max="9509" width="9.83203125" style="3" bestFit="1" customWidth="1"/>
    <col min="9510" max="9510" width="8.6640625" style="3" bestFit="1" customWidth="1"/>
    <col min="9511" max="9511" width="9.83203125" style="3" bestFit="1" customWidth="1"/>
    <col min="9512" max="9512" width="4.83203125" style="3" bestFit="1" customWidth="1"/>
    <col min="9513" max="9514" width="9.83203125" style="3" bestFit="1" customWidth="1"/>
    <col min="9515" max="9517" width="4.83203125" style="3" bestFit="1" customWidth="1"/>
    <col min="9518" max="9518" width="9.83203125" style="3" bestFit="1" customWidth="1"/>
    <col min="9519" max="9729" width="9" style="3"/>
    <col min="9730" max="9730" width="20.75" style="3" customWidth="1"/>
    <col min="9731" max="9731" width="8.6640625" style="3" bestFit="1" customWidth="1"/>
    <col min="9732" max="9734" width="4.83203125" style="3" bestFit="1" customWidth="1"/>
    <col min="9735" max="9735" width="8.6640625" style="3" bestFit="1" customWidth="1"/>
    <col min="9736" max="9736" width="13.6640625" style="3" bestFit="1" customWidth="1"/>
    <col min="9737" max="9737" width="11.1640625" style="3" bestFit="1" customWidth="1"/>
    <col min="9738" max="9738" width="4.83203125" style="3" bestFit="1" customWidth="1"/>
    <col min="9739" max="9739" width="11.1640625" style="3" bestFit="1" customWidth="1"/>
    <col min="9740" max="9740" width="9.83203125" style="3" bestFit="1" customWidth="1"/>
    <col min="9741" max="9741" width="13.6640625" style="3" bestFit="1" customWidth="1"/>
    <col min="9742" max="9743" width="11.1640625" style="3" bestFit="1" customWidth="1"/>
    <col min="9744" max="9744" width="13.6640625" style="3" bestFit="1" customWidth="1"/>
    <col min="9745" max="9745" width="4.83203125" style="3" bestFit="1" customWidth="1"/>
    <col min="9746" max="9746" width="9.83203125" style="3" bestFit="1" customWidth="1"/>
    <col min="9747" max="9747" width="11.1640625" style="3" bestFit="1" customWidth="1"/>
    <col min="9748" max="9748" width="13.6640625" style="3" bestFit="1" customWidth="1"/>
    <col min="9749" max="9749" width="16.6640625" style="3" bestFit="1" customWidth="1"/>
    <col min="9750" max="9750" width="15.1640625" style="3" bestFit="1" customWidth="1"/>
    <col min="9751" max="9751" width="4.83203125" style="3" bestFit="1" customWidth="1"/>
    <col min="9752" max="9752" width="15.1640625" style="3" bestFit="1" customWidth="1"/>
    <col min="9753" max="9753" width="13.6640625" style="3" bestFit="1" customWidth="1"/>
    <col min="9754" max="9754" width="15.1640625" style="3" bestFit="1" customWidth="1"/>
    <col min="9755" max="9755" width="13.6640625" style="3" bestFit="1" customWidth="1"/>
    <col min="9756" max="9756" width="15.1640625" style="3" bestFit="1" customWidth="1"/>
    <col min="9757" max="9758" width="16.6640625" style="3" bestFit="1" customWidth="1"/>
    <col min="9759" max="9759" width="15.1640625" style="3" bestFit="1" customWidth="1"/>
    <col min="9760" max="9761" width="16.6640625" style="3" bestFit="1" customWidth="1"/>
    <col min="9762" max="9762" width="11.1640625" style="3" bestFit="1" customWidth="1"/>
    <col min="9763" max="9764" width="4.83203125" style="3" bestFit="1" customWidth="1"/>
    <col min="9765" max="9765" width="9.83203125" style="3" bestFit="1" customWidth="1"/>
    <col min="9766" max="9766" width="8.6640625" style="3" bestFit="1" customWidth="1"/>
    <col min="9767" max="9767" width="9.83203125" style="3" bestFit="1" customWidth="1"/>
    <col min="9768" max="9768" width="4.83203125" style="3" bestFit="1" customWidth="1"/>
    <col min="9769" max="9770" width="9.83203125" style="3" bestFit="1" customWidth="1"/>
    <col min="9771" max="9773" width="4.83203125" style="3" bestFit="1" customWidth="1"/>
    <col min="9774" max="9774" width="9.83203125" style="3" bestFit="1" customWidth="1"/>
    <col min="9775" max="9985" width="9" style="3"/>
    <col min="9986" max="9986" width="20.75" style="3" customWidth="1"/>
    <col min="9987" max="9987" width="8.6640625" style="3" bestFit="1" customWidth="1"/>
    <col min="9988" max="9990" width="4.83203125" style="3" bestFit="1" customWidth="1"/>
    <col min="9991" max="9991" width="8.6640625" style="3" bestFit="1" customWidth="1"/>
    <col min="9992" max="9992" width="13.6640625" style="3" bestFit="1" customWidth="1"/>
    <col min="9993" max="9993" width="11.1640625" style="3" bestFit="1" customWidth="1"/>
    <col min="9994" max="9994" width="4.83203125" style="3" bestFit="1" customWidth="1"/>
    <col min="9995" max="9995" width="11.1640625" style="3" bestFit="1" customWidth="1"/>
    <col min="9996" max="9996" width="9.83203125" style="3" bestFit="1" customWidth="1"/>
    <col min="9997" max="9997" width="13.6640625" style="3" bestFit="1" customWidth="1"/>
    <col min="9998" max="9999" width="11.1640625" style="3" bestFit="1" customWidth="1"/>
    <col min="10000" max="10000" width="13.6640625" style="3" bestFit="1" customWidth="1"/>
    <col min="10001" max="10001" width="4.83203125" style="3" bestFit="1" customWidth="1"/>
    <col min="10002" max="10002" width="9.83203125" style="3" bestFit="1" customWidth="1"/>
    <col min="10003" max="10003" width="11.1640625" style="3" bestFit="1" customWidth="1"/>
    <col min="10004" max="10004" width="13.6640625" style="3" bestFit="1" customWidth="1"/>
    <col min="10005" max="10005" width="16.6640625" style="3" bestFit="1" customWidth="1"/>
    <col min="10006" max="10006" width="15.1640625" style="3" bestFit="1" customWidth="1"/>
    <col min="10007" max="10007" width="4.83203125" style="3" bestFit="1" customWidth="1"/>
    <col min="10008" max="10008" width="15.1640625" style="3" bestFit="1" customWidth="1"/>
    <col min="10009" max="10009" width="13.6640625" style="3" bestFit="1" customWidth="1"/>
    <col min="10010" max="10010" width="15.1640625" style="3" bestFit="1" customWidth="1"/>
    <col min="10011" max="10011" width="13.6640625" style="3" bestFit="1" customWidth="1"/>
    <col min="10012" max="10012" width="15.1640625" style="3" bestFit="1" customWidth="1"/>
    <col min="10013" max="10014" width="16.6640625" style="3" bestFit="1" customWidth="1"/>
    <col min="10015" max="10015" width="15.1640625" style="3" bestFit="1" customWidth="1"/>
    <col min="10016" max="10017" width="16.6640625" style="3" bestFit="1" customWidth="1"/>
    <col min="10018" max="10018" width="11.1640625" style="3" bestFit="1" customWidth="1"/>
    <col min="10019" max="10020" width="4.83203125" style="3" bestFit="1" customWidth="1"/>
    <col min="10021" max="10021" width="9.83203125" style="3" bestFit="1" customWidth="1"/>
    <col min="10022" max="10022" width="8.6640625" style="3" bestFit="1" customWidth="1"/>
    <col min="10023" max="10023" width="9.83203125" style="3" bestFit="1" customWidth="1"/>
    <col min="10024" max="10024" width="4.83203125" style="3" bestFit="1" customWidth="1"/>
    <col min="10025" max="10026" width="9.83203125" style="3" bestFit="1" customWidth="1"/>
    <col min="10027" max="10029" width="4.83203125" style="3" bestFit="1" customWidth="1"/>
    <col min="10030" max="10030" width="9.83203125" style="3" bestFit="1" customWidth="1"/>
    <col min="10031" max="10241" width="9" style="3"/>
    <col min="10242" max="10242" width="20.75" style="3" customWidth="1"/>
    <col min="10243" max="10243" width="8.6640625" style="3" bestFit="1" customWidth="1"/>
    <col min="10244" max="10246" width="4.83203125" style="3" bestFit="1" customWidth="1"/>
    <col min="10247" max="10247" width="8.6640625" style="3" bestFit="1" customWidth="1"/>
    <col min="10248" max="10248" width="13.6640625" style="3" bestFit="1" customWidth="1"/>
    <col min="10249" max="10249" width="11.1640625" style="3" bestFit="1" customWidth="1"/>
    <col min="10250" max="10250" width="4.83203125" style="3" bestFit="1" customWidth="1"/>
    <col min="10251" max="10251" width="11.1640625" style="3" bestFit="1" customWidth="1"/>
    <col min="10252" max="10252" width="9.83203125" style="3" bestFit="1" customWidth="1"/>
    <col min="10253" max="10253" width="13.6640625" style="3" bestFit="1" customWidth="1"/>
    <col min="10254" max="10255" width="11.1640625" style="3" bestFit="1" customWidth="1"/>
    <col min="10256" max="10256" width="13.6640625" style="3" bestFit="1" customWidth="1"/>
    <col min="10257" max="10257" width="4.83203125" style="3" bestFit="1" customWidth="1"/>
    <col min="10258" max="10258" width="9.83203125" style="3" bestFit="1" customWidth="1"/>
    <col min="10259" max="10259" width="11.1640625" style="3" bestFit="1" customWidth="1"/>
    <col min="10260" max="10260" width="13.6640625" style="3" bestFit="1" customWidth="1"/>
    <col min="10261" max="10261" width="16.6640625" style="3" bestFit="1" customWidth="1"/>
    <col min="10262" max="10262" width="15.1640625" style="3" bestFit="1" customWidth="1"/>
    <col min="10263" max="10263" width="4.83203125" style="3" bestFit="1" customWidth="1"/>
    <col min="10264" max="10264" width="15.1640625" style="3" bestFit="1" customWidth="1"/>
    <col min="10265" max="10265" width="13.6640625" style="3" bestFit="1" customWidth="1"/>
    <col min="10266" max="10266" width="15.1640625" style="3" bestFit="1" customWidth="1"/>
    <col min="10267" max="10267" width="13.6640625" style="3" bestFit="1" customWidth="1"/>
    <col min="10268" max="10268" width="15.1640625" style="3" bestFit="1" customWidth="1"/>
    <col min="10269" max="10270" width="16.6640625" style="3" bestFit="1" customWidth="1"/>
    <col min="10271" max="10271" width="15.1640625" style="3" bestFit="1" customWidth="1"/>
    <col min="10272" max="10273" width="16.6640625" style="3" bestFit="1" customWidth="1"/>
    <col min="10274" max="10274" width="11.1640625" style="3" bestFit="1" customWidth="1"/>
    <col min="10275" max="10276" width="4.83203125" style="3" bestFit="1" customWidth="1"/>
    <col min="10277" max="10277" width="9.83203125" style="3" bestFit="1" customWidth="1"/>
    <col min="10278" max="10278" width="8.6640625" style="3" bestFit="1" customWidth="1"/>
    <col min="10279" max="10279" width="9.83203125" style="3" bestFit="1" customWidth="1"/>
    <col min="10280" max="10280" width="4.83203125" style="3" bestFit="1" customWidth="1"/>
    <col min="10281" max="10282" width="9.83203125" style="3" bestFit="1" customWidth="1"/>
    <col min="10283" max="10285" width="4.83203125" style="3" bestFit="1" customWidth="1"/>
    <col min="10286" max="10286" width="9.83203125" style="3" bestFit="1" customWidth="1"/>
    <col min="10287" max="10497" width="9" style="3"/>
    <col min="10498" max="10498" width="20.75" style="3" customWidth="1"/>
    <col min="10499" max="10499" width="8.6640625" style="3" bestFit="1" customWidth="1"/>
    <col min="10500" max="10502" width="4.83203125" style="3" bestFit="1" customWidth="1"/>
    <col min="10503" max="10503" width="8.6640625" style="3" bestFit="1" customWidth="1"/>
    <col min="10504" max="10504" width="13.6640625" style="3" bestFit="1" customWidth="1"/>
    <col min="10505" max="10505" width="11.1640625" style="3" bestFit="1" customWidth="1"/>
    <col min="10506" max="10506" width="4.83203125" style="3" bestFit="1" customWidth="1"/>
    <col min="10507" max="10507" width="11.1640625" style="3" bestFit="1" customWidth="1"/>
    <col min="10508" max="10508" width="9.83203125" style="3" bestFit="1" customWidth="1"/>
    <col min="10509" max="10509" width="13.6640625" style="3" bestFit="1" customWidth="1"/>
    <col min="10510" max="10511" width="11.1640625" style="3" bestFit="1" customWidth="1"/>
    <col min="10512" max="10512" width="13.6640625" style="3" bestFit="1" customWidth="1"/>
    <col min="10513" max="10513" width="4.83203125" style="3" bestFit="1" customWidth="1"/>
    <col min="10514" max="10514" width="9.83203125" style="3" bestFit="1" customWidth="1"/>
    <col min="10515" max="10515" width="11.1640625" style="3" bestFit="1" customWidth="1"/>
    <col min="10516" max="10516" width="13.6640625" style="3" bestFit="1" customWidth="1"/>
    <col min="10517" max="10517" width="16.6640625" style="3" bestFit="1" customWidth="1"/>
    <col min="10518" max="10518" width="15.1640625" style="3" bestFit="1" customWidth="1"/>
    <col min="10519" max="10519" width="4.83203125" style="3" bestFit="1" customWidth="1"/>
    <col min="10520" max="10520" width="15.1640625" style="3" bestFit="1" customWidth="1"/>
    <col min="10521" max="10521" width="13.6640625" style="3" bestFit="1" customWidth="1"/>
    <col min="10522" max="10522" width="15.1640625" style="3" bestFit="1" customWidth="1"/>
    <col min="10523" max="10523" width="13.6640625" style="3" bestFit="1" customWidth="1"/>
    <col min="10524" max="10524" width="15.1640625" style="3" bestFit="1" customWidth="1"/>
    <col min="10525" max="10526" width="16.6640625" style="3" bestFit="1" customWidth="1"/>
    <col min="10527" max="10527" width="15.1640625" style="3" bestFit="1" customWidth="1"/>
    <col min="10528" max="10529" width="16.6640625" style="3" bestFit="1" customWidth="1"/>
    <col min="10530" max="10530" width="11.1640625" style="3" bestFit="1" customWidth="1"/>
    <col min="10531" max="10532" width="4.83203125" style="3" bestFit="1" customWidth="1"/>
    <col min="10533" max="10533" width="9.83203125" style="3" bestFit="1" customWidth="1"/>
    <col min="10534" max="10534" width="8.6640625" style="3" bestFit="1" customWidth="1"/>
    <col min="10535" max="10535" width="9.83203125" style="3" bestFit="1" customWidth="1"/>
    <col min="10536" max="10536" width="4.83203125" style="3" bestFit="1" customWidth="1"/>
    <col min="10537" max="10538" width="9.83203125" style="3" bestFit="1" customWidth="1"/>
    <col min="10539" max="10541" width="4.83203125" style="3" bestFit="1" customWidth="1"/>
    <col min="10542" max="10542" width="9.83203125" style="3" bestFit="1" customWidth="1"/>
    <col min="10543" max="10753" width="9" style="3"/>
    <col min="10754" max="10754" width="20.75" style="3" customWidth="1"/>
    <col min="10755" max="10755" width="8.6640625" style="3" bestFit="1" customWidth="1"/>
    <col min="10756" max="10758" width="4.83203125" style="3" bestFit="1" customWidth="1"/>
    <col min="10759" max="10759" width="8.6640625" style="3" bestFit="1" customWidth="1"/>
    <col min="10760" max="10760" width="13.6640625" style="3" bestFit="1" customWidth="1"/>
    <col min="10761" max="10761" width="11.1640625" style="3" bestFit="1" customWidth="1"/>
    <col min="10762" max="10762" width="4.83203125" style="3" bestFit="1" customWidth="1"/>
    <col min="10763" max="10763" width="11.1640625" style="3" bestFit="1" customWidth="1"/>
    <col min="10764" max="10764" width="9.83203125" style="3" bestFit="1" customWidth="1"/>
    <col min="10765" max="10765" width="13.6640625" style="3" bestFit="1" customWidth="1"/>
    <col min="10766" max="10767" width="11.1640625" style="3" bestFit="1" customWidth="1"/>
    <col min="10768" max="10768" width="13.6640625" style="3" bestFit="1" customWidth="1"/>
    <col min="10769" max="10769" width="4.83203125" style="3" bestFit="1" customWidth="1"/>
    <col min="10770" max="10770" width="9.83203125" style="3" bestFit="1" customWidth="1"/>
    <col min="10771" max="10771" width="11.1640625" style="3" bestFit="1" customWidth="1"/>
    <col min="10772" max="10772" width="13.6640625" style="3" bestFit="1" customWidth="1"/>
    <col min="10773" max="10773" width="16.6640625" style="3" bestFit="1" customWidth="1"/>
    <col min="10774" max="10774" width="15.1640625" style="3" bestFit="1" customWidth="1"/>
    <col min="10775" max="10775" width="4.83203125" style="3" bestFit="1" customWidth="1"/>
    <col min="10776" max="10776" width="15.1640625" style="3" bestFit="1" customWidth="1"/>
    <col min="10777" max="10777" width="13.6640625" style="3" bestFit="1" customWidth="1"/>
    <col min="10778" max="10778" width="15.1640625" style="3" bestFit="1" customWidth="1"/>
    <col min="10779" max="10779" width="13.6640625" style="3" bestFit="1" customWidth="1"/>
    <col min="10780" max="10780" width="15.1640625" style="3" bestFit="1" customWidth="1"/>
    <col min="10781" max="10782" width="16.6640625" style="3" bestFit="1" customWidth="1"/>
    <col min="10783" max="10783" width="15.1640625" style="3" bestFit="1" customWidth="1"/>
    <col min="10784" max="10785" width="16.6640625" style="3" bestFit="1" customWidth="1"/>
    <col min="10786" max="10786" width="11.1640625" style="3" bestFit="1" customWidth="1"/>
    <col min="10787" max="10788" width="4.83203125" style="3" bestFit="1" customWidth="1"/>
    <col min="10789" max="10789" width="9.83203125" style="3" bestFit="1" customWidth="1"/>
    <col min="10790" max="10790" width="8.6640625" style="3" bestFit="1" customWidth="1"/>
    <col min="10791" max="10791" width="9.83203125" style="3" bestFit="1" customWidth="1"/>
    <col min="10792" max="10792" width="4.83203125" style="3" bestFit="1" customWidth="1"/>
    <col min="10793" max="10794" width="9.83203125" style="3" bestFit="1" customWidth="1"/>
    <col min="10795" max="10797" width="4.83203125" style="3" bestFit="1" customWidth="1"/>
    <col min="10798" max="10798" width="9.83203125" style="3" bestFit="1" customWidth="1"/>
    <col min="10799" max="11009" width="9" style="3"/>
    <col min="11010" max="11010" width="20.75" style="3" customWidth="1"/>
    <col min="11011" max="11011" width="8.6640625" style="3" bestFit="1" customWidth="1"/>
    <col min="11012" max="11014" width="4.83203125" style="3" bestFit="1" customWidth="1"/>
    <col min="11015" max="11015" width="8.6640625" style="3" bestFit="1" customWidth="1"/>
    <col min="11016" max="11016" width="13.6640625" style="3" bestFit="1" customWidth="1"/>
    <col min="11017" max="11017" width="11.1640625" style="3" bestFit="1" customWidth="1"/>
    <col min="11018" max="11018" width="4.83203125" style="3" bestFit="1" customWidth="1"/>
    <col min="11019" max="11019" width="11.1640625" style="3" bestFit="1" customWidth="1"/>
    <col min="11020" max="11020" width="9.83203125" style="3" bestFit="1" customWidth="1"/>
    <col min="11021" max="11021" width="13.6640625" style="3" bestFit="1" customWidth="1"/>
    <col min="11022" max="11023" width="11.1640625" style="3" bestFit="1" customWidth="1"/>
    <col min="11024" max="11024" width="13.6640625" style="3" bestFit="1" customWidth="1"/>
    <col min="11025" max="11025" width="4.83203125" style="3" bestFit="1" customWidth="1"/>
    <col min="11026" max="11026" width="9.83203125" style="3" bestFit="1" customWidth="1"/>
    <col min="11027" max="11027" width="11.1640625" style="3" bestFit="1" customWidth="1"/>
    <col min="11028" max="11028" width="13.6640625" style="3" bestFit="1" customWidth="1"/>
    <col min="11029" max="11029" width="16.6640625" style="3" bestFit="1" customWidth="1"/>
    <col min="11030" max="11030" width="15.1640625" style="3" bestFit="1" customWidth="1"/>
    <col min="11031" max="11031" width="4.83203125" style="3" bestFit="1" customWidth="1"/>
    <col min="11032" max="11032" width="15.1640625" style="3" bestFit="1" customWidth="1"/>
    <col min="11033" max="11033" width="13.6640625" style="3" bestFit="1" customWidth="1"/>
    <col min="11034" max="11034" width="15.1640625" style="3" bestFit="1" customWidth="1"/>
    <col min="11035" max="11035" width="13.6640625" style="3" bestFit="1" customWidth="1"/>
    <col min="11036" max="11036" width="15.1640625" style="3" bestFit="1" customWidth="1"/>
    <col min="11037" max="11038" width="16.6640625" style="3" bestFit="1" customWidth="1"/>
    <col min="11039" max="11039" width="15.1640625" style="3" bestFit="1" customWidth="1"/>
    <col min="11040" max="11041" width="16.6640625" style="3" bestFit="1" customWidth="1"/>
    <col min="11042" max="11042" width="11.1640625" style="3" bestFit="1" customWidth="1"/>
    <col min="11043" max="11044" width="4.83203125" style="3" bestFit="1" customWidth="1"/>
    <col min="11045" max="11045" width="9.83203125" style="3" bestFit="1" customWidth="1"/>
    <col min="11046" max="11046" width="8.6640625" style="3" bestFit="1" customWidth="1"/>
    <col min="11047" max="11047" width="9.83203125" style="3" bestFit="1" customWidth="1"/>
    <col min="11048" max="11048" width="4.83203125" style="3" bestFit="1" customWidth="1"/>
    <col min="11049" max="11050" width="9.83203125" style="3" bestFit="1" customWidth="1"/>
    <col min="11051" max="11053" width="4.83203125" style="3" bestFit="1" customWidth="1"/>
    <col min="11054" max="11054" width="9.83203125" style="3" bestFit="1" customWidth="1"/>
    <col min="11055" max="11265" width="9" style="3"/>
    <col min="11266" max="11266" width="20.75" style="3" customWidth="1"/>
    <col min="11267" max="11267" width="8.6640625" style="3" bestFit="1" customWidth="1"/>
    <col min="11268" max="11270" width="4.83203125" style="3" bestFit="1" customWidth="1"/>
    <col min="11271" max="11271" width="8.6640625" style="3" bestFit="1" customWidth="1"/>
    <col min="11272" max="11272" width="13.6640625" style="3" bestFit="1" customWidth="1"/>
    <col min="11273" max="11273" width="11.1640625" style="3" bestFit="1" customWidth="1"/>
    <col min="11274" max="11274" width="4.83203125" style="3" bestFit="1" customWidth="1"/>
    <col min="11275" max="11275" width="11.1640625" style="3" bestFit="1" customWidth="1"/>
    <col min="11276" max="11276" width="9.83203125" style="3" bestFit="1" customWidth="1"/>
    <col min="11277" max="11277" width="13.6640625" style="3" bestFit="1" customWidth="1"/>
    <col min="11278" max="11279" width="11.1640625" style="3" bestFit="1" customWidth="1"/>
    <col min="11280" max="11280" width="13.6640625" style="3" bestFit="1" customWidth="1"/>
    <col min="11281" max="11281" width="4.83203125" style="3" bestFit="1" customWidth="1"/>
    <col min="11282" max="11282" width="9.83203125" style="3" bestFit="1" customWidth="1"/>
    <col min="11283" max="11283" width="11.1640625" style="3" bestFit="1" customWidth="1"/>
    <col min="11284" max="11284" width="13.6640625" style="3" bestFit="1" customWidth="1"/>
    <col min="11285" max="11285" width="16.6640625" style="3" bestFit="1" customWidth="1"/>
    <col min="11286" max="11286" width="15.1640625" style="3" bestFit="1" customWidth="1"/>
    <col min="11287" max="11287" width="4.83203125" style="3" bestFit="1" customWidth="1"/>
    <col min="11288" max="11288" width="15.1640625" style="3" bestFit="1" customWidth="1"/>
    <col min="11289" max="11289" width="13.6640625" style="3" bestFit="1" customWidth="1"/>
    <col min="11290" max="11290" width="15.1640625" style="3" bestFit="1" customWidth="1"/>
    <col min="11291" max="11291" width="13.6640625" style="3" bestFit="1" customWidth="1"/>
    <col min="11292" max="11292" width="15.1640625" style="3" bestFit="1" customWidth="1"/>
    <col min="11293" max="11294" width="16.6640625" style="3" bestFit="1" customWidth="1"/>
    <col min="11295" max="11295" width="15.1640625" style="3" bestFit="1" customWidth="1"/>
    <col min="11296" max="11297" width="16.6640625" style="3" bestFit="1" customWidth="1"/>
    <col min="11298" max="11298" width="11.1640625" style="3" bestFit="1" customWidth="1"/>
    <col min="11299" max="11300" width="4.83203125" style="3" bestFit="1" customWidth="1"/>
    <col min="11301" max="11301" width="9.83203125" style="3" bestFit="1" customWidth="1"/>
    <col min="11302" max="11302" width="8.6640625" style="3" bestFit="1" customWidth="1"/>
    <col min="11303" max="11303" width="9.83203125" style="3" bestFit="1" customWidth="1"/>
    <col min="11304" max="11304" width="4.83203125" style="3" bestFit="1" customWidth="1"/>
    <col min="11305" max="11306" width="9.83203125" style="3" bestFit="1" customWidth="1"/>
    <col min="11307" max="11309" width="4.83203125" style="3" bestFit="1" customWidth="1"/>
    <col min="11310" max="11310" width="9.83203125" style="3" bestFit="1" customWidth="1"/>
    <col min="11311" max="11521" width="9" style="3"/>
    <col min="11522" max="11522" width="20.75" style="3" customWidth="1"/>
    <col min="11523" max="11523" width="8.6640625" style="3" bestFit="1" customWidth="1"/>
    <col min="11524" max="11526" width="4.83203125" style="3" bestFit="1" customWidth="1"/>
    <col min="11527" max="11527" width="8.6640625" style="3" bestFit="1" customWidth="1"/>
    <col min="11528" max="11528" width="13.6640625" style="3" bestFit="1" customWidth="1"/>
    <col min="11529" max="11529" width="11.1640625" style="3" bestFit="1" customWidth="1"/>
    <col min="11530" max="11530" width="4.83203125" style="3" bestFit="1" customWidth="1"/>
    <col min="11531" max="11531" width="11.1640625" style="3" bestFit="1" customWidth="1"/>
    <col min="11532" max="11532" width="9.83203125" style="3" bestFit="1" customWidth="1"/>
    <col min="11533" max="11533" width="13.6640625" style="3" bestFit="1" customWidth="1"/>
    <col min="11534" max="11535" width="11.1640625" style="3" bestFit="1" customWidth="1"/>
    <col min="11536" max="11536" width="13.6640625" style="3" bestFit="1" customWidth="1"/>
    <col min="11537" max="11537" width="4.83203125" style="3" bestFit="1" customWidth="1"/>
    <col min="11538" max="11538" width="9.83203125" style="3" bestFit="1" customWidth="1"/>
    <col min="11539" max="11539" width="11.1640625" style="3" bestFit="1" customWidth="1"/>
    <col min="11540" max="11540" width="13.6640625" style="3" bestFit="1" customWidth="1"/>
    <col min="11541" max="11541" width="16.6640625" style="3" bestFit="1" customWidth="1"/>
    <col min="11542" max="11542" width="15.1640625" style="3" bestFit="1" customWidth="1"/>
    <col min="11543" max="11543" width="4.83203125" style="3" bestFit="1" customWidth="1"/>
    <col min="11544" max="11544" width="15.1640625" style="3" bestFit="1" customWidth="1"/>
    <col min="11545" max="11545" width="13.6640625" style="3" bestFit="1" customWidth="1"/>
    <col min="11546" max="11546" width="15.1640625" style="3" bestFit="1" customWidth="1"/>
    <col min="11547" max="11547" width="13.6640625" style="3" bestFit="1" customWidth="1"/>
    <col min="11548" max="11548" width="15.1640625" style="3" bestFit="1" customWidth="1"/>
    <col min="11549" max="11550" width="16.6640625" style="3" bestFit="1" customWidth="1"/>
    <col min="11551" max="11551" width="15.1640625" style="3" bestFit="1" customWidth="1"/>
    <col min="11552" max="11553" width="16.6640625" style="3" bestFit="1" customWidth="1"/>
    <col min="11554" max="11554" width="11.1640625" style="3" bestFit="1" customWidth="1"/>
    <col min="11555" max="11556" width="4.83203125" style="3" bestFit="1" customWidth="1"/>
    <col min="11557" max="11557" width="9.83203125" style="3" bestFit="1" customWidth="1"/>
    <col min="11558" max="11558" width="8.6640625" style="3" bestFit="1" customWidth="1"/>
    <col min="11559" max="11559" width="9.83203125" style="3" bestFit="1" customWidth="1"/>
    <col min="11560" max="11560" width="4.83203125" style="3" bestFit="1" customWidth="1"/>
    <col min="11561" max="11562" width="9.83203125" style="3" bestFit="1" customWidth="1"/>
    <col min="11563" max="11565" width="4.83203125" style="3" bestFit="1" customWidth="1"/>
    <col min="11566" max="11566" width="9.83203125" style="3" bestFit="1" customWidth="1"/>
    <col min="11567" max="11777" width="9" style="3"/>
    <col min="11778" max="11778" width="20.75" style="3" customWidth="1"/>
    <col min="11779" max="11779" width="8.6640625" style="3" bestFit="1" customWidth="1"/>
    <col min="11780" max="11782" width="4.83203125" style="3" bestFit="1" customWidth="1"/>
    <col min="11783" max="11783" width="8.6640625" style="3" bestFit="1" customWidth="1"/>
    <col min="11784" max="11784" width="13.6640625" style="3" bestFit="1" customWidth="1"/>
    <col min="11785" max="11785" width="11.1640625" style="3" bestFit="1" customWidth="1"/>
    <col min="11786" max="11786" width="4.83203125" style="3" bestFit="1" customWidth="1"/>
    <col min="11787" max="11787" width="11.1640625" style="3" bestFit="1" customWidth="1"/>
    <col min="11788" max="11788" width="9.83203125" style="3" bestFit="1" customWidth="1"/>
    <col min="11789" max="11789" width="13.6640625" style="3" bestFit="1" customWidth="1"/>
    <col min="11790" max="11791" width="11.1640625" style="3" bestFit="1" customWidth="1"/>
    <col min="11792" max="11792" width="13.6640625" style="3" bestFit="1" customWidth="1"/>
    <col min="11793" max="11793" width="4.83203125" style="3" bestFit="1" customWidth="1"/>
    <col min="11794" max="11794" width="9.83203125" style="3" bestFit="1" customWidth="1"/>
    <col min="11795" max="11795" width="11.1640625" style="3" bestFit="1" customWidth="1"/>
    <col min="11796" max="11796" width="13.6640625" style="3" bestFit="1" customWidth="1"/>
    <col min="11797" max="11797" width="16.6640625" style="3" bestFit="1" customWidth="1"/>
    <col min="11798" max="11798" width="15.1640625" style="3" bestFit="1" customWidth="1"/>
    <col min="11799" max="11799" width="4.83203125" style="3" bestFit="1" customWidth="1"/>
    <col min="11800" max="11800" width="15.1640625" style="3" bestFit="1" customWidth="1"/>
    <col min="11801" max="11801" width="13.6640625" style="3" bestFit="1" customWidth="1"/>
    <col min="11802" max="11802" width="15.1640625" style="3" bestFit="1" customWidth="1"/>
    <col min="11803" max="11803" width="13.6640625" style="3" bestFit="1" customWidth="1"/>
    <col min="11804" max="11804" width="15.1640625" style="3" bestFit="1" customWidth="1"/>
    <col min="11805" max="11806" width="16.6640625" style="3" bestFit="1" customWidth="1"/>
    <col min="11807" max="11807" width="15.1640625" style="3" bestFit="1" customWidth="1"/>
    <col min="11808" max="11809" width="16.6640625" style="3" bestFit="1" customWidth="1"/>
    <col min="11810" max="11810" width="11.1640625" style="3" bestFit="1" customWidth="1"/>
    <col min="11811" max="11812" width="4.83203125" style="3" bestFit="1" customWidth="1"/>
    <col min="11813" max="11813" width="9.83203125" style="3" bestFit="1" customWidth="1"/>
    <col min="11814" max="11814" width="8.6640625" style="3" bestFit="1" customWidth="1"/>
    <col min="11815" max="11815" width="9.83203125" style="3" bestFit="1" customWidth="1"/>
    <col min="11816" max="11816" width="4.83203125" style="3" bestFit="1" customWidth="1"/>
    <col min="11817" max="11818" width="9.83203125" style="3" bestFit="1" customWidth="1"/>
    <col min="11819" max="11821" width="4.83203125" style="3" bestFit="1" customWidth="1"/>
    <col min="11822" max="11822" width="9.83203125" style="3" bestFit="1" customWidth="1"/>
    <col min="11823" max="12033" width="9" style="3"/>
    <col min="12034" max="12034" width="20.75" style="3" customWidth="1"/>
    <col min="12035" max="12035" width="8.6640625" style="3" bestFit="1" customWidth="1"/>
    <col min="12036" max="12038" width="4.83203125" style="3" bestFit="1" customWidth="1"/>
    <col min="12039" max="12039" width="8.6640625" style="3" bestFit="1" customWidth="1"/>
    <col min="12040" max="12040" width="13.6640625" style="3" bestFit="1" customWidth="1"/>
    <col min="12041" max="12041" width="11.1640625" style="3" bestFit="1" customWidth="1"/>
    <col min="12042" max="12042" width="4.83203125" style="3" bestFit="1" customWidth="1"/>
    <col min="12043" max="12043" width="11.1640625" style="3" bestFit="1" customWidth="1"/>
    <col min="12044" max="12044" width="9.83203125" style="3" bestFit="1" customWidth="1"/>
    <col min="12045" max="12045" width="13.6640625" style="3" bestFit="1" customWidth="1"/>
    <col min="12046" max="12047" width="11.1640625" style="3" bestFit="1" customWidth="1"/>
    <col min="12048" max="12048" width="13.6640625" style="3" bestFit="1" customWidth="1"/>
    <col min="12049" max="12049" width="4.83203125" style="3" bestFit="1" customWidth="1"/>
    <col min="12050" max="12050" width="9.83203125" style="3" bestFit="1" customWidth="1"/>
    <col min="12051" max="12051" width="11.1640625" style="3" bestFit="1" customWidth="1"/>
    <col min="12052" max="12052" width="13.6640625" style="3" bestFit="1" customWidth="1"/>
    <col min="12053" max="12053" width="16.6640625" style="3" bestFit="1" customWidth="1"/>
    <col min="12054" max="12054" width="15.1640625" style="3" bestFit="1" customWidth="1"/>
    <col min="12055" max="12055" width="4.83203125" style="3" bestFit="1" customWidth="1"/>
    <col min="12056" max="12056" width="15.1640625" style="3" bestFit="1" customWidth="1"/>
    <col min="12057" max="12057" width="13.6640625" style="3" bestFit="1" customWidth="1"/>
    <col min="12058" max="12058" width="15.1640625" style="3" bestFit="1" customWidth="1"/>
    <col min="12059" max="12059" width="13.6640625" style="3" bestFit="1" customWidth="1"/>
    <col min="12060" max="12060" width="15.1640625" style="3" bestFit="1" customWidth="1"/>
    <col min="12061" max="12062" width="16.6640625" style="3" bestFit="1" customWidth="1"/>
    <col min="12063" max="12063" width="15.1640625" style="3" bestFit="1" customWidth="1"/>
    <col min="12064" max="12065" width="16.6640625" style="3" bestFit="1" customWidth="1"/>
    <col min="12066" max="12066" width="11.1640625" style="3" bestFit="1" customWidth="1"/>
    <col min="12067" max="12068" width="4.83203125" style="3" bestFit="1" customWidth="1"/>
    <col min="12069" max="12069" width="9.83203125" style="3" bestFit="1" customWidth="1"/>
    <col min="12070" max="12070" width="8.6640625" style="3" bestFit="1" customWidth="1"/>
    <col min="12071" max="12071" width="9.83203125" style="3" bestFit="1" customWidth="1"/>
    <col min="12072" max="12072" width="4.83203125" style="3" bestFit="1" customWidth="1"/>
    <col min="12073" max="12074" width="9.83203125" style="3" bestFit="1" customWidth="1"/>
    <col min="12075" max="12077" width="4.83203125" style="3" bestFit="1" customWidth="1"/>
    <col min="12078" max="12078" width="9.83203125" style="3" bestFit="1" customWidth="1"/>
    <col min="12079" max="12289" width="9" style="3"/>
    <col min="12290" max="12290" width="20.75" style="3" customWidth="1"/>
    <col min="12291" max="12291" width="8.6640625" style="3" bestFit="1" customWidth="1"/>
    <col min="12292" max="12294" width="4.83203125" style="3" bestFit="1" customWidth="1"/>
    <col min="12295" max="12295" width="8.6640625" style="3" bestFit="1" customWidth="1"/>
    <col min="12296" max="12296" width="13.6640625" style="3" bestFit="1" customWidth="1"/>
    <col min="12297" max="12297" width="11.1640625" style="3" bestFit="1" customWidth="1"/>
    <col min="12298" max="12298" width="4.83203125" style="3" bestFit="1" customWidth="1"/>
    <col min="12299" max="12299" width="11.1640625" style="3" bestFit="1" customWidth="1"/>
    <col min="12300" max="12300" width="9.83203125" style="3" bestFit="1" customWidth="1"/>
    <col min="12301" max="12301" width="13.6640625" style="3" bestFit="1" customWidth="1"/>
    <col min="12302" max="12303" width="11.1640625" style="3" bestFit="1" customWidth="1"/>
    <col min="12304" max="12304" width="13.6640625" style="3" bestFit="1" customWidth="1"/>
    <col min="12305" max="12305" width="4.83203125" style="3" bestFit="1" customWidth="1"/>
    <col min="12306" max="12306" width="9.83203125" style="3" bestFit="1" customWidth="1"/>
    <col min="12307" max="12307" width="11.1640625" style="3" bestFit="1" customWidth="1"/>
    <col min="12308" max="12308" width="13.6640625" style="3" bestFit="1" customWidth="1"/>
    <col min="12309" max="12309" width="16.6640625" style="3" bestFit="1" customWidth="1"/>
    <col min="12310" max="12310" width="15.1640625" style="3" bestFit="1" customWidth="1"/>
    <col min="12311" max="12311" width="4.83203125" style="3" bestFit="1" customWidth="1"/>
    <col min="12312" max="12312" width="15.1640625" style="3" bestFit="1" customWidth="1"/>
    <col min="12313" max="12313" width="13.6640625" style="3" bestFit="1" customWidth="1"/>
    <col min="12314" max="12314" width="15.1640625" style="3" bestFit="1" customWidth="1"/>
    <col min="12315" max="12315" width="13.6640625" style="3" bestFit="1" customWidth="1"/>
    <col min="12316" max="12316" width="15.1640625" style="3" bestFit="1" customWidth="1"/>
    <col min="12317" max="12318" width="16.6640625" style="3" bestFit="1" customWidth="1"/>
    <col min="12319" max="12319" width="15.1640625" style="3" bestFit="1" customWidth="1"/>
    <col min="12320" max="12321" width="16.6640625" style="3" bestFit="1" customWidth="1"/>
    <col min="12322" max="12322" width="11.1640625" style="3" bestFit="1" customWidth="1"/>
    <col min="12323" max="12324" width="4.83203125" style="3" bestFit="1" customWidth="1"/>
    <col min="12325" max="12325" width="9.83203125" style="3" bestFit="1" customWidth="1"/>
    <col min="12326" max="12326" width="8.6640625" style="3" bestFit="1" customWidth="1"/>
    <col min="12327" max="12327" width="9.83203125" style="3" bestFit="1" customWidth="1"/>
    <col min="12328" max="12328" width="4.83203125" style="3" bestFit="1" customWidth="1"/>
    <col min="12329" max="12330" width="9.83203125" style="3" bestFit="1" customWidth="1"/>
    <col min="12331" max="12333" width="4.83203125" style="3" bestFit="1" customWidth="1"/>
    <col min="12334" max="12334" width="9.83203125" style="3" bestFit="1" customWidth="1"/>
    <col min="12335" max="12545" width="9" style="3"/>
    <col min="12546" max="12546" width="20.75" style="3" customWidth="1"/>
    <col min="12547" max="12547" width="8.6640625" style="3" bestFit="1" customWidth="1"/>
    <col min="12548" max="12550" width="4.83203125" style="3" bestFit="1" customWidth="1"/>
    <col min="12551" max="12551" width="8.6640625" style="3" bestFit="1" customWidth="1"/>
    <col min="12552" max="12552" width="13.6640625" style="3" bestFit="1" customWidth="1"/>
    <col min="12553" max="12553" width="11.1640625" style="3" bestFit="1" customWidth="1"/>
    <col min="12554" max="12554" width="4.83203125" style="3" bestFit="1" customWidth="1"/>
    <col min="12555" max="12555" width="11.1640625" style="3" bestFit="1" customWidth="1"/>
    <col min="12556" max="12556" width="9.83203125" style="3" bestFit="1" customWidth="1"/>
    <col min="12557" max="12557" width="13.6640625" style="3" bestFit="1" customWidth="1"/>
    <col min="12558" max="12559" width="11.1640625" style="3" bestFit="1" customWidth="1"/>
    <col min="12560" max="12560" width="13.6640625" style="3" bestFit="1" customWidth="1"/>
    <col min="12561" max="12561" width="4.83203125" style="3" bestFit="1" customWidth="1"/>
    <col min="12562" max="12562" width="9.83203125" style="3" bestFit="1" customWidth="1"/>
    <col min="12563" max="12563" width="11.1640625" style="3" bestFit="1" customWidth="1"/>
    <col min="12564" max="12564" width="13.6640625" style="3" bestFit="1" customWidth="1"/>
    <col min="12565" max="12565" width="16.6640625" style="3" bestFit="1" customWidth="1"/>
    <col min="12566" max="12566" width="15.1640625" style="3" bestFit="1" customWidth="1"/>
    <col min="12567" max="12567" width="4.83203125" style="3" bestFit="1" customWidth="1"/>
    <col min="12568" max="12568" width="15.1640625" style="3" bestFit="1" customWidth="1"/>
    <col min="12569" max="12569" width="13.6640625" style="3" bestFit="1" customWidth="1"/>
    <col min="12570" max="12570" width="15.1640625" style="3" bestFit="1" customWidth="1"/>
    <col min="12571" max="12571" width="13.6640625" style="3" bestFit="1" customWidth="1"/>
    <col min="12572" max="12572" width="15.1640625" style="3" bestFit="1" customWidth="1"/>
    <col min="12573" max="12574" width="16.6640625" style="3" bestFit="1" customWidth="1"/>
    <col min="12575" max="12575" width="15.1640625" style="3" bestFit="1" customWidth="1"/>
    <col min="12576" max="12577" width="16.6640625" style="3" bestFit="1" customWidth="1"/>
    <col min="12578" max="12578" width="11.1640625" style="3" bestFit="1" customWidth="1"/>
    <col min="12579" max="12580" width="4.83203125" style="3" bestFit="1" customWidth="1"/>
    <col min="12581" max="12581" width="9.83203125" style="3" bestFit="1" customWidth="1"/>
    <col min="12582" max="12582" width="8.6640625" style="3" bestFit="1" customWidth="1"/>
    <col min="12583" max="12583" width="9.83203125" style="3" bestFit="1" customWidth="1"/>
    <col min="12584" max="12584" width="4.83203125" style="3" bestFit="1" customWidth="1"/>
    <col min="12585" max="12586" width="9.83203125" style="3" bestFit="1" customWidth="1"/>
    <col min="12587" max="12589" width="4.83203125" style="3" bestFit="1" customWidth="1"/>
    <col min="12590" max="12590" width="9.83203125" style="3" bestFit="1" customWidth="1"/>
    <col min="12591" max="12801" width="9" style="3"/>
    <col min="12802" max="12802" width="20.75" style="3" customWidth="1"/>
    <col min="12803" max="12803" width="8.6640625" style="3" bestFit="1" customWidth="1"/>
    <col min="12804" max="12806" width="4.83203125" style="3" bestFit="1" customWidth="1"/>
    <col min="12807" max="12807" width="8.6640625" style="3" bestFit="1" customWidth="1"/>
    <col min="12808" max="12808" width="13.6640625" style="3" bestFit="1" customWidth="1"/>
    <col min="12809" max="12809" width="11.1640625" style="3" bestFit="1" customWidth="1"/>
    <col min="12810" max="12810" width="4.83203125" style="3" bestFit="1" customWidth="1"/>
    <col min="12811" max="12811" width="11.1640625" style="3" bestFit="1" customWidth="1"/>
    <col min="12812" max="12812" width="9.83203125" style="3" bestFit="1" customWidth="1"/>
    <col min="12813" max="12813" width="13.6640625" style="3" bestFit="1" customWidth="1"/>
    <col min="12814" max="12815" width="11.1640625" style="3" bestFit="1" customWidth="1"/>
    <col min="12816" max="12816" width="13.6640625" style="3" bestFit="1" customWidth="1"/>
    <col min="12817" max="12817" width="4.83203125" style="3" bestFit="1" customWidth="1"/>
    <col min="12818" max="12818" width="9.83203125" style="3" bestFit="1" customWidth="1"/>
    <col min="12819" max="12819" width="11.1640625" style="3" bestFit="1" customWidth="1"/>
    <col min="12820" max="12820" width="13.6640625" style="3" bestFit="1" customWidth="1"/>
    <col min="12821" max="12821" width="16.6640625" style="3" bestFit="1" customWidth="1"/>
    <col min="12822" max="12822" width="15.1640625" style="3" bestFit="1" customWidth="1"/>
    <col min="12823" max="12823" width="4.83203125" style="3" bestFit="1" customWidth="1"/>
    <col min="12824" max="12824" width="15.1640625" style="3" bestFit="1" customWidth="1"/>
    <col min="12825" max="12825" width="13.6640625" style="3" bestFit="1" customWidth="1"/>
    <col min="12826" max="12826" width="15.1640625" style="3" bestFit="1" customWidth="1"/>
    <col min="12827" max="12827" width="13.6640625" style="3" bestFit="1" customWidth="1"/>
    <col min="12828" max="12828" width="15.1640625" style="3" bestFit="1" customWidth="1"/>
    <col min="12829" max="12830" width="16.6640625" style="3" bestFit="1" customWidth="1"/>
    <col min="12831" max="12831" width="15.1640625" style="3" bestFit="1" customWidth="1"/>
    <col min="12832" max="12833" width="16.6640625" style="3" bestFit="1" customWidth="1"/>
    <col min="12834" max="12834" width="11.1640625" style="3" bestFit="1" customWidth="1"/>
    <col min="12835" max="12836" width="4.83203125" style="3" bestFit="1" customWidth="1"/>
    <col min="12837" max="12837" width="9.83203125" style="3" bestFit="1" customWidth="1"/>
    <col min="12838" max="12838" width="8.6640625" style="3" bestFit="1" customWidth="1"/>
    <col min="12839" max="12839" width="9.83203125" style="3" bestFit="1" customWidth="1"/>
    <col min="12840" max="12840" width="4.83203125" style="3" bestFit="1" customWidth="1"/>
    <col min="12841" max="12842" width="9.83203125" style="3" bestFit="1" customWidth="1"/>
    <col min="12843" max="12845" width="4.83203125" style="3" bestFit="1" customWidth="1"/>
    <col min="12846" max="12846" width="9.83203125" style="3" bestFit="1" customWidth="1"/>
    <col min="12847" max="13057" width="9" style="3"/>
    <col min="13058" max="13058" width="20.75" style="3" customWidth="1"/>
    <col min="13059" max="13059" width="8.6640625" style="3" bestFit="1" customWidth="1"/>
    <col min="13060" max="13062" width="4.83203125" style="3" bestFit="1" customWidth="1"/>
    <col min="13063" max="13063" width="8.6640625" style="3" bestFit="1" customWidth="1"/>
    <col min="13064" max="13064" width="13.6640625" style="3" bestFit="1" customWidth="1"/>
    <col min="13065" max="13065" width="11.1640625" style="3" bestFit="1" customWidth="1"/>
    <col min="13066" max="13066" width="4.83203125" style="3" bestFit="1" customWidth="1"/>
    <col min="13067" max="13067" width="11.1640625" style="3" bestFit="1" customWidth="1"/>
    <col min="13068" max="13068" width="9.83203125" style="3" bestFit="1" customWidth="1"/>
    <col min="13069" max="13069" width="13.6640625" style="3" bestFit="1" customWidth="1"/>
    <col min="13070" max="13071" width="11.1640625" style="3" bestFit="1" customWidth="1"/>
    <col min="13072" max="13072" width="13.6640625" style="3" bestFit="1" customWidth="1"/>
    <col min="13073" max="13073" width="4.83203125" style="3" bestFit="1" customWidth="1"/>
    <col min="13074" max="13074" width="9.83203125" style="3" bestFit="1" customWidth="1"/>
    <col min="13075" max="13075" width="11.1640625" style="3" bestFit="1" customWidth="1"/>
    <col min="13076" max="13076" width="13.6640625" style="3" bestFit="1" customWidth="1"/>
    <col min="13077" max="13077" width="16.6640625" style="3" bestFit="1" customWidth="1"/>
    <col min="13078" max="13078" width="15.1640625" style="3" bestFit="1" customWidth="1"/>
    <col min="13079" max="13079" width="4.83203125" style="3" bestFit="1" customWidth="1"/>
    <col min="13080" max="13080" width="15.1640625" style="3" bestFit="1" customWidth="1"/>
    <col min="13081" max="13081" width="13.6640625" style="3" bestFit="1" customWidth="1"/>
    <col min="13082" max="13082" width="15.1640625" style="3" bestFit="1" customWidth="1"/>
    <col min="13083" max="13083" width="13.6640625" style="3" bestFit="1" customWidth="1"/>
    <col min="13084" max="13084" width="15.1640625" style="3" bestFit="1" customWidth="1"/>
    <col min="13085" max="13086" width="16.6640625" style="3" bestFit="1" customWidth="1"/>
    <col min="13087" max="13087" width="15.1640625" style="3" bestFit="1" customWidth="1"/>
    <col min="13088" max="13089" width="16.6640625" style="3" bestFit="1" customWidth="1"/>
    <col min="13090" max="13090" width="11.1640625" style="3" bestFit="1" customWidth="1"/>
    <col min="13091" max="13092" width="4.83203125" style="3" bestFit="1" customWidth="1"/>
    <col min="13093" max="13093" width="9.83203125" style="3" bestFit="1" customWidth="1"/>
    <col min="13094" max="13094" width="8.6640625" style="3" bestFit="1" customWidth="1"/>
    <col min="13095" max="13095" width="9.83203125" style="3" bestFit="1" customWidth="1"/>
    <col min="13096" max="13096" width="4.83203125" style="3" bestFit="1" customWidth="1"/>
    <col min="13097" max="13098" width="9.83203125" style="3" bestFit="1" customWidth="1"/>
    <col min="13099" max="13101" width="4.83203125" style="3" bestFit="1" customWidth="1"/>
    <col min="13102" max="13102" width="9.83203125" style="3" bestFit="1" customWidth="1"/>
    <col min="13103" max="13313" width="9" style="3"/>
    <col min="13314" max="13314" width="20.75" style="3" customWidth="1"/>
    <col min="13315" max="13315" width="8.6640625" style="3" bestFit="1" customWidth="1"/>
    <col min="13316" max="13318" width="4.83203125" style="3" bestFit="1" customWidth="1"/>
    <col min="13319" max="13319" width="8.6640625" style="3" bestFit="1" customWidth="1"/>
    <col min="13320" max="13320" width="13.6640625" style="3" bestFit="1" customWidth="1"/>
    <col min="13321" max="13321" width="11.1640625" style="3" bestFit="1" customWidth="1"/>
    <col min="13322" max="13322" width="4.83203125" style="3" bestFit="1" customWidth="1"/>
    <col min="13323" max="13323" width="11.1640625" style="3" bestFit="1" customWidth="1"/>
    <col min="13324" max="13324" width="9.83203125" style="3" bestFit="1" customWidth="1"/>
    <col min="13325" max="13325" width="13.6640625" style="3" bestFit="1" customWidth="1"/>
    <col min="13326" max="13327" width="11.1640625" style="3" bestFit="1" customWidth="1"/>
    <col min="13328" max="13328" width="13.6640625" style="3" bestFit="1" customWidth="1"/>
    <col min="13329" max="13329" width="4.83203125" style="3" bestFit="1" customWidth="1"/>
    <col min="13330" max="13330" width="9.83203125" style="3" bestFit="1" customWidth="1"/>
    <col min="13331" max="13331" width="11.1640625" style="3" bestFit="1" customWidth="1"/>
    <col min="13332" max="13332" width="13.6640625" style="3" bestFit="1" customWidth="1"/>
    <col min="13333" max="13333" width="16.6640625" style="3" bestFit="1" customWidth="1"/>
    <col min="13334" max="13334" width="15.1640625" style="3" bestFit="1" customWidth="1"/>
    <col min="13335" max="13335" width="4.83203125" style="3" bestFit="1" customWidth="1"/>
    <col min="13336" max="13336" width="15.1640625" style="3" bestFit="1" customWidth="1"/>
    <col min="13337" max="13337" width="13.6640625" style="3" bestFit="1" customWidth="1"/>
    <col min="13338" max="13338" width="15.1640625" style="3" bestFit="1" customWidth="1"/>
    <col min="13339" max="13339" width="13.6640625" style="3" bestFit="1" customWidth="1"/>
    <col min="13340" max="13340" width="15.1640625" style="3" bestFit="1" customWidth="1"/>
    <col min="13341" max="13342" width="16.6640625" style="3" bestFit="1" customWidth="1"/>
    <col min="13343" max="13343" width="15.1640625" style="3" bestFit="1" customWidth="1"/>
    <col min="13344" max="13345" width="16.6640625" style="3" bestFit="1" customWidth="1"/>
    <col min="13346" max="13346" width="11.1640625" style="3" bestFit="1" customWidth="1"/>
    <col min="13347" max="13348" width="4.83203125" style="3" bestFit="1" customWidth="1"/>
    <col min="13349" max="13349" width="9.83203125" style="3" bestFit="1" customWidth="1"/>
    <col min="13350" max="13350" width="8.6640625" style="3" bestFit="1" customWidth="1"/>
    <col min="13351" max="13351" width="9.83203125" style="3" bestFit="1" customWidth="1"/>
    <col min="13352" max="13352" width="4.83203125" style="3" bestFit="1" customWidth="1"/>
    <col min="13353" max="13354" width="9.83203125" style="3" bestFit="1" customWidth="1"/>
    <col min="13355" max="13357" width="4.83203125" style="3" bestFit="1" customWidth="1"/>
    <col min="13358" max="13358" width="9.83203125" style="3" bestFit="1" customWidth="1"/>
    <col min="13359" max="13569" width="9" style="3"/>
    <col min="13570" max="13570" width="20.75" style="3" customWidth="1"/>
    <col min="13571" max="13571" width="8.6640625" style="3" bestFit="1" customWidth="1"/>
    <col min="13572" max="13574" width="4.83203125" style="3" bestFit="1" customWidth="1"/>
    <col min="13575" max="13575" width="8.6640625" style="3" bestFit="1" customWidth="1"/>
    <col min="13576" max="13576" width="13.6640625" style="3" bestFit="1" customWidth="1"/>
    <col min="13577" max="13577" width="11.1640625" style="3" bestFit="1" customWidth="1"/>
    <col min="13578" max="13578" width="4.83203125" style="3" bestFit="1" customWidth="1"/>
    <col min="13579" max="13579" width="11.1640625" style="3" bestFit="1" customWidth="1"/>
    <col min="13580" max="13580" width="9.83203125" style="3" bestFit="1" customWidth="1"/>
    <col min="13581" max="13581" width="13.6640625" style="3" bestFit="1" customWidth="1"/>
    <col min="13582" max="13583" width="11.1640625" style="3" bestFit="1" customWidth="1"/>
    <col min="13584" max="13584" width="13.6640625" style="3" bestFit="1" customWidth="1"/>
    <col min="13585" max="13585" width="4.83203125" style="3" bestFit="1" customWidth="1"/>
    <col min="13586" max="13586" width="9.83203125" style="3" bestFit="1" customWidth="1"/>
    <col min="13587" max="13587" width="11.1640625" style="3" bestFit="1" customWidth="1"/>
    <col min="13588" max="13588" width="13.6640625" style="3" bestFit="1" customWidth="1"/>
    <col min="13589" max="13589" width="16.6640625" style="3" bestFit="1" customWidth="1"/>
    <col min="13590" max="13590" width="15.1640625" style="3" bestFit="1" customWidth="1"/>
    <col min="13591" max="13591" width="4.83203125" style="3" bestFit="1" customWidth="1"/>
    <col min="13592" max="13592" width="15.1640625" style="3" bestFit="1" customWidth="1"/>
    <col min="13593" max="13593" width="13.6640625" style="3" bestFit="1" customWidth="1"/>
    <col min="13594" max="13594" width="15.1640625" style="3" bestFit="1" customWidth="1"/>
    <col min="13595" max="13595" width="13.6640625" style="3" bestFit="1" customWidth="1"/>
    <col min="13596" max="13596" width="15.1640625" style="3" bestFit="1" customWidth="1"/>
    <col min="13597" max="13598" width="16.6640625" style="3" bestFit="1" customWidth="1"/>
    <col min="13599" max="13599" width="15.1640625" style="3" bestFit="1" customWidth="1"/>
    <col min="13600" max="13601" width="16.6640625" style="3" bestFit="1" customWidth="1"/>
    <col min="13602" max="13602" width="11.1640625" style="3" bestFit="1" customWidth="1"/>
    <col min="13603" max="13604" width="4.83203125" style="3" bestFit="1" customWidth="1"/>
    <col min="13605" max="13605" width="9.83203125" style="3" bestFit="1" customWidth="1"/>
    <col min="13606" max="13606" width="8.6640625" style="3" bestFit="1" customWidth="1"/>
    <col min="13607" max="13607" width="9.83203125" style="3" bestFit="1" customWidth="1"/>
    <col min="13608" max="13608" width="4.83203125" style="3" bestFit="1" customWidth="1"/>
    <col min="13609" max="13610" width="9.83203125" style="3" bestFit="1" customWidth="1"/>
    <col min="13611" max="13613" width="4.83203125" style="3" bestFit="1" customWidth="1"/>
    <col min="13614" max="13614" width="9.83203125" style="3" bestFit="1" customWidth="1"/>
    <col min="13615" max="13825" width="9" style="3"/>
    <col min="13826" max="13826" width="20.75" style="3" customWidth="1"/>
    <col min="13827" max="13827" width="8.6640625" style="3" bestFit="1" customWidth="1"/>
    <col min="13828" max="13830" width="4.83203125" style="3" bestFit="1" customWidth="1"/>
    <col min="13831" max="13831" width="8.6640625" style="3" bestFit="1" customWidth="1"/>
    <col min="13832" max="13832" width="13.6640625" style="3" bestFit="1" customWidth="1"/>
    <col min="13833" max="13833" width="11.1640625" style="3" bestFit="1" customWidth="1"/>
    <col min="13834" max="13834" width="4.83203125" style="3" bestFit="1" customWidth="1"/>
    <col min="13835" max="13835" width="11.1640625" style="3" bestFit="1" customWidth="1"/>
    <col min="13836" max="13836" width="9.83203125" style="3" bestFit="1" customWidth="1"/>
    <col min="13837" max="13837" width="13.6640625" style="3" bestFit="1" customWidth="1"/>
    <col min="13838" max="13839" width="11.1640625" style="3" bestFit="1" customWidth="1"/>
    <col min="13840" max="13840" width="13.6640625" style="3" bestFit="1" customWidth="1"/>
    <col min="13841" max="13841" width="4.83203125" style="3" bestFit="1" customWidth="1"/>
    <col min="13842" max="13842" width="9.83203125" style="3" bestFit="1" customWidth="1"/>
    <col min="13843" max="13843" width="11.1640625" style="3" bestFit="1" customWidth="1"/>
    <col min="13844" max="13844" width="13.6640625" style="3" bestFit="1" customWidth="1"/>
    <col min="13845" max="13845" width="16.6640625" style="3" bestFit="1" customWidth="1"/>
    <col min="13846" max="13846" width="15.1640625" style="3" bestFit="1" customWidth="1"/>
    <col min="13847" max="13847" width="4.83203125" style="3" bestFit="1" customWidth="1"/>
    <col min="13848" max="13848" width="15.1640625" style="3" bestFit="1" customWidth="1"/>
    <col min="13849" max="13849" width="13.6640625" style="3" bestFit="1" customWidth="1"/>
    <col min="13850" max="13850" width="15.1640625" style="3" bestFit="1" customWidth="1"/>
    <col min="13851" max="13851" width="13.6640625" style="3" bestFit="1" customWidth="1"/>
    <col min="13852" max="13852" width="15.1640625" style="3" bestFit="1" customWidth="1"/>
    <col min="13853" max="13854" width="16.6640625" style="3" bestFit="1" customWidth="1"/>
    <col min="13855" max="13855" width="15.1640625" style="3" bestFit="1" customWidth="1"/>
    <col min="13856" max="13857" width="16.6640625" style="3" bestFit="1" customWidth="1"/>
    <col min="13858" max="13858" width="11.1640625" style="3" bestFit="1" customWidth="1"/>
    <col min="13859" max="13860" width="4.83203125" style="3" bestFit="1" customWidth="1"/>
    <col min="13861" max="13861" width="9.83203125" style="3" bestFit="1" customWidth="1"/>
    <col min="13862" max="13862" width="8.6640625" style="3" bestFit="1" customWidth="1"/>
    <col min="13863" max="13863" width="9.83203125" style="3" bestFit="1" customWidth="1"/>
    <col min="13864" max="13864" width="4.83203125" style="3" bestFit="1" customWidth="1"/>
    <col min="13865" max="13866" width="9.83203125" style="3" bestFit="1" customWidth="1"/>
    <col min="13867" max="13869" width="4.83203125" style="3" bestFit="1" customWidth="1"/>
    <col min="13870" max="13870" width="9.83203125" style="3" bestFit="1" customWidth="1"/>
    <col min="13871" max="14081" width="9" style="3"/>
    <col min="14082" max="14082" width="20.75" style="3" customWidth="1"/>
    <col min="14083" max="14083" width="8.6640625" style="3" bestFit="1" customWidth="1"/>
    <col min="14084" max="14086" width="4.83203125" style="3" bestFit="1" customWidth="1"/>
    <col min="14087" max="14087" width="8.6640625" style="3" bestFit="1" customWidth="1"/>
    <col min="14088" max="14088" width="13.6640625" style="3" bestFit="1" customWidth="1"/>
    <col min="14089" max="14089" width="11.1640625" style="3" bestFit="1" customWidth="1"/>
    <col min="14090" max="14090" width="4.83203125" style="3" bestFit="1" customWidth="1"/>
    <col min="14091" max="14091" width="11.1640625" style="3" bestFit="1" customWidth="1"/>
    <col min="14092" max="14092" width="9.83203125" style="3" bestFit="1" customWidth="1"/>
    <col min="14093" max="14093" width="13.6640625" style="3" bestFit="1" customWidth="1"/>
    <col min="14094" max="14095" width="11.1640625" style="3" bestFit="1" customWidth="1"/>
    <col min="14096" max="14096" width="13.6640625" style="3" bestFit="1" customWidth="1"/>
    <col min="14097" max="14097" width="4.83203125" style="3" bestFit="1" customWidth="1"/>
    <col min="14098" max="14098" width="9.83203125" style="3" bestFit="1" customWidth="1"/>
    <col min="14099" max="14099" width="11.1640625" style="3" bestFit="1" customWidth="1"/>
    <col min="14100" max="14100" width="13.6640625" style="3" bestFit="1" customWidth="1"/>
    <col min="14101" max="14101" width="16.6640625" style="3" bestFit="1" customWidth="1"/>
    <col min="14102" max="14102" width="15.1640625" style="3" bestFit="1" customWidth="1"/>
    <col min="14103" max="14103" width="4.83203125" style="3" bestFit="1" customWidth="1"/>
    <col min="14104" max="14104" width="15.1640625" style="3" bestFit="1" customWidth="1"/>
    <col min="14105" max="14105" width="13.6640625" style="3" bestFit="1" customWidth="1"/>
    <col min="14106" max="14106" width="15.1640625" style="3" bestFit="1" customWidth="1"/>
    <col min="14107" max="14107" width="13.6640625" style="3" bestFit="1" customWidth="1"/>
    <col min="14108" max="14108" width="15.1640625" style="3" bestFit="1" customWidth="1"/>
    <col min="14109" max="14110" width="16.6640625" style="3" bestFit="1" customWidth="1"/>
    <col min="14111" max="14111" width="15.1640625" style="3" bestFit="1" customWidth="1"/>
    <col min="14112" max="14113" width="16.6640625" style="3" bestFit="1" customWidth="1"/>
    <col min="14114" max="14114" width="11.1640625" style="3" bestFit="1" customWidth="1"/>
    <col min="14115" max="14116" width="4.83203125" style="3" bestFit="1" customWidth="1"/>
    <col min="14117" max="14117" width="9.83203125" style="3" bestFit="1" customWidth="1"/>
    <col min="14118" max="14118" width="8.6640625" style="3" bestFit="1" customWidth="1"/>
    <col min="14119" max="14119" width="9.83203125" style="3" bestFit="1" customWidth="1"/>
    <col min="14120" max="14120" width="4.83203125" style="3" bestFit="1" customWidth="1"/>
    <col min="14121" max="14122" width="9.83203125" style="3" bestFit="1" customWidth="1"/>
    <col min="14123" max="14125" width="4.83203125" style="3" bestFit="1" customWidth="1"/>
    <col min="14126" max="14126" width="9.83203125" style="3" bestFit="1" customWidth="1"/>
    <col min="14127" max="14337" width="9" style="3"/>
    <col min="14338" max="14338" width="20.75" style="3" customWidth="1"/>
    <col min="14339" max="14339" width="8.6640625" style="3" bestFit="1" customWidth="1"/>
    <col min="14340" max="14342" width="4.83203125" style="3" bestFit="1" customWidth="1"/>
    <col min="14343" max="14343" width="8.6640625" style="3" bestFit="1" customWidth="1"/>
    <col min="14344" max="14344" width="13.6640625" style="3" bestFit="1" customWidth="1"/>
    <col min="14345" max="14345" width="11.1640625" style="3" bestFit="1" customWidth="1"/>
    <col min="14346" max="14346" width="4.83203125" style="3" bestFit="1" customWidth="1"/>
    <col min="14347" max="14347" width="11.1640625" style="3" bestFit="1" customWidth="1"/>
    <col min="14348" max="14348" width="9.83203125" style="3" bestFit="1" customWidth="1"/>
    <col min="14349" max="14349" width="13.6640625" style="3" bestFit="1" customWidth="1"/>
    <col min="14350" max="14351" width="11.1640625" style="3" bestFit="1" customWidth="1"/>
    <col min="14352" max="14352" width="13.6640625" style="3" bestFit="1" customWidth="1"/>
    <col min="14353" max="14353" width="4.83203125" style="3" bestFit="1" customWidth="1"/>
    <col min="14354" max="14354" width="9.83203125" style="3" bestFit="1" customWidth="1"/>
    <col min="14355" max="14355" width="11.1640625" style="3" bestFit="1" customWidth="1"/>
    <col min="14356" max="14356" width="13.6640625" style="3" bestFit="1" customWidth="1"/>
    <col min="14357" max="14357" width="16.6640625" style="3" bestFit="1" customWidth="1"/>
    <col min="14358" max="14358" width="15.1640625" style="3" bestFit="1" customWidth="1"/>
    <col min="14359" max="14359" width="4.83203125" style="3" bestFit="1" customWidth="1"/>
    <col min="14360" max="14360" width="15.1640625" style="3" bestFit="1" customWidth="1"/>
    <col min="14361" max="14361" width="13.6640625" style="3" bestFit="1" customWidth="1"/>
    <col min="14362" max="14362" width="15.1640625" style="3" bestFit="1" customWidth="1"/>
    <col min="14363" max="14363" width="13.6640625" style="3" bestFit="1" customWidth="1"/>
    <col min="14364" max="14364" width="15.1640625" style="3" bestFit="1" customWidth="1"/>
    <col min="14365" max="14366" width="16.6640625" style="3" bestFit="1" customWidth="1"/>
    <col min="14367" max="14367" width="15.1640625" style="3" bestFit="1" customWidth="1"/>
    <col min="14368" max="14369" width="16.6640625" style="3" bestFit="1" customWidth="1"/>
    <col min="14370" max="14370" width="11.1640625" style="3" bestFit="1" customWidth="1"/>
    <col min="14371" max="14372" width="4.83203125" style="3" bestFit="1" customWidth="1"/>
    <col min="14373" max="14373" width="9.83203125" style="3" bestFit="1" customWidth="1"/>
    <col min="14374" max="14374" width="8.6640625" style="3" bestFit="1" customWidth="1"/>
    <col min="14375" max="14375" width="9.83203125" style="3" bestFit="1" customWidth="1"/>
    <col min="14376" max="14376" width="4.83203125" style="3" bestFit="1" customWidth="1"/>
    <col min="14377" max="14378" width="9.83203125" style="3" bestFit="1" customWidth="1"/>
    <col min="14379" max="14381" width="4.83203125" style="3" bestFit="1" customWidth="1"/>
    <col min="14382" max="14382" width="9.83203125" style="3" bestFit="1" customWidth="1"/>
    <col min="14383" max="14593" width="9" style="3"/>
    <col min="14594" max="14594" width="20.75" style="3" customWidth="1"/>
    <col min="14595" max="14595" width="8.6640625" style="3" bestFit="1" customWidth="1"/>
    <col min="14596" max="14598" width="4.83203125" style="3" bestFit="1" customWidth="1"/>
    <col min="14599" max="14599" width="8.6640625" style="3" bestFit="1" customWidth="1"/>
    <col min="14600" max="14600" width="13.6640625" style="3" bestFit="1" customWidth="1"/>
    <col min="14601" max="14601" width="11.1640625" style="3" bestFit="1" customWidth="1"/>
    <col min="14602" max="14602" width="4.83203125" style="3" bestFit="1" customWidth="1"/>
    <col min="14603" max="14603" width="11.1640625" style="3" bestFit="1" customWidth="1"/>
    <col min="14604" max="14604" width="9.83203125" style="3" bestFit="1" customWidth="1"/>
    <col min="14605" max="14605" width="13.6640625" style="3" bestFit="1" customWidth="1"/>
    <col min="14606" max="14607" width="11.1640625" style="3" bestFit="1" customWidth="1"/>
    <col min="14608" max="14608" width="13.6640625" style="3" bestFit="1" customWidth="1"/>
    <col min="14609" max="14609" width="4.83203125" style="3" bestFit="1" customWidth="1"/>
    <col min="14610" max="14610" width="9.83203125" style="3" bestFit="1" customWidth="1"/>
    <col min="14611" max="14611" width="11.1640625" style="3" bestFit="1" customWidth="1"/>
    <col min="14612" max="14612" width="13.6640625" style="3" bestFit="1" customWidth="1"/>
    <col min="14613" max="14613" width="16.6640625" style="3" bestFit="1" customWidth="1"/>
    <col min="14614" max="14614" width="15.1640625" style="3" bestFit="1" customWidth="1"/>
    <col min="14615" max="14615" width="4.83203125" style="3" bestFit="1" customWidth="1"/>
    <col min="14616" max="14616" width="15.1640625" style="3" bestFit="1" customWidth="1"/>
    <col min="14617" max="14617" width="13.6640625" style="3" bestFit="1" customWidth="1"/>
    <col min="14618" max="14618" width="15.1640625" style="3" bestFit="1" customWidth="1"/>
    <col min="14619" max="14619" width="13.6640625" style="3" bestFit="1" customWidth="1"/>
    <col min="14620" max="14620" width="15.1640625" style="3" bestFit="1" customWidth="1"/>
    <col min="14621" max="14622" width="16.6640625" style="3" bestFit="1" customWidth="1"/>
    <col min="14623" max="14623" width="15.1640625" style="3" bestFit="1" customWidth="1"/>
    <col min="14624" max="14625" width="16.6640625" style="3" bestFit="1" customWidth="1"/>
    <col min="14626" max="14626" width="11.1640625" style="3" bestFit="1" customWidth="1"/>
    <col min="14627" max="14628" width="4.83203125" style="3" bestFit="1" customWidth="1"/>
    <col min="14629" max="14629" width="9.83203125" style="3" bestFit="1" customWidth="1"/>
    <col min="14630" max="14630" width="8.6640625" style="3" bestFit="1" customWidth="1"/>
    <col min="14631" max="14631" width="9.83203125" style="3" bestFit="1" customWidth="1"/>
    <col min="14632" max="14632" width="4.83203125" style="3" bestFit="1" customWidth="1"/>
    <col min="14633" max="14634" width="9.83203125" style="3" bestFit="1" customWidth="1"/>
    <col min="14635" max="14637" width="4.83203125" style="3" bestFit="1" customWidth="1"/>
    <col min="14638" max="14638" width="9.83203125" style="3" bestFit="1" customWidth="1"/>
    <col min="14639" max="14849" width="9" style="3"/>
    <col min="14850" max="14850" width="20.75" style="3" customWidth="1"/>
    <col min="14851" max="14851" width="8.6640625" style="3" bestFit="1" customWidth="1"/>
    <col min="14852" max="14854" width="4.83203125" style="3" bestFit="1" customWidth="1"/>
    <col min="14855" max="14855" width="8.6640625" style="3" bestFit="1" customWidth="1"/>
    <col min="14856" max="14856" width="13.6640625" style="3" bestFit="1" customWidth="1"/>
    <col min="14857" max="14857" width="11.1640625" style="3" bestFit="1" customWidth="1"/>
    <col min="14858" max="14858" width="4.83203125" style="3" bestFit="1" customWidth="1"/>
    <col min="14859" max="14859" width="11.1640625" style="3" bestFit="1" customWidth="1"/>
    <col min="14860" max="14860" width="9.83203125" style="3" bestFit="1" customWidth="1"/>
    <col min="14861" max="14861" width="13.6640625" style="3" bestFit="1" customWidth="1"/>
    <col min="14862" max="14863" width="11.1640625" style="3" bestFit="1" customWidth="1"/>
    <col min="14864" max="14864" width="13.6640625" style="3" bestFit="1" customWidth="1"/>
    <col min="14865" max="14865" width="4.83203125" style="3" bestFit="1" customWidth="1"/>
    <col min="14866" max="14866" width="9.83203125" style="3" bestFit="1" customWidth="1"/>
    <col min="14867" max="14867" width="11.1640625" style="3" bestFit="1" customWidth="1"/>
    <col min="14868" max="14868" width="13.6640625" style="3" bestFit="1" customWidth="1"/>
    <col min="14869" max="14869" width="16.6640625" style="3" bestFit="1" customWidth="1"/>
    <col min="14870" max="14870" width="15.1640625" style="3" bestFit="1" customWidth="1"/>
    <col min="14871" max="14871" width="4.83203125" style="3" bestFit="1" customWidth="1"/>
    <col min="14872" max="14872" width="15.1640625" style="3" bestFit="1" customWidth="1"/>
    <col min="14873" max="14873" width="13.6640625" style="3" bestFit="1" customWidth="1"/>
    <col min="14874" max="14874" width="15.1640625" style="3" bestFit="1" customWidth="1"/>
    <col min="14875" max="14875" width="13.6640625" style="3" bestFit="1" customWidth="1"/>
    <col min="14876" max="14876" width="15.1640625" style="3" bestFit="1" customWidth="1"/>
    <col min="14877" max="14878" width="16.6640625" style="3" bestFit="1" customWidth="1"/>
    <col min="14879" max="14879" width="15.1640625" style="3" bestFit="1" customWidth="1"/>
    <col min="14880" max="14881" width="16.6640625" style="3" bestFit="1" customWidth="1"/>
    <col min="14882" max="14882" width="11.1640625" style="3" bestFit="1" customWidth="1"/>
    <col min="14883" max="14884" width="4.83203125" style="3" bestFit="1" customWidth="1"/>
    <col min="14885" max="14885" width="9.83203125" style="3" bestFit="1" customWidth="1"/>
    <col min="14886" max="14886" width="8.6640625" style="3" bestFit="1" customWidth="1"/>
    <col min="14887" max="14887" width="9.83203125" style="3" bestFit="1" customWidth="1"/>
    <col min="14888" max="14888" width="4.83203125" style="3" bestFit="1" customWidth="1"/>
    <col min="14889" max="14890" width="9.83203125" style="3" bestFit="1" customWidth="1"/>
    <col min="14891" max="14893" width="4.83203125" style="3" bestFit="1" customWidth="1"/>
    <col min="14894" max="14894" width="9.83203125" style="3" bestFit="1" customWidth="1"/>
    <col min="14895" max="15105" width="9" style="3"/>
    <col min="15106" max="15106" width="20.75" style="3" customWidth="1"/>
    <col min="15107" max="15107" width="8.6640625" style="3" bestFit="1" customWidth="1"/>
    <col min="15108" max="15110" width="4.83203125" style="3" bestFit="1" customWidth="1"/>
    <col min="15111" max="15111" width="8.6640625" style="3" bestFit="1" customWidth="1"/>
    <col min="15112" max="15112" width="13.6640625" style="3" bestFit="1" customWidth="1"/>
    <col min="15113" max="15113" width="11.1640625" style="3" bestFit="1" customWidth="1"/>
    <col min="15114" max="15114" width="4.83203125" style="3" bestFit="1" customWidth="1"/>
    <col min="15115" max="15115" width="11.1640625" style="3" bestFit="1" customWidth="1"/>
    <col min="15116" max="15116" width="9.83203125" style="3" bestFit="1" customWidth="1"/>
    <col min="15117" max="15117" width="13.6640625" style="3" bestFit="1" customWidth="1"/>
    <col min="15118" max="15119" width="11.1640625" style="3" bestFit="1" customWidth="1"/>
    <col min="15120" max="15120" width="13.6640625" style="3" bestFit="1" customWidth="1"/>
    <col min="15121" max="15121" width="4.83203125" style="3" bestFit="1" customWidth="1"/>
    <col min="15122" max="15122" width="9.83203125" style="3" bestFit="1" customWidth="1"/>
    <col min="15123" max="15123" width="11.1640625" style="3" bestFit="1" customWidth="1"/>
    <col min="15124" max="15124" width="13.6640625" style="3" bestFit="1" customWidth="1"/>
    <col min="15125" max="15125" width="16.6640625" style="3" bestFit="1" customWidth="1"/>
    <col min="15126" max="15126" width="15.1640625" style="3" bestFit="1" customWidth="1"/>
    <col min="15127" max="15127" width="4.83203125" style="3" bestFit="1" customWidth="1"/>
    <col min="15128" max="15128" width="15.1640625" style="3" bestFit="1" customWidth="1"/>
    <col min="15129" max="15129" width="13.6640625" style="3" bestFit="1" customWidth="1"/>
    <col min="15130" max="15130" width="15.1640625" style="3" bestFit="1" customWidth="1"/>
    <col min="15131" max="15131" width="13.6640625" style="3" bestFit="1" customWidth="1"/>
    <col min="15132" max="15132" width="15.1640625" style="3" bestFit="1" customWidth="1"/>
    <col min="15133" max="15134" width="16.6640625" style="3" bestFit="1" customWidth="1"/>
    <col min="15135" max="15135" width="15.1640625" style="3" bestFit="1" customWidth="1"/>
    <col min="15136" max="15137" width="16.6640625" style="3" bestFit="1" customWidth="1"/>
    <col min="15138" max="15138" width="11.1640625" style="3" bestFit="1" customWidth="1"/>
    <col min="15139" max="15140" width="4.83203125" style="3" bestFit="1" customWidth="1"/>
    <col min="15141" max="15141" width="9.83203125" style="3" bestFit="1" customWidth="1"/>
    <col min="15142" max="15142" width="8.6640625" style="3" bestFit="1" customWidth="1"/>
    <col min="15143" max="15143" width="9.83203125" style="3" bestFit="1" customWidth="1"/>
    <col min="15144" max="15144" width="4.83203125" style="3" bestFit="1" customWidth="1"/>
    <col min="15145" max="15146" width="9.83203125" style="3" bestFit="1" customWidth="1"/>
    <col min="15147" max="15149" width="4.83203125" style="3" bestFit="1" customWidth="1"/>
    <col min="15150" max="15150" width="9.83203125" style="3" bestFit="1" customWidth="1"/>
    <col min="15151" max="15361" width="9" style="3"/>
    <col min="15362" max="15362" width="20.75" style="3" customWidth="1"/>
    <col min="15363" max="15363" width="8.6640625" style="3" bestFit="1" customWidth="1"/>
    <col min="15364" max="15366" width="4.83203125" style="3" bestFit="1" customWidth="1"/>
    <col min="15367" max="15367" width="8.6640625" style="3" bestFit="1" customWidth="1"/>
    <col min="15368" max="15368" width="13.6640625" style="3" bestFit="1" customWidth="1"/>
    <col min="15369" max="15369" width="11.1640625" style="3" bestFit="1" customWidth="1"/>
    <col min="15370" max="15370" width="4.83203125" style="3" bestFit="1" customWidth="1"/>
    <col min="15371" max="15371" width="11.1640625" style="3" bestFit="1" customWidth="1"/>
    <col min="15372" max="15372" width="9.83203125" style="3" bestFit="1" customWidth="1"/>
    <col min="15373" max="15373" width="13.6640625" style="3" bestFit="1" customWidth="1"/>
    <col min="15374" max="15375" width="11.1640625" style="3" bestFit="1" customWidth="1"/>
    <col min="15376" max="15376" width="13.6640625" style="3" bestFit="1" customWidth="1"/>
    <col min="15377" max="15377" width="4.83203125" style="3" bestFit="1" customWidth="1"/>
    <col min="15378" max="15378" width="9.83203125" style="3" bestFit="1" customWidth="1"/>
    <col min="15379" max="15379" width="11.1640625" style="3" bestFit="1" customWidth="1"/>
    <col min="15380" max="15380" width="13.6640625" style="3" bestFit="1" customWidth="1"/>
    <col min="15381" max="15381" width="16.6640625" style="3" bestFit="1" customWidth="1"/>
    <col min="15382" max="15382" width="15.1640625" style="3" bestFit="1" customWidth="1"/>
    <col min="15383" max="15383" width="4.83203125" style="3" bestFit="1" customWidth="1"/>
    <col min="15384" max="15384" width="15.1640625" style="3" bestFit="1" customWidth="1"/>
    <col min="15385" max="15385" width="13.6640625" style="3" bestFit="1" customWidth="1"/>
    <col min="15386" max="15386" width="15.1640625" style="3" bestFit="1" customWidth="1"/>
    <col min="15387" max="15387" width="13.6640625" style="3" bestFit="1" customWidth="1"/>
    <col min="15388" max="15388" width="15.1640625" style="3" bestFit="1" customWidth="1"/>
    <col min="15389" max="15390" width="16.6640625" style="3" bestFit="1" customWidth="1"/>
    <col min="15391" max="15391" width="15.1640625" style="3" bestFit="1" customWidth="1"/>
    <col min="15392" max="15393" width="16.6640625" style="3" bestFit="1" customWidth="1"/>
    <col min="15394" max="15394" width="11.1640625" style="3" bestFit="1" customWidth="1"/>
    <col min="15395" max="15396" width="4.83203125" style="3" bestFit="1" customWidth="1"/>
    <col min="15397" max="15397" width="9.83203125" style="3" bestFit="1" customWidth="1"/>
    <col min="15398" max="15398" width="8.6640625" style="3" bestFit="1" customWidth="1"/>
    <col min="15399" max="15399" width="9.83203125" style="3" bestFit="1" customWidth="1"/>
    <col min="15400" max="15400" width="4.83203125" style="3" bestFit="1" customWidth="1"/>
    <col min="15401" max="15402" width="9.83203125" style="3" bestFit="1" customWidth="1"/>
    <col min="15403" max="15405" width="4.83203125" style="3" bestFit="1" customWidth="1"/>
    <col min="15406" max="15406" width="9.83203125" style="3" bestFit="1" customWidth="1"/>
    <col min="15407" max="15617" width="9" style="3"/>
    <col min="15618" max="15618" width="20.75" style="3" customWidth="1"/>
    <col min="15619" max="15619" width="8.6640625" style="3" bestFit="1" customWidth="1"/>
    <col min="15620" max="15622" width="4.83203125" style="3" bestFit="1" customWidth="1"/>
    <col min="15623" max="15623" width="8.6640625" style="3" bestFit="1" customWidth="1"/>
    <col min="15624" max="15624" width="13.6640625" style="3" bestFit="1" customWidth="1"/>
    <col min="15625" max="15625" width="11.1640625" style="3" bestFit="1" customWidth="1"/>
    <col min="15626" max="15626" width="4.83203125" style="3" bestFit="1" customWidth="1"/>
    <col min="15627" max="15627" width="11.1640625" style="3" bestFit="1" customWidth="1"/>
    <col min="15628" max="15628" width="9.83203125" style="3" bestFit="1" customWidth="1"/>
    <col min="15629" max="15629" width="13.6640625" style="3" bestFit="1" customWidth="1"/>
    <col min="15630" max="15631" width="11.1640625" style="3" bestFit="1" customWidth="1"/>
    <col min="15632" max="15632" width="13.6640625" style="3" bestFit="1" customWidth="1"/>
    <col min="15633" max="15633" width="4.83203125" style="3" bestFit="1" customWidth="1"/>
    <col min="15634" max="15634" width="9.83203125" style="3" bestFit="1" customWidth="1"/>
    <col min="15635" max="15635" width="11.1640625" style="3" bestFit="1" customWidth="1"/>
    <col min="15636" max="15636" width="13.6640625" style="3" bestFit="1" customWidth="1"/>
    <col min="15637" max="15637" width="16.6640625" style="3" bestFit="1" customWidth="1"/>
    <col min="15638" max="15638" width="15.1640625" style="3" bestFit="1" customWidth="1"/>
    <col min="15639" max="15639" width="4.83203125" style="3" bestFit="1" customWidth="1"/>
    <col min="15640" max="15640" width="15.1640625" style="3" bestFit="1" customWidth="1"/>
    <col min="15641" max="15641" width="13.6640625" style="3" bestFit="1" customWidth="1"/>
    <col min="15642" max="15642" width="15.1640625" style="3" bestFit="1" customWidth="1"/>
    <col min="15643" max="15643" width="13.6640625" style="3" bestFit="1" customWidth="1"/>
    <col min="15644" max="15644" width="15.1640625" style="3" bestFit="1" customWidth="1"/>
    <col min="15645" max="15646" width="16.6640625" style="3" bestFit="1" customWidth="1"/>
    <col min="15647" max="15647" width="15.1640625" style="3" bestFit="1" customWidth="1"/>
    <col min="15648" max="15649" width="16.6640625" style="3" bestFit="1" customWidth="1"/>
    <col min="15650" max="15650" width="11.1640625" style="3" bestFit="1" customWidth="1"/>
    <col min="15651" max="15652" width="4.83203125" style="3" bestFit="1" customWidth="1"/>
    <col min="15653" max="15653" width="9.83203125" style="3" bestFit="1" customWidth="1"/>
    <col min="15654" max="15654" width="8.6640625" style="3" bestFit="1" customWidth="1"/>
    <col min="15655" max="15655" width="9.83203125" style="3" bestFit="1" customWidth="1"/>
    <col min="15656" max="15656" width="4.83203125" style="3" bestFit="1" customWidth="1"/>
    <col min="15657" max="15658" width="9.83203125" style="3" bestFit="1" customWidth="1"/>
    <col min="15659" max="15661" width="4.83203125" style="3" bestFit="1" customWidth="1"/>
    <col min="15662" max="15662" width="9.83203125" style="3" bestFit="1" customWidth="1"/>
    <col min="15663" max="15873" width="9" style="3"/>
    <col min="15874" max="15874" width="20.75" style="3" customWidth="1"/>
    <col min="15875" max="15875" width="8.6640625" style="3" bestFit="1" customWidth="1"/>
    <col min="15876" max="15878" width="4.83203125" style="3" bestFit="1" customWidth="1"/>
    <col min="15879" max="15879" width="8.6640625" style="3" bestFit="1" customWidth="1"/>
    <col min="15880" max="15880" width="13.6640625" style="3" bestFit="1" customWidth="1"/>
    <col min="15881" max="15881" width="11.1640625" style="3" bestFit="1" customWidth="1"/>
    <col min="15882" max="15882" width="4.83203125" style="3" bestFit="1" customWidth="1"/>
    <col min="15883" max="15883" width="11.1640625" style="3" bestFit="1" customWidth="1"/>
    <col min="15884" max="15884" width="9.83203125" style="3" bestFit="1" customWidth="1"/>
    <col min="15885" max="15885" width="13.6640625" style="3" bestFit="1" customWidth="1"/>
    <col min="15886" max="15887" width="11.1640625" style="3" bestFit="1" customWidth="1"/>
    <col min="15888" max="15888" width="13.6640625" style="3" bestFit="1" customWidth="1"/>
    <col min="15889" max="15889" width="4.83203125" style="3" bestFit="1" customWidth="1"/>
    <col min="15890" max="15890" width="9.83203125" style="3" bestFit="1" customWidth="1"/>
    <col min="15891" max="15891" width="11.1640625" style="3" bestFit="1" customWidth="1"/>
    <col min="15892" max="15892" width="13.6640625" style="3" bestFit="1" customWidth="1"/>
    <col min="15893" max="15893" width="16.6640625" style="3" bestFit="1" customWidth="1"/>
    <col min="15894" max="15894" width="15.1640625" style="3" bestFit="1" customWidth="1"/>
    <col min="15895" max="15895" width="4.83203125" style="3" bestFit="1" customWidth="1"/>
    <col min="15896" max="15896" width="15.1640625" style="3" bestFit="1" customWidth="1"/>
    <col min="15897" max="15897" width="13.6640625" style="3" bestFit="1" customWidth="1"/>
    <col min="15898" max="15898" width="15.1640625" style="3" bestFit="1" customWidth="1"/>
    <col min="15899" max="15899" width="13.6640625" style="3" bestFit="1" customWidth="1"/>
    <col min="15900" max="15900" width="15.1640625" style="3" bestFit="1" customWidth="1"/>
    <col min="15901" max="15902" width="16.6640625" style="3" bestFit="1" customWidth="1"/>
    <col min="15903" max="15903" width="15.1640625" style="3" bestFit="1" customWidth="1"/>
    <col min="15904" max="15905" width="16.6640625" style="3" bestFit="1" customWidth="1"/>
    <col min="15906" max="15906" width="11.1640625" style="3" bestFit="1" customWidth="1"/>
    <col min="15907" max="15908" width="4.83203125" style="3" bestFit="1" customWidth="1"/>
    <col min="15909" max="15909" width="9.83203125" style="3" bestFit="1" customWidth="1"/>
    <col min="15910" max="15910" width="8.6640625" style="3" bestFit="1" customWidth="1"/>
    <col min="15911" max="15911" width="9.83203125" style="3" bestFit="1" customWidth="1"/>
    <col min="15912" max="15912" width="4.83203125" style="3" bestFit="1" customWidth="1"/>
    <col min="15913" max="15914" width="9.83203125" style="3" bestFit="1" customWidth="1"/>
    <col min="15915" max="15917" width="4.83203125" style="3" bestFit="1" customWidth="1"/>
    <col min="15918" max="15918" width="9.83203125" style="3" bestFit="1" customWidth="1"/>
    <col min="15919" max="16129" width="9" style="3"/>
    <col min="16130" max="16130" width="20.75" style="3" customWidth="1"/>
    <col min="16131" max="16131" width="8.6640625" style="3" bestFit="1" customWidth="1"/>
    <col min="16132" max="16134" width="4.83203125" style="3" bestFit="1" customWidth="1"/>
    <col min="16135" max="16135" width="8.6640625" style="3" bestFit="1" customWidth="1"/>
    <col min="16136" max="16136" width="13.6640625" style="3" bestFit="1" customWidth="1"/>
    <col min="16137" max="16137" width="11.1640625" style="3" bestFit="1" customWidth="1"/>
    <col min="16138" max="16138" width="4.83203125" style="3" bestFit="1" customWidth="1"/>
    <col min="16139" max="16139" width="11.1640625" style="3" bestFit="1" customWidth="1"/>
    <col min="16140" max="16140" width="9.83203125" style="3" bestFit="1" customWidth="1"/>
    <col min="16141" max="16141" width="13.6640625" style="3" bestFit="1" customWidth="1"/>
    <col min="16142" max="16143" width="11.1640625" style="3" bestFit="1" customWidth="1"/>
    <col min="16144" max="16144" width="13.6640625" style="3" bestFit="1" customWidth="1"/>
    <col min="16145" max="16145" width="4.83203125" style="3" bestFit="1" customWidth="1"/>
    <col min="16146" max="16146" width="9.83203125" style="3" bestFit="1" customWidth="1"/>
    <col min="16147" max="16147" width="11.1640625" style="3" bestFit="1" customWidth="1"/>
    <col min="16148" max="16148" width="13.6640625" style="3" bestFit="1" customWidth="1"/>
    <col min="16149" max="16149" width="16.6640625" style="3" bestFit="1" customWidth="1"/>
    <col min="16150" max="16150" width="15.1640625" style="3" bestFit="1" customWidth="1"/>
    <col min="16151" max="16151" width="4.83203125" style="3" bestFit="1" customWidth="1"/>
    <col min="16152" max="16152" width="15.1640625" style="3" bestFit="1" customWidth="1"/>
    <col min="16153" max="16153" width="13.6640625" style="3" bestFit="1" customWidth="1"/>
    <col min="16154" max="16154" width="15.1640625" style="3" bestFit="1" customWidth="1"/>
    <col min="16155" max="16155" width="13.6640625" style="3" bestFit="1" customWidth="1"/>
    <col min="16156" max="16156" width="15.1640625" style="3" bestFit="1" customWidth="1"/>
    <col min="16157" max="16158" width="16.6640625" style="3" bestFit="1" customWidth="1"/>
    <col min="16159" max="16159" width="15.1640625" style="3" bestFit="1" customWidth="1"/>
    <col min="16160" max="16161" width="16.6640625" style="3" bestFit="1" customWidth="1"/>
    <col min="16162" max="16162" width="11.1640625" style="3" bestFit="1" customWidth="1"/>
    <col min="16163" max="16164" width="4.83203125" style="3" bestFit="1" customWidth="1"/>
    <col min="16165" max="16165" width="9.83203125" style="3" bestFit="1" customWidth="1"/>
    <col min="16166" max="16166" width="8.6640625" style="3" bestFit="1" customWidth="1"/>
    <col min="16167" max="16167" width="9.83203125" style="3" bestFit="1" customWidth="1"/>
    <col min="16168" max="16168" width="4.83203125" style="3" bestFit="1" customWidth="1"/>
    <col min="16169" max="16170" width="9.83203125" style="3" bestFit="1" customWidth="1"/>
    <col min="16171" max="16173" width="4.83203125" style="3" bestFit="1" customWidth="1"/>
    <col min="16174" max="16174" width="9.83203125" style="3" bestFit="1" customWidth="1"/>
    <col min="16175" max="16384" width="9" style="3"/>
  </cols>
  <sheetData>
    <row r="1" spans="1:46">
      <c r="B1" s="3" t="s">
        <v>0</v>
      </c>
      <c r="C1" s="3">
        <v>33</v>
      </c>
      <c r="D1" s="3">
        <v>33</v>
      </c>
      <c r="E1" s="3">
        <v>33</v>
      </c>
      <c r="F1" s="3">
        <v>33</v>
      </c>
      <c r="G1" s="3">
        <v>33</v>
      </c>
      <c r="H1" s="3">
        <v>33</v>
      </c>
      <c r="I1" s="3">
        <v>33</v>
      </c>
      <c r="J1" s="3">
        <v>33</v>
      </c>
      <c r="K1" s="3">
        <v>33</v>
      </c>
      <c r="L1" s="3">
        <v>33</v>
      </c>
      <c r="M1" s="3">
        <v>33</v>
      </c>
      <c r="N1" s="3">
        <v>33</v>
      </c>
      <c r="O1" s="3">
        <v>33</v>
      </c>
      <c r="P1" s="3">
        <v>33</v>
      </c>
      <c r="Q1" s="3">
        <v>33</v>
      </c>
      <c r="R1" s="3">
        <v>33</v>
      </c>
      <c r="S1" s="3">
        <v>33</v>
      </c>
      <c r="T1" s="3">
        <v>33</v>
      </c>
      <c r="U1" s="3">
        <v>33</v>
      </c>
      <c r="V1" s="3">
        <v>33</v>
      </c>
      <c r="W1" s="3">
        <v>33</v>
      </c>
      <c r="X1" s="3">
        <v>33</v>
      </c>
      <c r="Y1" s="3">
        <v>33</v>
      </c>
      <c r="Z1" s="3">
        <v>33</v>
      </c>
      <c r="AA1" s="3">
        <v>33</v>
      </c>
      <c r="AB1" s="3">
        <v>33</v>
      </c>
      <c r="AC1" s="3">
        <v>33</v>
      </c>
      <c r="AD1" s="3">
        <v>33</v>
      </c>
      <c r="AE1" s="3">
        <v>33</v>
      </c>
      <c r="AF1" s="3">
        <v>33</v>
      </c>
      <c r="AG1" s="3">
        <v>33</v>
      </c>
      <c r="AH1" s="3">
        <v>33</v>
      </c>
      <c r="AI1" s="3">
        <v>33</v>
      </c>
      <c r="AJ1" s="3">
        <v>33</v>
      </c>
      <c r="AK1" s="3">
        <v>33</v>
      </c>
      <c r="AL1" s="3">
        <v>33</v>
      </c>
      <c r="AM1" s="3">
        <v>33</v>
      </c>
      <c r="AN1" s="3">
        <v>33</v>
      </c>
      <c r="AO1" s="3">
        <v>33</v>
      </c>
      <c r="AP1" s="3">
        <v>33</v>
      </c>
      <c r="AQ1" s="3">
        <v>33</v>
      </c>
      <c r="AR1" s="3">
        <v>33</v>
      </c>
      <c r="AS1" s="3">
        <v>33</v>
      </c>
      <c r="AT1" s="3">
        <v>33</v>
      </c>
    </row>
    <row r="2" spans="1:46">
      <c r="B2" s="3" t="s">
        <v>1</v>
      </c>
      <c r="C2" s="3">
        <v>59</v>
      </c>
      <c r="D2" s="3">
        <v>59</v>
      </c>
      <c r="E2" s="3">
        <v>59</v>
      </c>
      <c r="F2" s="3">
        <v>59</v>
      </c>
      <c r="G2" s="3">
        <v>59</v>
      </c>
      <c r="H2" s="3">
        <v>60</v>
      </c>
      <c r="I2" s="3">
        <v>60</v>
      </c>
      <c r="J2" s="3">
        <v>60</v>
      </c>
      <c r="K2" s="3">
        <v>60</v>
      </c>
      <c r="L2" s="3">
        <v>60</v>
      </c>
      <c r="M2" s="3">
        <v>60</v>
      </c>
      <c r="N2" s="3">
        <v>60</v>
      </c>
      <c r="O2" s="3">
        <v>60</v>
      </c>
      <c r="P2" s="3">
        <v>60</v>
      </c>
      <c r="Q2" s="3">
        <v>60</v>
      </c>
      <c r="R2" s="3">
        <v>60</v>
      </c>
      <c r="S2" s="3">
        <v>60</v>
      </c>
      <c r="T2" s="3">
        <v>60</v>
      </c>
      <c r="U2" s="3">
        <v>61</v>
      </c>
      <c r="V2" s="3">
        <v>61</v>
      </c>
      <c r="W2" s="3">
        <v>61</v>
      </c>
      <c r="X2" s="3">
        <v>61</v>
      </c>
      <c r="Y2" s="3">
        <v>61</v>
      </c>
      <c r="Z2" s="3">
        <v>61</v>
      </c>
      <c r="AA2" s="3">
        <v>61</v>
      </c>
      <c r="AB2" s="3">
        <v>61</v>
      </c>
      <c r="AC2" s="3">
        <v>61</v>
      </c>
      <c r="AD2" s="3">
        <v>61</v>
      </c>
      <c r="AE2" s="3">
        <v>61</v>
      </c>
      <c r="AF2" s="3">
        <v>61</v>
      </c>
      <c r="AG2" s="3">
        <v>61</v>
      </c>
      <c r="AH2" s="3">
        <v>62</v>
      </c>
      <c r="AI2" s="3">
        <v>62</v>
      </c>
      <c r="AJ2" s="3">
        <v>62</v>
      </c>
      <c r="AK2" s="3">
        <v>62</v>
      </c>
      <c r="AL2" s="3">
        <v>62</v>
      </c>
      <c r="AM2" s="3">
        <v>62</v>
      </c>
      <c r="AN2" s="3">
        <v>62</v>
      </c>
      <c r="AO2" s="3">
        <v>62</v>
      </c>
      <c r="AP2" s="3">
        <v>62</v>
      </c>
      <c r="AQ2" s="3">
        <v>62</v>
      </c>
      <c r="AR2" s="3">
        <v>62</v>
      </c>
      <c r="AS2" s="3">
        <v>62</v>
      </c>
      <c r="AT2" s="3">
        <v>62</v>
      </c>
    </row>
    <row r="3" spans="1:46">
      <c r="B3" s="3" t="s">
        <v>2</v>
      </c>
      <c r="C3" s="3">
        <v>9</v>
      </c>
      <c r="D3" s="3">
        <v>10</v>
      </c>
      <c r="E3" s="3">
        <v>11</v>
      </c>
      <c r="F3" s="3">
        <v>12</v>
      </c>
      <c r="G3" s="3">
        <v>13</v>
      </c>
      <c r="H3" s="3">
        <v>1</v>
      </c>
      <c r="I3" s="3">
        <v>2</v>
      </c>
      <c r="J3" s="3">
        <v>3</v>
      </c>
      <c r="K3" s="3">
        <v>4</v>
      </c>
      <c r="L3" s="3">
        <v>5</v>
      </c>
      <c r="M3" s="3">
        <v>6</v>
      </c>
      <c r="N3" s="3">
        <v>7</v>
      </c>
      <c r="O3" s="3">
        <v>8</v>
      </c>
      <c r="P3" s="3">
        <v>9</v>
      </c>
      <c r="Q3" s="3">
        <v>10</v>
      </c>
      <c r="R3" s="3">
        <v>11</v>
      </c>
      <c r="S3" s="3">
        <v>12</v>
      </c>
      <c r="T3" s="3">
        <v>13</v>
      </c>
      <c r="U3" s="3">
        <v>1</v>
      </c>
      <c r="V3" s="3">
        <v>2</v>
      </c>
      <c r="W3" s="3">
        <v>3</v>
      </c>
      <c r="X3" s="3">
        <v>4</v>
      </c>
      <c r="Y3" s="3">
        <v>5</v>
      </c>
      <c r="Z3" s="3">
        <v>6</v>
      </c>
      <c r="AA3" s="3">
        <v>7</v>
      </c>
      <c r="AB3" s="3">
        <v>8</v>
      </c>
      <c r="AC3" s="3">
        <v>9</v>
      </c>
      <c r="AD3" s="3">
        <v>10</v>
      </c>
      <c r="AE3" s="3">
        <v>11</v>
      </c>
      <c r="AF3" s="3">
        <v>12</v>
      </c>
      <c r="AG3" s="3">
        <v>13</v>
      </c>
      <c r="AH3" s="3">
        <v>1</v>
      </c>
      <c r="AI3" s="3">
        <v>2</v>
      </c>
      <c r="AJ3" s="3">
        <v>3</v>
      </c>
      <c r="AK3" s="3">
        <v>4</v>
      </c>
      <c r="AL3" s="3">
        <v>5</v>
      </c>
      <c r="AM3" s="3">
        <v>6</v>
      </c>
      <c r="AN3" s="3">
        <v>7</v>
      </c>
      <c r="AO3" s="3">
        <v>8</v>
      </c>
      <c r="AP3" s="3">
        <v>9</v>
      </c>
      <c r="AQ3" s="3">
        <v>10</v>
      </c>
      <c r="AR3" s="3">
        <v>11</v>
      </c>
      <c r="AS3" s="3">
        <v>12</v>
      </c>
      <c r="AT3" s="3">
        <v>13</v>
      </c>
    </row>
    <row r="4" spans="1:46">
      <c r="A4" s="3" t="str">
        <f>T("472018")</f>
        <v>472018</v>
      </c>
      <c r="B4" s="3" t="s">
        <v>4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6620669</v>
      </c>
      <c r="I4" s="3">
        <v>290000</v>
      </c>
      <c r="J4" s="3">
        <v>0</v>
      </c>
      <c r="K4" s="3">
        <v>500198</v>
      </c>
      <c r="L4" s="3">
        <v>81168</v>
      </c>
      <c r="M4" s="3">
        <v>581366</v>
      </c>
      <c r="N4" s="3">
        <v>451384</v>
      </c>
      <c r="O4" s="3">
        <v>129982</v>
      </c>
      <c r="P4" s="3">
        <v>6410471</v>
      </c>
      <c r="Q4" s="3">
        <v>0</v>
      </c>
      <c r="R4" s="3">
        <v>0</v>
      </c>
      <c r="S4" s="3">
        <v>52603</v>
      </c>
      <c r="T4" s="3">
        <v>6357868</v>
      </c>
      <c r="U4" s="3">
        <v>136523221</v>
      </c>
      <c r="V4" s="3">
        <v>13562067</v>
      </c>
      <c r="W4" s="3">
        <v>0</v>
      </c>
      <c r="X4" s="3">
        <v>10330360</v>
      </c>
      <c r="Y4" s="3">
        <v>2113498</v>
      </c>
      <c r="Z4" s="3">
        <v>12443858</v>
      </c>
      <c r="AA4" s="3">
        <v>1185021</v>
      </c>
      <c r="AB4" s="3">
        <v>11258837</v>
      </c>
      <c r="AC4" s="3">
        <v>139754928</v>
      </c>
      <c r="AD4" s="3">
        <v>139754928</v>
      </c>
      <c r="AE4" s="3">
        <v>1654245</v>
      </c>
      <c r="AF4" s="3">
        <v>90487832</v>
      </c>
      <c r="AG4" s="3">
        <v>49267096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</row>
    <row r="5" spans="1:46">
      <c r="A5" s="3" t="str">
        <f>T("472051")</f>
        <v>472051</v>
      </c>
      <c r="B5" s="3" t="s">
        <v>6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28357940</v>
      </c>
      <c r="V5" s="3">
        <v>2217280</v>
      </c>
      <c r="W5" s="3">
        <v>0</v>
      </c>
      <c r="X5" s="3">
        <v>2077773</v>
      </c>
      <c r="Y5" s="3">
        <v>469743</v>
      </c>
      <c r="Z5" s="3">
        <v>2547516</v>
      </c>
      <c r="AA5" s="3">
        <v>76436</v>
      </c>
      <c r="AB5" s="3">
        <v>2471080</v>
      </c>
      <c r="AC5" s="3">
        <v>28497447</v>
      </c>
      <c r="AD5" s="3">
        <v>28497447</v>
      </c>
      <c r="AE5" s="3">
        <v>919186</v>
      </c>
      <c r="AF5" s="3">
        <v>21202736</v>
      </c>
      <c r="AG5" s="3">
        <v>7294711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</row>
    <row r="6" spans="1:46">
      <c r="A6" s="3" t="str">
        <f>T("472077")</f>
        <v>472077</v>
      </c>
      <c r="B6" s="3" t="s">
        <v>8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7362</v>
      </c>
      <c r="I6" s="3">
        <v>0</v>
      </c>
      <c r="J6" s="3">
        <v>0</v>
      </c>
      <c r="K6" s="3">
        <v>3980</v>
      </c>
      <c r="L6" s="3">
        <v>96</v>
      </c>
      <c r="M6" s="3">
        <v>4076</v>
      </c>
      <c r="N6" s="3">
        <v>0</v>
      </c>
      <c r="O6" s="3">
        <v>4076</v>
      </c>
      <c r="P6" s="3">
        <v>3382</v>
      </c>
      <c r="Q6" s="3">
        <v>0</v>
      </c>
      <c r="R6" s="3">
        <v>0</v>
      </c>
      <c r="S6" s="3">
        <v>0</v>
      </c>
      <c r="T6" s="3">
        <v>3382</v>
      </c>
      <c r="U6" s="3">
        <v>20371368</v>
      </c>
      <c r="V6" s="3">
        <v>2077898</v>
      </c>
      <c r="W6" s="3">
        <v>0</v>
      </c>
      <c r="X6" s="3">
        <v>2017660</v>
      </c>
      <c r="Y6" s="3">
        <v>331223</v>
      </c>
      <c r="Z6" s="3">
        <v>2348883</v>
      </c>
      <c r="AA6" s="3">
        <v>28566</v>
      </c>
      <c r="AB6" s="3">
        <v>2320317</v>
      </c>
      <c r="AC6" s="3">
        <v>20431606</v>
      </c>
      <c r="AD6" s="3">
        <v>20431606</v>
      </c>
      <c r="AE6" s="3">
        <v>574950</v>
      </c>
      <c r="AF6" s="3">
        <v>14441820</v>
      </c>
      <c r="AG6" s="3">
        <v>5989786</v>
      </c>
      <c r="AH6" s="3">
        <v>9061</v>
      </c>
      <c r="AI6" s="3">
        <v>0</v>
      </c>
      <c r="AJ6" s="3">
        <v>0</v>
      </c>
      <c r="AK6" s="3">
        <v>915</v>
      </c>
      <c r="AL6" s="3">
        <v>203</v>
      </c>
      <c r="AM6" s="3">
        <v>1118</v>
      </c>
      <c r="AN6" s="3">
        <v>0</v>
      </c>
      <c r="AO6" s="3">
        <v>1118</v>
      </c>
      <c r="AP6" s="3">
        <v>8146</v>
      </c>
      <c r="AQ6" s="3">
        <v>0</v>
      </c>
      <c r="AR6" s="3">
        <v>0</v>
      </c>
      <c r="AS6" s="3">
        <v>0</v>
      </c>
      <c r="AT6" s="3">
        <v>8146</v>
      </c>
    </row>
    <row r="7" spans="1:46">
      <c r="A7" s="3" t="str">
        <f>T("472085")</f>
        <v>472085</v>
      </c>
      <c r="B7" s="3" t="s">
        <v>10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35437295</v>
      </c>
      <c r="V7" s="3">
        <v>3531946</v>
      </c>
      <c r="W7" s="3">
        <v>0</v>
      </c>
      <c r="X7" s="3">
        <v>3007417</v>
      </c>
      <c r="Y7" s="3">
        <v>621467</v>
      </c>
      <c r="Z7" s="3">
        <v>3628884</v>
      </c>
      <c r="AA7" s="3">
        <v>54435</v>
      </c>
      <c r="AB7" s="3">
        <v>3574449</v>
      </c>
      <c r="AC7" s="3">
        <v>35961824</v>
      </c>
      <c r="AD7" s="3">
        <v>35961824</v>
      </c>
      <c r="AE7" s="3">
        <v>787567</v>
      </c>
      <c r="AF7" s="3">
        <v>23831915</v>
      </c>
      <c r="AG7" s="3">
        <v>12129909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</row>
    <row r="8" spans="1:46">
      <c r="A8" s="3" t="str">
        <f>T("472093")</f>
        <v>472093</v>
      </c>
      <c r="B8" s="3" t="s">
        <v>12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23615191</v>
      </c>
      <c r="V8" s="3">
        <v>2079624</v>
      </c>
      <c r="W8" s="3">
        <v>0</v>
      </c>
      <c r="X8" s="3">
        <v>1981383</v>
      </c>
      <c r="Y8" s="3">
        <v>387009</v>
      </c>
      <c r="Z8" s="3">
        <v>2368392</v>
      </c>
      <c r="AA8" s="3">
        <v>111867</v>
      </c>
      <c r="AB8" s="3">
        <v>2256525</v>
      </c>
      <c r="AC8" s="3">
        <v>23713432</v>
      </c>
      <c r="AD8" s="3">
        <v>23713432</v>
      </c>
      <c r="AE8" s="3">
        <v>368655</v>
      </c>
      <c r="AF8" s="3">
        <v>20019394</v>
      </c>
      <c r="AG8" s="3">
        <v>3694038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</row>
    <row r="9" spans="1:46">
      <c r="A9" s="3" t="str">
        <f>T("472107")</f>
        <v>472107</v>
      </c>
      <c r="B9" s="3" t="s">
        <v>14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22506715</v>
      </c>
      <c r="V9" s="3">
        <v>1215194</v>
      </c>
      <c r="W9" s="3">
        <v>0</v>
      </c>
      <c r="X9" s="3">
        <v>1892970</v>
      </c>
      <c r="Y9" s="3">
        <v>365678</v>
      </c>
      <c r="Z9" s="3">
        <v>2258648</v>
      </c>
      <c r="AA9" s="3">
        <v>14394</v>
      </c>
      <c r="AB9" s="3">
        <v>2244254</v>
      </c>
      <c r="AC9" s="3">
        <v>21828939</v>
      </c>
      <c r="AD9" s="3">
        <v>21828939</v>
      </c>
      <c r="AE9" s="3">
        <v>437452</v>
      </c>
      <c r="AF9" s="3">
        <v>17923090</v>
      </c>
      <c r="AG9" s="3">
        <v>3905849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</row>
    <row r="10" spans="1:46">
      <c r="A10" s="3" t="str">
        <f>T("472115")</f>
        <v>472115</v>
      </c>
      <c r="B10" s="3" t="s">
        <v>16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35022126</v>
      </c>
      <c r="V10" s="3">
        <v>3532863</v>
      </c>
      <c r="W10" s="3">
        <v>0</v>
      </c>
      <c r="X10" s="3">
        <v>3152544</v>
      </c>
      <c r="Y10" s="3">
        <v>580692</v>
      </c>
      <c r="Z10" s="3">
        <v>3733236</v>
      </c>
      <c r="AA10" s="3">
        <v>127421</v>
      </c>
      <c r="AB10" s="3">
        <v>3605815</v>
      </c>
      <c r="AC10" s="3">
        <v>35402445</v>
      </c>
      <c r="AD10" s="3">
        <v>35402445</v>
      </c>
      <c r="AE10" s="3">
        <v>541953</v>
      </c>
      <c r="AF10" s="3">
        <v>24560511</v>
      </c>
      <c r="AG10" s="3">
        <v>10841934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</row>
    <row r="11" spans="1:46">
      <c r="A11" s="3" t="str">
        <f>T("472123")</f>
        <v>472123</v>
      </c>
      <c r="B11" s="3" t="s">
        <v>18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18258719</v>
      </c>
      <c r="V11" s="3">
        <v>1264748</v>
      </c>
      <c r="W11" s="3">
        <v>0</v>
      </c>
      <c r="X11" s="3">
        <v>1350942</v>
      </c>
      <c r="Y11" s="3">
        <v>316292</v>
      </c>
      <c r="Z11" s="3">
        <v>1667234</v>
      </c>
      <c r="AA11" s="3">
        <v>162488</v>
      </c>
      <c r="AB11" s="3">
        <v>1504746</v>
      </c>
      <c r="AC11" s="3">
        <v>18172525</v>
      </c>
      <c r="AD11" s="3">
        <v>18172525</v>
      </c>
      <c r="AE11" s="3">
        <v>42771</v>
      </c>
      <c r="AF11" s="3">
        <v>14512836</v>
      </c>
      <c r="AG11" s="3">
        <v>3659689</v>
      </c>
      <c r="AH11" s="3">
        <v>6596</v>
      </c>
      <c r="AI11" s="3">
        <v>0</v>
      </c>
      <c r="AJ11" s="3">
        <v>0</v>
      </c>
      <c r="AK11" s="3">
        <v>4456</v>
      </c>
      <c r="AL11" s="3">
        <v>150</v>
      </c>
      <c r="AM11" s="3">
        <v>4606</v>
      </c>
      <c r="AN11" s="3">
        <v>0</v>
      </c>
      <c r="AO11" s="3">
        <v>4606</v>
      </c>
      <c r="AP11" s="3">
        <v>2140</v>
      </c>
      <c r="AQ11" s="3">
        <v>0</v>
      </c>
      <c r="AR11" s="3">
        <v>0</v>
      </c>
      <c r="AS11" s="3">
        <v>0</v>
      </c>
      <c r="AT11" s="3">
        <v>2140</v>
      </c>
    </row>
    <row r="12" spans="1:46">
      <c r="A12" s="3" t="str">
        <f>T("472131")</f>
        <v>472131</v>
      </c>
      <c r="B12" s="3" t="s">
        <v>20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49178658</v>
      </c>
      <c r="V12" s="3">
        <v>4195776</v>
      </c>
      <c r="W12" s="3">
        <v>0</v>
      </c>
      <c r="X12" s="3">
        <v>3816936</v>
      </c>
      <c r="Y12" s="3">
        <v>807800</v>
      </c>
      <c r="Z12" s="3">
        <v>4624736</v>
      </c>
      <c r="AA12" s="3">
        <v>270667</v>
      </c>
      <c r="AB12" s="3">
        <v>4354069</v>
      </c>
      <c r="AC12" s="3">
        <v>49557498</v>
      </c>
      <c r="AD12" s="3">
        <v>49557498</v>
      </c>
      <c r="AE12" s="3">
        <v>225520</v>
      </c>
      <c r="AF12" s="3">
        <v>15419027</v>
      </c>
      <c r="AG12" s="3">
        <v>34138471</v>
      </c>
      <c r="AH12" s="3">
        <v>25625</v>
      </c>
      <c r="AI12" s="3">
        <v>0</v>
      </c>
      <c r="AJ12" s="3">
        <v>0</v>
      </c>
      <c r="AK12" s="3">
        <v>6649</v>
      </c>
      <c r="AL12" s="3">
        <v>390</v>
      </c>
      <c r="AM12" s="3">
        <v>7039</v>
      </c>
      <c r="AN12" s="3">
        <v>0</v>
      </c>
      <c r="AO12" s="3">
        <v>7039</v>
      </c>
      <c r="AP12" s="3">
        <v>18976</v>
      </c>
      <c r="AQ12" s="3">
        <v>0</v>
      </c>
      <c r="AR12" s="3">
        <v>0</v>
      </c>
      <c r="AS12" s="3">
        <v>0</v>
      </c>
      <c r="AT12" s="3">
        <v>18976</v>
      </c>
    </row>
    <row r="13" spans="1:46">
      <c r="A13" s="3" t="str">
        <f>T("472140")</f>
        <v>472140</v>
      </c>
      <c r="B13" s="3" t="s">
        <v>22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432820</v>
      </c>
      <c r="I13" s="3">
        <v>0</v>
      </c>
      <c r="J13" s="3">
        <v>0</v>
      </c>
      <c r="K13" s="3">
        <v>432820</v>
      </c>
      <c r="L13" s="3">
        <v>13464</v>
      </c>
      <c r="M13" s="3">
        <v>446284</v>
      </c>
      <c r="N13" s="3">
        <v>0</v>
      </c>
      <c r="O13" s="3">
        <v>446284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34886826</v>
      </c>
      <c r="V13" s="3">
        <v>3466343</v>
      </c>
      <c r="W13" s="3">
        <v>0</v>
      </c>
      <c r="X13" s="3">
        <v>3432203</v>
      </c>
      <c r="Y13" s="3">
        <v>573407</v>
      </c>
      <c r="Z13" s="3">
        <v>4005610</v>
      </c>
      <c r="AA13" s="3">
        <v>246811</v>
      </c>
      <c r="AB13" s="3">
        <v>3758799</v>
      </c>
      <c r="AC13" s="3">
        <v>34920966</v>
      </c>
      <c r="AD13" s="3">
        <v>34920966</v>
      </c>
      <c r="AE13" s="3">
        <v>2425756</v>
      </c>
      <c r="AF13" s="3">
        <v>22225280</v>
      </c>
      <c r="AG13" s="3">
        <v>12695686</v>
      </c>
      <c r="AH13" s="3">
        <v>62294</v>
      </c>
      <c r="AI13" s="3">
        <v>0</v>
      </c>
      <c r="AJ13" s="3">
        <v>0</v>
      </c>
      <c r="AK13" s="3">
        <v>16759</v>
      </c>
      <c r="AL13" s="3">
        <v>1395</v>
      </c>
      <c r="AM13" s="3">
        <v>18154</v>
      </c>
      <c r="AN13" s="3">
        <v>0</v>
      </c>
      <c r="AO13" s="3">
        <v>18154</v>
      </c>
      <c r="AP13" s="3">
        <v>45535</v>
      </c>
      <c r="AQ13" s="3">
        <v>0</v>
      </c>
      <c r="AR13" s="3">
        <v>0</v>
      </c>
      <c r="AS13" s="3">
        <v>0</v>
      </c>
      <c r="AT13" s="3">
        <v>45535</v>
      </c>
    </row>
    <row r="14" spans="1:46">
      <c r="A14" s="3" t="str">
        <f>T("472158")</f>
        <v>472158</v>
      </c>
      <c r="B14" s="3" t="s">
        <v>24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18681795</v>
      </c>
      <c r="V14" s="3">
        <v>1487500</v>
      </c>
      <c r="W14" s="3">
        <v>0</v>
      </c>
      <c r="X14" s="3">
        <v>1846237</v>
      </c>
      <c r="Y14" s="3">
        <v>294728</v>
      </c>
      <c r="Z14" s="3">
        <v>2140965</v>
      </c>
      <c r="AA14" s="3">
        <v>8108</v>
      </c>
      <c r="AB14" s="3">
        <v>2132857</v>
      </c>
      <c r="AC14" s="3">
        <v>18323058</v>
      </c>
      <c r="AD14" s="3">
        <v>18323058</v>
      </c>
      <c r="AE14" s="3">
        <v>159851</v>
      </c>
      <c r="AF14" s="3">
        <v>9861102</v>
      </c>
      <c r="AG14" s="3">
        <v>8461956</v>
      </c>
      <c r="AH14" s="3">
        <v>2895</v>
      </c>
      <c r="AI14" s="3">
        <v>0</v>
      </c>
      <c r="AJ14" s="3">
        <v>0</v>
      </c>
      <c r="AK14" s="3">
        <v>241</v>
      </c>
      <c r="AL14" s="3">
        <v>60</v>
      </c>
      <c r="AM14" s="3">
        <v>301</v>
      </c>
      <c r="AN14" s="3">
        <v>0</v>
      </c>
      <c r="AO14" s="3">
        <v>301</v>
      </c>
      <c r="AP14" s="3">
        <v>2654</v>
      </c>
      <c r="AQ14" s="3">
        <v>0</v>
      </c>
      <c r="AR14" s="3">
        <v>0</v>
      </c>
      <c r="AS14" s="3">
        <v>0</v>
      </c>
      <c r="AT14" s="3">
        <v>2654</v>
      </c>
    </row>
    <row r="15" spans="1:46">
      <c r="A15" s="3" t="str">
        <f>T("473014")</f>
        <v>473014</v>
      </c>
      <c r="B15" s="3" t="s">
        <v>26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6346444</v>
      </c>
      <c r="V15" s="3">
        <v>660335</v>
      </c>
      <c r="W15" s="3">
        <v>0</v>
      </c>
      <c r="X15" s="3">
        <v>552710</v>
      </c>
      <c r="Y15" s="3">
        <v>95465</v>
      </c>
      <c r="Z15" s="3">
        <v>648175</v>
      </c>
      <c r="AA15" s="3">
        <v>3632</v>
      </c>
      <c r="AB15" s="3">
        <v>644543</v>
      </c>
      <c r="AC15" s="3">
        <v>6454069</v>
      </c>
      <c r="AD15" s="3">
        <v>6454069</v>
      </c>
      <c r="AE15" s="3">
        <v>69658</v>
      </c>
      <c r="AF15" s="3">
        <v>5040793</v>
      </c>
      <c r="AG15" s="3">
        <v>1413276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</row>
    <row r="16" spans="1:46">
      <c r="A16" s="3" t="str">
        <f>T("473022")</f>
        <v>473022</v>
      </c>
      <c r="B16" s="3" t="s">
        <v>28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2771454</v>
      </c>
      <c r="V16" s="3">
        <v>303004</v>
      </c>
      <c r="W16" s="3">
        <v>0</v>
      </c>
      <c r="X16" s="3">
        <v>214657</v>
      </c>
      <c r="Y16" s="3">
        <v>40952</v>
      </c>
      <c r="Z16" s="3">
        <v>255609</v>
      </c>
      <c r="AA16" s="3">
        <v>30732</v>
      </c>
      <c r="AB16" s="3">
        <v>224877</v>
      </c>
      <c r="AC16" s="3">
        <v>2859801</v>
      </c>
      <c r="AD16" s="3">
        <v>2859801</v>
      </c>
      <c r="AE16" s="3">
        <v>29276</v>
      </c>
      <c r="AF16" s="3">
        <v>2441403</v>
      </c>
      <c r="AG16" s="3">
        <v>418398</v>
      </c>
      <c r="AH16" s="3">
        <v>5169</v>
      </c>
      <c r="AI16" s="3">
        <v>0</v>
      </c>
      <c r="AJ16" s="3">
        <v>0</v>
      </c>
      <c r="AK16" s="3">
        <v>744</v>
      </c>
      <c r="AL16" s="3">
        <v>72</v>
      </c>
      <c r="AM16" s="3">
        <v>816</v>
      </c>
      <c r="AN16" s="3">
        <v>0</v>
      </c>
      <c r="AO16" s="3">
        <v>816</v>
      </c>
      <c r="AP16" s="3">
        <v>4425</v>
      </c>
      <c r="AQ16" s="3">
        <v>0</v>
      </c>
      <c r="AR16" s="3">
        <v>0</v>
      </c>
      <c r="AS16" s="3">
        <v>0</v>
      </c>
      <c r="AT16" s="3">
        <v>4425</v>
      </c>
    </row>
    <row r="17" spans="1:46">
      <c r="A17" s="3" t="str">
        <f>T("473031")</f>
        <v>473031</v>
      </c>
      <c r="B17" s="3" t="s">
        <v>30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2575533</v>
      </c>
      <c r="V17" s="3">
        <v>191588</v>
      </c>
      <c r="W17" s="3">
        <v>0</v>
      </c>
      <c r="X17" s="3">
        <v>195677</v>
      </c>
      <c r="Y17" s="3">
        <v>41452</v>
      </c>
      <c r="Z17" s="3">
        <v>237129</v>
      </c>
      <c r="AA17" s="3">
        <v>12552</v>
      </c>
      <c r="AB17" s="3">
        <v>224577</v>
      </c>
      <c r="AC17" s="3">
        <v>2571444</v>
      </c>
      <c r="AD17" s="3">
        <v>2571444</v>
      </c>
      <c r="AE17" s="3">
        <v>38380</v>
      </c>
      <c r="AF17" s="3">
        <v>2242708</v>
      </c>
      <c r="AG17" s="3">
        <v>328736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</row>
    <row r="18" spans="1:46">
      <c r="A18" s="3" t="str">
        <f>T("473065")</f>
        <v>473065</v>
      </c>
      <c r="B18" s="3" t="s">
        <v>32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3763785</v>
      </c>
      <c r="V18" s="3">
        <v>302080</v>
      </c>
      <c r="W18" s="3">
        <v>0</v>
      </c>
      <c r="X18" s="3">
        <v>516064</v>
      </c>
      <c r="Y18" s="3">
        <v>55368</v>
      </c>
      <c r="Z18" s="3">
        <v>571432</v>
      </c>
      <c r="AA18" s="3">
        <v>0</v>
      </c>
      <c r="AB18" s="3">
        <v>571432</v>
      </c>
      <c r="AC18" s="3">
        <v>3549801</v>
      </c>
      <c r="AD18" s="3">
        <v>3549801</v>
      </c>
      <c r="AE18" s="3">
        <v>111285</v>
      </c>
      <c r="AF18" s="3">
        <v>2306530</v>
      </c>
      <c r="AG18" s="3">
        <v>1243271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</row>
    <row r="19" spans="1:46">
      <c r="A19" s="3" t="str">
        <f>T("473081")</f>
        <v>473081</v>
      </c>
      <c r="B19" s="3" t="s">
        <v>34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5705869</v>
      </c>
      <c r="V19" s="3">
        <v>1127472</v>
      </c>
      <c r="W19" s="3">
        <v>0</v>
      </c>
      <c r="X19" s="3">
        <v>615988</v>
      </c>
      <c r="Y19" s="3">
        <v>90068</v>
      </c>
      <c r="Z19" s="3">
        <v>706056</v>
      </c>
      <c r="AA19" s="3">
        <v>55233</v>
      </c>
      <c r="AB19" s="3">
        <v>650823</v>
      </c>
      <c r="AC19" s="3">
        <v>6217353</v>
      </c>
      <c r="AD19" s="3">
        <v>6217353</v>
      </c>
      <c r="AE19" s="3">
        <v>31934</v>
      </c>
      <c r="AF19" s="3">
        <v>4160790</v>
      </c>
      <c r="AG19" s="3">
        <v>2056563</v>
      </c>
      <c r="AH19" s="3">
        <v>4500</v>
      </c>
      <c r="AI19" s="3">
        <v>0</v>
      </c>
      <c r="AJ19" s="3">
        <v>0</v>
      </c>
      <c r="AK19" s="3">
        <v>4500</v>
      </c>
      <c r="AL19" s="3">
        <v>79</v>
      </c>
      <c r="AM19" s="3">
        <v>4579</v>
      </c>
      <c r="AN19" s="3">
        <v>0</v>
      </c>
      <c r="AO19" s="3">
        <v>4579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</row>
    <row r="20" spans="1:46">
      <c r="A20" s="3" t="str">
        <f>T("473111")</f>
        <v>473111</v>
      </c>
      <c r="B20" s="3" t="s">
        <v>36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4790703</v>
      </c>
      <c r="V20" s="3">
        <v>163400</v>
      </c>
      <c r="W20" s="3">
        <v>0</v>
      </c>
      <c r="X20" s="3">
        <v>359517</v>
      </c>
      <c r="Y20" s="3">
        <v>77416</v>
      </c>
      <c r="Z20" s="3">
        <v>436933</v>
      </c>
      <c r="AA20" s="3">
        <v>23367</v>
      </c>
      <c r="AB20" s="3">
        <v>413566</v>
      </c>
      <c r="AC20" s="3">
        <v>4594586</v>
      </c>
      <c r="AD20" s="3">
        <v>4594586</v>
      </c>
      <c r="AE20" s="3">
        <v>70081</v>
      </c>
      <c r="AF20" s="3">
        <v>4162411</v>
      </c>
      <c r="AG20" s="3">
        <v>432175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</row>
    <row r="21" spans="1:46">
      <c r="A21" s="3" t="str">
        <f>T("473138")</f>
        <v>473138</v>
      </c>
      <c r="B21" s="3" t="s">
        <v>38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3496889</v>
      </c>
      <c r="V21" s="3">
        <v>284883</v>
      </c>
      <c r="W21" s="3">
        <v>0</v>
      </c>
      <c r="X21" s="3">
        <v>220815</v>
      </c>
      <c r="Y21" s="3">
        <v>57974</v>
      </c>
      <c r="Z21" s="3">
        <v>278789</v>
      </c>
      <c r="AA21" s="3">
        <v>5969</v>
      </c>
      <c r="AB21" s="3">
        <v>272820</v>
      </c>
      <c r="AC21" s="3">
        <v>3560957</v>
      </c>
      <c r="AD21" s="3">
        <v>3560957</v>
      </c>
      <c r="AE21" s="3">
        <v>34405</v>
      </c>
      <c r="AF21" s="3">
        <v>3312999</v>
      </c>
      <c r="AG21" s="3">
        <v>247958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</row>
    <row r="22" spans="1:46">
      <c r="A22" s="3" t="str">
        <f>T("473146")</f>
        <v>473146</v>
      </c>
      <c r="B22" s="3" t="s">
        <v>40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4566416</v>
      </c>
      <c r="V22" s="3">
        <v>419800</v>
      </c>
      <c r="W22" s="3">
        <v>0</v>
      </c>
      <c r="X22" s="3">
        <v>314524</v>
      </c>
      <c r="Y22" s="3">
        <v>70642</v>
      </c>
      <c r="Z22" s="3">
        <v>385166</v>
      </c>
      <c r="AA22" s="3">
        <v>27719</v>
      </c>
      <c r="AB22" s="3">
        <v>357447</v>
      </c>
      <c r="AC22" s="3">
        <v>4671692</v>
      </c>
      <c r="AD22" s="3">
        <v>4671692</v>
      </c>
      <c r="AE22" s="3">
        <v>0</v>
      </c>
      <c r="AF22" s="3">
        <v>3213851</v>
      </c>
      <c r="AG22" s="3">
        <v>1457841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</row>
    <row r="23" spans="1:46">
      <c r="A23" s="3" t="str">
        <f>T("473154")</f>
        <v>473154</v>
      </c>
      <c r="B23" s="3" t="s">
        <v>42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3303610</v>
      </c>
      <c r="V23" s="3">
        <v>547312</v>
      </c>
      <c r="W23" s="3">
        <v>0</v>
      </c>
      <c r="X23" s="3">
        <v>248876</v>
      </c>
      <c r="Y23" s="3">
        <v>48223</v>
      </c>
      <c r="Z23" s="3">
        <v>297099</v>
      </c>
      <c r="AA23" s="3">
        <v>0</v>
      </c>
      <c r="AB23" s="3">
        <v>297099</v>
      </c>
      <c r="AC23" s="3">
        <v>3602046</v>
      </c>
      <c r="AD23" s="3">
        <v>3602046</v>
      </c>
      <c r="AE23" s="3">
        <v>26346</v>
      </c>
      <c r="AF23" s="3">
        <v>3404850</v>
      </c>
      <c r="AG23" s="3">
        <v>197196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</row>
    <row r="24" spans="1:46">
      <c r="A24" s="3" t="str">
        <f>T("473243")</f>
        <v>473243</v>
      </c>
      <c r="B24" s="3" t="s">
        <v>44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236950</v>
      </c>
      <c r="I24" s="3">
        <v>0</v>
      </c>
      <c r="J24" s="3">
        <v>0</v>
      </c>
      <c r="K24" s="3">
        <v>10333</v>
      </c>
      <c r="L24" s="3">
        <v>2166</v>
      </c>
      <c r="M24" s="3">
        <v>12499</v>
      </c>
      <c r="N24" s="3">
        <v>0</v>
      </c>
      <c r="O24" s="3">
        <v>12499</v>
      </c>
      <c r="P24" s="3">
        <v>226617</v>
      </c>
      <c r="Q24" s="3">
        <v>0</v>
      </c>
      <c r="R24" s="3">
        <v>6800</v>
      </c>
      <c r="S24" s="3">
        <v>0</v>
      </c>
      <c r="T24" s="3">
        <v>226617</v>
      </c>
      <c r="U24" s="3">
        <v>7217255</v>
      </c>
      <c r="V24" s="3">
        <v>481900</v>
      </c>
      <c r="W24" s="3">
        <v>0</v>
      </c>
      <c r="X24" s="3">
        <v>510877</v>
      </c>
      <c r="Y24" s="3">
        <v>115388</v>
      </c>
      <c r="Z24" s="3">
        <v>626265</v>
      </c>
      <c r="AA24" s="3">
        <v>884</v>
      </c>
      <c r="AB24" s="3">
        <v>625381</v>
      </c>
      <c r="AC24" s="3">
        <v>7188278</v>
      </c>
      <c r="AD24" s="3">
        <v>7188278</v>
      </c>
      <c r="AE24" s="3">
        <v>242631</v>
      </c>
      <c r="AF24" s="3">
        <v>6203718</v>
      </c>
      <c r="AG24" s="3">
        <v>984560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</row>
    <row r="25" spans="1:46">
      <c r="A25" s="3" t="str">
        <f>T("473251")</f>
        <v>473251</v>
      </c>
      <c r="B25" s="3" t="s">
        <v>46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3963099</v>
      </c>
      <c r="V25" s="3">
        <v>54900</v>
      </c>
      <c r="W25" s="3">
        <v>0</v>
      </c>
      <c r="X25" s="3">
        <v>339384</v>
      </c>
      <c r="Y25" s="3">
        <v>66826</v>
      </c>
      <c r="Z25" s="3">
        <v>406210</v>
      </c>
      <c r="AA25" s="3">
        <v>24288</v>
      </c>
      <c r="AB25" s="3">
        <v>381922</v>
      </c>
      <c r="AC25" s="3">
        <v>3678615</v>
      </c>
      <c r="AD25" s="3">
        <v>3678615</v>
      </c>
      <c r="AE25" s="3">
        <v>58454</v>
      </c>
      <c r="AF25" s="3">
        <v>3647895</v>
      </c>
      <c r="AG25" s="3">
        <v>30720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</row>
    <row r="26" spans="1:46">
      <c r="A26" s="3" t="str">
        <f>T("473260")</f>
        <v>473260</v>
      </c>
      <c r="B26" s="3" t="s">
        <v>48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7975942</v>
      </c>
      <c r="V26" s="3">
        <v>265500</v>
      </c>
      <c r="W26" s="3">
        <v>0</v>
      </c>
      <c r="X26" s="3">
        <v>679511</v>
      </c>
      <c r="Y26" s="3">
        <v>124817</v>
      </c>
      <c r="Z26" s="3">
        <v>804328</v>
      </c>
      <c r="AA26" s="3">
        <v>55307</v>
      </c>
      <c r="AB26" s="3">
        <v>749021</v>
      </c>
      <c r="AC26" s="3">
        <v>7561931</v>
      </c>
      <c r="AD26" s="3">
        <v>7561931</v>
      </c>
      <c r="AE26" s="3">
        <v>114856</v>
      </c>
      <c r="AF26" s="3">
        <v>5637319</v>
      </c>
      <c r="AG26" s="3">
        <v>1924612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0</v>
      </c>
      <c r="AT26" s="3">
        <v>0</v>
      </c>
    </row>
    <row r="27" spans="1:46">
      <c r="A27" s="3" t="str">
        <f>T("473278")</f>
        <v>473278</v>
      </c>
      <c r="B27" s="3" t="s">
        <v>50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4588990</v>
      </c>
      <c r="V27" s="3">
        <v>285367</v>
      </c>
      <c r="W27" s="3">
        <v>0</v>
      </c>
      <c r="X27" s="3">
        <v>341061</v>
      </c>
      <c r="Y27" s="3">
        <v>73187</v>
      </c>
      <c r="Z27" s="3">
        <v>414248</v>
      </c>
      <c r="AA27" s="3">
        <v>33332</v>
      </c>
      <c r="AB27" s="3">
        <v>380916</v>
      </c>
      <c r="AC27" s="3">
        <v>4533296</v>
      </c>
      <c r="AD27" s="3">
        <v>4533296</v>
      </c>
      <c r="AE27" s="3">
        <v>43330</v>
      </c>
      <c r="AF27" s="3">
        <v>2739072</v>
      </c>
      <c r="AG27" s="3">
        <v>1794224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>
        <v>0</v>
      </c>
      <c r="AT27" s="3">
        <v>0</v>
      </c>
    </row>
    <row r="28" spans="1:46">
      <c r="A28" s="3" t="str">
        <f>T("473286")</f>
        <v>473286</v>
      </c>
      <c r="B28" s="3" t="s">
        <v>52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5806820</v>
      </c>
      <c r="V28" s="3">
        <v>612353</v>
      </c>
      <c r="W28" s="3">
        <v>0</v>
      </c>
      <c r="X28" s="3">
        <v>429501</v>
      </c>
      <c r="Y28" s="3">
        <v>87064</v>
      </c>
      <c r="Z28" s="3">
        <v>516565</v>
      </c>
      <c r="AA28" s="3">
        <v>0</v>
      </c>
      <c r="AB28" s="3">
        <v>516565</v>
      </c>
      <c r="AC28" s="3">
        <v>5989672</v>
      </c>
      <c r="AD28" s="3">
        <v>5989672</v>
      </c>
      <c r="AE28" s="3">
        <v>234575</v>
      </c>
      <c r="AF28" s="3">
        <v>4826479</v>
      </c>
      <c r="AG28" s="3">
        <v>1163193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</row>
    <row r="29" spans="1:46">
      <c r="A29" s="3" t="str">
        <f>T("473294")</f>
        <v>473294</v>
      </c>
      <c r="B29" s="3" t="s">
        <v>54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10325743</v>
      </c>
      <c r="V29" s="3">
        <v>1136738</v>
      </c>
      <c r="W29" s="3">
        <v>0</v>
      </c>
      <c r="X29" s="3">
        <v>892519</v>
      </c>
      <c r="Y29" s="3">
        <v>171659</v>
      </c>
      <c r="Z29" s="3">
        <v>1064178</v>
      </c>
      <c r="AA29" s="3">
        <v>94708</v>
      </c>
      <c r="AB29" s="3">
        <v>969470</v>
      </c>
      <c r="AC29" s="3">
        <v>10569962</v>
      </c>
      <c r="AD29" s="3">
        <v>10569962</v>
      </c>
      <c r="AE29" s="3">
        <v>132416</v>
      </c>
      <c r="AF29" s="3">
        <v>7847018</v>
      </c>
      <c r="AG29" s="3">
        <v>2722944</v>
      </c>
      <c r="AH29" s="3">
        <v>0</v>
      </c>
      <c r="AI29" s="3">
        <v>0</v>
      </c>
      <c r="AJ29" s="3">
        <v>0</v>
      </c>
      <c r="AK29" s="3">
        <v>0</v>
      </c>
      <c r="AL29" s="3">
        <v>0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>
        <v>0</v>
      </c>
      <c r="AT29" s="3">
        <v>0</v>
      </c>
    </row>
    <row r="30" spans="1:46">
      <c r="A30" s="3" t="str">
        <f>T("473481")</f>
        <v>473481</v>
      </c>
      <c r="B30" s="3" t="s">
        <v>56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5761845</v>
      </c>
      <c r="V30" s="3">
        <v>846813</v>
      </c>
      <c r="W30" s="3">
        <v>0</v>
      </c>
      <c r="X30" s="3">
        <v>426569</v>
      </c>
      <c r="Y30" s="3">
        <v>88568</v>
      </c>
      <c r="Z30" s="3">
        <v>515137</v>
      </c>
      <c r="AA30" s="3">
        <v>24909</v>
      </c>
      <c r="AB30" s="3">
        <v>490228</v>
      </c>
      <c r="AC30" s="3">
        <v>6182089</v>
      </c>
      <c r="AD30" s="3">
        <v>6182089</v>
      </c>
      <c r="AE30" s="3">
        <v>132776</v>
      </c>
      <c r="AF30" s="3">
        <v>4808198</v>
      </c>
      <c r="AG30" s="3">
        <v>1373891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0</v>
      </c>
      <c r="AP30" s="3">
        <v>0</v>
      </c>
      <c r="AQ30" s="3">
        <v>0</v>
      </c>
      <c r="AR30" s="3">
        <v>0</v>
      </c>
      <c r="AS30" s="3">
        <v>0</v>
      </c>
      <c r="AT30" s="3">
        <v>0</v>
      </c>
    </row>
    <row r="31" spans="1:46">
      <c r="A31" s="3" t="str">
        <f>T("473502")</f>
        <v>473502</v>
      </c>
      <c r="B31" s="3" t="s">
        <v>58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13303884</v>
      </c>
      <c r="V31" s="3">
        <v>1211800</v>
      </c>
      <c r="W31" s="3">
        <v>0</v>
      </c>
      <c r="X31" s="3">
        <v>876213</v>
      </c>
      <c r="Y31" s="3">
        <v>211555</v>
      </c>
      <c r="Z31" s="3">
        <v>1087768</v>
      </c>
      <c r="AA31" s="3">
        <v>0</v>
      </c>
      <c r="AB31" s="3">
        <v>1087768</v>
      </c>
      <c r="AC31" s="3">
        <v>13639471</v>
      </c>
      <c r="AD31" s="3">
        <v>13639471</v>
      </c>
      <c r="AE31" s="3">
        <v>353750</v>
      </c>
      <c r="AF31" s="3">
        <v>11001688</v>
      </c>
      <c r="AG31" s="3">
        <v>2637783</v>
      </c>
      <c r="AH31" s="3">
        <v>0</v>
      </c>
      <c r="AI31" s="3">
        <v>0</v>
      </c>
      <c r="AJ31" s="3">
        <v>0</v>
      </c>
      <c r="AK31" s="3">
        <v>0</v>
      </c>
      <c r="AL31" s="3">
        <v>0</v>
      </c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>
        <v>0</v>
      </c>
      <c r="AT31" s="3">
        <v>0</v>
      </c>
    </row>
    <row r="32" spans="1:46">
      <c r="A32" s="3" t="str">
        <f>T("473537")</f>
        <v>473537</v>
      </c>
      <c r="B32" s="3" t="s">
        <v>60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1296771</v>
      </c>
      <c r="V32" s="3">
        <v>119222</v>
      </c>
      <c r="W32" s="3">
        <v>0</v>
      </c>
      <c r="X32" s="3">
        <v>220438</v>
      </c>
      <c r="Y32" s="3">
        <v>21218</v>
      </c>
      <c r="Z32" s="3">
        <v>241656</v>
      </c>
      <c r="AA32" s="3">
        <v>15436</v>
      </c>
      <c r="AB32" s="3">
        <v>226220</v>
      </c>
      <c r="AC32" s="3">
        <v>1195555</v>
      </c>
      <c r="AD32" s="3">
        <v>1195555</v>
      </c>
      <c r="AE32" s="3">
        <v>25167</v>
      </c>
      <c r="AF32" s="3">
        <v>866879</v>
      </c>
      <c r="AG32" s="3">
        <v>328676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0</v>
      </c>
      <c r="AO32" s="3">
        <v>0</v>
      </c>
      <c r="AP32" s="3">
        <v>0</v>
      </c>
      <c r="AQ32" s="3">
        <v>0</v>
      </c>
      <c r="AR32" s="3">
        <v>0</v>
      </c>
      <c r="AS32" s="3">
        <v>0</v>
      </c>
      <c r="AT32" s="3">
        <v>0</v>
      </c>
    </row>
    <row r="33" spans="1:46">
      <c r="A33" s="3" t="str">
        <f>T("473545")</f>
        <v>473545</v>
      </c>
      <c r="B33" s="3" t="s">
        <v>62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1438997</v>
      </c>
      <c r="V33" s="3">
        <v>68660</v>
      </c>
      <c r="W33" s="3">
        <v>0</v>
      </c>
      <c r="X33" s="3">
        <v>218097</v>
      </c>
      <c r="Y33" s="3">
        <v>19847</v>
      </c>
      <c r="Z33" s="3">
        <v>237944</v>
      </c>
      <c r="AA33" s="3">
        <v>13370</v>
      </c>
      <c r="AB33" s="3">
        <v>224574</v>
      </c>
      <c r="AC33" s="3">
        <v>1289560</v>
      </c>
      <c r="AD33" s="3">
        <v>1289560</v>
      </c>
      <c r="AE33" s="3">
        <v>15004</v>
      </c>
      <c r="AF33" s="3">
        <v>957621</v>
      </c>
      <c r="AG33" s="3">
        <v>331939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  <c r="AM33" s="3">
        <v>0</v>
      </c>
      <c r="AN33" s="3">
        <v>0</v>
      </c>
      <c r="AO33" s="3">
        <v>0</v>
      </c>
      <c r="AP33" s="3">
        <v>0</v>
      </c>
      <c r="AQ33" s="3">
        <v>0</v>
      </c>
      <c r="AR33" s="3">
        <v>0</v>
      </c>
      <c r="AS33" s="3">
        <v>0</v>
      </c>
      <c r="AT33" s="3">
        <v>0</v>
      </c>
    </row>
    <row r="34" spans="1:46">
      <c r="A34" s="3" t="str">
        <f>T("473553")</f>
        <v>473553</v>
      </c>
      <c r="B34" s="3" t="s">
        <v>64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959818</v>
      </c>
      <c r="V34" s="3">
        <v>54308</v>
      </c>
      <c r="W34" s="3">
        <v>0</v>
      </c>
      <c r="X34" s="3">
        <v>128792</v>
      </c>
      <c r="Y34" s="3">
        <v>15579</v>
      </c>
      <c r="Z34" s="3">
        <v>144371</v>
      </c>
      <c r="AA34" s="3">
        <v>4409</v>
      </c>
      <c r="AB34" s="3">
        <v>139962</v>
      </c>
      <c r="AC34" s="3">
        <v>885334</v>
      </c>
      <c r="AD34" s="3">
        <v>885334</v>
      </c>
      <c r="AE34" s="3">
        <v>29786</v>
      </c>
      <c r="AF34" s="3">
        <v>619130</v>
      </c>
      <c r="AG34" s="3">
        <v>266204</v>
      </c>
      <c r="AH34" s="3">
        <v>0</v>
      </c>
      <c r="AI34" s="3">
        <v>0</v>
      </c>
      <c r="AJ34" s="3">
        <v>0</v>
      </c>
      <c r="AK34" s="3">
        <v>0</v>
      </c>
      <c r="AL34" s="3">
        <v>0</v>
      </c>
      <c r="AM34" s="3">
        <v>0</v>
      </c>
      <c r="AN34" s="3">
        <v>0</v>
      </c>
      <c r="AO34" s="3">
        <v>0</v>
      </c>
      <c r="AP34" s="3">
        <v>0</v>
      </c>
      <c r="AQ34" s="3">
        <v>0</v>
      </c>
      <c r="AR34" s="3">
        <v>0</v>
      </c>
      <c r="AS34" s="3">
        <v>0</v>
      </c>
      <c r="AT34" s="3">
        <v>0</v>
      </c>
    </row>
    <row r="35" spans="1:46">
      <c r="A35" s="3" t="str">
        <f>T("473561")</f>
        <v>473561</v>
      </c>
      <c r="B35" s="3" t="s">
        <v>66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720739</v>
      </c>
      <c r="V35" s="3">
        <v>65468</v>
      </c>
      <c r="W35" s="3">
        <v>0</v>
      </c>
      <c r="X35" s="3">
        <v>76547</v>
      </c>
      <c r="Y35" s="3">
        <v>10158</v>
      </c>
      <c r="Z35" s="3">
        <v>86705</v>
      </c>
      <c r="AA35" s="3">
        <v>0</v>
      </c>
      <c r="AB35" s="3">
        <v>86705</v>
      </c>
      <c r="AC35" s="3">
        <v>709660</v>
      </c>
      <c r="AD35" s="3">
        <v>709660</v>
      </c>
      <c r="AE35" s="3">
        <v>31394</v>
      </c>
      <c r="AF35" s="3">
        <v>695807</v>
      </c>
      <c r="AG35" s="3">
        <v>13853</v>
      </c>
      <c r="AH35" s="3">
        <v>0</v>
      </c>
      <c r="AI35" s="3">
        <v>0</v>
      </c>
      <c r="AJ35" s="3">
        <v>0</v>
      </c>
      <c r="AK35" s="3">
        <v>0</v>
      </c>
      <c r="AL35" s="3">
        <v>0</v>
      </c>
      <c r="AM35" s="3">
        <v>0</v>
      </c>
      <c r="AN35" s="3">
        <v>0</v>
      </c>
      <c r="AO35" s="3">
        <v>0</v>
      </c>
      <c r="AP35" s="3">
        <v>0</v>
      </c>
      <c r="AQ35" s="3">
        <v>0</v>
      </c>
      <c r="AR35" s="3">
        <v>0</v>
      </c>
      <c r="AS35" s="3">
        <v>0</v>
      </c>
      <c r="AT35" s="3">
        <v>0</v>
      </c>
    </row>
    <row r="36" spans="1:46">
      <c r="A36" s="3" t="str">
        <f>T("473570")</f>
        <v>473570</v>
      </c>
      <c r="B36" s="3" t="s">
        <v>68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2246055</v>
      </c>
      <c r="V36" s="3">
        <v>458531</v>
      </c>
      <c r="W36" s="3">
        <v>0</v>
      </c>
      <c r="X36" s="3">
        <v>213319</v>
      </c>
      <c r="Y36" s="3">
        <v>29985</v>
      </c>
      <c r="Z36" s="3">
        <v>243304</v>
      </c>
      <c r="AA36" s="3">
        <v>16667</v>
      </c>
      <c r="AB36" s="3">
        <v>226637</v>
      </c>
      <c r="AC36" s="3">
        <v>2491267</v>
      </c>
      <c r="AD36" s="3">
        <v>2491267</v>
      </c>
      <c r="AE36" s="3">
        <v>19399</v>
      </c>
      <c r="AF36" s="3">
        <v>2354531</v>
      </c>
      <c r="AG36" s="3">
        <v>136736</v>
      </c>
      <c r="AH36" s="3">
        <v>0</v>
      </c>
      <c r="AI36" s="3">
        <v>0</v>
      </c>
      <c r="AJ36" s="3">
        <v>0</v>
      </c>
      <c r="AK36" s="3">
        <v>0</v>
      </c>
      <c r="AL36" s="3">
        <v>0</v>
      </c>
      <c r="AM36" s="3">
        <v>0</v>
      </c>
      <c r="AN36" s="3">
        <v>0</v>
      </c>
      <c r="AO36" s="3">
        <v>0</v>
      </c>
      <c r="AP36" s="3">
        <v>0</v>
      </c>
      <c r="AQ36" s="3">
        <v>0</v>
      </c>
      <c r="AR36" s="3">
        <v>0</v>
      </c>
      <c r="AS36" s="3">
        <v>0</v>
      </c>
      <c r="AT36" s="3">
        <v>0</v>
      </c>
    </row>
    <row r="37" spans="1:46">
      <c r="A37" s="3" t="str">
        <f>T("473588")</f>
        <v>473588</v>
      </c>
      <c r="B37" s="3" t="s">
        <v>70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1677470</v>
      </c>
      <c r="V37" s="3">
        <v>531762</v>
      </c>
      <c r="W37" s="3">
        <v>0</v>
      </c>
      <c r="X37" s="3">
        <v>198419</v>
      </c>
      <c r="Y37" s="3">
        <v>21287</v>
      </c>
      <c r="Z37" s="3">
        <v>219706</v>
      </c>
      <c r="AA37" s="3">
        <v>7616</v>
      </c>
      <c r="AB37" s="3">
        <v>212090</v>
      </c>
      <c r="AC37" s="3">
        <v>2010813</v>
      </c>
      <c r="AD37" s="3">
        <v>2010813</v>
      </c>
      <c r="AE37" s="3">
        <v>20963</v>
      </c>
      <c r="AF37" s="3">
        <v>1924758</v>
      </c>
      <c r="AG37" s="3">
        <v>86055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>
        <v>0</v>
      </c>
      <c r="AT37" s="3">
        <v>0</v>
      </c>
    </row>
    <row r="38" spans="1:46">
      <c r="A38" s="3" t="str">
        <f>T("473596")</f>
        <v>473596</v>
      </c>
      <c r="B38" s="3" t="s">
        <v>72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2195168</v>
      </c>
      <c r="V38" s="3">
        <v>186991</v>
      </c>
      <c r="W38" s="3">
        <v>0</v>
      </c>
      <c r="X38" s="3">
        <v>318307</v>
      </c>
      <c r="Y38" s="3">
        <v>29260</v>
      </c>
      <c r="Z38" s="3">
        <v>347567</v>
      </c>
      <c r="AA38" s="3">
        <v>25614</v>
      </c>
      <c r="AB38" s="3">
        <v>321953</v>
      </c>
      <c r="AC38" s="3">
        <v>2063852</v>
      </c>
      <c r="AD38" s="3">
        <v>2063852</v>
      </c>
      <c r="AE38" s="3">
        <v>22749</v>
      </c>
      <c r="AF38" s="3">
        <v>1743175</v>
      </c>
      <c r="AG38" s="3">
        <v>320677</v>
      </c>
      <c r="AH38" s="3">
        <v>0</v>
      </c>
      <c r="AI38" s="3">
        <v>0</v>
      </c>
      <c r="AJ38" s="3">
        <v>0</v>
      </c>
      <c r="AK38" s="3">
        <v>0</v>
      </c>
      <c r="AL38" s="3">
        <v>0</v>
      </c>
      <c r="AM38" s="3">
        <v>0</v>
      </c>
      <c r="AN38" s="3">
        <v>0</v>
      </c>
      <c r="AO38" s="3">
        <v>0</v>
      </c>
      <c r="AP38" s="3">
        <v>0</v>
      </c>
      <c r="AQ38" s="3">
        <v>0</v>
      </c>
      <c r="AR38" s="3">
        <v>0</v>
      </c>
      <c r="AS38" s="3">
        <v>0</v>
      </c>
      <c r="AT38" s="3">
        <v>0</v>
      </c>
    </row>
    <row r="39" spans="1:46">
      <c r="A39" s="3" t="str">
        <f>T("473600")</f>
        <v>473600</v>
      </c>
      <c r="B39" s="3" t="s">
        <v>74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2073995</v>
      </c>
      <c r="V39" s="3">
        <v>253313</v>
      </c>
      <c r="W39" s="3">
        <v>0</v>
      </c>
      <c r="X39" s="3">
        <v>311639</v>
      </c>
      <c r="Y39" s="3">
        <v>24833</v>
      </c>
      <c r="Z39" s="3">
        <v>336472</v>
      </c>
      <c r="AA39" s="3">
        <v>10111</v>
      </c>
      <c r="AB39" s="3">
        <v>326361</v>
      </c>
      <c r="AC39" s="3">
        <v>2015669</v>
      </c>
      <c r="AD39" s="3">
        <v>2015669</v>
      </c>
      <c r="AE39" s="3">
        <v>28911</v>
      </c>
      <c r="AF39" s="3">
        <v>1594262</v>
      </c>
      <c r="AG39" s="3">
        <v>421407</v>
      </c>
      <c r="AH39" s="3">
        <v>0</v>
      </c>
      <c r="AI39" s="3">
        <v>0</v>
      </c>
      <c r="AJ39" s="3">
        <v>0</v>
      </c>
      <c r="AK39" s="3">
        <v>0</v>
      </c>
      <c r="AL39" s="3">
        <v>0</v>
      </c>
      <c r="AM39" s="3">
        <v>0</v>
      </c>
      <c r="AN39" s="3">
        <v>0</v>
      </c>
      <c r="AO39" s="3">
        <v>0</v>
      </c>
      <c r="AP39" s="3">
        <v>0</v>
      </c>
      <c r="AQ39" s="3">
        <v>0</v>
      </c>
      <c r="AR39" s="3">
        <v>0</v>
      </c>
      <c r="AS39" s="3">
        <v>0</v>
      </c>
      <c r="AT39" s="3">
        <v>0</v>
      </c>
    </row>
    <row r="40" spans="1:46">
      <c r="A40" s="3" t="str">
        <f>T("473618")</f>
        <v>473618</v>
      </c>
      <c r="B40" s="3" t="s">
        <v>76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7868544</v>
      </c>
      <c r="V40" s="3">
        <v>572048</v>
      </c>
      <c r="W40" s="3">
        <v>0</v>
      </c>
      <c r="X40" s="3">
        <v>964864</v>
      </c>
      <c r="Y40" s="3">
        <v>125719</v>
      </c>
      <c r="Z40" s="3">
        <v>1090583</v>
      </c>
      <c r="AA40" s="3">
        <v>0</v>
      </c>
      <c r="AB40" s="3">
        <v>1090583</v>
      </c>
      <c r="AC40" s="3">
        <v>7475728</v>
      </c>
      <c r="AD40" s="3">
        <v>7475728</v>
      </c>
      <c r="AE40" s="3">
        <v>136037</v>
      </c>
      <c r="AF40" s="3">
        <v>4392171</v>
      </c>
      <c r="AG40" s="3">
        <v>3083557</v>
      </c>
      <c r="AH40" s="3">
        <v>12250</v>
      </c>
      <c r="AI40" s="3">
        <v>0</v>
      </c>
      <c r="AJ40" s="3">
        <v>0</v>
      </c>
      <c r="AK40" s="3">
        <v>1750</v>
      </c>
      <c r="AL40" s="3">
        <v>260</v>
      </c>
      <c r="AM40" s="3">
        <v>2010</v>
      </c>
      <c r="AN40" s="3">
        <v>0</v>
      </c>
      <c r="AO40" s="3">
        <v>2010</v>
      </c>
      <c r="AP40" s="3">
        <v>10500</v>
      </c>
      <c r="AQ40" s="3">
        <v>0</v>
      </c>
      <c r="AR40" s="3">
        <v>0</v>
      </c>
      <c r="AS40" s="3">
        <v>0</v>
      </c>
      <c r="AT40" s="3">
        <v>10500</v>
      </c>
    </row>
    <row r="41" spans="1:46">
      <c r="A41" s="3" t="str">
        <f>T("473626")</f>
        <v>473626</v>
      </c>
      <c r="B41" s="3" t="s">
        <v>78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15160887</v>
      </c>
      <c r="V41" s="3">
        <v>1090804</v>
      </c>
      <c r="W41" s="3">
        <v>0</v>
      </c>
      <c r="X41" s="3">
        <v>1097202</v>
      </c>
      <c r="Y41" s="3">
        <v>220064</v>
      </c>
      <c r="Z41" s="3">
        <v>1317266</v>
      </c>
      <c r="AA41" s="3">
        <v>6219</v>
      </c>
      <c r="AB41" s="3">
        <v>1311047</v>
      </c>
      <c r="AC41" s="3">
        <v>15154489</v>
      </c>
      <c r="AD41" s="3">
        <v>15154489</v>
      </c>
      <c r="AE41" s="3">
        <v>379151</v>
      </c>
      <c r="AF41" s="3">
        <v>9586444</v>
      </c>
      <c r="AG41" s="3">
        <v>5568045</v>
      </c>
      <c r="AH41" s="3">
        <v>0</v>
      </c>
      <c r="AI41" s="3">
        <v>0</v>
      </c>
      <c r="AJ41" s="3">
        <v>0</v>
      </c>
      <c r="AK41" s="3">
        <v>0</v>
      </c>
      <c r="AL41" s="3">
        <v>0</v>
      </c>
      <c r="AM41" s="3">
        <v>0</v>
      </c>
      <c r="AN41" s="3">
        <v>0</v>
      </c>
      <c r="AO41" s="3">
        <v>0</v>
      </c>
      <c r="AP41" s="3">
        <v>0</v>
      </c>
      <c r="AQ41" s="3">
        <v>0</v>
      </c>
      <c r="AR41" s="3">
        <v>0</v>
      </c>
      <c r="AS41" s="3">
        <v>0</v>
      </c>
      <c r="AT41" s="3">
        <v>0</v>
      </c>
    </row>
    <row r="42" spans="1:46">
      <c r="A42" s="3" t="str">
        <f>T("473758")</f>
        <v>473758</v>
      </c>
      <c r="B42" s="3" t="s">
        <v>80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14988</v>
      </c>
      <c r="I42" s="3">
        <v>0</v>
      </c>
      <c r="J42" s="3">
        <v>0</v>
      </c>
      <c r="K42" s="3">
        <v>4653</v>
      </c>
      <c r="L42" s="3">
        <v>290</v>
      </c>
      <c r="M42" s="3">
        <v>4943</v>
      </c>
      <c r="N42" s="3">
        <v>0</v>
      </c>
      <c r="O42" s="3">
        <v>4943</v>
      </c>
      <c r="P42" s="3">
        <v>10335</v>
      </c>
      <c r="Q42" s="3">
        <v>0</v>
      </c>
      <c r="R42" s="3">
        <v>0</v>
      </c>
      <c r="S42" s="3">
        <v>10335</v>
      </c>
      <c r="T42" s="3">
        <v>0</v>
      </c>
      <c r="U42" s="3">
        <v>2173367</v>
      </c>
      <c r="V42" s="3">
        <v>88870</v>
      </c>
      <c r="W42" s="3">
        <v>0</v>
      </c>
      <c r="X42" s="3">
        <v>243421</v>
      </c>
      <c r="Y42" s="3">
        <v>33322</v>
      </c>
      <c r="Z42" s="3">
        <v>276743</v>
      </c>
      <c r="AA42" s="3">
        <v>0</v>
      </c>
      <c r="AB42" s="3">
        <v>276743</v>
      </c>
      <c r="AC42" s="3">
        <v>2018816</v>
      </c>
      <c r="AD42" s="3">
        <v>2018816</v>
      </c>
      <c r="AE42" s="3">
        <v>70522</v>
      </c>
      <c r="AF42" s="3">
        <v>1651462</v>
      </c>
      <c r="AG42" s="3">
        <v>367354</v>
      </c>
      <c r="AH42" s="3">
        <v>0</v>
      </c>
      <c r="AI42" s="3">
        <v>0</v>
      </c>
      <c r="AJ42" s="3">
        <v>0</v>
      </c>
      <c r="AK42" s="3">
        <v>0</v>
      </c>
      <c r="AL42" s="3">
        <v>0</v>
      </c>
      <c r="AM42" s="3">
        <v>0</v>
      </c>
      <c r="AN42" s="3">
        <v>0</v>
      </c>
      <c r="AO42" s="3">
        <v>0</v>
      </c>
      <c r="AP42" s="3">
        <v>0</v>
      </c>
      <c r="AQ42" s="3">
        <v>0</v>
      </c>
      <c r="AR42" s="3">
        <v>0</v>
      </c>
      <c r="AS42" s="3">
        <v>0</v>
      </c>
      <c r="AT42" s="3">
        <v>0</v>
      </c>
    </row>
    <row r="43" spans="1:46">
      <c r="A43" s="3" t="str">
        <f>T("473812")</f>
        <v>473812</v>
      </c>
      <c r="B43" s="3" t="s">
        <v>82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4337834</v>
      </c>
      <c r="V43" s="3">
        <v>600183</v>
      </c>
      <c r="W43" s="3">
        <v>0</v>
      </c>
      <c r="X43" s="3">
        <v>375323</v>
      </c>
      <c r="Y43" s="3">
        <v>59354</v>
      </c>
      <c r="Z43" s="3">
        <v>434677</v>
      </c>
      <c r="AA43" s="3">
        <v>24286</v>
      </c>
      <c r="AB43" s="3">
        <v>410391</v>
      </c>
      <c r="AC43" s="3">
        <v>4562694</v>
      </c>
      <c r="AD43" s="3">
        <v>4562694</v>
      </c>
      <c r="AE43" s="3">
        <v>101450</v>
      </c>
      <c r="AF43" s="3">
        <v>4454897</v>
      </c>
      <c r="AG43" s="3">
        <v>107797</v>
      </c>
      <c r="AH43" s="3">
        <v>0</v>
      </c>
      <c r="AI43" s="3">
        <v>0</v>
      </c>
      <c r="AJ43" s="3">
        <v>0</v>
      </c>
      <c r="AK43" s="3">
        <v>0</v>
      </c>
      <c r="AL43" s="3">
        <v>0</v>
      </c>
      <c r="AM43" s="3">
        <v>0</v>
      </c>
      <c r="AN43" s="3">
        <v>0</v>
      </c>
      <c r="AO43" s="3">
        <v>0</v>
      </c>
      <c r="AP43" s="3">
        <v>0</v>
      </c>
      <c r="AQ43" s="3">
        <v>0</v>
      </c>
      <c r="AR43" s="3">
        <v>0</v>
      </c>
      <c r="AS43" s="3">
        <v>0</v>
      </c>
      <c r="AT43" s="3">
        <v>0</v>
      </c>
    </row>
    <row r="44" spans="1:46">
      <c r="A44" s="3" t="str">
        <f>T("473821")</f>
        <v>473821</v>
      </c>
      <c r="B44" s="3" t="s">
        <v>84</v>
      </c>
      <c r="C44" s="3">
        <v>6058</v>
      </c>
      <c r="D44" s="3">
        <v>0</v>
      </c>
      <c r="E44" s="3">
        <v>0</v>
      </c>
      <c r="F44" s="3">
        <v>0</v>
      </c>
      <c r="G44" s="3">
        <v>6058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2141953</v>
      </c>
      <c r="V44" s="3">
        <v>150357</v>
      </c>
      <c r="W44" s="3">
        <v>0</v>
      </c>
      <c r="X44" s="3">
        <v>185675</v>
      </c>
      <c r="Y44" s="3">
        <v>33269</v>
      </c>
      <c r="Z44" s="3">
        <v>218944</v>
      </c>
      <c r="AA44" s="3">
        <v>0</v>
      </c>
      <c r="AB44" s="3">
        <v>218944</v>
      </c>
      <c r="AC44" s="3">
        <v>2106635</v>
      </c>
      <c r="AD44" s="3">
        <v>2106635</v>
      </c>
      <c r="AE44" s="3">
        <v>3636</v>
      </c>
      <c r="AF44" s="3">
        <v>1703636</v>
      </c>
      <c r="AG44" s="3">
        <v>402999</v>
      </c>
      <c r="AH44" s="3">
        <v>0</v>
      </c>
      <c r="AI44" s="3">
        <v>0</v>
      </c>
      <c r="AJ44" s="3">
        <v>0</v>
      </c>
      <c r="AK44" s="3">
        <v>0</v>
      </c>
      <c r="AL44" s="3">
        <v>0</v>
      </c>
      <c r="AM44" s="3">
        <v>0</v>
      </c>
      <c r="AN44" s="3">
        <v>0</v>
      </c>
      <c r="AO44" s="3">
        <v>0</v>
      </c>
      <c r="AP44" s="3">
        <v>0</v>
      </c>
      <c r="AQ44" s="3">
        <v>0</v>
      </c>
      <c r="AR44" s="3">
        <v>0</v>
      </c>
      <c r="AS44" s="3">
        <v>0</v>
      </c>
      <c r="AT44" s="3">
        <v>0</v>
      </c>
    </row>
    <row r="45" spans="1:46">
      <c r="A45" s="3" t="str">
        <f>T("478032")</f>
        <v>478032</v>
      </c>
      <c r="B45" s="3" t="s">
        <v>86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6544981</v>
      </c>
      <c r="V45" s="3">
        <v>0</v>
      </c>
      <c r="W45" s="3">
        <v>0</v>
      </c>
      <c r="X45" s="3">
        <v>259430</v>
      </c>
      <c r="Y45" s="3">
        <v>94597</v>
      </c>
      <c r="Z45" s="3">
        <v>354027</v>
      </c>
      <c r="AA45" s="3">
        <v>0</v>
      </c>
      <c r="AB45" s="3">
        <v>354027</v>
      </c>
      <c r="AC45" s="3">
        <v>6285551</v>
      </c>
      <c r="AD45" s="3">
        <v>6285551</v>
      </c>
      <c r="AE45" s="3">
        <v>0</v>
      </c>
      <c r="AF45" s="3">
        <v>6285551</v>
      </c>
      <c r="AG45" s="3">
        <v>0</v>
      </c>
      <c r="AH45" s="3">
        <v>0</v>
      </c>
      <c r="AI45" s="3">
        <v>0</v>
      </c>
      <c r="AJ45" s="3">
        <v>0</v>
      </c>
      <c r="AK45" s="3">
        <v>0</v>
      </c>
      <c r="AL45" s="3">
        <v>0</v>
      </c>
      <c r="AM45" s="3">
        <v>0</v>
      </c>
      <c r="AN45" s="3">
        <v>0</v>
      </c>
      <c r="AO45" s="3">
        <v>0</v>
      </c>
      <c r="AP45" s="3">
        <v>0</v>
      </c>
      <c r="AQ45" s="3">
        <v>0</v>
      </c>
      <c r="AR45" s="3">
        <v>0</v>
      </c>
      <c r="AS45" s="3">
        <v>0</v>
      </c>
      <c r="AT45" s="3">
        <v>0</v>
      </c>
    </row>
    <row r="46" spans="1:46">
      <c r="A46" s="3" t="str">
        <f>T("478041")</f>
        <v>478041</v>
      </c>
      <c r="B46" s="3" t="s">
        <v>88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767871</v>
      </c>
      <c r="V46" s="3">
        <v>90000</v>
      </c>
      <c r="W46" s="3">
        <v>0</v>
      </c>
      <c r="X46" s="3">
        <v>124495</v>
      </c>
      <c r="Y46" s="3">
        <v>8105</v>
      </c>
      <c r="Z46" s="3">
        <v>132600</v>
      </c>
      <c r="AA46" s="3">
        <v>0</v>
      </c>
      <c r="AB46" s="3">
        <v>132600</v>
      </c>
      <c r="AC46" s="3">
        <v>733376</v>
      </c>
      <c r="AD46" s="3">
        <v>733376</v>
      </c>
      <c r="AE46" s="3">
        <v>122230</v>
      </c>
      <c r="AF46" s="3">
        <v>733376</v>
      </c>
      <c r="AG46" s="3">
        <v>0</v>
      </c>
      <c r="AH46" s="3">
        <v>0</v>
      </c>
      <c r="AI46" s="3">
        <v>0</v>
      </c>
      <c r="AJ46" s="3">
        <v>0</v>
      </c>
      <c r="AK46" s="3">
        <v>0</v>
      </c>
      <c r="AL46" s="3">
        <v>0</v>
      </c>
      <c r="AM46" s="3">
        <v>0</v>
      </c>
      <c r="AN46" s="3">
        <v>0</v>
      </c>
      <c r="AO46" s="3">
        <v>0</v>
      </c>
      <c r="AP46" s="3">
        <v>0</v>
      </c>
      <c r="AQ46" s="3">
        <v>0</v>
      </c>
      <c r="AR46" s="3">
        <v>0</v>
      </c>
      <c r="AS46" s="3">
        <v>0</v>
      </c>
      <c r="AT46" s="3">
        <v>0</v>
      </c>
    </row>
    <row r="47" spans="1:46">
      <c r="A47" s="3" t="str">
        <f>T("478075")</f>
        <v>478075</v>
      </c>
      <c r="B47" s="3" t="s">
        <v>90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3">
        <v>0</v>
      </c>
      <c r="AH47" s="3">
        <v>0</v>
      </c>
      <c r="AI47" s="3">
        <v>0</v>
      </c>
      <c r="AJ47" s="3">
        <v>0</v>
      </c>
      <c r="AK47" s="3">
        <v>0</v>
      </c>
      <c r="AL47" s="3">
        <v>0</v>
      </c>
      <c r="AM47" s="3">
        <v>0</v>
      </c>
      <c r="AN47" s="3">
        <v>0</v>
      </c>
      <c r="AO47" s="3">
        <v>0</v>
      </c>
      <c r="AP47" s="3">
        <v>0</v>
      </c>
      <c r="AQ47" s="3">
        <v>0</v>
      </c>
      <c r="AR47" s="3">
        <v>0</v>
      </c>
      <c r="AS47" s="3">
        <v>0</v>
      </c>
      <c r="AT47" s="3">
        <v>0</v>
      </c>
    </row>
    <row r="48" spans="1:46">
      <c r="A48" s="3" t="str">
        <f>T("478083")</f>
        <v>478083</v>
      </c>
      <c r="B48" s="3" t="s">
        <v>92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1228549</v>
      </c>
      <c r="V48" s="3">
        <v>0</v>
      </c>
      <c r="W48" s="3">
        <v>0</v>
      </c>
      <c r="X48" s="3">
        <v>289149</v>
      </c>
      <c r="Y48" s="3">
        <v>15933</v>
      </c>
      <c r="Z48" s="3">
        <v>305082</v>
      </c>
      <c r="AA48" s="3">
        <v>0</v>
      </c>
      <c r="AB48" s="3">
        <v>305082</v>
      </c>
      <c r="AC48" s="3">
        <v>939400</v>
      </c>
      <c r="AD48" s="3">
        <v>939400</v>
      </c>
      <c r="AE48" s="3">
        <v>154575</v>
      </c>
      <c r="AF48" s="3">
        <v>939400</v>
      </c>
      <c r="AG48" s="3">
        <v>0</v>
      </c>
      <c r="AH48" s="3">
        <v>0</v>
      </c>
      <c r="AI48" s="3">
        <v>0</v>
      </c>
      <c r="AJ48" s="3">
        <v>0</v>
      </c>
      <c r="AK48" s="3">
        <v>0</v>
      </c>
      <c r="AL48" s="3">
        <v>0</v>
      </c>
      <c r="AM48" s="3">
        <v>0</v>
      </c>
      <c r="AN48" s="3">
        <v>0</v>
      </c>
      <c r="AO48" s="3">
        <v>0</v>
      </c>
      <c r="AP48" s="3">
        <v>0</v>
      </c>
      <c r="AQ48" s="3">
        <v>0</v>
      </c>
      <c r="AR48" s="3">
        <v>0</v>
      </c>
      <c r="AS48" s="3">
        <v>0</v>
      </c>
      <c r="AT48" s="3">
        <v>0</v>
      </c>
    </row>
    <row r="49" spans="1:46">
      <c r="A49" s="3" t="str">
        <f>T("478091")</f>
        <v>478091</v>
      </c>
      <c r="B49" s="3" t="s">
        <v>94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1170853</v>
      </c>
      <c r="V49" s="3">
        <v>0</v>
      </c>
      <c r="W49" s="3">
        <v>0</v>
      </c>
      <c r="X49" s="3">
        <v>103786</v>
      </c>
      <c r="Y49" s="3">
        <v>16723</v>
      </c>
      <c r="Z49" s="3">
        <v>120509</v>
      </c>
      <c r="AA49" s="3">
        <v>0</v>
      </c>
      <c r="AB49" s="3">
        <v>120509</v>
      </c>
      <c r="AC49" s="3">
        <v>1067067</v>
      </c>
      <c r="AD49" s="3">
        <v>1067067</v>
      </c>
      <c r="AE49" s="3">
        <v>343000</v>
      </c>
      <c r="AF49" s="3">
        <v>1067067</v>
      </c>
      <c r="AG49" s="3">
        <v>0</v>
      </c>
      <c r="AH49" s="3">
        <v>0</v>
      </c>
      <c r="AI49" s="3">
        <v>0</v>
      </c>
      <c r="AJ49" s="3">
        <v>0</v>
      </c>
      <c r="AK49" s="3">
        <v>0</v>
      </c>
      <c r="AL49" s="3">
        <v>0</v>
      </c>
      <c r="AM49" s="3">
        <v>0</v>
      </c>
      <c r="AN49" s="3">
        <v>0</v>
      </c>
      <c r="AO49" s="3">
        <v>0</v>
      </c>
      <c r="AP49" s="3">
        <v>0</v>
      </c>
      <c r="AQ49" s="3">
        <v>0</v>
      </c>
      <c r="AR49" s="3">
        <v>0</v>
      </c>
      <c r="AS49" s="3">
        <v>0</v>
      </c>
      <c r="AT49" s="3">
        <v>0</v>
      </c>
    </row>
    <row r="50" spans="1:46">
      <c r="A50" s="3" t="str">
        <f>T("478113")</f>
        <v>478113</v>
      </c>
      <c r="B50" s="3" t="s">
        <v>96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13475</v>
      </c>
      <c r="V50" s="3">
        <v>26800</v>
      </c>
      <c r="W50" s="3">
        <v>0</v>
      </c>
      <c r="X50" s="3">
        <v>5085</v>
      </c>
      <c r="Y50" s="3">
        <v>164</v>
      </c>
      <c r="Z50" s="3">
        <v>5249</v>
      </c>
      <c r="AA50" s="3">
        <v>0</v>
      </c>
      <c r="AB50" s="3">
        <v>5249</v>
      </c>
      <c r="AC50" s="3">
        <v>35190</v>
      </c>
      <c r="AD50" s="3">
        <v>35190</v>
      </c>
      <c r="AE50" s="3">
        <v>0</v>
      </c>
      <c r="AF50" s="3">
        <v>0</v>
      </c>
      <c r="AG50" s="3">
        <v>35190</v>
      </c>
      <c r="AH50" s="3">
        <v>0</v>
      </c>
      <c r="AI50" s="3">
        <v>0</v>
      </c>
      <c r="AJ50" s="3">
        <v>0</v>
      </c>
      <c r="AK50" s="3">
        <v>0</v>
      </c>
      <c r="AL50" s="3">
        <v>0</v>
      </c>
      <c r="AM50" s="3">
        <v>0</v>
      </c>
      <c r="AN50" s="3">
        <v>0</v>
      </c>
      <c r="AO50" s="3">
        <v>0</v>
      </c>
      <c r="AP50" s="3">
        <v>0</v>
      </c>
      <c r="AQ50" s="3">
        <v>0</v>
      </c>
      <c r="AR50" s="3">
        <v>0</v>
      </c>
      <c r="AS50" s="3">
        <v>0</v>
      </c>
      <c r="AT50" s="3">
        <v>0</v>
      </c>
    </row>
    <row r="51" spans="1:46">
      <c r="A51" s="3" t="str">
        <f>T("478156")</f>
        <v>478156</v>
      </c>
      <c r="B51" s="3" t="s">
        <v>98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6570</v>
      </c>
      <c r="V51" s="3">
        <v>0</v>
      </c>
      <c r="W51" s="3">
        <v>0</v>
      </c>
      <c r="X51" s="3">
        <v>6570</v>
      </c>
      <c r="Y51" s="3">
        <v>0</v>
      </c>
      <c r="Z51" s="3">
        <v>6570</v>
      </c>
      <c r="AA51" s="3">
        <v>451</v>
      </c>
      <c r="AB51" s="3">
        <v>6119</v>
      </c>
      <c r="AC51" s="3">
        <v>0</v>
      </c>
      <c r="AD51" s="3">
        <v>0</v>
      </c>
      <c r="AE51" s="3">
        <v>0</v>
      </c>
      <c r="AF51" s="3">
        <v>0</v>
      </c>
      <c r="AG51" s="3">
        <v>0</v>
      </c>
      <c r="AH51" s="3">
        <v>0</v>
      </c>
      <c r="AI51" s="3">
        <v>0</v>
      </c>
      <c r="AJ51" s="3">
        <v>0</v>
      </c>
      <c r="AK51" s="3">
        <v>0</v>
      </c>
      <c r="AL51" s="3">
        <v>0</v>
      </c>
      <c r="AM51" s="3">
        <v>0</v>
      </c>
      <c r="AN51" s="3">
        <v>0</v>
      </c>
      <c r="AO51" s="3">
        <v>0</v>
      </c>
      <c r="AP51" s="3">
        <v>0</v>
      </c>
      <c r="AQ51" s="3">
        <v>0</v>
      </c>
      <c r="AR51" s="3">
        <v>0</v>
      </c>
      <c r="AS51" s="3">
        <v>0</v>
      </c>
      <c r="AT51" s="3">
        <v>0</v>
      </c>
    </row>
    <row r="52" spans="1:46">
      <c r="A52" s="3" t="str">
        <f>T("478181")</f>
        <v>478181</v>
      </c>
      <c r="B52" s="3" t="s">
        <v>100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254377</v>
      </c>
      <c r="V52" s="3">
        <v>0</v>
      </c>
      <c r="W52" s="3">
        <v>0</v>
      </c>
      <c r="X52" s="3">
        <v>30951</v>
      </c>
      <c r="Y52" s="3">
        <v>8210</v>
      </c>
      <c r="Z52" s="3">
        <v>39161</v>
      </c>
      <c r="AA52" s="3">
        <v>0</v>
      </c>
      <c r="AB52" s="3">
        <v>39161</v>
      </c>
      <c r="AC52" s="3">
        <v>223426</v>
      </c>
      <c r="AD52" s="3">
        <v>223426</v>
      </c>
      <c r="AE52" s="3">
        <v>230</v>
      </c>
      <c r="AF52" s="3">
        <v>222857</v>
      </c>
      <c r="AG52" s="3">
        <v>569</v>
      </c>
      <c r="AH52" s="3">
        <v>0</v>
      </c>
      <c r="AI52" s="3">
        <v>0</v>
      </c>
      <c r="AJ52" s="3">
        <v>0</v>
      </c>
      <c r="AK52" s="3">
        <v>0</v>
      </c>
      <c r="AL52" s="3">
        <v>0</v>
      </c>
      <c r="AM52" s="3">
        <v>0</v>
      </c>
      <c r="AN52" s="3">
        <v>0</v>
      </c>
      <c r="AO52" s="3">
        <v>0</v>
      </c>
      <c r="AP52" s="3">
        <v>0</v>
      </c>
      <c r="AQ52" s="3">
        <v>0</v>
      </c>
      <c r="AR52" s="3">
        <v>0</v>
      </c>
      <c r="AS52" s="3">
        <v>0</v>
      </c>
      <c r="AT52" s="3">
        <v>0</v>
      </c>
    </row>
    <row r="53" spans="1:46">
      <c r="A53" s="3" t="str">
        <f>T("478199")</f>
        <v>478199</v>
      </c>
      <c r="B53" s="3" t="s">
        <v>102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79272</v>
      </c>
      <c r="V53" s="3">
        <v>0</v>
      </c>
      <c r="W53" s="3">
        <v>0</v>
      </c>
      <c r="X53" s="3">
        <v>23774</v>
      </c>
      <c r="Y53" s="3">
        <v>423</v>
      </c>
      <c r="Z53" s="3">
        <v>24197</v>
      </c>
      <c r="AA53" s="3">
        <v>0</v>
      </c>
      <c r="AB53" s="3">
        <v>24197</v>
      </c>
      <c r="AC53" s="3">
        <v>55498</v>
      </c>
      <c r="AD53" s="3">
        <v>55498</v>
      </c>
      <c r="AE53" s="3">
        <v>0</v>
      </c>
      <c r="AF53" s="3">
        <v>38121</v>
      </c>
      <c r="AG53" s="3">
        <v>17377</v>
      </c>
      <c r="AH53" s="3">
        <v>0</v>
      </c>
      <c r="AI53" s="3">
        <v>0</v>
      </c>
      <c r="AJ53" s="3">
        <v>0</v>
      </c>
      <c r="AK53" s="3">
        <v>0</v>
      </c>
      <c r="AL53" s="3">
        <v>0</v>
      </c>
      <c r="AM53" s="3">
        <v>0</v>
      </c>
      <c r="AN53" s="3">
        <v>0</v>
      </c>
      <c r="AO53" s="3">
        <v>0</v>
      </c>
      <c r="AP53" s="3">
        <v>0</v>
      </c>
      <c r="AQ53" s="3">
        <v>0</v>
      </c>
      <c r="AR53" s="3">
        <v>0</v>
      </c>
      <c r="AS53" s="3">
        <v>0</v>
      </c>
      <c r="AT53" s="3">
        <v>0</v>
      </c>
    </row>
    <row r="54" spans="1:46">
      <c r="A54" s="3" t="str">
        <f>T("478229")</f>
        <v>478229</v>
      </c>
      <c r="B54" s="3" t="s">
        <v>104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940005</v>
      </c>
      <c r="V54" s="3">
        <v>0</v>
      </c>
      <c r="W54" s="3">
        <v>0</v>
      </c>
      <c r="X54" s="3">
        <v>148084</v>
      </c>
      <c r="Y54" s="3">
        <v>11332</v>
      </c>
      <c r="Z54" s="3">
        <v>159416</v>
      </c>
      <c r="AA54" s="3">
        <v>0</v>
      </c>
      <c r="AB54" s="3">
        <v>159416</v>
      </c>
      <c r="AC54" s="3">
        <v>791921</v>
      </c>
      <c r="AD54" s="3">
        <v>791921</v>
      </c>
      <c r="AE54" s="3">
        <v>0</v>
      </c>
      <c r="AF54" s="3">
        <v>791921</v>
      </c>
      <c r="AG54" s="3">
        <v>0</v>
      </c>
      <c r="AH54" s="3">
        <v>0</v>
      </c>
      <c r="AI54" s="3">
        <v>0</v>
      </c>
      <c r="AJ54" s="3">
        <v>0</v>
      </c>
      <c r="AK54" s="3">
        <v>0</v>
      </c>
      <c r="AL54" s="3">
        <v>0</v>
      </c>
      <c r="AM54" s="3">
        <v>0</v>
      </c>
      <c r="AN54" s="3">
        <v>0</v>
      </c>
      <c r="AO54" s="3">
        <v>0</v>
      </c>
      <c r="AP54" s="3">
        <v>0</v>
      </c>
      <c r="AQ54" s="3">
        <v>0</v>
      </c>
      <c r="AR54" s="3">
        <v>0</v>
      </c>
      <c r="AS54" s="3">
        <v>0</v>
      </c>
      <c r="AT54" s="3">
        <v>0</v>
      </c>
    </row>
    <row r="55" spans="1:46">
      <c r="A55" s="3" t="str">
        <f>T("478237")</f>
        <v>478237</v>
      </c>
      <c r="B55" s="3" t="s">
        <v>106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  <c r="AG55" s="3">
        <v>0</v>
      </c>
      <c r="AH55" s="3">
        <v>0</v>
      </c>
      <c r="AI55" s="3">
        <v>0</v>
      </c>
      <c r="AJ55" s="3">
        <v>0</v>
      </c>
      <c r="AK55" s="3">
        <v>0</v>
      </c>
      <c r="AL55" s="3">
        <v>0</v>
      </c>
      <c r="AM55" s="3">
        <v>0</v>
      </c>
      <c r="AN55" s="3">
        <v>0</v>
      </c>
      <c r="AO55" s="3">
        <v>0</v>
      </c>
      <c r="AP55" s="3">
        <v>0</v>
      </c>
      <c r="AQ55" s="3">
        <v>0</v>
      </c>
      <c r="AR55" s="3">
        <v>0</v>
      </c>
      <c r="AS55" s="3">
        <v>0</v>
      </c>
      <c r="AT55" s="3">
        <v>0</v>
      </c>
    </row>
    <row r="56" spans="1:46">
      <c r="A56" s="3" t="str">
        <f>T("478245")</f>
        <v>478245</v>
      </c>
      <c r="B56" s="3" t="s">
        <v>108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46802</v>
      </c>
      <c r="V56" s="3">
        <v>39200</v>
      </c>
      <c r="W56" s="3">
        <v>0</v>
      </c>
      <c r="X56" s="3">
        <v>13284</v>
      </c>
      <c r="Y56" s="3">
        <v>382</v>
      </c>
      <c r="Z56" s="3">
        <v>13666</v>
      </c>
      <c r="AA56" s="3">
        <v>0</v>
      </c>
      <c r="AB56" s="3">
        <v>13666</v>
      </c>
      <c r="AC56" s="3">
        <v>72718</v>
      </c>
      <c r="AD56" s="3">
        <v>72718</v>
      </c>
      <c r="AE56" s="3">
        <v>0</v>
      </c>
      <c r="AF56" s="3">
        <v>41317</v>
      </c>
      <c r="AG56" s="3">
        <v>31401</v>
      </c>
      <c r="AH56" s="3">
        <v>0</v>
      </c>
      <c r="AI56" s="3">
        <v>0</v>
      </c>
      <c r="AJ56" s="3">
        <v>0</v>
      </c>
      <c r="AK56" s="3">
        <v>0</v>
      </c>
      <c r="AL56" s="3">
        <v>0</v>
      </c>
      <c r="AM56" s="3">
        <v>0</v>
      </c>
      <c r="AN56" s="3">
        <v>0</v>
      </c>
      <c r="AO56" s="3">
        <v>0</v>
      </c>
      <c r="AP56" s="3">
        <v>0</v>
      </c>
      <c r="AQ56" s="3">
        <v>0</v>
      </c>
      <c r="AR56" s="3">
        <v>0</v>
      </c>
      <c r="AS56" s="3">
        <v>0</v>
      </c>
      <c r="AT56" s="3">
        <v>0</v>
      </c>
    </row>
    <row r="57" spans="1:46">
      <c r="A57" s="3" t="str">
        <f>T("478253")</f>
        <v>478253</v>
      </c>
      <c r="B57" s="3" t="s">
        <v>110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10753</v>
      </c>
      <c r="S57" s="3">
        <v>0</v>
      </c>
      <c r="T57" s="3">
        <v>0</v>
      </c>
      <c r="U57" s="3">
        <v>101430</v>
      </c>
      <c r="V57" s="3">
        <v>0</v>
      </c>
      <c r="W57" s="3">
        <v>0</v>
      </c>
      <c r="X57" s="3">
        <v>36768</v>
      </c>
      <c r="Y57" s="3">
        <v>1339</v>
      </c>
      <c r="Z57" s="3">
        <v>38107</v>
      </c>
      <c r="AA57" s="3">
        <v>0</v>
      </c>
      <c r="AB57" s="3">
        <v>38107</v>
      </c>
      <c r="AC57" s="3">
        <v>64662</v>
      </c>
      <c r="AD57" s="3">
        <v>64662</v>
      </c>
      <c r="AE57" s="3">
        <v>10753</v>
      </c>
      <c r="AF57" s="3">
        <v>64662</v>
      </c>
      <c r="AG57" s="3">
        <v>0</v>
      </c>
      <c r="AH57" s="3">
        <v>0</v>
      </c>
      <c r="AI57" s="3">
        <v>0</v>
      </c>
      <c r="AJ57" s="3">
        <v>0</v>
      </c>
      <c r="AK57" s="3">
        <v>0</v>
      </c>
      <c r="AL57" s="3">
        <v>0</v>
      </c>
      <c r="AM57" s="3">
        <v>0</v>
      </c>
      <c r="AN57" s="3">
        <v>0</v>
      </c>
      <c r="AO57" s="3">
        <v>0</v>
      </c>
      <c r="AP57" s="3">
        <v>0</v>
      </c>
      <c r="AQ57" s="3">
        <v>0</v>
      </c>
      <c r="AR57" s="3">
        <v>0</v>
      </c>
      <c r="AS57" s="3">
        <v>0</v>
      </c>
      <c r="AT57" s="3">
        <v>0</v>
      </c>
    </row>
    <row r="58" spans="1:46">
      <c r="A58" s="3" t="str">
        <f>T("478296")</f>
        <v>478296</v>
      </c>
      <c r="B58" s="3" t="s">
        <v>112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676886</v>
      </c>
      <c r="V58" s="3">
        <v>0</v>
      </c>
      <c r="W58" s="3">
        <v>0</v>
      </c>
      <c r="X58" s="3">
        <v>75098</v>
      </c>
      <c r="Y58" s="3">
        <v>11274</v>
      </c>
      <c r="Z58" s="3">
        <v>86372</v>
      </c>
      <c r="AA58" s="3">
        <v>0</v>
      </c>
      <c r="AB58" s="3">
        <v>86372</v>
      </c>
      <c r="AC58" s="3">
        <v>601788</v>
      </c>
      <c r="AD58" s="3">
        <v>601788</v>
      </c>
      <c r="AE58" s="3">
        <v>0</v>
      </c>
      <c r="AF58" s="3">
        <v>601788</v>
      </c>
      <c r="AG58" s="3">
        <v>0</v>
      </c>
      <c r="AH58" s="3">
        <v>0</v>
      </c>
      <c r="AI58" s="3">
        <v>0</v>
      </c>
      <c r="AJ58" s="3">
        <v>0</v>
      </c>
      <c r="AK58" s="3">
        <v>0</v>
      </c>
      <c r="AL58" s="3">
        <v>0</v>
      </c>
      <c r="AM58" s="3">
        <v>0</v>
      </c>
      <c r="AN58" s="3">
        <v>0</v>
      </c>
      <c r="AO58" s="3">
        <v>0</v>
      </c>
      <c r="AP58" s="3">
        <v>0</v>
      </c>
      <c r="AQ58" s="3">
        <v>0</v>
      </c>
      <c r="AR58" s="3">
        <v>0</v>
      </c>
      <c r="AS58" s="3">
        <v>0</v>
      </c>
      <c r="AT58" s="3">
        <v>0</v>
      </c>
    </row>
    <row r="59" spans="1:46">
      <c r="A59" s="3" t="str">
        <f>T("478300")</f>
        <v>478300</v>
      </c>
      <c r="B59" s="3" t="s">
        <v>114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  <c r="AG59" s="3">
        <v>0</v>
      </c>
      <c r="AH59" s="3">
        <v>0</v>
      </c>
      <c r="AI59" s="3">
        <v>0</v>
      </c>
      <c r="AJ59" s="3">
        <v>0</v>
      </c>
      <c r="AK59" s="3">
        <v>0</v>
      </c>
      <c r="AL59" s="3">
        <v>0</v>
      </c>
      <c r="AM59" s="3">
        <v>0</v>
      </c>
      <c r="AN59" s="3">
        <v>0</v>
      </c>
      <c r="AO59" s="3">
        <v>0</v>
      </c>
      <c r="AP59" s="3">
        <v>0</v>
      </c>
      <c r="AQ59" s="3">
        <v>0</v>
      </c>
      <c r="AR59" s="3">
        <v>0</v>
      </c>
      <c r="AS59" s="3">
        <v>0</v>
      </c>
      <c r="AT59" s="3">
        <v>0</v>
      </c>
    </row>
    <row r="60" spans="1:46">
      <c r="A60" s="3" t="str">
        <f>T("478318")</f>
        <v>478318</v>
      </c>
      <c r="B60" s="3" t="s">
        <v>116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  <c r="AG60" s="3">
        <v>0</v>
      </c>
      <c r="AH60" s="3">
        <v>0</v>
      </c>
      <c r="AI60" s="3">
        <v>0</v>
      </c>
      <c r="AJ60" s="3">
        <v>0</v>
      </c>
      <c r="AK60" s="3">
        <v>0</v>
      </c>
      <c r="AL60" s="3">
        <v>0</v>
      </c>
      <c r="AM60" s="3">
        <v>0</v>
      </c>
      <c r="AN60" s="3">
        <v>0</v>
      </c>
      <c r="AO60" s="3">
        <v>0</v>
      </c>
      <c r="AP60" s="3">
        <v>0</v>
      </c>
      <c r="AQ60" s="3">
        <v>0</v>
      </c>
      <c r="AR60" s="3">
        <v>0</v>
      </c>
      <c r="AS60" s="3">
        <v>0</v>
      </c>
      <c r="AT60" s="3">
        <v>0</v>
      </c>
    </row>
    <row r="61" spans="1:46">
      <c r="A61" s="3" t="str">
        <f>T("478334")</f>
        <v>478334</v>
      </c>
      <c r="B61" s="3" t="s">
        <v>118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  <c r="AG61" s="3">
        <v>0</v>
      </c>
      <c r="AH61" s="3">
        <v>0</v>
      </c>
      <c r="AI61" s="3">
        <v>0</v>
      </c>
      <c r="AJ61" s="3">
        <v>0</v>
      </c>
      <c r="AK61" s="3">
        <v>0</v>
      </c>
      <c r="AL61" s="3">
        <v>0</v>
      </c>
      <c r="AM61" s="3">
        <v>0</v>
      </c>
      <c r="AN61" s="3">
        <v>0</v>
      </c>
      <c r="AO61" s="3">
        <v>0</v>
      </c>
      <c r="AP61" s="3">
        <v>0</v>
      </c>
      <c r="AQ61" s="3">
        <v>0</v>
      </c>
      <c r="AR61" s="3">
        <v>0</v>
      </c>
      <c r="AS61" s="3">
        <v>0</v>
      </c>
      <c r="AT61" s="3">
        <v>0</v>
      </c>
    </row>
    <row r="62" spans="1:46">
      <c r="A62" s="3" t="str">
        <f>T("478351")</f>
        <v>478351</v>
      </c>
      <c r="B62" s="3" t="s">
        <v>120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  <c r="AG62" s="3">
        <v>0</v>
      </c>
      <c r="AH62" s="3">
        <v>0</v>
      </c>
      <c r="AI62" s="3">
        <v>0</v>
      </c>
      <c r="AJ62" s="3">
        <v>0</v>
      </c>
      <c r="AK62" s="3">
        <v>0</v>
      </c>
      <c r="AL62" s="3">
        <v>0</v>
      </c>
      <c r="AM62" s="3">
        <v>0</v>
      </c>
      <c r="AN62" s="3">
        <v>0</v>
      </c>
      <c r="AO62" s="3">
        <v>0</v>
      </c>
      <c r="AP62" s="3">
        <v>0</v>
      </c>
      <c r="AQ62" s="3">
        <v>0</v>
      </c>
      <c r="AR62" s="3">
        <v>0</v>
      </c>
      <c r="AS62" s="3">
        <v>0</v>
      </c>
      <c r="AT62" s="3">
        <v>0</v>
      </c>
    </row>
    <row r="63" spans="1:46">
      <c r="A63" s="3" t="str">
        <f>T("478369")</f>
        <v>478369</v>
      </c>
      <c r="B63" s="3" t="s">
        <v>122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  <c r="AG63" s="3">
        <v>0</v>
      </c>
      <c r="AH63" s="3">
        <v>0</v>
      </c>
      <c r="AI63" s="3">
        <v>0</v>
      </c>
      <c r="AJ63" s="3">
        <v>0</v>
      </c>
      <c r="AK63" s="3">
        <v>0</v>
      </c>
      <c r="AL63" s="3">
        <v>0</v>
      </c>
      <c r="AM63" s="3">
        <v>0</v>
      </c>
      <c r="AN63" s="3">
        <v>0</v>
      </c>
      <c r="AO63" s="3">
        <v>0</v>
      </c>
      <c r="AP63" s="3">
        <v>0</v>
      </c>
      <c r="AQ63" s="3">
        <v>0</v>
      </c>
      <c r="AR63" s="3">
        <v>0</v>
      </c>
      <c r="AS63" s="3">
        <v>0</v>
      </c>
      <c r="AT63" s="3">
        <v>0</v>
      </c>
    </row>
    <row r="64" spans="1:46">
      <c r="A64" s="3" t="str">
        <f>T("478377")</f>
        <v>478377</v>
      </c>
      <c r="B64" s="3" t="s">
        <v>124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190085</v>
      </c>
      <c r="V64" s="3">
        <v>254300</v>
      </c>
      <c r="W64" s="3">
        <v>0</v>
      </c>
      <c r="X64" s="3">
        <v>32018</v>
      </c>
      <c r="Y64" s="3">
        <v>2545</v>
      </c>
      <c r="Z64" s="3">
        <v>34563</v>
      </c>
      <c r="AA64" s="3">
        <v>0</v>
      </c>
      <c r="AB64" s="3">
        <v>34563</v>
      </c>
      <c r="AC64" s="3">
        <v>412367</v>
      </c>
      <c r="AD64" s="3">
        <v>412367</v>
      </c>
      <c r="AE64" s="3">
        <v>0</v>
      </c>
      <c r="AF64" s="3">
        <v>132967</v>
      </c>
      <c r="AG64" s="3">
        <v>279400</v>
      </c>
      <c r="AH64" s="3">
        <v>0</v>
      </c>
      <c r="AI64" s="3">
        <v>0</v>
      </c>
      <c r="AJ64" s="3">
        <v>0</v>
      </c>
      <c r="AK64" s="3">
        <v>0</v>
      </c>
      <c r="AL64" s="3">
        <v>0</v>
      </c>
      <c r="AM64" s="3">
        <v>0</v>
      </c>
      <c r="AN64" s="3">
        <v>0</v>
      </c>
      <c r="AO64" s="3">
        <v>0</v>
      </c>
      <c r="AP64" s="3">
        <v>0</v>
      </c>
      <c r="AQ64" s="3">
        <v>0</v>
      </c>
      <c r="AR64" s="3">
        <v>0</v>
      </c>
      <c r="AS64" s="3">
        <v>0</v>
      </c>
      <c r="AT64" s="3">
        <v>0</v>
      </c>
    </row>
    <row r="65" spans="1:46">
      <c r="A65" s="3" t="str">
        <f>T("478385")</f>
        <v>478385</v>
      </c>
      <c r="B65" s="3" t="s">
        <v>126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40283</v>
      </c>
      <c r="I65" s="3">
        <v>0</v>
      </c>
      <c r="J65" s="3">
        <v>0</v>
      </c>
      <c r="K65" s="3">
        <v>2159</v>
      </c>
      <c r="L65" s="3">
        <v>795</v>
      </c>
      <c r="M65" s="3">
        <v>2954</v>
      </c>
      <c r="N65" s="3">
        <v>0</v>
      </c>
      <c r="O65" s="3">
        <v>2954</v>
      </c>
      <c r="P65" s="3">
        <v>38124</v>
      </c>
      <c r="Q65" s="3">
        <v>0</v>
      </c>
      <c r="R65" s="3">
        <v>0</v>
      </c>
      <c r="S65" s="3">
        <v>38124</v>
      </c>
      <c r="T65" s="3">
        <v>0</v>
      </c>
      <c r="U65" s="3">
        <v>423742</v>
      </c>
      <c r="V65" s="3">
        <v>0</v>
      </c>
      <c r="W65" s="3">
        <v>0</v>
      </c>
      <c r="X65" s="3">
        <v>29136</v>
      </c>
      <c r="Y65" s="3">
        <v>5836</v>
      </c>
      <c r="Z65" s="3">
        <v>34972</v>
      </c>
      <c r="AA65" s="3">
        <v>0</v>
      </c>
      <c r="AB65" s="3">
        <v>34972</v>
      </c>
      <c r="AC65" s="3">
        <v>394606</v>
      </c>
      <c r="AD65" s="3">
        <v>394606</v>
      </c>
      <c r="AE65" s="3">
        <v>0</v>
      </c>
      <c r="AF65" s="3">
        <v>394606</v>
      </c>
      <c r="AG65" s="3">
        <v>0</v>
      </c>
      <c r="AH65" s="3">
        <v>0</v>
      </c>
      <c r="AI65" s="3">
        <v>0</v>
      </c>
      <c r="AJ65" s="3">
        <v>0</v>
      </c>
      <c r="AK65" s="3">
        <v>0</v>
      </c>
      <c r="AL65" s="3">
        <v>0</v>
      </c>
      <c r="AM65" s="3">
        <v>0</v>
      </c>
      <c r="AN65" s="3">
        <v>0</v>
      </c>
      <c r="AO65" s="3">
        <v>0</v>
      </c>
      <c r="AP65" s="3">
        <v>0</v>
      </c>
      <c r="AQ65" s="3">
        <v>0</v>
      </c>
      <c r="AR65" s="3">
        <v>0</v>
      </c>
      <c r="AS65" s="3">
        <v>0</v>
      </c>
      <c r="AT65" s="3">
        <v>0</v>
      </c>
    </row>
    <row r="66" spans="1:46">
      <c r="A66" s="3" t="str">
        <f>T("478393")</f>
        <v>478393</v>
      </c>
      <c r="B66" s="3" t="s">
        <v>128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1531179</v>
      </c>
      <c r="V66" s="3">
        <v>0</v>
      </c>
      <c r="W66" s="3">
        <v>0</v>
      </c>
      <c r="X66" s="3">
        <v>199231</v>
      </c>
      <c r="Y66" s="3">
        <v>24393</v>
      </c>
      <c r="Z66" s="3">
        <v>223624</v>
      </c>
      <c r="AA66" s="3">
        <v>0</v>
      </c>
      <c r="AB66" s="3">
        <v>223624</v>
      </c>
      <c r="AC66" s="3">
        <v>1331948</v>
      </c>
      <c r="AD66" s="3">
        <v>1331948</v>
      </c>
      <c r="AE66" s="3">
        <v>97419</v>
      </c>
      <c r="AF66" s="3">
        <v>1331948</v>
      </c>
      <c r="AG66" s="3">
        <v>0</v>
      </c>
      <c r="AH66" s="3">
        <v>0</v>
      </c>
      <c r="AI66" s="3">
        <v>0</v>
      </c>
      <c r="AJ66" s="3">
        <v>0</v>
      </c>
      <c r="AK66" s="3">
        <v>0</v>
      </c>
      <c r="AL66" s="3">
        <v>0</v>
      </c>
      <c r="AM66" s="3">
        <v>0</v>
      </c>
      <c r="AN66" s="3">
        <v>0</v>
      </c>
      <c r="AO66" s="3">
        <v>0</v>
      </c>
      <c r="AP66" s="3">
        <v>0</v>
      </c>
      <c r="AQ66" s="3">
        <v>0</v>
      </c>
      <c r="AR66" s="3">
        <v>0</v>
      </c>
      <c r="AS66" s="3">
        <v>0</v>
      </c>
      <c r="AT66" s="3">
        <v>0</v>
      </c>
    </row>
    <row r="67" spans="1:46">
      <c r="A67" s="3" t="str">
        <f>T("478407")</f>
        <v>478407</v>
      </c>
      <c r="B67" s="3" t="s">
        <v>130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3002562</v>
      </c>
      <c r="V67" s="3">
        <v>0</v>
      </c>
      <c r="W67" s="3">
        <v>0</v>
      </c>
      <c r="X67" s="3">
        <v>432153</v>
      </c>
      <c r="Y67" s="3">
        <v>31246</v>
      </c>
      <c r="Z67" s="3">
        <v>463399</v>
      </c>
      <c r="AA67" s="3">
        <v>0</v>
      </c>
      <c r="AB67" s="3">
        <v>463399</v>
      </c>
      <c r="AC67" s="3">
        <v>2570409</v>
      </c>
      <c r="AD67" s="3">
        <v>2570409</v>
      </c>
      <c r="AE67" s="3">
        <v>40114</v>
      </c>
      <c r="AF67" s="3">
        <v>2570409</v>
      </c>
      <c r="AG67" s="3">
        <v>0</v>
      </c>
      <c r="AH67" s="3">
        <v>0</v>
      </c>
      <c r="AI67" s="3">
        <v>0</v>
      </c>
      <c r="AJ67" s="3">
        <v>0</v>
      </c>
      <c r="AK67" s="3">
        <v>0</v>
      </c>
      <c r="AL67" s="3">
        <v>0</v>
      </c>
      <c r="AM67" s="3">
        <v>0</v>
      </c>
      <c r="AN67" s="3">
        <v>0</v>
      </c>
      <c r="AO67" s="3">
        <v>0</v>
      </c>
      <c r="AP67" s="3">
        <v>0</v>
      </c>
      <c r="AQ67" s="3">
        <v>0</v>
      </c>
      <c r="AR67" s="3">
        <v>0</v>
      </c>
      <c r="AS67" s="3">
        <v>0</v>
      </c>
      <c r="AT67" s="3">
        <v>0</v>
      </c>
    </row>
    <row r="68" spans="1:46">
      <c r="A68" s="3" t="str">
        <f>T("478423")</f>
        <v>478423</v>
      </c>
      <c r="B68" s="3" t="s">
        <v>132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8189537</v>
      </c>
      <c r="V68" s="3">
        <v>0</v>
      </c>
      <c r="W68" s="3">
        <v>0</v>
      </c>
      <c r="X68" s="3">
        <v>907719</v>
      </c>
      <c r="Y68" s="3">
        <v>129552</v>
      </c>
      <c r="Z68" s="3">
        <v>1037271</v>
      </c>
      <c r="AA68" s="3">
        <v>0</v>
      </c>
      <c r="AB68" s="3">
        <v>1037271</v>
      </c>
      <c r="AC68" s="3">
        <v>7281818</v>
      </c>
      <c r="AD68" s="3">
        <v>7281818</v>
      </c>
      <c r="AE68" s="3">
        <v>0</v>
      </c>
      <c r="AF68" s="3">
        <v>6682803</v>
      </c>
      <c r="AG68" s="3">
        <v>599015</v>
      </c>
      <c r="AH68" s="3">
        <v>0</v>
      </c>
      <c r="AI68" s="3">
        <v>0</v>
      </c>
      <c r="AJ68" s="3">
        <v>0</v>
      </c>
      <c r="AK68" s="3">
        <v>0</v>
      </c>
      <c r="AL68" s="3">
        <v>0</v>
      </c>
      <c r="AM68" s="3">
        <v>0</v>
      </c>
      <c r="AN68" s="3">
        <v>0</v>
      </c>
      <c r="AO68" s="3">
        <v>0</v>
      </c>
      <c r="AP68" s="3">
        <v>0</v>
      </c>
      <c r="AQ68" s="3">
        <v>0</v>
      </c>
      <c r="AR68" s="3">
        <v>0</v>
      </c>
      <c r="AS68" s="3">
        <v>0</v>
      </c>
      <c r="AT68" s="3">
        <v>0</v>
      </c>
    </row>
    <row r="69" spans="1:46">
      <c r="A69" s="3" t="str">
        <f>T("478431")</f>
        <v>478431</v>
      </c>
      <c r="B69" s="3" t="s">
        <v>134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11252216</v>
      </c>
      <c r="V69" s="3">
        <v>666800</v>
      </c>
      <c r="W69" s="3">
        <v>0</v>
      </c>
      <c r="X69" s="3">
        <v>911085</v>
      </c>
      <c r="Y69" s="3">
        <v>195029</v>
      </c>
      <c r="Z69" s="3">
        <v>1106114</v>
      </c>
      <c r="AA69" s="3">
        <v>154758</v>
      </c>
      <c r="AB69" s="3">
        <v>951356</v>
      </c>
      <c r="AC69" s="3">
        <v>11007931</v>
      </c>
      <c r="AD69" s="3">
        <v>11007931</v>
      </c>
      <c r="AE69" s="3">
        <v>0</v>
      </c>
      <c r="AF69" s="3">
        <v>11007931</v>
      </c>
      <c r="AG69" s="3">
        <v>0</v>
      </c>
      <c r="AH69" s="3">
        <v>0</v>
      </c>
      <c r="AI69" s="3">
        <v>0</v>
      </c>
      <c r="AJ69" s="3">
        <v>0</v>
      </c>
      <c r="AK69" s="3">
        <v>0</v>
      </c>
      <c r="AL69" s="3">
        <v>0</v>
      </c>
      <c r="AM69" s="3">
        <v>0</v>
      </c>
      <c r="AN69" s="3">
        <v>0</v>
      </c>
      <c r="AO69" s="3">
        <v>0</v>
      </c>
      <c r="AP69" s="3">
        <v>0</v>
      </c>
      <c r="AQ69" s="3">
        <v>0</v>
      </c>
      <c r="AR69" s="3">
        <v>0</v>
      </c>
      <c r="AS69" s="3">
        <v>0</v>
      </c>
      <c r="AT69" s="3">
        <v>0</v>
      </c>
    </row>
    <row r="70" spans="1:46">
      <c r="A70" s="3" t="str">
        <f>T("478440")</f>
        <v>478440</v>
      </c>
      <c r="B70" s="3" t="s">
        <v>136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3">
        <v>0</v>
      </c>
      <c r="AH70" s="3">
        <v>0</v>
      </c>
      <c r="AI70" s="3">
        <v>0</v>
      </c>
      <c r="AJ70" s="3">
        <v>0</v>
      </c>
      <c r="AK70" s="3">
        <v>0</v>
      </c>
      <c r="AL70" s="3">
        <v>0</v>
      </c>
      <c r="AM70" s="3">
        <v>0</v>
      </c>
      <c r="AN70" s="3">
        <v>0</v>
      </c>
      <c r="AO70" s="3">
        <v>0</v>
      </c>
      <c r="AP70" s="3">
        <v>0</v>
      </c>
      <c r="AQ70" s="3">
        <v>0</v>
      </c>
      <c r="AR70" s="3">
        <v>0</v>
      </c>
      <c r="AS70" s="3">
        <v>0</v>
      </c>
      <c r="AT70" s="3">
        <v>0</v>
      </c>
    </row>
    <row r="71" spans="1:46">
      <c r="A71" s="3" t="str">
        <f>T("478458")</f>
        <v>478458</v>
      </c>
      <c r="B71" s="3" t="s">
        <v>138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  <c r="AG71" s="3">
        <v>0</v>
      </c>
      <c r="AH71" s="3">
        <v>0</v>
      </c>
      <c r="AI71" s="3">
        <v>0</v>
      </c>
      <c r="AJ71" s="3">
        <v>0</v>
      </c>
      <c r="AK71" s="3">
        <v>0</v>
      </c>
      <c r="AL71" s="3">
        <v>0</v>
      </c>
      <c r="AM71" s="3">
        <v>0</v>
      </c>
      <c r="AN71" s="3">
        <v>0</v>
      </c>
      <c r="AO71" s="3">
        <v>0</v>
      </c>
      <c r="AP71" s="3">
        <v>0</v>
      </c>
      <c r="AQ71" s="3">
        <v>0</v>
      </c>
      <c r="AR71" s="3">
        <v>0</v>
      </c>
      <c r="AS71" s="3">
        <v>0</v>
      </c>
      <c r="AT71" s="3">
        <v>0</v>
      </c>
    </row>
    <row r="72" spans="1:46">
      <c r="B72" s="3" t="s">
        <v>524</v>
      </c>
      <c r="C72" s="3">
        <v>6058</v>
      </c>
      <c r="D72" s="3">
        <v>0</v>
      </c>
      <c r="E72" s="3">
        <v>0</v>
      </c>
      <c r="F72" s="3">
        <v>0</v>
      </c>
      <c r="G72" s="3">
        <v>6058</v>
      </c>
      <c r="H72" s="3">
        <v>7353072</v>
      </c>
      <c r="I72" s="3">
        <v>290000</v>
      </c>
      <c r="J72" s="3">
        <v>0</v>
      </c>
      <c r="K72" s="3">
        <v>954143</v>
      </c>
      <c r="L72" s="3">
        <v>97979</v>
      </c>
      <c r="M72" s="3">
        <v>1052122</v>
      </c>
      <c r="N72" s="3">
        <v>451384</v>
      </c>
      <c r="O72" s="3">
        <v>600738</v>
      </c>
      <c r="P72" s="3">
        <v>6688929</v>
      </c>
      <c r="Q72" s="3">
        <v>0</v>
      </c>
      <c r="R72" s="3">
        <v>17553</v>
      </c>
      <c r="S72" s="3">
        <v>101062</v>
      </c>
      <c r="T72" s="3">
        <v>6587867</v>
      </c>
      <c r="U72" s="3">
        <v>599816125</v>
      </c>
      <c r="V72" s="3">
        <v>52844101</v>
      </c>
      <c r="W72" s="3">
        <v>0</v>
      </c>
      <c r="X72" s="3">
        <v>50820747</v>
      </c>
      <c r="Y72" s="3">
        <v>9579139</v>
      </c>
      <c r="Z72" s="3">
        <v>60399886</v>
      </c>
      <c r="AA72" s="3">
        <v>2957783</v>
      </c>
      <c r="AB72" s="3">
        <v>57442103</v>
      </c>
      <c r="AC72" s="3">
        <v>601839479</v>
      </c>
      <c r="AD72" s="3">
        <v>601839479</v>
      </c>
      <c r="AE72" s="3">
        <v>11514549</v>
      </c>
      <c r="AF72" s="3">
        <v>416934762</v>
      </c>
      <c r="AG72" s="3">
        <v>184904717</v>
      </c>
      <c r="AH72" s="3">
        <v>128390</v>
      </c>
      <c r="AI72" s="3">
        <v>0</v>
      </c>
      <c r="AJ72" s="3">
        <v>0</v>
      </c>
      <c r="AK72" s="3">
        <v>36014</v>
      </c>
      <c r="AL72" s="3">
        <v>2609</v>
      </c>
      <c r="AM72" s="3">
        <v>38623</v>
      </c>
      <c r="AN72" s="3">
        <v>0</v>
      </c>
      <c r="AO72" s="3">
        <v>38623</v>
      </c>
      <c r="AP72" s="3">
        <v>92376</v>
      </c>
      <c r="AQ72" s="3">
        <v>0</v>
      </c>
      <c r="AR72" s="3">
        <v>0</v>
      </c>
      <c r="AS72" s="3">
        <v>0</v>
      </c>
      <c r="AT72" s="3">
        <v>92376</v>
      </c>
    </row>
    <row r="73" spans="1:46">
      <c r="B73" s="179" t="s">
        <v>139</v>
      </c>
      <c r="C73" s="179">
        <f>SUM(C4:C44)</f>
        <v>6058</v>
      </c>
      <c r="D73" s="179">
        <f t="shared" ref="D73:AT73" si="0">SUM(D4:D44)</f>
        <v>0</v>
      </c>
      <c r="E73" s="179">
        <f t="shared" si="0"/>
        <v>0</v>
      </c>
      <c r="F73" s="179">
        <f t="shared" si="0"/>
        <v>0</v>
      </c>
      <c r="G73" s="179">
        <f t="shared" si="0"/>
        <v>6058</v>
      </c>
      <c r="H73" s="3">
        <f t="shared" si="0"/>
        <v>7312789</v>
      </c>
      <c r="I73" s="3">
        <f t="shared" si="0"/>
        <v>290000</v>
      </c>
      <c r="J73" s="3">
        <f t="shared" si="0"/>
        <v>0</v>
      </c>
      <c r="K73" s="3">
        <f t="shared" si="0"/>
        <v>951984</v>
      </c>
      <c r="L73" s="3">
        <f t="shared" si="0"/>
        <v>97184</v>
      </c>
      <c r="M73" s="3">
        <f t="shared" si="0"/>
        <v>1049168</v>
      </c>
      <c r="N73" s="3">
        <f t="shared" si="0"/>
        <v>451384</v>
      </c>
      <c r="O73" s="3">
        <f t="shared" si="0"/>
        <v>597784</v>
      </c>
      <c r="P73" s="3">
        <f t="shared" si="0"/>
        <v>6650805</v>
      </c>
      <c r="Q73" s="3">
        <f t="shared" si="0"/>
        <v>0</v>
      </c>
      <c r="R73" s="3">
        <f t="shared" si="0"/>
        <v>6800</v>
      </c>
      <c r="S73" s="3">
        <f t="shared" si="0"/>
        <v>62938</v>
      </c>
      <c r="T73" s="3">
        <f t="shared" si="0"/>
        <v>6587867</v>
      </c>
      <c r="U73" s="3">
        <f t="shared" si="0"/>
        <v>563395733</v>
      </c>
      <c r="V73" s="3">
        <f t="shared" si="0"/>
        <v>51767001</v>
      </c>
      <c r="W73" s="3">
        <f t="shared" si="0"/>
        <v>0</v>
      </c>
      <c r="X73" s="3">
        <f t="shared" si="0"/>
        <v>47192931</v>
      </c>
      <c r="Y73" s="3">
        <f t="shared" si="0"/>
        <v>9022056</v>
      </c>
      <c r="Z73" s="3">
        <f t="shared" si="0"/>
        <v>56214987</v>
      </c>
      <c r="AA73" s="3">
        <f t="shared" si="0"/>
        <v>2802574</v>
      </c>
      <c r="AB73" s="3">
        <f t="shared" si="0"/>
        <v>53412413</v>
      </c>
      <c r="AC73" s="3">
        <f t="shared" si="0"/>
        <v>567969803</v>
      </c>
      <c r="AD73" s="3">
        <f t="shared" si="0"/>
        <v>567969803</v>
      </c>
      <c r="AE73" s="3">
        <f t="shared" si="0"/>
        <v>10746228</v>
      </c>
      <c r="AF73" s="3">
        <f t="shared" si="0"/>
        <v>384028038</v>
      </c>
      <c r="AG73" s="3">
        <f t="shared" si="0"/>
        <v>183941765</v>
      </c>
      <c r="AH73" s="3">
        <f t="shared" si="0"/>
        <v>128390</v>
      </c>
      <c r="AI73" s="3">
        <f t="shared" si="0"/>
        <v>0</v>
      </c>
      <c r="AJ73" s="3">
        <f t="shared" si="0"/>
        <v>0</v>
      </c>
      <c r="AK73" s="3">
        <f t="shared" si="0"/>
        <v>36014</v>
      </c>
      <c r="AL73" s="3">
        <f t="shared" si="0"/>
        <v>2609</v>
      </c>
      <c r="AM73" s="3">
        <f t="shared" si="0"/>
        <v>38623</v>
      </c>
      <c r="AN73" s="3">
        <f t="shared" si="0"/>
        <v>0</v>
      </c>
      <c r="AO73" s="3">
        <f t="shared" si="0"/>
        <v>38623</v>
      </c>
      <c r="AP73" s="3">
        <f t="shared" si="0"/>
        <v>92376</v>
      </c>
      <c r="AQ73" s="3">
        <f t="shared" si="0"/>
        <v>0</v>
      </c>
      <c r="AR73" s="3">
        <f t="shared" si="0"/>
        <v>0</v>
      </c>
      <c r="AS73" s="3">
        <f t="shared" si="0"/>
        <v>0</v>
      </c>
      <c r="AT73" s="3">
        <f t="shared" si="0"/>
        <v>92376</v>
      </c>
    </row>
    <row r="74" spans="1:46">
      <c r="B74" s="179" t="s">
        <v>140</v>
      </c>
      <c r="C74" s="179">
        <f>SUM(C45:C71)</f>
        <v>0</v>
      </c>
      <c r="D74" s="179">
        <f t="shared" ref="D74:AT74" si="1">SUM(D45:D71)</f>
        <v>0</v>
      </c>
      <c r="E74" s="179">
        <f t="shared" si="1"/>
        <v>0</v>
      </c>
      <c r="F74" s="179">
        <f t="shared" si="1"/>
        <v>0</v>
      </c>
      <c r="G74" s="179">
        <f t="shared" si="1"/>
        <v>0</v>
      </c>
      <c r="H74" s="3">
        <f t="shared" si="1"/>
        <v>40283</v>
      </c>
      <c r="I74" s="3">
        <f t="shared" si="1"/>
        <v>0</v>
      </c>
      <c r="J74" s="3">
        <f t="shared" si="1"/>
        <v>0</v>
      </c>
      <c r="K74" s="3">
        <f t="shared" si="1"/>
        <v>2159</v>
      </c>
      <c r="L74" s="3">
        <f t="shared" si="1"/>
        <v>795</v>
      </c>
      <c r="M74" s="3">
        <f t="shared" si="1"/>
        <v>2954</v>
      </c>
      <c r="N74" s="3">
        <f t="shared" si="1"/>
        <v>0</v>
      </c>
      <c r="O74" s="3">
        <f t="shared" si="1"/>
        <v>2954</v>
      </c>
      <c r="P74" s="3">
        <f t="shared" si="1"/>
        <v>38124</v>
      </c>
      <c r="Q74" s="3">
        <f t="shared" si="1"/>
        <v>0</v>
      </c>
      <c r="R74" s="3">
        <f t="shared" si="1"/>
        <v>10753</v>
      </c>
      <c r="S74" s="3">
        <f t="shared" si="1"/>
        <v>38124</v>
      </c>
      <c r="T74" s="3">
        <f t="shared" si="1"/>
        <v>0</v>
      </c>
      <c r="U74" s="3">
        <f t="shared" si="1"/>
        <v>36420392</v>
      </c>
      <c r="V74" s="3">
        <f t="shared" si="1"/>
        <v>1077100</v>
      </c>
      <c r="W74" s="3">
        <f t="shared" si="1"/>
        <v>0</v>
      </c>
      <c r="X74" s="3">
        <f t="shared" si="1"/>
        <v>3627816</v>
      </c>
      <c r="Y74" s="3">
        <f t="shared" si="1"/>
        <v>557083</v>
      </c>
      <c r="Z74" s="3">
        <f t="shared" si="1"/>
        <v>4184899</v>
      </c>
      <c r="AA74" s="3">
        <f t="shared" si="1"/>
        <v>155209</v>
      </c>
      <c r="AB74" s="3">
        <f t="shared" si="1"/>
        <v>4029690</v>
      </c>
      <c r="AC74" s="3">
        <f t="shared" si="1"/>
        <v>33869676</v>
      </c>
      <c r="AD74" s="3">
        <f t="shared" si="1"/>
        <v>33869676</v>
      </c>
      <c r="AE74" s="3">
        <f t="shared" si="1"/>
        <v>768321</v>
      </c>
      <c r="AF74" s="3">
        <f t="shared" si="1"/>
        <v>32906724</v>
      </c>
      <c r="AG74" s="3">
        <f t="shared" si="1"/>
        <v>962952</v>
      </c>
      <c r="AH74" s="3">
        <f t="shared" si="1"/>
        <v>0</v>
      </c>
      <c r="AI74" s="3">
        <f t="shared" si="1"/>
        <v>0</v>
      </c>
      <c r="AJ74" s="3">
        <f t="shared" si="1"/>
        <v>0</v>
      </c>
      <c r="AK74" s="3">
        <f t="shared" si="1"/>
        <v>0</v>
      </c>
      <c r="AL74" s="3">
        <f t="shared" si="1"/>
        <v>0</v>
      </c>
      <c r="AM74" s="3">
        <f t="shared" si="1"/>
        <v>0</v>
      </c>
      <c r="AN74" s="3">
        <f t="shared" si="1"/>
        <v>0</v>
      </c>
      <c r="AO74" s="3">
        <f t="shared" si="1"/>
        <v>0</v>
      </c>
      <c r="AP74" s="3">
        <f t="shared" si="1"/>
        <v>0</v>
      </c>
      <c r="AQ74" s="3">
        <f t="shared" si="1"/>
        <v>0</v>
      </c>
      <c r="AR74" s="3">
        <f t="shared" si="1"/>
        <v>0</v>
      </c>
      <c r="AS74" s="3">
        <f t="shared" si="1"/>
        <v>0</v>
      </c>
      <c r="AT74" s="3">
        <f t="shared" si="1"/>
        <v>0</v>
      </c>
    </row>
    <row r="75" spans="1:46">
      <c r="B75" s="179" t="s">
        <v>528</v>
      </c>
      <c r="C75" s="179" t="str">
        <f>IF(C72=C73+C74,"OK","ERR")</f>
        <v>OK</v>
      </c>
      <c r="D75" s="179" t="str">
        <f t="shared" ref="D75:AT75" si="2">IF(D72=D73+D74,"OK","ERR")</f>
        <v>OK</v>
      </c>
      <c r="E75" s="179" t="str">
        <f t="shared" si="2"/>
        <v>OK</v>
      </c>
      <c r="F75" s="179" t="str">
        <f t="shared" si="2"/>
        <v>OK</v>
      </c>
      <c r="G75" s="179" t="str">
        <f t="shared" si="2"/>
        <v>OK</v>
      </c>
      <c r="H75" s="3" t="str">
        <f t="shared" si="2"/>
        <v>OK</v>
      </c>
      <c r="I75" s="3" t="str">
        <f t="shared" si="2"/>
        <v>OK</v>
      </c>
      <c r="J75" s="3" t="str">
        <f t="shared" si="2"/>
        <v>OK</v>
      </c>
      <c r="K75" s="3" t="str">
        <f t="shared" si="2"/>
        <v>OK</v>
      </c>
      <c r="L75" s="3" t="str">
        <f t="shared" si="2"/>
        <v>OK</v>
      </c>
      <c r="M75" s="3" t="str">
        <f t="shared" si="2"/>
        <v>OK</v>
      </c>
      <c r="N75" s="3" t="str">
        <f t="shared" si="2"/>
        <v>OK</v>
      </c>
      <c r="O75" s="3" t="str">
        <f t="shared" si="2"/>
        <v>OK</v>
      </c>
      <c r="P75" s="3" t="str">
        <f t="shared" si="2"/>
        <v>OK</v>
      </c>
      <c r="Q75" s="3" t="str">
        <f t="shared" si="2"/>
        <v>OK</v>
      </c>
      <c r="R75" s="3" t="str">
        <f t="shared" si="2"/>
        <v>OK</v>
      </c>
      <c r="S75" s="3" t="str">
        <f t="shared" si="2"/>
        <v>OK</v>
      </c>
      <c r="T75" s="3" t="str">
        <f t="shared" si="2"/>
        <v>OK</v>
      </c>
      <c r="U75" s="3" t="str">
        <f t="shared" si="2"/>
        <v>OK</v>
      </c>
      <c r="V75" s="3" t="str">
        <f t="shared" si="2"/>
        <v>OK</v>
      </c>
      <c r="W75" s="3" t="str">
        <f t="shared" si="2"/>
        <v>OK</v>
      </c>
      <c r="X75" s="3" t="str">
        <f t="shared" si="2"/>
        <v>OK</v>
      </c>
      <c r="Y75" s="3" t="str">
        <f t="shared" si="2"/>
        <v>OK</v>
      </c>
      <c r="Z75" s="3" t="str">
        <f t="shared" si="2"/>
        <v>OK</v>
      </c>
      <c r="AA75" s="3" t="str">
        <f t="shared" si="2"/>
        <v>OK</v>
      </c>
      <c r="AB75" s="3" t="str">
        <f t="shared" si="2"/>
        <v>OK</v>
      </c>
      <c r="AC75" s="3" t="str">
        <f t="shared" si="2"/>
        <v>OK</v>
      </c>
      <c r="AD75" s="3" t="str">
        <f t="shared" si="2"/>
        <v>OK</v>
      </c>
      <c r="AE75" s="3" t="str">
        <f t="shared" si="2"/>
        <v>OK</v>
      </c>
      <c r="AF75" s="3" t="str">
        <f t="shared" si="2"/>
        <v>OK</v>
      </c>
      <c r="AG75" s="3" t="str">
        <f t="shared" si="2"/>
        <v>OK</v>
      </c>
      <c r="AH75" s="3" t="str">
        <f t="shared" si="2"/>
        <v>OK</v>
      </c>
      <c r="AI75" s="3" t="str">
        <f t="shared" si="2"/>
        <v>OK</v>
      </c>
      <c r="AJ75" s="3" t="str">
        <f t="shared" si="2"/>
        <v>OK</v>
      </c>
      <c r="AK75" s="3" t="str">
        <f t="shared" si="2"/>
        <v>OK</v>
      </c>
      <c r="AL75" s="3" t="str">
        <f t="shared" si="2"/>
        <v>OK</v>
      </c>
      <c r="AM75" s="3" t="str">
        <f t="shared" si="2"/>
        <v>OK</v>
      </c>
      <c r="AN75" s="3" t="str">
        <f t="shared" si="2"/>
        <v>OK</v>
      </c>
      <c r="AO75" s="3" t="str">
        <f t="shared" si="2"/>
        <v>OK</v>
      </c>
      <c r="AP75" s="3" t="str">
        <f t="shared" si="2"/>
        <v>OK</v>
      </c>
      <c r="AQ75" s="3" t="str">
        <f t="shared" si="2"/>
        <v>OK</v>
      </c>
      <c r="AR75" s="3" t="str">
        <f t="shared" si="2"/>
        <v>OK</v>
      </c>
      <c r="AS75" s="3" t="str">
        <f t="shared" si="2"/>
        <v>OK</v>
      </c>
      <c r="AT75" s="3" t="str">
        <f t="shared" si="2"/>
        <v>OK</v>
      </c>
    </row>
  </sheetData>
  <phoneticPr fontId="18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BO54"/>
  <sheetViews>
    <sheetView view="pageBreakPreview" zoomScale="40" zoomScaleNormal="100" zoomScaleSheetLayoutView="40" workbookViewId="0">
      <pane xSplit="1" ySplit="8" topLeftCell="B9" activePane="bottomRight" state="frozen"/>
      <selection activeCell="F14" sqref="F14"/>
      <selection pane="topRight" activeCell="F14" sqref="F14"/>
      <selection pane="bottomLeft" activeCell="F14" sqref="F14"/>
      <selection pane="bottomRight" activeCell="T66" sqref="T66"/>
    </sheetView>
  </sheetViews>
  <sheetFormatPr defaultColWidth="9" defaultRowHeight="11"/>
  <cols>
    <col min="1" max="1" width="10.25" style="71" customWidth="1"/>
    <col min="2" max="3" width="8.1640625" style="71" customWidth="1"/>
    <col min="4" max="4" width="9" style="71" customWidth="1"/>
    <col min="5" max="11" width="8.1640625" style="71" customWidth="1"/>
    <col min="12" max="12" width="10.6640625" style="71" customWidth="1"/>
    <col min="13" max="13" width="10.25" style="71" customWidth="1"/>
    <col min="14" max="14" width="10.6640625" style="71" customWidth="1"/>
    <col min="15" max="15" width="11.6640625" style="71" customWidth="1"/>
    <col min="16" max="19" width="10.6640625" style="71" customWidth="1"/>
    <col min="20" max="20" width="8.6640625" style="71" customWidth="1"/>
    <col min="21" max="21" width="10.6640625" style="71" customWidth="1"/>
    <col min="22" max="22" width="10.25" style="71" customWidth="1"/>
    <col min="23" max="23" width="9.6640625" style="71" customWidth="1"/>
    <col min="24" max="24" width="8.6640625" style="71" customWidth="1"/>
    <col min="25" max="25" width="11.6640625" style="71" customWidth="1"/>
    <col min="26" max="29" width="8.6640625" style="71" customWidth="1"/>
    <col min="30" max="31" width="9.6640625" style="71" customWidth="1"/>
    <col min="32" max="32" width="10" style="71" customWidth="1"/>
    <col min="33" max="41" width="10.6640625" style="71" customWidth="1"/>
    <col min="42" max="47" width="11.6640625" style="71" customWidth="1"/>
    <col min="48" max="48" width="10" style="71" customWidth="1"/>
    <col min="49" max="55" width="11.6640625" style="71" customWidth="1"/>
    <col min="56" max="56" width="10" style="71" customWidth="1"/>
    <col min="57" max="58" width="8.6640625" style="71" customWidth="1"/>
    <col min="59" max="60" width="10.6640625" style="71" customWidth="1"/>
    <col min="61" max="64" width="8.6640625" style="71" customWidth="1"/>
    <col min="65" max="65" width="10.6640625" style="71" customWidth="1"/>
    <col min="66" max="66" width="8.75" style="71" customWidth="1"/>
    <col min="67" max="67" width="10.6640625" style="71" customWidth="1"/>
    <col min="68" max="68" width="9" style="71"/>
    <col min="69" max="69" width="3" style="71" bestFit="1" customWidth="1"/>
    <col min="70" max="70" width="10" style="71" customWidth="1"/>
    <col min="71" max="71" width="9.75" style="71" bestFit="1" customWidth="1"/>
    <col min="72" max="72" width="7.83203125" style="71" customWidth="1"/>
    <col min="73" max="76" width="8.1640625" style="71" customWidth="1"/>
    <col min="77" max="80" width="6.83203125" style="71" customWidth="1"/>
    <col min="81" max="81" width="10" style="71" customWidth="1"/>
    <col min="82" max="88" width="10.6640625" style="71" customWidth="1"/>
    <col min="89" max="89" width="10" style="71" customWidth="1"/>
    <col min="90" max="97" width="9.25" style="71" customWidth="1"/>
    <col min="98" max="98" width="10" style="71" customWidth="1"/>
    <col min="99" max="104" width="12.33203125" style="71" customWidth="1"/>
    <col min="105" max="105" width="10" style="71" customWidth="1"/>
    <col min="106" max="111" width="9.1640625" style="71" customWidth="1"/>
    <col min="112" max="114" width="10" style="71" customWidth="1"/>
    <col min="115" max="124" width="7.33203125" style="71" customWidth="1"/>
    <col min="125" max="125" width="10" style="71" customWidth="1"/>
    <col min="126" max="127" width="8.1640625" style="71" customWidth="1"/>
    <col min="128" max="128" width="8.75" style="71" customWidth="1"/>
    <col min="129" max="133" width="8.1640625" style="71" customWidth="1"/>
    <col min="134" max="134" width="8.75" style="71" customWidth="1"/>
    <col min="135" max="324" width="9" style="71"/>
    <col min="325" max="325" width="3" style="71" bestFit="1" customWidth="1"/>
    <col min="326" max="326" width="10" style="71" customWidth="1"/>
    <col min="327" max="327" width="9.75" style="71" bestFit="1" customWidth="1"/>
    <col min="328" max="328" width="7.83203125" style="71" customWidth="1"/>
    <col min="329" max="332" width="8.1640625" style="71" customWidth="1"/>
    <col min="333" max="336" width="6.83203125" style="71" customWidth="1"/>
    <col min="337" max="337" width="10" style="71" customWidth="1"/>
    <col min="338" max="344" width="10.6640625" style="71" customWidth="1"/>
    <col min="345" max="345" width="10" style="71" customWidth="1"/>
    <col min="346" max="353" width="9.25" style="71" customWidth="1"/>
    <col min="354" max="354" width="10" style="71" customWidth="1"/>
    <col min="355" max="360" width="12.33203125" style="71" customWidth="1"/>
    <col min="361" max="361" width="10" style="71" customWidth="1"/>
    <col min="362" max="367" width="9.1640625" style="71" customWidth="1"/>
    <col min="368" max="370" width="10" style="71" customWidth="1"/>
    <col min="371" max="380" width="7.33203125" style="71" customWidth="1"/>
    <col min="381" max="381" width="10" style="71" customWidth="1"/>
    <col min="382" max="383" width="8.1640625" style="71" customWidth="1"/>
    <col min="384" max="384" width="8.75" style="71" customWidth="1"/>
    <col min="385" max="389" width="8.1640625" style="71" customWidth="1"/>
    <col min="390" max="390" width="8.75" style="71" customWidth="1"/>
    <col min="391" max="580" width="9" style="71"/>
    <col min="581" max="581" width="3" style="71" bestFit="1" customWidth="1"/>
    <col min="582" max="582" width="10" style="71" customWidth="1"/>
    <col min="583" max="583" width="9.75" style="71" bestFit="1" customWidth="1"/>
    <col min="584" max="584" width="7.83203125" style="71" customWidth="1"/>
    <col min="585" max="588" width="8.1640625" style="71" customWidth="1"/>
    <col min="589" max="592" width="6.83203125" style="71" customWidth="1"/>
    <col min="593" max="593" width="10" style="71" customWidth="1"/>
    <col min="594" max="600" width="10.6640625" style="71" customWidth="1"/>
    <col min="601" max="601" width="10" style="71" customWidth="1"/>
    <col min="602" max="609" width="9.25" style="71" customWidth="1"/>
    <col min="610" max="610" width="10" style="71" customWidth="1"/>
    <col min="611" max="616" width="12.33203125" style="71" customWidth="1"/>
    <col min="617" max="617" width="10" style="71" customWidth="1"/>
    <col min="618" max="623" width="9.1640625" style="71" customWidth="1"/>
    <col min="624" max="626" width="10" style="71" customWidth="1"/>
    <col min="627" max="636" width="7.33203125" style="71" customWidth="1"/>
    <col min="637" max="637" width="10" style="71" customWidth="1"/>
    <col min="638" max="639" width="8.1640625" style="71" customWidth="1"/>
    <col min="640" max="640" width="8.75" style="71" customWidth="1"/>
    <col min="641" max="645" width="8.1640625" style="71" customWidth="1"/>
    <col min="646" max="646" width="8.75" style="71" customWidth="1"/>
    <col min="647" max="836" width="9" style="71"/>
    <col min="837" max="837" width="3" style="71" bestFit="1" customWidth="1"/>
    <col min="838" max="838" width="10" style="71" customWidth="1"/>
    <col min="839" max="839" width="9.75" style="71" bestFit="1" customWidth="1"/>
    <col min="840" max="840" width="7.83203125" style="71" customWidth="1"/>
    <col min="841" max="844" width="8.1640625" style="71" customWidth="1"/>
    <col min="845" max="848" width="6.83203125" style="71" customWidth="1"/>
    <col min="849" max="849" width="10" style="71" customWidth="1"/>
    <col min="850" max="856" width="10.6640625" style="71" customWidth="1"/>
    <col min="857" max="857" width="10" style="71" customWidth="1"/>
    <col min="858" max="865" width="9.25" style="71" customWidth="1"/>
    <col min="866" max="866" width="10" style="71" customWidth="1"/>
    <col min="867" max="872" width="12.33203125" style="71" customWidth="1"/>
    <col min="873" max="873" width="10" style="71" customWidth="1"/>
    <col min="874" max="879" width="9.1640625" style="71" customWidth="1"/>
    <col min="880" max="882" width="10" style="71" customWidth="1"/>
    <col min="883" max="892" width="7.33203125" style="71" customWidth="1"/>
    <col min="893" max="893" width="10" style="71" customWidth="1"/>
    <col min="894" max="895" width="8.1640625" style="71" customWidth="1"/>
    <col min="896" max="896" width="8.75" style="71" customWidth="1"/>
    <col min="897" max="901" width="8.1640625" style="71" customWidth="1"/>
    <col min="902" max="902" width="8.75" style="71" customWidth="1"/>
    <col min="903" max="1092" width="9" style="71"/>
    <col min="1093" max="1093" width="3" style="71" bestFit="1" customWidth="1"/>
    <col min="1094" max="1094" width="10" style="71" customWidth="1"/>
    <col min="1095" max="1095" width="9.75" style="71" bestFit="1" customWidth="1"/>
    <col min="1096" max="1096" width="7.83203125" style="71" customWidth="1"/>
    <col min="1097" max="1100" width="8.1640625" style="71" customWidth="1"/>
    <col min="1101" max="1104" width="6.83203125" style="71" customWidth="1"/>
    <col min="1105" max="1105" width="10" style="71" customWidth="1"/>
    <col min="1106" max="1112" width="10.6640625" style="71" customWidth="1"/>
    <col min="1113" max="1113" width="10" style="71" customWidth="1"/>
    <col min="1114" max="1121" width="9.25" style="71" customWidth="1"/>
    <col min="1122" max="1122" width="10" style="71" customWidth="1"/>
    <col min="1123" max="1128" width="12.33203125" style="71" customWidth="1"/>
    <col min="1129" max="1129" width="10" style="71" customWidth="1"/>
    <col min="1130" max="1135" width="9.1640625" style="71" customWidth="1"/>
    <col min="1136" max="1138" width="10" style="71" customWidth="1"/>
    <col min="1139" max="1148" width="7.33203125" style="71" customWidth="1"/>
    <col min="1149" max="1149" width="10" style="71" customWidth="1"/>
    <col min="1150" max="1151" width="8.1640625" style="71" customWidth="1"/>
    <col min="1152" max="1152" width="8.75" style="71" customWidth="1"/>
    <col min="1153" max="1157" width="8.1640625" style="71" customWidth="1"/>
    <col min="1158" max="1158" width="8.75" style="71" customWidth="1"/>
    <col min="1159" max="1348" width="9" style="71"/>
    <col min="1349" max="1349" width="3" style="71" bestFit="1" customWidth="1"/>
    <col min="1350" max="1350" width="10" style="71" customWidth="1"/>
    <col min="1351" max="1351" width="9.75" style="71" bestFit="1" customWidth="1"/>
    <col min="1352" max="1352" width="7.83203125" style="71" customWidth="1"/>
    <col min="1353" max="1356" width="8.1640625" style="71" customWidth="1"/>
    <col min="1357" max="1360" width="6.83203125" style="71" customWidth="1"/>
    <col min="1361" max="1361" width="10" style="71" customWidth="1"/>
    <col min="1362" max="1368" width="10.6640625" style="71" customWidth="1"/>
    <col min="1369" max="1369" width="10" style="71" customWidth="1"/>
    <col min="1370" max="1377" width="9.25" style="71" customWidth="1"/>
    <col min="1378" max="1378" width="10" style="71" customWidth="1"/>
    <col min="1379" max="1384" width="12.33203125" style="71" customWidth="1"/>
    <col min="1385" max="1385" width="10" style="71" customWidth="1"/>
    <col min="1386" max="1391" width="9.1640625" style="71" customWidth="1"/>
    <col min="1392" max="1394" width="10" style="71" customWidth="1"/>
    <col min="1395" max="1404" width="7.33203125" style="71" customWidth="1"/>
    <col min="1405" max="1405" width="10" style="71" customWidth="1"/>
    <col min="1406" max="1407" width="8.1640625" style="71" customWidth="1"/>
    <col min="1408" max="1408" width="8.75" style="71" customWidth="1"/>
    <col min="1409" max="1413" width="8.1640625" style="71" customWidth="1"/>
    <col min="1414" max="1414" width="8.75" style="71" customWidth="1"/>
    <col min="1415" max="1604" width="9" style="71"/>
    <col min="1605" max="1605" width="3" style="71" bestFit="1" customWidth="1"/>
    <col min="1606" max="1606" width="10" style="71" customWidth="1"/>
    <col min="1607" max="1607" width="9.75" style="71" bestFit="1" customWidth="1"/>
    <col min="1608" max="1608" width="7.83203125" style="71" customWidth="1"/>
    <col min="1609" max="1612" width="8.1640625" style="71" customWidth="1"/>
    <col min="1613" max="1616" width="6.83203125" style="71" customWidth="1"/>
    <col min="1617" max="1617" width="10" style="71" customWidth="1"/>
    <col min="1618" max="1624" width="10.6640625" style="71" customWidth="1"/>
    <col min="1625" max="1625" width="10" style="71" customWidth="1"/>
    <col min="1626" max="1633" width="9.25" style="71" customWidth="1"/>
    <col min="1634" max="1634" width="10" style="71" customWidth="1"/>
    <col min="1635" max="1640" width="12.33203125" style="71" customWidth="1"/>
    <col min="1641" max="1641" width="10" style="71" customWidth="1"/>
    <col min="1642" max="1647" width="9.1640625" style="71" customWidth="1"/>
    <col min="1648" max="1650" width="10" style="71" customWidth="1"/>
    <col min="1651" max="1660" width="7.33203125" style="71" customWidth="1"/>
    <col min="1661" max="1661" width="10" style="71" customWidth="1"/>
    <col min="1662" max="1663" width="8.1640625" style="71" customWidth="1"/>
    <col min="1664" max="1664" width="8.75" style="71" customWidth="1"/>
    <col min="1665" max="1669" width="8.1640625" style="71" customWidth="1"/>
    <col min="1670" max="1670" width="8.75" style="71" customWidth="1"/>
    <col min="1671" max="1860" width="9" style="71"/>
    <col min="1861" max="1861" width="3" style="71" bestFit="1" customWidth="1"/>
    <col min="1862" max="1862" width="10" style="71" customWidth="1"/>
    <col min="1863" max="1863" width="9.75" style="71" bestFit="1" customWidth="1"/>
    <col min="1864" max="1864" width="7.83203125" style="71" customWidth="1"/>
    <col min="1865" max="1868" width="8.1640625" style="71" customWidth="1"/>
    <col min="1869" max="1872" width="6.83203125" style="71" customWidth="1"/>
    <col min="1873" max="1873" width="10" style="71" customWidth="1"/>
    <col min="1874" max="1880" width="10.6640625" style="71" customWidth="1"/>
    <col min="1881" max="1881" width="10" style="71" customWidth="1"/>
    <col min="1882" max="1889" width="9.25" style="71" customWidth="1"/>
    <col min="1890" max="1890" width="10" style="71" customWidth="1"/>
    <col min="1891" max="1896" width="12.33203125" style="71" customWidth="1"/>
    <col min="1897" max="1897" width="10" style="71" customWidth="1"/>
    <col min="1898" max="1903" width="9.1640625" style="71" customWidth="1"/>
    <col min="1904" max="1906" width="10" style="71" customWidth="1"/>
    <col min="1907" max="1916" width="7.33203125" style="71" customWidth="1"/>
    <col min="1917" max="1917" width="10" style="71" customWidth="1"/>
    <col min="1918" max="1919" width="8.1640625" style="71" customWidth="1"/>
    <col min="1920" max="1920" width="8.75" style="71" customWidth="1"/>
    <col min="1921" max="1925" width="8.1640625" style="71" customWidth="1"/>
    <col min="1926" max="1926" width="8.75" style="71" customWidth="1"/>
    <col min="1927" max="2116" width="9" style="71"/>
    <col min="2117" max="2117" width="3" style="71" bestFit="1" customWidth="1"/>
    <col min="2118" max="2118" width="10" style="71" customWidth="1"/>
    <col min="2119" max="2119" width="9.75" style="71" bestFit="1" customWidth="1"/>
    <col min="2120" max="2120" width="7.83203125" style="71" customWidth="1"/>
    <col min="2121" max="2124" width="8.1640625" style="71" customWidth="1"/>
    <col min="2125" max="2128" width="6.83203125" style="71" customWidth="1"/>
    <col min="2129" max="2129" width="10" style="71" customWidth="1"/>
    <col min="2130" max="2136" width="10.6640625" style="71" customWidth="1"/>
    <col min="2137" max="2137" width="10" style="71" customWidth="1"/>
    <col min="2138" max="2145" width="9.25" style="71" customWidth="1"/>
    <col min="2146" max="2146" width="10" style="71" customWidth="1"/>
    <col min="2147" max="2152" width="12.33203125" style="71" customWidth="1"/>
    <col min="2153" max="2153" width="10" style="71" customWidth="1"/>
    <col min="2154" max="2159" width="9.1640625" style="71" customWidth="1"/>
    <col min="2160" max="2162" width="10" style="71" customWidth="1"/>
    <col min="2163" max="2172" width="7.33203125" style="71" customWidth="1"/>
    <col min="2173" max="2173" width="10" style="71" customWidth="1"/>
    <col min="2174" max="2175" width="8.1640625" style="71" customWidth="1"/>
    <col min="2176" max="2176" width="8.75" style="71" customWidth="1"/>
    <col min="2177" max="2181" width="8.1640625" style="71" customWidth="1"/>
    <col min="2182" max="2182" width="8.75" style="71" customWidth="1"/>
    <col min="2183" max="2372" width="9" style="71"/>
    <col min="2373" max="2373" width="3" style="71" bestFit="1" customWidth="1"/>
    <col min="2374" max="2374" width="10" style="71" customWidth="1"/>
    <col min="2375" max="2375" width="9.75" style="71" bestFit="1" customWidth="1"/>
    <col min="2376" max="2376" width="7.83203125" style="71" customWidth="1"/>
    <col min="2377" max="2380" width="8.1640625" style="71" customWidth="1"/>
    <col min="2381" max="2384" width="6.83203125" style="71" customWidth="1"/>
    <col min="2385" max="2385" width="10" style="71" customWidth="1"/>
    <col min="2386" max="2392" width="10.6640625" style="71" customWidth="1"/>
    <col min="2393" max="2393" width="10" style="71" customWidth="1"/>
    <col min="2394" max="2401" width="9.25" style="71" customWidth="1"/>
    <col min="2402" max="2402" width="10" style="71" customWidth="1"/>
    <col min="2403" max="2408" width="12.33203125" style="71" customWidth="1"/>
    <col min="2409" max="2409" width="10" style="71" customWidth="1"/>
    <col min="2410" max="2415" width="9.1640625" style="71" customWidth="1"/>
    <col min="2416" max="2418" width="10" style="71" customWidth="1"/>
    <col min="2419" max="2428" width="7.33203125" style="71" customWidth="1"/>
    <col min="2429" max="2429" width="10" style="71" customWidth="1"/>
    <col min="2430" max="2431" width="8.1640625" style="71" customWidth="1"/>
    <col min="2432" max="2432" width="8.75" style="71" customWidth="1"/>
    <col min="2433" max="2437" width="8.1640625" style="71" customWidth="1"/>
    <col min="2438" max="2438" width="8.75" style="71" customWidth="1"/>
    <col min="2439" max="2628" width="9" style="71"/>
    <col min="2629" max="2629" width="3" style="71" bestFit="1" customWidth="1"/>
    <col min="2630" max="2630" width="10" style="71" customWidth="1"/>
    <col min="2631" max="2631" width="9.75" style="71" bestFit="1" customWidth="1"/>
    <col min="2632" max="2632" width="7.83203125" style="71" customWidth="1"/>
    <col min="2633" max="2636" width="8.1640625" style="71" customWidth="1"/>
    <col min="2637" max="2640" width="6.83203125" style="71" customWidth="1"/>
    <col min="2641" max="2641" width="10" style="71" customWidth="1"/>
    <col min="2642" max="2648" width="10.6640625" style="71" customWidth="1"/>
    <col min="2649" max="2649" width="10" style="71" customWidth="1"/>
    <col min="2650" max="2657" width="9.25" style="71" customWidth="1"/>
    <col min="2658" max="2658" width="10" style="71" customWidth="1"/>
    <col min="2659" max="2664" width="12.33203125" style="71" customWidth="1"/>
    <col min="2665" max="2665" width="10" style="71" customWidth="1"/>
    <col min="2666" max="2671" width="9.1640625" style="71" customWidth="1"/>
    <col min="2672" max="2674" width="10" style="71" customWidth="1"/>
    <col min="2675" max="2684" width="7.33203125" style="71" customWidth="1"/>
    <col min="2685" max="2685" width="10" style="71" customWidth="1"/>
    <col min="2686" max="2687" width="8.1640625" style="71" customWidth="1"/>
    <col min="2688" max="2688" width="8.75" style="71" customWidth="1"/>
    <col min="2689" max="2693" width="8.1640625" style="71" customWidth="1"/>
    <col min="2694" max="2694" width="8.75" style="71" customWidth="1"/>
    <col min="2695" max="2884" width="9" style="71"/>
    <col min="2885" max="2885" width="3" style="71" bestFit="1" customWidth="1"/>
    <col min="2886" max="2886" width="10" style="71" customWidth="1"/>
    <col min="2887" max="2887" width="9.75" style="71" bestFit="1" customWidth="1"/>
    <col min="2888" max="2888" width="7.83203125" style="71" customWidth="1"/>
    <col min="2889" max="2892" width="8.1640625" style="71" customWidth="1"/>
    <col min="2893" max="2896" width="6.83203125" style="71" customWidth="1"/>
    <col min="2897" max="2897" width="10" style="71" customWidth="1"/>
    <col min="2898" max="2904" width="10.6640625" style="71" customWidth="1"/>
    <col min="2905" max="2905" width="10" style="71" customWidth="1"/>
    <col min="2906" max="2913" width="9.25" style="71" customWidth="1"/>
    <col min="2914" max="2914" width="10" style="71" customWidth="1"/>
    <col min="2915" max="2920" width="12.33203125" style="71" customWidth="1"/>
    <col min="2921" max="2921" width="10" style="71" customWidth="1"/>
    <col min="2922" max="2927" width="9.1640625" style="71" customWidth="1"/>
    <col min="2928" max="2930" width="10" style="71" customWidth="1"/>
    <col min="2931" max="2940" width="7.33203125" style="71" customWidth="1"/>
    <col min="2941" max="2941" width="10" style="71" customWidth="1"/>
    <col min="2942" max="2943" width="8.1640625" style="71" customWidth="1"/>
    <col min="2944" max="2944" width="8.75" style="71" customWidth="1"/>
    <col min="2945" max="2949" width="8.1640625" style="71" customWidth="1"/>
    <col min="2950" max="2950" width="8.75" style="71" customWidth="1"/>
    <col min="2951" max="3140" width="9" style="71"/>
    <col min="3141" max="3141" width="3" style="71" bestFit="1" customWidth="1"/>
    <col min="3142" max="3142" width="10" style="71" customWidth="1"/>
    <col min="3143" max="3143" width="9.75" style="71" bestFit="1" customWidth="1"/>
    <col min="3144" max="3144" width="7.83203125" style="71" customWidth="1"/>
    <col min="3145" max="3148" width="8.1640625" style="71" customWidth="1"/>
    <col min="3149" max="3152" width="6.83203125" style="71" customWidth="1"/>
    <col min="3153" max="3153" width="10" style="71" customWidth="1"/>
    <col min="3154" max="3160" width="10.6640625" style="71" customWidth="1"/>
    <col min="3161" max="3161" width="10" style="71" customWidth="1"/>
    <col min="3162" max="3169" width="9.25" style="71" customWidth="1"/>
    <col min="3170" max="3170" width="10" style="71" customWidth="1"/>
    <col min="3171" max="3176" width="12.33203125" style="71" customWidth="1"/>
    <col min="3177" max="3177" width="10" style="71" customWidth="1"/>
    <col min="3178" max="3183" width="9.1640625" style="71" customWidth="1"/>
    <col min="3184" max="3186" width="10" style="71" customWidth="1"/>
    <col min="3187" max="3196" width="7.33203125" style="71" customWidth="1"/>
    <col min="3197" max="3197" width="10" style="71" customWidth="1"/>
    <col min="3198" max="3199" width="8.1640625" style="71" customWidth="1"/>
    <col min="3200" max="3200" width="8.75" style="71" customWidth="1"/>
    <col min="3201" max="3205" width="8.1640625" style="71" customWidth="1"/>
    <col min="3206" max="3206" width="8.75" style="71" customWidth="1"/>
    <col min="3207" max="3396" width="9" style="71"/>
    <col min="3397" max="3397" width="3" style="71" bestFit="1" customWidth="1"/>
    <col min="3398" max="3398" width="10" style="71" customWidth="1"/>
    <col min="3399" max="3399" width="9.75" style="71" bestFit="1" customWidth="1"/>
    <col min="3400" max="3400" width="7.83203125" style="71" customWidth="1"/>
    <col min="3401" max="3404" width="8.1640625" style="71" customWidth="1"/>
    <col min="3405" max="3408" width="6.83203125" style="71" customWidth="1"/>
    <col min="3409" max="3409" width="10" style="71" customWidth="1"/>
    <col min="3410" max="3416" width="10.6640625" style="71" customWidth="1"/>
    <col min="3417" max="3417" width="10" style="71" customWidth="1"/>
    <col min="3418" max="3425" width="9.25" style="71" customWidth="1"/>
    <col min="3426" max="3426" width="10" style="71" customWidth="1"/>
    <col min="3427" max="3432" width="12.33203125" style="71" customWidth="1"/>
    <col min="3433" max="3433" width="10" style="71" customWidth="1"/>
    <col min="3434" max="3439" width="9.1640625" style="71" customWidth="1"/>
    <col min="3440" max="3442" width="10" style="71" customWidth="1"/>
    <col min="3443" max="3452" width="7.33203125" style="71" customWidth="1"/>
    <col min="3453" max="3453" width="10" style="71" customWidth="1"/>
    <col min="3454" max="3455" width="8.1640625" style="71" customWidth="1"/>
    <col min="3456" max="3456" width="8.75" style="71" customWidth="1"/>
    <col min="3457" max="3461" width="8.1640625" style="71" customWidth="1"/>
    <col min="3462" max="3462" width="8.75" style="71" customWidth="1"/>
    <col min="3463" max="3652" width="9" style="71"/>
    <col min="3653" max="3653" width="3" style="71" bestFit="1" customWidth="1"/>
    <col min="3654" max="3654" width="10" style="71" customWidth="1"/>
    <col min="3655" max="3655" width="9.75" style="71" bestFit="1" customWidth="1"/>
    <col min="3656" max="3656" width="7.83203125" style="71" customWidth="1"/>
    <col min="3657" max="3660" width="8.1640625" style="71" customWidth="1"/>
    <col min="3661" max="3664" width="6.83203125" style="71" customWidth="1"/>
    <col min="3665" max="3665" width="10" style="71" customWidth="1"/>
    <col min="3666" max="3672" width="10.6640625" style="71" customWidth="1"/>
    <col min="3673" max="3673" width="10" style="71" customWidth="1"/>
    <col min="3674" max="3681" width="9.25" style="71" customWidth="1"/>
    <col min="3682" max="3682" width="10" style="71" customWidth="1"/>
    <col min="3683" max="3688" width="12.33203125" style="71" customWidth="1"/>
    <col min="3689" max="3689" width="10" style="71" customWidth="1"/>
    <col min="3690" max="3695" width="9.1640625" style="71" customWidth="1"/>
    <col min="3696" max="3698" width="10" style="71" customWidth="1"/>
    <col min="3699" max="3708" width="7.33203125" style="71" customWidth="1"/>
    <col min="3709" max="3709" width="10" style="71" customWidth="1"/>
    <col min="3710" max="3711" width="8.1640625" style="71" customWidth="1"/>
    <col min="3712" max="3712" width="8.75" style="71" customWidth="1"/>
    <col min="3713" max="3717" width="8.1640625" style="71" customWidth="1"/>
    <col min="3718" max="3718" width="8.75" style="71" customWidth="1"/>
    <col min="3719" max="3908" width="9" style="71"/>
    <col min="3909" max="3909" width="3" style="71" bestFit="1" customWidth="1"/>
    <col min="3910" max="3910" width="10" style="71" customWidth="1"/>
    <col min="3911" max="3911" width="9.75" style="71" bestFit="1" customWidth="1"/>
    <col min="3912" max="3912" width="7.83203125" style="71" customWidth="1"/>
    <col min="3913" max="3916" width="8.1640625" style="71" customWidth="1"/>
    <col min="3917" max="3920" width="6.83203125" style="71" customWidth="1"/>
    <col min="3921" max="3921" width="10" style="71" customWidth="1"/>
    <col min="3922" max="3928" width="10.6640625" style="71" customWidth="1"/>
    <col min="3929" max="3929" width="10" style="71" customWidth="1"/>
    <col min="3930" max="3937" width="9.25" style="71" customWidth="1"/>
    <col min="3938" max="3938" width="10" style="71" customWidth="1"/>
    <col min="3939" max="3944" width="12.33203125" style="71" customWidth="1"/>
    <col min="3945" max="3945" width="10" style="71" customWidth="1"/>
    <col min="3946" max="3951" width="9.1640625" style="71" customWidth="1"/>
    <col min="3952" max="3954" width="10" style="71" customWidth="1"/>
    <col min="3955" max="3964" width="7.33203125" style="71" customWidth="1"/>
    <col min="3965" max="3965" width="10" style="71" customWidth="1"/>
    <col min="3966" max="3967" width="8.1640625" style="71" customWidth="1"/>
    <col min="3968" max="3968" width="8.75" style="71" customWidth="1"/>
    <col min="3969" max="3973" width="8.1640625" style="71" customWidth="1"/>
    <col min="3974" max="3974" width="8.75" style="71" customWidth="1"/>
    <col min="3975" max="4164" width="9" style="71"/>
    <col min="4165" max="4165" width="3" style="71" bestFit="1" customWidth="1"/>
    <col min="4166" max="4166" width="10" style="71" customWidth="1"/>
    <col min="4167" max="4167" width="9.75" style="71" bestFit="1" customWidth="1"/>
    <col min="4168" max="4168" width="7.83203125" style="71" customWidth="1"/>
    <col min="4169" max="4172" width="8.1640625" style="71" customWidth="1"/>
    <col min="4173" max="4176" width="6.83203125" style="71" customWidth="1"/>
    <col min="4177" max="4177" width="10" style="71" customWidth="1"/>
    <col min="4178" max="4184" width="10.6640625" style="71" customWidth="1"/>
    <col min="4185" max="4185" width="10" style="71" customWidth="1"/>
    <col min="4186" max="4193" width="9.25" style="71" customWidth="1"/>
    <col min="4194" max="4194" width="10" style="71" customWidth="1"/>
    <col min="4195" max="4200" width="12.33203125" style="71" customWidth="1"/>
    <col min="4201" max="4201" width="10" style="71" customWidth="1"/>
    <col min="4202" max="4207" width="9.1640625" style="71" customWidth="1"/>
    <col min="4208" max="4210" width="10" style="71" customWidth="1"/>
    <col min="4211" max="4220" width="7.33203125" style="71" customWidth="1"/>
    <col min="4221" max="4221" width="10" style="71" customWidth="1"/>
    <col min="4222" max="4223" width="8.1640625" style="71" customWidth="1"/>
    <col min="4224" max="4224" width="8.75" style="71" customWidth="1"/>
    <col min="4225" max="4229" width="8.1640625" style="71" customWidth="1"/>
    <col min="4230" max="4230" width="8.75" style="71" customWidth="1"/>
    <col min="4231" max="4420" width="9" style="71"/>
    <col min="4421" max="4421" width="3" style="71" bestFit="1" customWidth="1"/>
    <col min="4422" max="4422" width="10" style="71" customWidth="1"/>
    <col min="4423" max="4423" width="9.75" style="71" bestFit="1" customWidth="1"/>
    <col min="4424" max="4424" width="7.83203125" style="71" customWidth="1"/>
    <col min="4425" max="4428" width="8.1640625" style="71" customWidth="1"/>
    <col min="4429" max="4432" width="6.83203125" style="71" customWidth="1"/>
    <col min="4433" max="4433" width="10" style="71" customWidth="1"/>
    <col min="4434" max="4440" width="10.6640625" style="71" customWidth="1"/>
    <col min="4441" max="4441" width="10" style="71" customWidth="1"/>
    <col min="4442" max="4449" width="9.25" style="71" customWidth="1"/>
    <col min="4450" max="4450" width="10" style="71" customWidth="1"/>
    <col min="4451" max="4456" width="12.33203125" style="71" customWidth="1"/>
    <col min="4457" max="4457" width="10" style="71" customWidth="1"/>
    <col min="4458" max="4463" width="9.1640625" style="71" customWidth="1"/>
    <col min="4464" max="4466" width="10" style="71" customWidth="1"/>
    <col min="4467" max="4476" width="7.33203125" style="71" customWidth="1"/>
    <col min="4477" max="4477" width="10" style="71" customWidth="1"/>
    <col min="4478" max="4479" width="8.1640625" style="71" customWidth="1"/>
    <col min="4480" max="4480" width="8.75" style="71" customWidth="1"/>
    <col min="4481" max="4485" width="8.1640625" style="71" customWidth="1"/>
    <col min="4486" max="4486" width="8.75" style="71" customWidth="1"/>
    <col min="4487" max="4676" width="9" style="71"/>
    <col min="4677" max="4677" width="3" style="71" bestFit="1" customWidth="1"/>
    <col min="4678" max="4678" width="10" style="71" customWidth="1"/>
    <col min="4679" max="4679" width="9.75" style="71" bestFit="1" customWidth="1"/>
    <col min="4680" max="4680" width="7.83203125" style="71" customWidth="1"/>
    <col min="4681" max="4684" width="8.1640625" style="71" customWidth="1"/>
    <col min="4685" max="4688" width="6.83203125" style="71" customWidth="1"/>
    <col min="4689" max="4689" width="10" style="71" customWidth="1"/>
    <col min="4690" max="4696" width="10.6640625" style="71" customWidth="1"/>
    <col min="4697" max="4697" width="10" style="71" customWidth="1"/>
    <col min="4698" max="4705" width="9.25" style="71" customWidth="1"/>
    <col min="4706" max="4706" width="10" style="71" customWidth="1"/>
    <col min="4707" max="4712" width="12.33203125" style="71" customWidth="1"/>
    <col min="4713" max="4713" width="10" style="71" customWidth="1"/>
    <col min="4714" max="4719" width="9.1640625" style="71" customWidth="1"/>
    <col min="4720" max="4722" width="10" style="71" customWidth="1"/>
    <col min="4723" max="4732" width="7.33203125" style="71" customWidth="1"/>
    <col min="4733" max="4733" width="10" style="71" customWidth="1"/>
    <col min="4734" max="4735" width="8.1640625" style="71" customWidth="1"/>
    <col min="4736" max="4736" width="8.75" style="71" customWidth="1"/>
    <col min="4737" max="4741" width="8.1640625" style="71" customWidth="1"/>
    <col min="4742" max="4742" width="8.75" style="71" customWidth="1"/>
    <col min="4743" max="4932" width="9" style="71"/>
    <col min="4933" max="4933" width="3" style="71" bestFit="1" customWidth="1"/>
    <col min="4934" max="4934" width="10" style="71" customWidth="1"/>
    <col min="4935" max="4935" width="9.75" style="71" bestFit="1" customWidth="1"/>
    <col min="4936" max="4936" width="7.83203125" style="71" customWidth="1"/>
    <col min="4937" max="4940" width="8.1640625" style="71" customWidth="1"/>
    <col min="4941" max="4944" width="6.83203125" style="71" customWidth="1"/>
    <col min="4945" max="4945" width="10" style="71" customWidth="1"/>
    <col min="4946" max="4952" width="10.6640625" style="71" customWidth="1"/>
    <col min="4953" max="4953" width="10" style="71" customWidth="1"/>
    <col min="4954" max="4961" width="9.25" style="71" customWidth="1"/>
    <col min="4962" max="4962" width="10" style="71" customWidth="1"/>
    <col min="4963" max="4968" width="12.33203125" style="71" customWidth="1"/>
    <col min="4969" max="4969" width="10" style="71" customWidth="1"/>
    <col min="4970" max="4975" width="9.1640625" style="71" customWidth="1"/>
    <col min="4976" max="4978" width="10" style="71" customWidth="1"/>
    <col min="4979" max="4988" width="7.33203125" style="71" customWidth="1"/>
    <col min="4989" max="4989" width="10" style="71" customWidth="1"/>
    <col min="4990" max="4991" width="8.1640625" style="71" customWidth="1"/>
    <col min="4992" max="4992" width="8.75" style="71" customWidth="1"/>
    <col min="4993" max="4997" width="8.1640625" style="71" customWidth="1"/>
    <col min="4998" max="4998" width="8.75" style="71" customWidth="1"/>
    <col min="4999" max="5188" width="9" style="71"/>
    <col min="5189" max="5189" width="3" style="71" bestFit="1" customWidth="1"/>
    <col min="5190" max="5190" width="10" style="71" customWidth="1"/>
    <col min="5191" max="5191" width="9.75" style="71" bestFit="1" customWidth="1"/>
    <col min="5192" max="5192" width="7.83203125" style="71" customWidth="1"/>
    <col min="5193" max="5196" width="8.1640625" style="71" customWidth="1"/>
    <col min="5197" max="5200" width="6.83203125" style="71" customWidth="1"/>
    <col min="5201" max="5201" width="10" style="71" customWidth="1"/>
    <col min="5202" max="5208" width="10.6640625" style="71" customWidth="1"/>
    <col min="5209" max="5209" width="10" style="71" customWidth="1"/>
    <col min="5210" max="5217" width="9.25" style="71" customWidth="1"/>
    <col min="5218" max="5218" width="10" style="71" customWidth="1"/>
    <col min="5219" max="5224" width="12.33203125" style="71" customWidth="1"/>
    <col min="5225" max="5225" width="10" style="71" customWidth="1"/>
    <col min="5226" max="5231" width="9.1640625" style="71" customWidth="1"/>
    <col min="5232" max="5234" width="10" style="71" customWidth="1"/>
    <col min="5235" max="5244" width="7.33203125" style="71" customWidth="1"/>
    <col min="5245" max="5245" width="10" style="71" customWidth="1"/>
    <col min="5246" max="5247" width="8.1640625" style="71" customWidth="1"/>
    <col min="5248" max="5248" width="8.75" style="71" customWidth="1"/>
    <col min="5249" max="5253" width="8.1640625" style="71" customWidth="1"/>
    <col min="5254" max="5254" width="8.75" style="71" customWidth="1"/>
    <col min="5255" max="5444" width="9" style="71"/>
    <col min="5445" max="5445" width="3" style="71" bestFit="1" customWidth="1"/>
    <col min="5446" max="5446" width="10" style="71" customWidth="1"/>
    <col min="5447" max="5447" width="9.75" style="71" bestFit="1" customWidth="1"/>
    <col min="5448" max="5448" width="7.83203125" style="71" customWidth="1"/>
    <col min="5449" max="5452" width="8.1640625" style="71" customWidth="1"/>
    <col min="5453" max="5456" width="6.83203125" style="71" customWidth="1"/>
    <col min="5457" max="5457" width="10" style="71" customWidth="1"/>
    <col min="5458" max="5464" width="10.6640625" style="71" customWidth="1"/>
    <col min="5465" max="5465" width="10" style="71" customWidth="1"/>
    <col min="5466" max="5473" width="9.25" style="71" customWidth="1"/>
    <col min="5474" max="5474" width="10" style="71" customWidth="1"/>
    <col min="5475" max="5480" width="12.33203125" style="71" customWidth="1"/>
    <col min="5481" max="5481" width="10" style="71" customWidth="1"/>
    <col min="5482" max="5487" width="9.1640625" style="71" customWidth="1"/>
    <col min="5488" max="5490" width="10" style="71" customWidth="1"/>
    <col min="5491" max="5500" width="7.33203125" style="71" customWidth="1"/>
    <col min="5501" max="5501" width="10" style="71" customWidth="1"/>
    <col min="5502" max="5503" width="8.1640625" style="71" customWidth="1"/>
    <col min="5504" max="5504" width="8.75" style="71" customWidth="1"/>
    <col min="5505" max="5509" width="8.1640625" style="71" customWidth="1"/>
    <col min="5510" max="5510" width="8.75" style="71" customWidth="1"/>
    <col min="5511" max="5700" width="9" style="71"/>
    <col min="5701" max="5701" width="3" style="71" bestFit="1" customWidth="1"/>
    <col min="5702" max="5702" width="10" style="71" customWidth="1"/>
    <col min="5703" max="5703" width="9.75" style="71" bestFit="1" customWidth="1"/>
    <col min="5704" max="5704" width="7.83203125" style="71" customWidth="1"/>
    <col min="5705" max="5708" width="8.1640625" style="71" customWidth="1"/>
    <col min="5709" max="5712" width="6.83203125" style="71" customWidth="1"/>
    <col min="5713" max="5713" width="10" style="71" customWidth="1"/>
    <col min="5714" max="5720" width="10.6640625" style="71" customWidth="1"/>
    <col min="5721" max="5721" width="10" style="71" customWidth="1"/>
    <col min="5722" max="5729" width="9.25" style="71" customWidth="1"/>
    <col min="5730" max="5730" width="10" style="71" customWidth="1"/>
    <col min="5731" max="5736" width="12.33203125" style="71" customWidth="1"/>
    <col min="5737" max="5737" width="10" style="71" customWidth="1"/>
    <col min="5738" max="5743" width="9.1640625" style="71" customWidth="1"/>
    <col min="5744" max="5746" width="10" style="71" customWidth="1"/>
    <col min="5747" max="5756" width="7.33203125" style="71" customWidth="1"/>
    <col min="5757" max="5757" width="10" style="71" customWidth="1"/>
    <col min="5758" max="5759" width="8.1640625" style="71" customWidth="1"/>
    <col min="5760" max="5760" width="8.75" style="71" customWidth="1"/>
    <col min="5761" max="5765" width="8.1640625" style="71" customWidth="1"/>
    <col min="5766" max="5766" width="8.75" style="71" customWidth="1"/>
    <col min="5767" max="5956" width="9" style="71"/>
    <col min="5957" max="5957" width="3" style="71" bestFit="1" customWidth="1"/>
    <col min="5958" max="5958" width="10" style="71" customWidth="1"/>
    <col min="5959" max="5959" width="9.75" style="71" bestFit="1" customWidth="1"/>
    <col min="5960" max="5960" width="7.83203125" style="71" customWidth="1"/>
    <col min="5961" max="5964" width="8.1640625" style="71" customWidth="1"/>
    <col min="5965" max="5968" width="6.83203125" style="71" customWidth="1"/>
    <col min="5969" max="5969" width="10" style="71" customWidth="1"/>
    <col min="5970" max="5976" width="10.6640625" style="71" customWidth="1"/>
    <col min="5977" max="5977" width="10" style="71" customWidth="1"/>
    <col min="5978" max="5985" width="9.25" style="71" customWidth="1"/>
    <col min="5986" max="5986" width="10" style="71" customWidth="1"/>
    <col min="5987" max="5992" width="12.33203125" style="71" customWidth="1"/>
    <col min="5993" max="5993" width="10" style="71" customWidth="1"/>
    <col min="5994" max="5999" width="9.1640625" style="71" customWidth="1"/>
    <col min="6000" max="6002" width="10" style="71" customWidth="1"/>
    <col min="6003" max="6012" width="7.33203125" style="71" customWidth="1"/>
    <col min="6013" max="6013" width="10" style="71" customWidth="1"/>
    <col min="6014" max="6015" width="8.1640625" style="71" customWidth="1"/>
    <col min="6016" max="6016" width="8.75" style="71" customWidth="1"/>
    <col min="6017" max="6021" width="8.1640625" style="71" customWidth="1"/>
    <col min="6022" max="6022" width="8.75" style="71" customWidth="1"/>
    <col min="6023" max="6212" width="9" style="71"/>
    <col min="6213" max="6213" width="3" style="71" bestFit="1" customWidth="1"/>
    <col min="6214" max="6214" width="10" style="71" customWidth="1"/>
    <col min="6215" max="6215" width="9.75" style="71" bestFit="1" customWidth="1"/>
    <col min="6216" max="6216" width="7.83203125" style="71" customWidth="1"/>
    <col min="6217" max="6220" width="8.1640625" style="71" customWidth="1"/>
    <col min="6221" max="6224" width="6.83203125" style="71" customWidth="1"/>
    <col min="6225" max="6225" width="10" style="71" customWidth="1"/>
    <col min="6226" max="6232" width="10.6640625" style="71" customWidth="1"/>
    <col min="6233" max="6233" width="10" style="71" customWidth="1"/>
    <col min="6234" max="6241" width="9.25" style="71" customWidth="1"/>
    <col min="6242" max="6242" width="10" style="71" customWidth="1"/>
    <col min="6243" max="6248" width="12.33203125" style="71" customWidth="1"/>
    <col min="6249" max="6249" width="10" style="71" customWidth="1"/>
    <col min="6250" max="6255" width="9.1640625" style="71" customWidth="1"/>
    <col min="6256" max="6258" width="10" style="71" customWidth="1"/>
    <col min="6259" max="6268" width="7.33203125" style="71" customWidth="1"/>
    <col min="6269" max="6269" width="10" style="71" customWidth="1"/>
    <col min="6270" max="6271" width="8.1640625" style="71" customWidth="1"/>
    <col min="6272" max="6272" width="8.75" style="71" customWidth="1"/>
    <col min="6273" max="6277" width="8.1640625" style="71" customWidth="1"/>
    <col min="6278" max="6278" width="8.75" style="71" customWidth="1"/>
    <col min="6279" max="6468" width="9" style="71"/>
    <col min="6469" max="6469" width="3" style="71" bestFit="1" customWidth="1"/>
    <col min="6470" max="6470" width="10" style="71" customWidth="1"/>
    <col min="6471" max="6471" width="9.75" style="71" bestFit="1" customWidth="1"/>
    <col min="6472" max="6472" width="7.83203125" style="71" customWidth="1"/>
    <col min="6473" max="6476" width="8.1640625" style="71" customWidth="1"/>
    <col min="6477" max="6480" width="6.83203125" style="71" customWidth="1"/>
    <col min="6481" max="6481" width="10" style="71" customWidth="1"/>
    <col min="6482" max="6488" width="10.6640625" style="71" customWidth="1"/>
    <col min="6489" max="6489" width="10" style="71" customWidth="1"/>
    <col min="6490" max="6497" width="9.25" style="71" customWidth="1"/>
    <col min="6498" max="6498" width="10" style="71" customWidth="1"/>
    <col min="6499" max="6504" width="12.33203125" style="71" customWidth="1"/>
    <col min="6505" max="6505" width="10" style="71" customWidth="1"/>
    <col min="6506" max="6511" width="9.1640625" style="71" customWidth="1"/>
    <col min="6512" max="6514" width="10" style="71" customWidth="1"/>
    <col min="6515" max="6524" width="7.33203125" style="71" customWidth="1"/>
    <col min="6525" max="6525" width="10" style="71" customWidth="1"/>
    <col min="6526" max="6527" width="8.1640625" style="71" customWidth="1"/>
    <col min="6528" max="6528" width="8.75" style="71" customWidth="1"/>
    <col min="6529" max="6533" width="8.1640625" style="71" customWidth="1"/>
    <col min="6534" max="6534" width="8.75" style="71" customWidth="1"/>
    <col min="6535" max="6724" width="9" style="71"/>
    <col min="6725" max="6725" width="3" style="71" bestFit="1" customWidth="1"/>
    <col min="6726" max="6726" width="10" style="71" customWidth="1"/>
    <col min="6727" max="6727" width="9.75" style="71" bestFit="1" customWidth="1"/>
    <col min="6728" max="6728" width="7.83203125" style="71" customWidth="1"/>
    <col min="6729" max="6732" width="8.1640625" style="71" customWidth="1"/>
    <col min="6733" max="6736" width="6.83203125" style="71" customWidth="1"/>
    <col min="6737" max="6737" width="10" style="71" customWidth="1"/>
    <col min="6738" max="6744" width="10.6640625" style="71" customWidth="1"/>
    <col min="6745" max="6745" width="10" style="71" customWidth="1"/>
    <col min="6746" max="6753" width="9.25" style="71" customWidth="1"/>
    <col min="6754" max="6754" width="10" style="71" customWidth="1"/>
    <col min="6755" max="6760" width="12.33203125" style="71" customWidth="1"/>
    <col min="6761" max="6761" width="10" style="71" customWidth="1"/>
    <col min="6762" max="6767" width="9.1640625" style="71" customWidth="1"/>
    <col min="6768" max="6770" width="10" style="71" customWidth="1"/>
    <col min="6771" max="6780" width="7.33203125" style="71" customWidth="1"/>
    <col min="6781" max="6781" width="10" style="71" customWidth="1"/>
    <col min="6782" max="6783" width="8.1640625" style="71" customWidth="1"/>
    <col min="6784" max="6784" width="8.75" style="71" customWidth="1"/>
    <col min="6785" max="6789" width="8.1640625" style="71" customWidth="1"/>
    <col min="6790" max="6790" width="8.75" style="71" customWidth="1"/>
    <col min="6791" max="6980" width="9" style="71"/>
    <col min="6981" max="6981" width="3" style="71" bestFit="1" customWidth="1"/>
    <col min="6982" max="6982" width="10" style="71" customWidth="1"/>
    <col min="6983" max="6983" width="9.75" style="71" bestFit="1" customWidth="1"/>
    <col min="6984" max="6984" width="7.83203125" style="71" customWidth="1"/>
    <col min="6985" max="6988" width="8.1640625" style="71" customWidth="1"/>
    <col min="6989" max="6992" width="6.83203125" style="71" customWidth="1"/>
    <col min="6993" max="6993" width="10" style="71" customWidth="1"/>
    <col min="6994" max="7000" width="10.6640625" style="71" customWidth="1"/>
    <col min="7001" max="7001" width="10" style="71" customWidth="1"/>
    <col min="7002" max="7009" width="9.25" style="71" customWidth="1"/>
    <col min="7010" max="7010" width="10" style="71" customWidth="1"/>
    <col min="7011" max="7016" width="12.33203125" style="71" customWidth="1"/>
    <col min="7017" max="7017" width="10" style="71" customWidth="1"/>
    <col min="7018" max="7023" width="9.1640625" style="71" customWidth="1"/>
    <col min="7024" max="7026" width="10" style="71" customWidth="1"/>
    <col min="7027" max="7036" width="7.33203125" style="71" customWidth="1"/>
    <col min="7037" max="7037" width="10" style="71" customWidth="1"/>
    <col min="7038" max="7039" width="8.1640625" style="71" customWidth="1"/>
    <col min="7040" max="7040" width="8.75" style="71" customWidth="1"/>
    <col min="7041" max="7045" width="8.1640625" style="71" customWidth="1"/>
    <col min="7046" max="7046" width="8.75" style="71" customWidth="1"/>
    <col min="7047" max="7236" width="9" style="71"/>
    <col min="7237" max="7237" width="3" style="71" bestFit="1" customWidth="1"/>
    <col min="7238" max="7238" width="10" style="71" customWidth="1"/>
    <col min="7239" max="7239" width="9.75" style="71" bestFit="1" customWidth="1"/>
    <col min="7240" max="7240" width="7.83203125" style="71" customWidth="1"/>
    <col min="7241" max="7244" width="8.1640625" style="71" customWidth="1"/>
    <col min="7245" max="7248" width="6.83203125" style="71" customWidth="1"/>
    <col min="7249" max="7249" width="10" style="71" customWidth="1"/>
    <col min="7250" max="7256" width="10.6640625" style="71" customWidth="1"/>
    <col min="7257" max="7257" width="10" style="71" customWidth="1"/>
    <col min="7258" max="7265" width="9.25" style="71" customWidth="1"/>
    <col min="7266" max="7266" width="10" style="71" customWidth="1"/>
    <col min="7267" max="7272" width="12.33203125" style="71" customWidth="1"/>
    <col min="7273" max="7273" width="10" style="71" customWidth="1"/>
    <col min="7274" max="7279" width="9.1640625" style="71" customWidth="1"/>
    <col min="7280" max="7282" width="10" style="71" customWidth="1"/>
    <col min="7283" max="7292" width="7.33203125" style="71" customWidth="1"/>
    <col min="7293" max="7293" width="10" style="71" customWidth="1"/>
    <col min="7294" max="7295" width="8.1640625" style="71" customWidth="1"/>
    <col min="7296" max="7296" width="8.75" style="71" customWidth="1"/>
    <col min="7297" max="7301" width="8.1640625" style="71" customWidth="1"/>
    <col min="7302" max="7302" width="8.75" style="71" customWidth="1"/>
    <col min="7303" max="7492" width="9" style="71"/>
    <col min="7493" max="7493" width="3" style="71" bestFit="1" customWidth="1"/>
    <col min="7494" max="7494" width="10" style="71" customWidth="1"/>
    <col min="7495" max="7495" width="9.75" style="71" bestFit="1" customWidth="1"/>
    <col min="7496" max="7496" width="7.83203125" style="71" customWidth="1"/>
    <col min="7497" max="7500" width="8.1640625" style="71" customWidth="1"/>
    <col min="7501" max="7504" width="6.83203125" style="71" customWidth="1"/>
    <col min="7505" max="7505" width="10" style="71" customWidth="1"/>
    <col min="7506" max="7512" width="10.6640625" style="71" customWidth="1"/>
    <col min="7513" max="7513" width="10" style="71" customWidth="1"/>
    <col min="7514" max="7521" width="9.25" style="71" customWidth="1"/>
    <col min="7522" max="7522" width="10" style="71" customWidth="1"/>
    <col min="7523" max="7528" width="12.33203125" style="71" customWidth="1"/>
    <col min="7529" max="7529" width="10" style="71" customWidth="1"/>
    <col min="7530" max="7535" width="9.1640625" style="71" customWidth="1"/>
    <col min="7536" max="7538" width="10" style="71" customWidth="1"/>
    <col min="7539" max="7548" width="7.33203125" style="71" customWidth="1"/>
    <col min="7549" max="7549" width="10" style="71" customWidth="1"/>
    <col min="7550" max="7551" width="8.1640625" style="71" customWidth="1"/>
    <col min="7552" max="7552" width="8.75" style="71" customWidth="1"/>
    <col min="7553" max="7557" width="8.1640625" style="71" customWidth="1"/>
    <col min="7558" max="7558" width="8.75" style="71" customWidth="1"/>
    <col min="7559" max="7748" width="9" style="71"/>
    <col min="7749" max="7749" width="3" style="71" bestFit="1" customWidth="1"/>
    <col min="7750" max="7750" width="10" style="71" customWidth="1"/>
    <col min="7751" max="7751" width="9.75" style="71" bestFit="1" customWidth="1"/>
    <col min="7752" max="7752" width="7.83203125" style="71" customWidth="1"/>
    <col min="7753" max="7756" width="8.1640625" style="71" customWidth="1"/>
    <col min="7757" max="7760" width="6.83203125" style="71" customWidth="1"/>
    <col min="7761" max="7761" width="10" style="71" customWidth="1"/>
    <col min="7762" max="7768" width="10.6640625" style="71" customWidth="1"/>
    <col min="7769" max="7769" width="10" style="71" customWidth="1"/>
    <col min="7770" max="7777" width="9.25" style="71" customWidth="1"/>
    <col min="7778" max="7778" width="10" style="71" customWidth="1"/>
    <col min="7779" max="7784" width="12.33203125" style="71" customWidth="1"/>
    <col min="7785" max="7785" width="10" style="71" customWidth="1"/>
    <col min="7786" max="7791" width="9.1640625" style="71" customWidth="1"/>
    <col min="7792" max="7794" width="10" style="71" customWidth="1"/>
    <col min="7795" max="7804" width="7.33203125" style="71" customWidth="1"/>
    <col min="7805" max="7805" width="10" style="71" customWidth="1"/>
    <col min="7806" max="7807" width="8.1640625" style="71" customWidth="1"/>
    <col min="7808" max="7808" width="8.75" style="71" customWidth="1"/>
    <col min="7809" max="7813" width="8.1640625" style="71" customWidth="1"/>
    <col min="7814" max="7814" width="8.75" style="71" customWidth="1"/>
    <col min="7815" max="8004" width="9" style="71"/>
    <col min="8005" max="8005" width="3" style="71" bestFit="1" customWidth="1"/>
    <col min="8006" max="8006" width="10" style="71" customWidth="1"/>
    <col min="8007" max="8007" width="9.75" style="71" bestFit="1" customWidth="1"/>
    <col min="8008" max="8008" width="7.83203125" style="71" customWidth="1"/>
    <col min="8009" max="8012" width="8.1640625" style="71" customWidth="1"/>
    <col min="8013" max="8016" width="6.83203125" style="71" customWidth="1"/>
    <col min="8017" max="8017" width="10" style="71" customWidth="1"/>
    <col min="8018" max="8024" width="10.6640625" style="71" customWidth="1"/>
    <col min="8025" max="8025" width="10" style="71" customWidth="1"/>
    <col min="8026" max="8033" width="9.25" style="71" customWidth="1"/>
    <col min="8034" max="8034" width="10" style="71" customWidth="1"/>
    <col min="8035" max="8040" width="12.33203125" style="71" customWidth="1"/>
    <col min="8041" max="8041" width="10" style="71" customWidth="1"/>
    <col min="8042" max="8047" width="9.1640625" style="71" customWidth="1"/>
    <col min="8048" max="8050" width="10" style="71" customWidth="1"/>
    <col min="8051" max="8060" width="7.33203125" style="71" customWidth="1"/>
    <col min="8061" max="8061" width="10" style="71" customWidth="1"/>
    <col min="8062" max="8063" width="8.1640625" style="71" customWidth="1"/>
    <col min="8064" max="8064" width="8.75" style="71" customWidth="1"/>
    <col min="8065" max="8069" width="8.1640625" style="71" customWidth="1"/>
    <col min="8070" max="8070" width="8.75" style="71" customWidth="1"/>
    <col min="8071" max="8260" width="9" style="71"/>
    <col min="8261" max="8261" width="3" style="71" bestFit="1" customWidth="1"/>
    <col min="8262" max="8262" width="10" style="71" customWidth="1"/>
    <col min="8263" max="8263" width="9.75" style="71" bestFit="1" customWidth="1"/>
    <col min="8264" max="8264" width="7.83203125" style="71" customWidth="1"/>
    <col min="8265" max="8268" width="8.1640625" style="71" customWidth="1"/>
    <col min="8269" max="8272" width="6.83203125" style="71" customWidth="1"/>
    <col min="8273" max="8273" width="10" style="71" customWidth="1"/>
    <col min="8274" max="8280" width="10.6640625" style="71" customWidth="1"/>
    <col min="8281" max="8281" width="10" style="71" customWidth="1"/>
    <col min="8282" max="8289" width="9.25" style="71" customWidth="1"/>
    <col min="8290" max="8290" width="10" style="71" customWidth="1"/>
    <col min="8291" max="8296" width="12.33203125" style="71" customWidth="1"/>
    <col min="8297" max="8297" width="10" style="71" customWidth="1"/>
    <col min="8298" max="8303" width="9.1640625" style="71" customWidth="1"/>
    <col min="8304" max="8306" width="10" style="71" customWidth="1"/>
    <col min="8307" max="8316" width="7.33203125" style="71" customWidth="1"/>
    <col min="8317" max="8317" width="10" style="71" customWidth="1"/>
    <col min="8318" max="8319" width="8.1640625" style="71" customWidth="1"/>
    <col min="8320" max="8320" width="8.75" style="71" customWidth="1"/>
    <col min="8321" max="8325" width="8.1640625" style="71" customWidth="1"/>
    <col min="8326" max="8326" width="8.75" style="71" customWidth="1"/>
    <col min="8327" max="8516" width="9" style="71"/>
    <col min="8517" max="8517" width="3" style="71" bestFit="1" customWidth="1"/>
    <col min="8518" max="8518" width="10" style="71" customWidth="1"/>
    <col min="8519" max="8519" width="9.75" style="71" bestFit="1" customWidth="1"/>
    <col min="8520" max="8520" width="7.83203125" style="71" customWidth="1"/>
    <col min="8521" max="8524" width="8.1640625" style="71" customWidth="1"/>
    <col min="8525" max="8528" width="6.83203125" style="71" customWidth="1"/>
    <col min="8529" max="8529" width="10" style="71" customWidth="1"/>
    <col min="8530" max="8536" width="10.6640625" style="71" customWidth="1"/>
    <col min="8537" max="8537" width="10" style="71" customWidth="1"/>
    <col min="8538" max="8545" width="9.25" style="71" customWidth="1"/>
    <col min="8546" max="8546" width="10" style="71" customWidth="1"/>
    <col min="8547" max="8552" width="12.33203125" style="71" customWidth="1"/>
    <col min="8553" max="8553" width="10" style="71" customWidth="1"/>
    <col min="8554" max="8559" width="9.1640625" style="71" customWidth="1"/>
    <col min="8560" max="8562" width="10" style="71" customWidth="1"/>
    <col min="8563" max="8572" width="7.33203125" style="71" customWidth="1"/>
    <col min="8573" max="8573" width="10" style="71" customWidth="1"/>
    <col min="8574" max="8575" width="8.1640625" style="71" customWidth="1"/>
    <col min="8576" max="8576" width="8.75" style="71" customWidth="1"/>
    <col min="8577" max="8581" width="8.1640625" style="71" customWidth="1"/>
    <col min="8582" max="8582" width="8.75" style="71" customWidth="1"/>
    <col min="8583" max="8772" width="9" style="71"/>
    <col min="8773" max="8773" width="3" style="71" bestFit="1" customWidth="1"/>
    <col min="8774" max="8774" width="10" style="71" customWidth="1"/>
    <col min="8775" max="8775" width="9.75" style="71" bestFit="1" customWidth="1"/>
    <col min="8776" max="8776" width="7.83203125" style="71" customWidth="1"/>
    <col min="8777" max="8780" width="8.1640625" style="71" customWidth="1"/>
    <col min="8781" max="8784" width="6.83203125" style="71" customWidth="1"/>
    <col min="8785" max="8785" width="10" style="71" customWidth="1"/>
    <col min="8786" max="8792" width="10.6640625" style="71" customWidth="1"/>
    <col min="8793" max="8793" width="10" style="71" customWidth="1"/>
    <col min="8794" max="8801" width="9.25" style="71" customWidth="1"/>
    <col min="8802" max="8802" width="10" style="71" customWidth="1"/>
    <col min="8803" max="8808" width="12.33203125" style="71" customWidth="1"/>
    <col min="8809" max="8809" width="10" style="71" customWidth="1"/>
    <col min="8810" max="8815" width="9.1640625" style="71" customWidth="1"/>
    <col min="8816" max="8818" width="10" style="71" customWidth="1"/>
    <col min="8819" max="8828" width="7.33203125" style="71" customWidth="1"/>
    <col min="8829" max="8829" width="10" style="71" customWidth="1"/>
    <col min="8830" max="8831" width="8.1640625" style="71" customWidth="1"/>
    <col min="8832" max="8832" width="8.75" style="71" customWidth="1"/>
    <col min="8833" max="8837" width="8.1640625" style="71" customWidth="1"/>
    <col min="8838" max="8838" width="8.75" style="71" customWidth="1"/>
    <col min="8839" max="9028" width="9" style="71"/>
    <col min="9029" max="9029" width="3" style="71" bestFit="1" customWidth="1"/>
    <col min="9030" max="9030" width="10" style="71" customWidth="1"/>
    <col min="9031" max="9031" width="9.75" style="71" bestFit="1" customWidth="1"/>
    <col min="9032" max="9032" width="7.83203125" style="71" customWidth="1"/>
    <col min="9033" max="9036" width="8.1640625" style="71" customWidth="1"/>
    <col min="9037" max="9040" width="6.83203125" style="71" customWidth="1"/>
    <col min="9041" max="9041" width="10" style="71" customWidth="1"/>
    <col min="9042" max="9048" width="10.6640625" style="71" customWidth="1"/>
    <col min="9049" max="9049" width="10" style="71" customWidth="1"/>
    <col min="9050" max="9057" width="9.25" style="71" customWidth="1"/>
    <col min="9058" max="9058" width="10" style="71" customWidth="1"/>
    <col min="9059" max="9064" width="12.33203125" style="71" customWidth="1"/>
    <col min="9065" max="9065" width="10" style="71" customWidth="1"/>
    <col min="9066" max="9071" width="9.1640625" style="71" customWidth="1"/>
    <col min="9072" max="9074" width="10" style="71" customWidth="1"/>
    <col min="9075" max="9084" width="7.33203125" style="71" customWidth="1"/>
    <col min="9085" max="9085" width="10" style="71" customWidth="1"/>
    <col min="9086" max="9087" width="8.1640625" style="71" customWidth="1"/>
    <col min="9088" max="9088" width="8.75" style="71" customWidth="1"/>
    <col min="9089" max="9093" width="8.1640625" style="71" customWidth="1"/>
    <col min="9094" max="9094" width="8.75" style="71" customWidth="1"/>
    <col min="9095" max="9284" width="9" style="71"/>
    <col min="9285" max="9285" width="3" style="71" bestFit="1" customWidth="1"/>
    <col min="9286" max="9286" width="10" style="71" customWidth="1"/>
    <col min="9287" max="9287" width="9.75" style="71" bestFit="1" customWidth="1"/>
    <col min="9288" max="9288" width="7.83203125" style="71" customWidth="1"/>
    <col min="9289" max="9292" width="8.1640625" style="71" customWidth="1"/>
    <col min="9293" max="9296" width="6.83203125" style="71" customWidth="1"/>
    <col min="9297" max="9297" width="10" style="71" customWidth="1"/>
    <col min="9298" max="9304" width="10.6640625" style="71" customWidth="1"/>
    <col min="9305" max="9305" width="10" style="71" customWidth="1"/>
    <col min="9306" max="9313" width="9.25" style="71" customWidth="1"/>
    <col min="9314" max="9314" width="10" style="71" customWidth="1"/>
    <col min="9315" max="9320" width="12.33203125" style="71" customWidth="1"/>
    <col min="9321" max="9321" width="10" style="71" customWidth="1"/>
    <col min="9322" max="9327" width="9.1640625" style="71" customWidth="1"/>
    <col min="9328" max="9330" width="10" style="71" customWidth="1"/>
    <col min="9331" max="9340" width="7.33203125" style="71" customWidth="1"/>
    <col min="9341" max="9341" width="10" style="71" customWidth="1"/>
    <col min="9342" max="9343" width="8.1640625" style="71" customWidth="1"/>
    <col min="9344" max="9344" width="8.75" style="71" customWidth="1"/>
    <col min="9345" max="9349" width="8.1640625" style="71" customWidth="1"/>
    <col min="9350" max="9350" width="8.75" style="71" customWidth="1"/>
    <col min="9351" max="9540" width="9" style="71"/>
    <col min="9541" max="9541" width="3" style="71" bestFit="1" customWidth="1"/>
    <col min="9542" max="9542" width="10" style="71" customWidth="1"/>
    <col min="9543" max="9543" width="9.75" style="71" bestFit="1" customWidth="1"/>
    <col min="9544" max="9544" width="7.83203125" style="71" customWidth="1"/>
    <col min="9545" max="9548" width="8.1640625" style="71" customWidth="1"/>
    <col min="9549" max="9552" width="6.83203125" style="71" customWidth="1"/>
    <col min="9553" max="9553" width="10" style="71" customWidth="1"/>
    <col min="9554" max="9560" width="10.6640625" style="71" customWidth="1"/>
    <col min="9561" max="9561" width="10" style="71" customWidth="1"/>
    <col min="9562" max="9569" width="9.25" style="71" customWidth="1"/>
    <col min="9570" max="9570" width="10" style="71" customWidth="1"/>
    <col min="9571" max="9576" width="12.33203125" style="71" customWidth="1"/>
    <col min="9577" max="9577" width="10" style="71" customWidth="1"/>
    <col min="9578" max="9583" width="9.1640625" style="71" customWidth="1"/>
    <col min="9584" max="9586" width="10" style="71" customWidth="1"/>
    <col min="9587" max="9596" width="7.33203125" style="71" customWidth="1"/>
    <col min="9597" max="9597" width="10" style="71" customWidth="1"/>
    <col min="9598" max="9599" width="8.1640625" style="71" customWidth="1"/>
    <col min="9600" max="9600" width="8.75" style="71" customWidth="1"/>
    <col min="9601" max="9605" width="8.1640625" style="71" customWidth="1"/>
    <col min="9606" max="9606" width="8.75" style="71" customWidth="1"/>
    <col min="9607" max="9796" width="9" style="71"/>
    <col min="9797" max="9797" width="3" style="71" bestFit="1" customWidth="1"/>
    <col min="9798" max="9798" width="10" style="71" customWidth="1"/>
    <col min="9799" max="9799" width="9.75" style="71" bestFit="1" customWidth="1"/>
    <col min="9800" max="9800" width="7.83203125" style="71" customWidth="1"/>
    <col min="9801" max="9804" width="8.1640625" style="71" customWidth="1"/>
    <col min="9805" max="9808" width="6.83203125" style="71" customWidth="1"/>
    <col min="9809" max="9809" width="10" style="71" customWidth="1"/>
    <col min="9810" max="9816" width="10.6640625" style="71" customWidth="1"/>
    <col min="9817" max="9817" width="10" style="71" customWidth="1"/>
    <col min="9818" max="9825" width="9.25" style="71" customWidth="1"/>
    <col min="9826" max="9826" width="10" style="71" customWidth="1"/>
    <col min="9827" max="9832" width="12.33203125" style="71" customWidth="1"/>
    <col min="9833" max="9833" width="10" style="71" customWidth="1"/>
    <col min="9834" max="9839" width="9.1640625" style="71" customWidth="1"/>
    <col min="9840" max="9842" width="10" style="71" customWidth="1"/>
    <col min="9843" max="9852" width="7.33203125" style="71" customWidth="1"/>
    <col min="9853" max="9853" width="10" style="71" customWidth="1"/>
    <col min="9854" max="9855" width="8.1640625" style="71" customWidth="1"/>
    <col min="9856" max="9856" width="8.75" style="71" customWidth="1"/>
    <col min="9857" max="9861" width="8.1640625" style="71" customWidth="1"/>
    <col min="9862" max="9862" width="8.75" style="71" customWidth="1"/>
    <col min="9863" max="10052" width="9" style="71"/>
    <col min="10053" max="10053" width="3" style="71" bestFit="1" customWidth="1"/>
    <col min="10054" max="10054" width="10" style="71" customWidth="1"/>
    <col min="10055" max="10055" width="9.75" style="71" bestFit="1" customWidth="1"/>
    <col min="10056" max="10056" width="7.83203125" style="71" customWidth="1"/>
    <col min="10057" max="10060" width="8.1640625" style="71" customWidth="1"/>
    <col min="10061" max="10064" width="6.83203125" style="71" customWidth="1"/>
    <col min="10065" max="10065" width="10" style="71" customWidth="1"/>
    <col min="10066" max="10072" width="10.6640625" style="71" customWidth="1"/>
    <col min="10073" max="10073" width="10" style="71" customWidth="1"/>
    <col min="10074" max="10081" width="9.25" style="71" customWidth="1"/>
    <col min="10082" max="10082" width="10" style="71" customWidth="1"/>
    <col min="10083" max="10088" width="12.33203125" style="71" customWidth="1"/>
    <col min="10089" max="10089" width="10" style="71" customWidth="1"/>
    <col min="10090" max="10095" width="9.1640625" style="71" customWidth="1"/>
    <col min="10096" max="10098" width="10" style="71" customWidth="1"/>
    <col min="10099" max="10108" width="7.33203125" style="71" customWidth="1"/>
    <col min="10109" max="10109" width="10" style="71" customWidth="1"/>
    <col min="10110" max="10111" width="8.1640625" style="71" customWidth="1"/>
    <col min="10112" max="10112" width="8.75" style="71" customWidth="1"/>
    <col min="10113" max="10117" width="8.1640625" style="71" customWidth="1"/>
    <col min="10118" max="10118" width="8.75" style="71" customWidth="1"/>
    <col min="10119" max="10308" width="9" style="71"/>
    <col min="10309" max="10309" width="3" style="71" bestFit="1" customWidth="1"/>
    <col min="10310" max="10310" width="10" style="71" customWidth="1"/>
    <col min="10311" max="10311" width="9.75" style="71" bestFit="1" customWidth="1"/>
    <col min="10312" max="10312" width="7.83203125" style="71" customWidth="1"/>
    <col min="10313" max="10316" width="8.1640625" style="71" customWidth="1"/>
    <col min="10317" max="10320" width="6.83203125" style="71" customWidth="1"/>
    <col min="10321" max="10321" width="10" style="71" customWidth="1"/>
    <col min="10322" max="10328" width="10.6640625" style="71" customWidth="1"/>
    <col min="10329" max="10329" width="10" style="71" customWidth="1"/>
    <col min="10330" max="10337" width="9.25" style="71" customWidth="1"/>
    <col min="10338" max="10338" width="10" style="71" customWidth="1"/>
    <col min="10339" max="10344" width="12.33203125" style="71" customWidth="1"/>
    <col min="10345" max="10345" width="10" style="71" customWidth="1"/>
    <col min="10346" max="10351" width="9.1640625" style="71" customWidth="1"/>
    <col min="10352" max="10354" width="10" style="71" customWidth="1"/>
    <col min="10355" max="10364" width="7.33203125" style="71" customWidth="1"/>
    <col min="10365" max="10365" width="10" style="71" customWidth="1"/>
    <col min="10366" max="10367" width="8.1640625" style="71" customWidth="1"/>
    <col min="10368" max="10368" width="8.75" style="71" customWidth="1"/>
    <col min="10369" max="10373" width="8.1640625" style="71" customWidth="1"/>
    <col min="10374" max="10374" width="8.75" style="71" customWidth="1"/>
    <col min="10375" max="10564" width="9" style="71"/>
    <col min="10565" max="10565" width="3" style="71" bestFit="1" customWidth="1"/>
    <col min="10566" max="10566" width="10" style="71" customWidth="1"/>
    <col min="10567" max="10567" width="9.75" style="71" bestFit="1" customWidth="1"/>
    <col min="10568" max="10568" width="7.83203125" style="71" customWidth="1"/>
    <col min="10569" max="10572" width="8.1640625" style="71" customWidth="1"/>
    <col min="10573" max="10576" width="6.83203125" style="71" customWidth="1"/>
    <col min="10577" max="10577" width="10" style="71" customWidth="1"/>
    <col min="10578" max="10584" width="10.6640625" style="71" customWidth="1"/>
    <col min="10585" max="10585" width="10" style="71" customWidth="1"/>
    <col min="10586" max="10593" width="9.25" style="71" customWidth="1"/>
    <col min="10594" max="10594" width="10" style="71" customWidth="1"/>
    <col min="10595" max="10600" width="12.33203125" style="71" customWidth="1"/>
    <col min="10601" max="10601" width="10" style="71" customWidth="1"/>
    <col min="10602" max="10607" width="9.1640625" style="71" customWidth="1"/>
    <col min="10608" max="10610" width="10" style="71" customWidth="1"/>
    <col min="10611" max="10620" width="7.33203125" style="71" customWidth="1"/>
    <col min="10621" max="10621" width="10" style="71" customWidth="1"/>
    <col min="10622" max="10623" width="8.1640625" style="71" customWidth="1"/>
    <col min="10624" max="10624" width="8.75" style="71" customWidth="1"/>
    <col min="10625" max="10629" width="8.1640625" style="71" customWidth="1"/>
    <col min="10630" max="10630" width="8.75" style="71" customWidth="1"/>
    <col min="10631" max="10820" width="9" style="71"/>
    <col min="10821" max="10821" width="3" style="71" bestFit="1" customWidth="1"/>
    <col min="10822" max="10822" width="10" style="71" customWidth="1"/>
    <col min="10823" max="10823" width="9.75" style="71" bestFit="1" customWidth="1"/>
    <col min="10824" max="10824" width="7.83203125" style="71" customWidth="1"/>
    <col min="10825" max="10828" width="8.1640625" style="71" customWidth="1"/>
    <col min="10829" max="10832" width="6.83203125" style="71" customWidth="1"/>
    <col min="10833" max="10833" width="10" style="71" customWidth="1"/>
    <col min="10834" max="10840" width="10.6640625" style="71" customWidth="1"/>
    <col min="10841" max="10841" width="10" style="71" customWidth="1"/>
    <col min="10842" max="10849" width="9.25" style="71" customWidth="1"/>
    <col min="10850" max="10850" width="10" style="71" customWidth="1"/>
    <col min="10851" max="10856" width="12.33203125" style="71" customWidth="1"/>
    <col min="10857" max="10857" width="10" style="71" customWidth="1"/>
    <col min="10858" max="10863" width="9.1640625" style="71" customWidth="1"/>
    <col min="10864" max="10866" width="10" style="71" customWidth="1"/>
    <col min="10867" max="10876" width="7.33203125" style="71" customWidth="1"/>
    <col min="10877" max="10877" width="10" style="71" customWidth="1"/>
    <col min="10878" max="10879" width="8.1640625" style="71" customWidth="1"/>
    <col min="10880" max="10880" width="8.75" style="71" customWidth="1"/>
    <col min="10881" max="10885" width="8.1640625" style="71" customWidth="1"/>
    <col min="10886" max="10886" width="8.75" style="71" customWidth="1"/>
    <col min="10887" max="11076" width="9" style="71"/>
    <col min="11077" max="11077" width="3" style="71" bestFit="1" customWidth="1"/>
    <col min="11078" max="11078" width="10" style="71" customWidth="1"/>
    <col min="11079" max="11079" width="9.75" style="71" bestFit="1" customWidth="1"/>
    <col min="11080" max="11080" width="7.83203125" style="71" customWidth="1"/>
    <col min="11081" max="11084" width="8.1640625" style="71" customWidth="1"/>
    <col min="11085" max="11088" width="6.83203125" style="71" customWidth="1"/>
    <col min="11089" max="11089" width="10" style="71" customWidth="1"/>
    <col min="11090" max="11096" width="10.6640625" style="71" customWidth="1"/>
    <col min="11097" max="11097" width="10" style="71" customWidth="1"/>
    <col min="11098" max="11105" width="9.25" style="71" customWidth="1"/>
    <col min="11106" max="11106" width="10" style="71" customWidth="1"/>
    <col min="11107" max="11112" width="12.33203125" style="71" customWidth="1"/>
    <col min="11113" max="11113" width="10" style="71" customWidth="1"/>
    <col min="11114" max="11119" width="9.1640625" style="71" customWidth="1"/>
    <col min="11120" max="11122" width="10" style="71" customWidth="1"/>
    <col min="11123" max="11132" width="7.33203125" style="71" customWidth="1"/>
    <col min="11133" max="11133" width="10" style="71" customWidth="1"/>
    <col min="11134" max="11135" width="8.1640625" style="71" customWidth="1"/>
    <col min="11136" max="11136" width="8.75" style="71" customWidth="1"/>
    <col min="11137" max="11141" width="8.1640625" style="71" customWidth="1"/>
    <col min="11142" max="11142" width="8.75" style="71" customWidth="1"/>
    <col min="11143" max="11332" width="9" style="71"/>
    <col min="11333" max="11333" width="3" style="71" bestFit="1" customWidth="1"/>
    <col min="11334" max="11334" width="10" style="71" customWidth="1"/>
    <col min="11335" max="11335" width="9.75" style="71" bestFit="1" customWidth="1"/>
    <col min="11336" max="11336" width="7.83203125" style="71" customWidth="1"/>
    <col min="11337" max="11340" width="8.1640625" style="71" customWidth="1"/>
    <col min="11341" max="11344" width="6.83203125" style="71" customWidth="1"/>
    <col min="11345" max="11345" width="10" style="71" customWidth="1"/>
    <col min="11346" max="11352" width="10.6640625" style="71" customWidth="1"/>
    <col min="11353" max="11353" width="10" style="71" customWidth="1"/>
    <col min="11354" max="11361" width="9.25" style="71" customWidth="1"/>
    <col min="11362" max="11362" width="10" style="71" customWidth="1"/>
    <col min="11363" max="11368" width="12.33203125" style="71" customWidth="1"/>
    <col min="11369" max="11369" width="10" style="71" customWidth="1"/>
    <col min="11370" max="11375" width="9.1640625" style="71" customWidth="1"/>
    <col min="11376" max="11378" width="10" style="71" customWidth="1"/>
    <col min="11379" max="11388" width="7.33203125" style="71" customWidth="1"/>
    <col min="11389" max="11389" width="10" style="71" customWidth="1"/>
    <col min="11390" max="11391" width="8.1640625" style="71" customWidth="1"/>
    <col min="11392" max="11392" width="8.75" style="71" customWidth="1"/>
    <col min="11393" max="11397" width="8.1640625" style="71" customWidth="1"/>
    <col min="11398" max="11398" width="8.75" style="71" customWidth="1"/>
    <col min="11399" max="11588" width="9" style="71"/>
    <col min="11589" max="11589" width="3" style="71" bestFit="1" customWidth="1"/>
    <col min="11590" max="11590" width="10" style="71" customWidth="1"/>
    <col min="11591" max="11591" width="9.75" style="71" bestFit="1" customWidth="1"/>
    <col min="11592" max="11592" width="7.83203125" style="71" customWidth="1"/>
    <col min="11593" max="11596" width="8.1640625" style="71" customWidth="1"/>
    <col min="11597" max="11600" width="6.83203125" style="71" customWidth="1"/>
    <col min="11601" max="11601" width="10" style="71" customWidth="1"/>
    <col min="11602" max="11608" width="10.6640625" style="71" customWidth="1"/>
    <col min="11609" max="11609" width="10" style="71" customWidth="1"/>
    <col min="11610" max="11617" width="9.25" style="71" customWidth="1"/>
    <col min="11618" max="11618" width="10" style="71" customWidth="1"/>
    <col min="11619" max="11624" width="12.33203125" style="71" customWidth="1"/>
    <col min="11625" max="11625" width="10" style="71" customWidth="1"/>
    <col min="11626" max="11631" width="9.1640625" style="71" customWidth="1"/>
    <col min="11632" max="11634" width="10" style="71" customWidth="1"/>
    <col min="11635" max="11644" width="7.33203125" style="71" customWidth="1"/>
    <col min="11645" max="11645" width="10" style="71" customWidth="1"/>
    <col min="11646" max="11647" width="8.1640625" style="71" customWidth="1"/>
    <col min="11648" max="11648" width="8.75" style="71" customWidth="1"/>
    <col min="11649" max="11653" width="8.1640625" style="71" customWidth="1"/>
    <col min="11654" max="11654" width="8.75" style="71" customWidth="1"/>
    <col min="11655" max="11844" width="9" style="71"/>
    <col min="11845" max="11845" width="3" style="71" bestFit="1" customWidth="1"/>
    <col min="11846" max="11846" width="10" style="71" customWidth="1"/>
    <col min="11847" max="11847" width="9.75" style="71" bestFit="1" customWidth="1"/>
    <col min="11848" max="11848" width="7.83203125" style="71" customWidth="1"/>
    <col min="11849" max="11852" width="8.1640625" style="71" customWidth="1"/>
    <col min="11853" max="11856" width="6.83203125" style="71" customWidth="1"/>
    <col min="11857" max="11857" width="10" style="71" customWidth="1"/>
    <col min="11858" max="11864" width="10.6640625" style="71" customWidth="1"/>
    <col min="11865" max="11865" width="10" style="71" customWidth="1"/>
    <col min="11866" max="11873" width="9.25" style="71" customWidth="1"/>
    <col min="11874" max="11874" width="10" style="71" customWidth="1"/>
    <col min="11875" max="11880" width="12.33203125" style="71" customWidth="1"/>
    <col min="11881" max="11881" width="10" style="71" customWidth="1"/>
    <col min="11882" max="11887" width="9.1640625" style="71" customWidth="1"/>
    <col min="11888" max="11890" width="10" style="71" customWidth="1"/>
    <col min="11891" max="11900" width="7.33203125" style="71" customWidth="1"/>
    <col min="11901" max="11901" width="10" style="71" customWidth="1"/>
    <col min="11902" max="11903" width="8.1640625" style="71" customWidth="1"/>
    <col min="11904" max="11904" width="8.75" style="71" customWidth="1"/>
    <col min="11905" max="11909" width="8.1640625" style="71" customWidth="1"/>
    <col min="11910" max="11910" width="8.75" style="71" customWidth="1"/>
    <col min="11911" max="12100" width="9" style="71"/>
    <col min="12101" max="12101" width="3" style="71" bestFit="1" customWidth="1"/>
    <col min="12102" max="12102" width="10" style="71" customWidth="1"/>
    <col min="12103" max="12103" width="9.75" style="71" bestFit="1" customWidth="1"/>
    <col min="12104" max="12104" width="7.83203125" style="71" customWidth="1"/>
    <col min="12105" max="12108" width="8.1640625" style="71" customWidth="1"/>
    <col min="12109" max="12112" width="6.83203125" style="71" customWidth="1"/>
    <col min="12113" max="12113" width="10" style="71" customWidth="1"/>
    <col min="12114" max="12120" width="10.6640625" style="71" customWidth="1"/>
    <col min="12121" max="12121" width="10" style="71" customWidth="1"/>
    <col min="12122" max="12129" width="9.25" style="71" customWidth="1"/>
    <col min="12130" max="12130" width="10" style="71" customWidth="1"/>
    <col min="12131" max="12136" width="12.33203125" style="71" customWidth="1"/>
    <col min="12137" max="12137" width="10" style="71" customWidth="1"/>
    <col min="12138" max="12143" width="9.1640625" style="71" customWidth="1"/>
    <col min="12144" max="12146" width="10" style="71" customWidth="1"/>
    <col min="12147" max="12156" width="7.33203125" style="71" customWidth="1"/>
    <col min="12157" max="12157" width="10" style="71" customWidth="1"/>
    <col min="12158" max="12159" width="8.1640625" style="71" customWidth="1"/>
    <col min="12160" max="12160" width="8.75" style="71" customWidth="1"/>
    <col min="12161" max="12165" width="8.1640625" style="71" customWidth="1"/>
    <col min="12166" max="12166" width="8.75" style="71" customWidth="1"/>
    <col min="12167" max="12356" width="9" style="71"/>
    <col min="12357" max="12357" width="3" style="71" bestFit="1" customWidth="1"/>
    <col min="12358" max="12358" width="10" style="71" customWidth="1"/>
    <col min="12359" max="12359" width="9.75" style="71" bestFit="1" customWidth="1"/>
    <col min="12360" max="12360" width="7.83203125" style="71" customWidth="1"/>
    <col min="12361" max="12364" width="8.1640625" style="71" customWidth="1"/>
    <col min="12365" max="12368" width="6.83203125" style="71" customWidth="1"/>
    <col min="12369" max="12369" width="10" style="71" customWidth="1"/>
    <col min="12370" max="12376" width="10.6640625" style="71" customWidth="1"/>
    <col min="12377" max="12377" width="10" style="71" customWidth="1"/>
    <col min="12378" max="12385" width="9.25" style="71" customWidth="1"/>
    <col min="12386" max="12386" width="10" style="71" customWidth="1"/>
    <col min="12387" max="12392" width="12.33203125" style="71" customWidth="1"/>
    <col min="12393" max="12393" width="10" style="71" customWidth="1"/>
    <col min="12394" max="12399" width="9.1640625" style="71" customWidth="1"/>
    <col min="12400" max="12402" width="10" style="71" customWidth="1"/>
    <col min="12403" max="12412" width="7.33203125" style="71" customWidth="1"/>
    <col min="12413" max="12413" width="10" style="71" customWidth="1"/>
    <col min="12414" max="12415" width="8.1640625" style="71" customWidth="1"/>
    <col min="12416" max="12416" width="8.75" style="71" customWidth="1"/>
    <col min="12417" max="12421" width="8.1640625" style="71" customWidth="1"/>
    <col min="12422" max="12422" width="8.75" style="71" customWidth="1"/>
    <col min="12423" max="12612" width="9" style="71"/>
    <col min="12613" max="12613" width="3" style="71" bestFit="1" customWidth="1"/>
    <col min="12614" max="12614" width="10" style="71" customWidth="1"/>
    <col min="12615" max="12615" width="9.75" style="71" bestFit="1" customWidth="1"/>
    <col min="12616" max="12616" width="7.83203125" style="71" customWidth="1"/>
    <col min="12617" max="12620" width="8.1640625" style="71" customWidth="1"/>
    <col min="12621" max="12624" width="6.83203125" style="71" customWidth="1"/>
    <col min="12625" max="12625" width="10" style="71" customWidth="1"/>
    <col min="12626" max="12632" width="10.6640625" style="71" customWidth="1"/>
    <col min="12633" max="12633" width="10" style="71" customWidth="1"/>
    <col min="12634" max="12641" width="9.25" style="71" customWidth="1"/>
    <col min="12642" max="12642" width="10" style="71" customWidth="1"/>
    <col min="12643" max="12648" width="12.33203125" style="71" customWidth="1"/>
    <col min="12649" max="12649" width="10" style="71" customWidth="1"/>
    <col min="12650" max="12655" width="9.1640625" style="71" customWidth="1"/>
    <col min="12656" max="12658" width="10" style="71" customWidth="1"/>
    <col min="12659" max="12668" width="7.33203125" style="71" customWidth="1"/>
    <col min="12669" max="12669" width="10" style="71" customWidth="1"/>
    <col min="12670" max="12671" width="8.1640625" style="71" customWidth="1"/>
    <col min="12672" max="12672" width="8.75" style="71" customWidth="1"/>
    <col min="12673" max="12677" width="8.1640625" style="71" customWidth="1"/>
    <col min="12678" max="12678" width="8.75" style="71" customWidth="1"/>
    <col min="12679" max="12868" width="9" style="71"/>
    <col min="12869" max="12869" width="3" style="71" bestFit="1" customWidth="1"/>
    <col min="12870" max="12870" width="10" style="71" customWidth="1"/>
    <col min="12871" max="12871" width="9.75" style="71" bestFit="1" customWidth="1"/>
    <col min="12872" max="12872" width="7.83203125" style="71" customWidth="1"/>
    <col min="12873" max="12876" width="8.1640625" style="71" customWidth="1"/>
    <col min="12877" max="12880" width="6.83203125" style="71" customWidth="1"/>
    <col min="12881" max="12881" width="10" style="71" customWidth="1"/>
    <col min="12882" max="12888" width="10.6640625" style="71" customWidth="1"/>
    <col min="12889" max="12889" width="10" style="71" customWidth="1"/>
    <col min="12890" max="12897" width="9.25" style="71" customWidth="1"/>
    <col min="12898" max="12898" width="10" style="71" customWidth="1"/>
    <col min="12899" max="12904" width="12.33203125" style="71" customWidth="1"/>
    <col min="12905" max="12905" width="10" style="71" customWidth="1"/>
    <col min="12906" max="12911" width="9.1640625" style="71" customWidth="1"/>
    <col min="12912" max="12914" width="10" style="71" customWidth="1"/>
    <col min="12915" max="12924" width="7.33203125" style="71" customWidth="1"/>
    <col min="12925" max="12925" width="10" style="71" customWidth="1"/>
    <col min="12926" max="12927" width="8.1640625" style="71" customWidth="1"/>
    <col min="12928" max="12928" width="8.75" style="71" customWidth="1"/>
    <col min="12929" max="12933" width="8.1640625" style="71" customWidth="1"/>
    <col min="12934" max="12934" width="8.75" style="71" customWidth="1"/>
    <col min="12935" max="13124" width="9" style="71"/>
    <col min="13125" max="13125" width="3" style="71" bestFit="1" customWidth="1"/>
    <col min="13126" max="13126" width="10" style="71" customWidth="1"/>
    <col min="13127" max="13127" width="9.75" style="71" bestFit="1" customWidth="1"/>
    <col min="13128" max="13128" width="7.83203125" style="71" customWidth="1"/>
    <col min="13129" max="13132" width="8.1640625" style="71" customWidth="1"/>
    <col min="13133" max="13136" width="6.83203125" style="71" customWidth="1"/>
    <col min="13137" max="13137" width="10" style="71" customWidth="1"/>
    <col min="13138" max="13144" width="10.6640625" style="71" customWidth="1"/>
    <col min="13145" max="13145" width="10" style="71" customWidth="1"/>
    <col min="13146" max="13153" width="9.25" style="71" customWidth="1"/>
    <col min="13154" max="13154" width="10" style="71" customWidth="1"/>
    <col min="13155" max="13160" width="12.33203125" style="71" customWidth="1"/>
    <col min="13161" max="13161" width="10" style="71" customWidth="1"/>
    <col min="13162" max="13167" width="9.1640625" style="71" customWidth="1"/>
    <col min="13168" max="13170" width="10" style="71" customWidth="1"/>
    <col min="13171" max="13180" width="7.33203125" style="71" customWidth="1"/>
    <col min="13181" max="13181" width="10" style="71" customWidth="1"/>
    <col min="13182" max="13183" width="8.1640625" style="71" customWidth="1"/>
    <col min="13184" max="13184" width="8.75" style="71" customWidth="1"/>
    <col min="13185" max="13189" width="8.1640625" style="71" customWidth="1"/>
    <col min="13190" max="13190" width="8.75" style="71" customWidth="1"/>
    <col min="13191" max="13380" width="9" style="71"/>
    <col min="13381" max="13381" width="3" style="71" bestFit="1" customWidth="1"/>
    <col min="13382" max="13382" width="10" style="71" customWidth="1"/>
    <col min="13383" max="13383" width="9.75" style="71" bestFit="1" customWidth="1"/>
    <col min="13384" max="13384" width="7.83203125" style="71" customWidth="1"/>
    <col min="13385" max="13388" width="8.1640625" style="71" customWidth="1"/>
    <col min="13389" max="13392" width="6.83203125" style="71" customWidth="1"/>
    <col min="13393" max="13393" width="10" style="71" customWidth="1"/>
    <col min="13394" max="13400" width="10.6640625" style="71" customWidth="1"/>
    <col min="13401" max="13401" width="10" style="71" customWidth="1"/>
    <col min="13402" max="13409" width="9.25" style="71" customWidth="1"/>
    <col min="13410" max="13410" width="10" style="71" customWidth="1"/>
    <col min="13411" max="13416" width="12.33203125" style="71" customWidth="1"/>
    <col min="13417" max="13417" width="10" style="71" customWidth="1"/>
    <col min="13418" max="13423" width="9.1640625" style="71" customWidth="1"/>
    <col min="13424" max="13426" width="10" style="71" customWidth="1"/>
    <col min="13427" max="13436" width="7.33203125" style="71" customWidth="1"/>
    <col min="13437" max="13437" width="10" style="71" customWidth="1"/>
    <col min="13438" max="13439" width="8.1640625" style="71" customWidth="1"/>
    <col min="13440" max="13440" width="8.75" style="71" customWidth="1"/>
    <col min="13441" max="13445" width="8.1640625" style="71" customWidth="1"/>
    <col min="13446" max="13446" width="8.75" style="71" customWidth="1"/>
    <col min="13447" max="13636" width="9" style="71"/>
    <col min="13637" max="13637" width="3" style="71" bestFit="1" customWidth="1"/>
    <col min="13638" max="13638" width="10" style="71" customWidth="1"/>
    <col min="13639" max="13639" width="9.75" style="71" bestFit="1" customWidth="1"/>
    <col min="13640" max="13640" width="7.83203125" style="71" customWidth="1"/>
    <col min="13641" max="13644" width="8.1640625" style="71" customWidth="1"/>
    <col min="13645" max="13648" width="6.83203125" style="71" customWidth="1"/>
    <col min="13649" max="13649" width="10" style="71" customWidth="1"/>
    <col min="13650" max="13656" width="10.6640625" style="71" customWidth="1"/>
    <col min="13657" max="13657" width="10" style="71" customWidth="1"/>
    <col min="13658" max="13665" width="9.25" style="71" customWidth="1"/>
    <col min="13666" max="13666" width="10" style="71" customWidth="1"/>
    <col min="13667" max="13672" width="12.33203125" style="71" customWidth="1"/>
    <col min="13673" max="13673" width="10" style="71" customWidth="1"/>
    <col min="13674" max="13679" width="9.1640625" style="71" customWidth="1"/>
    <col min="13680" max="13682" width="10" style="71" customWidth="1"/>
    <col min="13683" max="13692" width="7.33203125" style="71" customWidth="1"/>
    <col min="13693" max="13693" width="10" style="71" customWidth="1"/>
    <col min="13694" max="13695" width="8.1640625" style="71" customWidth="1"/>
    <col min="13696" max="13696" width="8.75" style="71" customWidth="1"/>
    <col min="13697" max="13701" width="8.1640625" style="71" customWidth="1"/>
    <col min="13702" max="13702" width="8.75" style="71" customWidth="1"/>
    <col min="13703" max="13892" width="9" style="71"/>
    <col min="13893" max="13893" width="3" style="71" bestFit="1" customWidth="1"/>
    <col min="13894" max="13894" width="10" style="71" customWidth="1"/>
    <col min="13895" max="13895" width="9.75" style="71" bestFit="1" customWidth="1"/>
    <col min="13896" max="13896" width="7.83203125" style="71" customWidth="1"/>
    <col min="13897" max="13900" width="8.1640625" style="71" customWidth="1"/>
    <col min="13901" max="13904" width="6.83203125" style="71" customWidth="1"/>
    <col min="13905" max="13905" width="10" style="71" customWidth="1"/>
    <col min="13906" max="13912" width="10.6640625" style="71" customWidth="1"/>
    <col min="13913" max="13913" width="10" style="71" customWidth="1"/>
    <col min="13914" max="13921" width="9.25" style="71" customWidth="1"/>
    <col min="13922" max="13922" width="10" style="71" customWidth="1"/>
    <col min="13923" max="13928" width="12.33203125" style="71" customWidth="1"/>
    <col min="13929" max="13929" width="10" style="71" customWidth="1"/>
    <col min="13930" max="13935" width="9.1640625" style="71" customWidth="1"/>
    <col min="13936" max="13938" width="10" style="71" customWidth="1"/>
    <col min="13939" max="13948" width="7.33203125" style="71" customWidth="1"/>
    <col min="13949" max="13949" width="10" style="71" customWidth="1"/>
    <col min="13950" max="13951" width="8.1640625" style="71" customWidth="1"/>
    <col min="13952" max="13952" width="8.75" style="71" customWidth="1"/>
    <col min="13953" max="13957" width="8.1640625" style="71" customWidth="1"/>
    <col min="13958" max="13958" width="8.75" style="71" customWidth="1"/>
    <col min="13959" max="14148" width="9" style="71"/>
    <col min="14149" max="14149" width="3" style="71" bestFit="1" customWidth="1"/>
    <col min="14150" max="14150" width="10" style="71" customWidth="1"/>
    <col min="14151" max="14151" width="9.75" style="71" bestFit="1" customWidth="1"/>
    <col min="14152" max="14152" width="7.83203125" style="71" customWidth="1"/>
    <col min="14153" max="14156" width="8.1640625" style="71" customWidth="1"/>
    <col min="14157" max="14160" width="6.83203125" style="71" customWidth="1"/>
    <col min="14161" max="14161" width="10" style="71" customWidth="1"/>
    <col min="14162" max="14168" width="10.6640625" style="71" customWidth="1"/>
    <col min="14169" max="14169" width="10" style="71" customWidth="1"/>
    <col min="14170" max="14177" width="9.25" style="71" customWidth="1"/>
    <col min="14178" max="14178" width="10" style="71" customWidth="1"/>
    <col min="14179" max="14184" width="12.33203125" style="71" customWidth="1"/>
    <col min="14185" max="14185" width="10" style="71" customWidth="1"/>
    <col min="14186" max="14191" width="9.1640625" style="71" customWidth="1"/>
    <col min="14192" max="14194" width="10" style="71" customWidth="1"/>
    <col min="14195" max="14204" width="7.33203125" style="71" customWidth="1"/>
    <col min="14205" max="14205" width="10" style="71" customWidth="1"/>
    <col min="14206" max="14207" width="8.1640625" style="71" customWidth="1"/>
    <col min="14208" max="14208" width="8.75" style="71" customWidth="1"/>
    <col min="14209" max="14213" width="8.1640625" style="71" customWidth="1"/>
    <col min="14214" max="14214" width="8.75" style="71" customWidth="1"/>
    <col min="14215" max="14404" width="9" style="71"/>
    <col min="14405" max="14405" width="3" style="71" bestFit="1" customWidth="1"/>
    <col min="14406" max="14406" width="10" style="71" customWidth="1"/>
    <col min="14407" max="14407" width="9.75" style="71" bestFit="1" customWidth="1"/>
    <col min="14408" max="14408" width="7.83203125" style="71" customWidth="1"/>
    <col min="14409" max="14412" width="8.1640625" style="71" customWidth="1"/>
    <col min="14413" max="14416" width="6.83203125" style="71" customWidth="1"/>
    <col min="14417" max="14417" width="10" style="71" customWidth="1"/>
    <col min="14418" max="14424" width="10.6640625" style="71" customWidth="1"/>
    <col min="14425" max="14425" width="10" style="71" customWidth="1"/>
    <col min="14426" max="14433" width="9.25" style="71" customWidth="1"/>
    <col min="14434" max="14434" width="10" style="71" customWidth="1"/>
    <col min="14435" max="14440" width="12.33203125" style="71" customWidth="1"/>
    <col min="14441" max="14441" width="10" style="71" customWidth="1"/>
    <col min="14442" max="14447" width="9.1640625" style="71" customWidth="1"/>
    <col min="14448" max="14450" width="10" style="71" customWidth="1"/>
    <col min="14451" max="14460" width="7.33203125" style="71" customWidth="1"/>
    <col min="14461" max="14461" width="10" style="71" customWidth="1"/>
    <col min="14462" max="14463" width="8.1640625" style="71" customWidth="1"/>
    <col min="14464" max="14464" width="8.75" style="71" customWidth="1"/>
    <col min="14465" max="14469" width="8.1640625" style="71" customWidth="1"/>
    <col min="14470" max="14470" width="8.75" style="71" customWidth="1"/>
    <col min="14471" max="16384" width="9" style="71"/>
  </cols>
  <sheetData>
    <row r="1" spans="1:67" ht="22.5" customHeight="1">
      <c r="A1" s="495" t="s">
        <v>230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495"/>
      <c r="U1" s="495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199"/>
      <c r="AL1" s="199"/>
      <c r="AM1" s="199"/>
      <c r="AN1" s="199"/>
      <c r="AO1" s="199"/>
      <c r="AP1" s="79"/>
      <c r="AQ1" s="79"/>
      <c r="AR1" s="79"/>
      <c r="AS1" s="79"/>
      <c r="AT1" s="79"/>
      <c r="AU1" s="79"/>
      <c r="AV1" s="79"/>
      <c r="AW1" s="79"/>
      <c r="AX1" s="495"/>
      <c r="AY1" s="495"/>
      <c r="AZ1" s="495"/>
      <c r="BA1" s="495"/>
      <c r="BB1" s="495"/>
      <c r="BC1" s="495"/>
      <c r="BD1" s="495"/>
      <c r="BE1" s="495"/>
      <c r="BF1" s="495"/>
      <c r="BG1" s="495"/>
      <c r="BH1" s="495"/>
      <c r="BI1" s="495"/>
      <c r="BJ1" s="495"/>
      <c r="BK1" s="495"/>
      <c r="BL1" s="495"/>
      <c r="BM1" s="495"/>
      <c r="BN1" s="495"/>
      <c r="BO1" s="495"/>
    </row>
    <row r="2" spans="1:67" ht="15" customHeight="1">
      <c r="A2" s="71" t="s">
        <v>615</v>
      </c>
    </row>
    <row r="3" spans="1:67" s="225" customFormat="1" ht="18.75" customHeight="1" thickBot="1">
      <c r="A3" s="275" t="s">
        <v>624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92" t="s">
        <v>231</v>
      </c>
      <c r="M3" s="275" t="str">
        <f>A3</f>
        <v>ア．令和６年度地方債発行額　（ア）市町村・普通会計</v>
      </c>
      <c r="N3" s="275"/>
      <c r="O3" s="275"/>
      <c r="P3" s="275"/>
      <c r="Q3" s="275"/>
      <c r="R3" s="275"/>
      <c r="S3" s="275"/>
      <c r="T3" s="275"/>
      <c r="U3" s="292" t="s">
        <v>231</v>
      </c>
      <c r="V3" s="275" t="str">
        <f>M3</f>
        <v>ア．令和６年度地方債発行額　（ア）市町村・普通会計</v>
      </c>
      <c r="W3" s="292"/>
      <c r="X3" s="275"/>
      <c r="Y3" s="275"/>
      <c r="Z3" s="275"/>
      <c r="AA3" s="275"/>
      <c r="AB3" s="275"/>
      <c r="AC3" s="275"/>
      <c r="AD3" s="275"/>
      <c r="AE3" s="292" t="s">
        <v>231</v>
      </c>
      <c r="AF3" s="275" t="str">
        <f>V3</f>
        <v>ア．令和６年度地方債発行額　（ア）市町村・普通会計</v>
      </c>
      <c r="AG3" s="275"/>
      <c r="AH3" s="275"/>
      <c r="AI3" s="293"/>
      <c r="AJ3" s="292"/>
      <c r="AK3" s="292"/>
      <c r="AL3" s="293"/>
      <c r="AM3" s="292" t="s">
        <v>231</v>
      </c>
      <c r="AN3" s="292"/>
      <c r="AO3" s="292"/>
      <c r="AP3" s="275" t="str">
        <f>AF3</f>
        <v>ア．令和６年度地方債発行額　（ア）市町村・普通会計</v>
      </c>
      <c r="AQ3" s="293"/>
      <c r="AR3" s="292"/>
      <c r="AS3" s="292"/>
      <c r="AT3" s="275"/>
      <c r="AU3" s="294"/>
      <c r="AV3" s="294"/>
      <c r="AW3" s="292" t="s">
        <v>231</v>
      </c>
      <c r="AX3" s="275" t="str">
        <f>AP3</f>
        <v>ア．令和６年度地方債発行額　（ア）市町村・普通会計</v>
      </c>
      <c r="AY3" s="294"/>
      <c r="AZ3" s="294"/>
      <c r="BA3" s="294"/>
      <c r="BB3" s="294"/>
      <c r="BC3" s="294"/>
      <c r="BD3" s="294"/>
      <c r="BE3" s="292" t="s">
        <v>231</v>
      </c>
      <c r="BF3" s="275" t="str">
        <f>AX3</f>
        <v>ア．令和６年度地方債発行額　（ア）市町村・普通会計</v>
      </c>
      <c r="BG3" s="294"/>
      <c r="BH3" s="294"/>
      <c r="BI3" s="294"/>
      <c r="BJ3" s="294"/>
      <c r="BK3" s="292"/>
      <c r="BL3" s="275"/>
      <c r="BM3" s="294"/>
      <c r="BN3" s="294"/>
      <c r="BO3" s="292" t="s">
        <v>231</v>
      </c>
    </row>
    <row r="4" spans="1:67" s="72" customFormat="1" ht="15" customHeight="1">
      <c r="A4" s="455" t="s">
        <v>232</v>
      </c>
      <c r="B4" s="458" t="s">
        <v>534</v>
      </c>
      <c r="C4" s="277"/>
      <c r="D4" s="467" t="s">
        <v>598</v>
      </c>
      <c r="E4" s="467" t="s">
        <v>233</v>
      </c>
      <c r="F4" s="461" t="s">
        <v>234</v>
      </c>
      <c r="G4" s="201"/>
      <c r="H4" s="277"/>
      <c r="I4" s="461" t="s">
        <v>531</v>
      </c>
      <c r="J4" s="201"/>
      <c r="K4" s="201"/>
      <c r="L4" s="295"/>
      <c r="M4" s="455" t="s">
        <v>232</v>
      </c>
      <c r="N4" s="464" t="s">
        <v>539</v>
      </c>
      <c r="O4" s="461" t="s">
        <v>537</v>
      </c>
      <c r="P4" s="296"/>
      <c r="Q4" s="297"/>
      <c r="R4" s="296"/>
      <c r="S4" s="296"/>
      <c r="T4" s="296"/>
      <c r="U4" s="298"/>
      <c r="V4" s="455" t="s">
        <v>232</v>
      </c>
      <c r="W4" s="458" t="s">
        <v>235</v>
      </c>
      <c r="X4" s="201"/>
      <c r="Y4" s="201"/>
      <c r="Z4" s="201"/>
      <c r="AA4" s="201"/>
      <c r="AB4" s="201"/>
      <c r="AC4" s="201"/>
      <c r="AD4" s="201"/>
      <c r="AE4" s="295"/>
      <c r="AF4" s="455" t="s">
        <v>232</v>
      </c>
      <c r="AG4" s="299"/>
      <c r="AH4" s="300"/>
      <c r="AI4" s="300"/>
      <c r="AJ4" s="201"/>
      <c r="AK4" s="201"/>
      <c r="AL4" s="201"/>
      <c r="AM4" s="201"/>
      <c r="AN4" s="201"/>
      <c r="AO4" s="295"/>
      <c r="AP4" s="455" t="s">
        <v>232</v>
      </c>
      <c r="AQ4" s="467" t="s">
        <v>236</v>
      </c>
      <c r="AR4" s="467" t="s">
        <v>237</v>
      </c>
      <c r="AS4" s="467" t="s">
        <v>238</v>
      </c>
      <c r="AT4" s="467" t="s">
        <v>239</v>
      </c>
      <c r="AU4" s="467" t="s">
        <v>240</v>
      </c>
      <c r="AV4" s="467" t="s">
        <v>241</v>
      </c>
      <c r="AW4" s="478" t="s">
        <v>242</v>
      </c>
      <c r="AX4" s="455" t="s">
        <v>232</v>
      </c>
      <c r="AY4" s="461" t="s">
        <v>544</v>
      </c>
      <c r="AZ4" s="201"/>
      <c r="BA4" s="264"/>
      <c r="BB4" s="467" t="s">
        <v>551</v>
      </c>
      <c r="BC4" s="490" t="s">
        <v>547</v>
      </c>
      <c r="BD4" s="490" t="s">
        <v>244</v>
      </c>
      <c r="BE4" s="491" t="s">
        <v>545</v>
      </c>
      <c r="BF4" s="455" t="s">
        <v>232</v>
      </c>
      <c r="BG4" s="490" t="s">
        <v>245</v>
      </c>
      <c r="BH4" s="490" t="s">
        <v>549</v>
      </c>
      <c r="BI4" s="467" t="s">
        <v>582</v>
      </c>
      <c r="BJ4" s="492" t="s">
        <v>607</v>
      </c>
      <c r="BK4" s="467" t="s">
        <v>550</v>
      </c>
      <c r="BL4" s="461" t="s">
        <v>247</v>
      </c>
      <c r="BM4" s="461" t="s">
        <v>604</v>
      </c>
      <c r="BN4" s="461" t="s">
        <v>248</v>
      </c>
      <c r="BO4" s="489" t="s">
        <v>249</v>
      </c>
    </row>
    <row r="5" spans="1:67" s="72" customFormat="1" ht="15" customHeight="1">
      <c r="A5" s="456"/>
      <c r="B5" s="459"/>
      <c r="C5" s="451" t="s">
        <v>533</v>
      </c>
      <c r="D5" s="468"/>
      <c r="E5" s="468"/>
      <c r="F5" s="468"/>
      <c r="G5" s="451" t="s">
        <v>250</v>
      </c>
      <c r="H5" s="451" t="s">
        <v>251</v>
      </c>
      <c r="I5" s="468"/>
      <c r="J5" s="451" t="s">
        <v>532</v>
      </c>
      <c r="K5" s="451" t="s">
        <v>535</v>
      </c>
      <c r="L5" s="448" t="s">
        <v>589</v>
      </c>
      <c r="M5" s="456"/>
      <c r="N5" s="465"/>
      <c r="O5" s="462"/>
      <c r="P5" s="451" t="s">
        <v>536</v>
      </c>
      <c r="Q5" s="451" t="s">
        <v>311</v>
      </c>
      <c r="R5" s="451" t="s">
        <v>252</v>
      </c>
      <c r="S5" s="454" t="s">
        <v>586</v>
      </c>
      <c r="T5" s="301"/>
      <c r="U5" s="448" t="s">
        <v>538</v>
      </c>
      <c r="V5" s="456"/>
      <c r="W5" s="459"/>
      <c r="X5" s="454" t="s">
        <v>543</v>
      </c>
      <c r="Y5" s="454" t="s">
        <v>541</v>
      </c>
      <c r="Z5" s="454" t="s">
        <v>579</v>
      </c>
      <c r="AA5" s="302"/>
      <c r="AB5" s="454" t="s">
        <v>580</v>
      </c>
      <c r="AC5" s="454" t="s">
        <v>542</v>
      </c>
      <c r="AD5" s="303"/>
      <c r="AE5" s="304"/>
      <c r="AF5" s="456"/>
      <c r="AG5" s="475" t="s">
        <v>590</v>
      </c>
      <c r="AH5" s="451" t="s">
        <v>610</v>
      </c>
      <c r="AI5" s="484" t="s">
        <v>591</v>
      </c>
      <c r="AJ5" s="454" t="s">
        <v>581</v>
      </c>
      <c r="AK5" s="451" t="s">
        <v>592</v>
      </c>
      <c r="AL5" s="470" t="s">
        <v>599</v>
      </c>
      <c r="AM5" s="451" t="s">
        <v>603</v>
      </c>
      <c r="AN5" s="451" t="s">
        <v>611</v>
      </c>
      <c r="AO5" s="481" t="s">
        <v>625</v>
      </c>
      <c r="AP5" s="456"/>
      <c r="AQ5" s="468"/>
      <c r="AR5" s="468"/>
      <c r="AS5" s="468"/>
      <c r="AT5" s="468"/>
      <c r="AU5" s="468"/>
      <c r="AV5" s="468"/>
      <c r="AW5" s="479"/>
      <c r="AX5" s="456"/>
      <c r="AY5" s="468"/>
      <c r="AZ5" s="451" t="s">
        <v>570</v>
      </c>
      <c r="BA5" s="451" t="s">
        <v>584</v>
      </c>
      <c r="BB5" s="468"/>
      <c r="BC5" s="452"/>
      <c r="BD5" s="452"/>
      <c r="BE5" s="449"/>
      <c r="BF5" s="456"/>
      <c r="BG5" s="452"/>
      <c r="BH5" s="452"/>
      <c r="BI5" s="468"/>
      <c r="BJ5" s="493"/>
      <c r="BK5" s="468"/>
      <c r="BL5" s="468"/>
      <c r="BM5" s="462"/>
      <c r="BN5" s="462"/>
      <c r="BO5" s="479"/>
    </row>
    <row r="6" spans="1:67" s="72" customFormat="1" ht="15" customHeight="1">
      <c r="A6" s="456"/>
      <c r="B6" s="459"/>
      <c r="C6" s="452"/>
      <c r="D6" s="468"/>
      <c r="E6" s="468"/>
      <c r="F6" s="468"/>
      <c r="G6" s="452"/>
      <c r="H6" s="452"/>
      <c r="I6" s="468"/>
      <c r="J6" s="452"/>
      <c r="K6" s="452"/>
      <c r="L6" s="449"/>
      <c r="M6" s="456"/>
      <c r="N6" s="465"/>
      <c r="O6" s="462"/>
      <c r="P6" s="452"/>
      <c r="Q6" s="452"/>
      <c r="R6" s="452"/>
      <c r="S6" s="452"/>
      <c r="T6" s="452" t="s">
        <v>540</v>
      </c>
      <c r="U6" s="449"/>
      <c r="V6" s="456"/>
      <c r="W6" s="459"/>
      <c r="X6" s="452"/>
      <c r="Y6" s="452"/>
      <c r="Z6" s="452"/>
      <c r="AA6" s="451" t="s">
        <v>578</v>
      </c>
      <c r="AB6" s="452"/>
      <c r="AC6" s="452"/>
      <c r="AD6" s="452" t="s">
        <v>253</v>
      </c>
      <c r="AE6" s="449" t="s">
        <v>254</v>
      </c>
      <c r="AF6" s="456"/>
      <c r="AG6" s="476"/>
      <c r="AH6" s="452"/>
      <c r="AI6" s="485"/>
      <c r="AJ6" s="487"/>
      <c r="AK6" s="452"/>
      <c r="AL6" s="471"/>
      <c r="AM6" s="452"/>
      <c r="AN6" s="452"/>
      <c r="AO6" s="482"/>
      <c r="AP6" s="456"/>
      <c r="AQ6" s="468"/>
      <c r="AR6" s="468"/>
      <c r="AS6" s="468"/>
      <c r="AT6" s="468"/>
      <c r="AU6" s="468"/>
      <c r="AV6" s="468"/>
      <c r="AW6" s="479"/>
      <c r="AX6" s="456"/>
      <c r="AY6" s="468"/>
      <c r="AZ6" s="452"/>
      <c r="BA6" s="473"/>
      <c r="BB6" s="468"/>
      <c r="BC6" s="452"/>
      <c r="BD6" s="452"/>
      <c r="BE6" s="449"/>
      <c r="BF6" s="456"/>
      <c r="BG6" s="452"/>
      <c r="BH6" s="452"/>
      <c r="BI6" s="468"/>
      <c r="BJ6" s="493"/>
      <c r="BK6" s="468"/>
      <c r="BL6" s="468"/>
      <c r="BM6" s="462"/>
      <c r="BN6" s="462"/>
      <c r="BO6" s="479"/>
    </row>
    <row r="7" spans="1:67" s="72" customFormat="1" ht="15" customHeight="1">
      <c r="A7" s="456"/>
      <c r="B7" s="459"/>
      <c r="C7" s="452"/>
      <c r="D7" s="468"/>
      <c r="E7" s="468"/>
      <c r="F7" s="468"/>
      <c r="G7" s="452"/>
      <c r="H7" s="452"/>
      <c r="I7" s="468"/>
      <c r="J7" s="452"/>
      <c r="K7" s="452"/>
      <c r="L7" s="449"/>
      <c r="M7" s="456"/>
      <c r="N7" s="465"/>
      <c r="O7" s="462"/>
      <c r="P7" s="452"/>
      <c r="Q7" s="452"/>
      <c r="R7" s="452"/>
      <c r="S7" s="452"/>
      <c r="T7" s="452"/>
      <c r="U7" s="449"/>
      <c r="V7" s="456"/>
      <c r="W7" s="459"/>
      <c r="X7" s="452"/>
      <c r="Y7" s="452"/>
      <c r="Z7" s="452"/>
      <c r="AA7" s="452"/>
      <c r="AB7" s="452"/>
      <c r="AC7" s="452"/>
      <c r="AD7" s="452"/>
      <c r="AE7" s="449"/>
      <c r="AF7" s="456"/>
      <c r="AG7" s="476"/>
      <c r="AH7" s="452"/>
      <c r="AI7" s="485"/>
      <c r="AJ7" s="487"/>
      <c r="AK7" s="452"/>
      <c r="AL7" s="471"/>
      <c r="AM7" s="452"/>
      <c r="AN7" s="452"/>
      <c r="AO7" s="482"/>
      <c r="AP7" s="456"/>
      <c r="AQ7" s="468"/>
      <c r="AR7" s="468"/>
      <c r="AS7" s="468"/>
      <c r="AT7" s="468"/>
      <c r="AU7" s="468"/>
      <c r="AV7" s="468"/>
      <c r="AW7" s="479"/>
      <c r="AX7" s="456"/>
      <c r="AY7" s="468"/>
      <c r="AZ7" s="452"/>
      <c r="BA7" s="473"/>
      <c r="BB7" s="468"/>
      <c r="BC7" s="452"/>
      <c r="BD7" s="452"/>
      <c r="BE7" s="449"/>
      <c r="BF7" s="456"/>
      <c r="BG7" s="452"/>
      <c r="BH7" s="452"/>
      <c r="BI7" s="468"/>
      <c r="BJ7" s="493"/>
      <c r="BK7" s="468"/>
      <c r="BL7" s="468"/>
      <c r="BM7" s="462"/>
      <c r="BN7" s="462"/>
      <c r="BO7" s="479"/>
    </row>
    <row r="8" spans="1:67" s="72" customFormat="1" ht="15" customHeight="1" thickBot="1">
      <c r="A8" s="457"/>
      <c r="B8" s="460"/>
      <c r="C8" s="453"/>
      <c r="D8" s="469"/>
      <c r="E8" s="469"/>
      <c r="F8" s="469"/>
      <c r="G8" s="453"/>
      <c r="H8" s="453"/>
      <c r="I8" s="469"/>
      <c r="J8" s="453"/>
      <c r="K8" s="453"/>
      <c r="L8" s="450"/>
      <c r="M8" s="457"/>
      <c r="N8" s="466"/>
      <c r="O8" s="463"/>
      <c r="P8" s="453"/>
      <c r="Q8" s="453"/>
      <c r="R8" s="453"/>
      <c r="S8" s="453"/>
      <c r="T8" s="453"/>
      <c r="U8" s="450"/>
      <c r="V8" s="457"/>
      <c r="W8" s="460"/>
      <c r="X8" s="453"/>
      <c r="Y8" s="453"/>
      <c r="Z8" s="453"/>
      <c r="AA8" s="453"/>
      <c r="AB8" s="453"/>
      <c r="AC8" s="453"/>
      <c r="AD8" s="453"/>
      <c r="AE8" s="450"/>
      <c r="AF8" s="457"/>
      <c r="AG8" s="477"/>
      <c r="AH8" s="453"/>
      <c r="AI8" s="486"/>
      <c r="AJ8" s="488"/>
      <c r="AK8" s="453"/>
      <c r="AL8" s="472"/>
      <c r="AM8" s="453"/>
      <c r="AN8" s="453"/>
      <c r="AO8" s="483"/>
      <c r="AP8" s="457"/>
      <c r="AQ8" s="469"/>
      <c r="AR8" s="469"/>
      <c r="AS8" s="469"/>
      <c r="AT8" s="469"/>
      <c r="AU8" s="469"/>
      <c r="AV8" s="469"/>
      <c r="AW8" s="480"/>
      <c r="AX8" s="457"/>
      <c r="AY8" s="469"/>
      <c r="AZ8" s="453"/>
      <c r="BA8" s="474"/>
      <c r="BB8" s="469"/>
      <c r="BC8" s="453"/>
      <c r="BD8" s="453"/>
      <c r="BE8" s="450"/>
      <c r="BF8" s="457"/>
      <c r="BG8" s="453"/>
      <c r="BH8" s="453"/>
      <c r="BI8" s="469"/>
      <c r="BJ8" s="494"/>
      <c r="BK8" s="469"/>
      <c r="BL8" s="469"/>
      <c r="BM8" s="463"/>
      <c r="BN8" s="463"/>
      <c r="BO8" s="480"/>
    </row>
    <row r="9" spans="1:67" s="72" customFormat="1" ht="17.25" customHeight="1">
      <c r="A9" s="305" t="s">
        <v>255</v>
      </c>
      <c r="B9" s="236">
        <v>346900</v>
      </c>
      <c r="C9" s="236">
        <v>0</v>
      </c>
      <c r="D9" s="236">
        <v>13500</v>
      </c>
      <c r="E9" s="236">
        <v>885300</v>
      </c>
      <c r="F9" s="236">
        <v>0</v>
      </c>
      <c r="G9" s="236">
        <v>0</v>
      </c>
      <c r="H9" s="236">
        <v>0</v>
      </c>
      <c r="I9" s="236">
        <v>0</v>
      </c>
      <c r="J9" s="236">
        <v>0</v>
      </c>
      <c r="K9" s="236">
        <v>0</v>
      </c>
      <c r="L9" s="257">
        <v>0</v>
      </c>
      <c r="M9" s="305" t="s">
        <v>255</v>
      </c>
      <c r="N9" s="236">
        <v>0</v>
      </c>
      <c r="O9" s="236">
        <v>1560870</v>
      </c>
      <c r="P9" s="236">
        <v>1237070</v>
      </c>
      <c r="Q9" s="236">
        <v>240700</v>
      </c>
      <c r="R9" s="236">
        <v>0</v>
      </c>
      <c r="S9" s="236">
        <v>83100</v>
      </c>
      <c r="T9" s="236">
        <v>0</v>
      </c>
      <c r="U9" s="257">
        <v>0</v>
      </c>
      <c r="V9" s="305" t="s">
        <v>255</v>
      </c>
      <c r="W9" s="236">
        <v>447000</v>
      </c>
      <c r="X9" s="236">
        <v>0</v>
      </c>
      <c r="Y9" s="236">
        <v>0</v>
      </c>
      <c r="Z9" s="236">
        <v>0</v>
      </c>
      <c r="AA9" s="236">
        <v>0</v>
      </c>
      <c r="AB9" s="236">
        <v>0</v>
      </c>
      <c r="AC9" s="236">
        <v>0</v>
      </c>
      <c r="AD9" s="236">
        <v>0</v>
      </c>
      <c r="AE9" s="257">
        <v>0</v>
      </c>
      <c r="AF9" s="305" t="s">
        <v>255</v>
      </c>
      <c r="AG9" s="236">
        <v>0</v>
      </c>
      <c r="AH9" s="236">
        <v>0</v>
      </c>
      <c r="AI9" s="236">
        <v>0</v>
      </c>
      <c r="AJ9" s="236">
        <v>134400</v>
      </c>
      <c r="AK9" s="236">
        <v>11800</v>
      </c>
      <c r="AL9" s="236">
        <v>0</v>
      </c>
      <c r="AM9" s="238">
        <v>0</v>
      </c>
      <c r="AN9" s="238">
        <v>19900</v>
      </c>
      <c r="AO9" s="257">
        <v>0</v>
      </c>
      <c r="AP9" s="305" t="s">
        <v>255</v>
      </c>
      <c r="AQ9" s="236">
        <v>0</v>
      </c>
      <c r="AR9" s="236">
        <v>0</v>
      </c>
      <c r="AS9" s="236">
        <v>0</v>
      </c>
      <c r="AT9" s="236">
        <v>0</v>
      </c>
      <c r="AU9" s="236">
        <v>0</v>
      </c>
      <c r="AV9" s="236">
        <v>0</v>
      </c>
      <c r="AW9" s="245">
        <v>0</v>
      </c>
      <c r="AX9" s="305" t="s">
        <v>255</v>
      </c>
      <c r="AY9" s="236">
        <v>0</v>
      </c>
      <c r="AZ9" s="236">
        <v>0</v>
      </c>
      <c r="BA9" s="236">
        <v>0</v>
      </c>
      <c r="BB9" s="236">
        <v>352530</v>
      </c>
      <c r="BC9" s="236">
        <v>0</v>
      </c>
      <c r="BD9" s="236">
        <v>0</v>
      </c>
      <c r="BE9" s="245">
        <v>0</v>
      </c>
      <c r="BF9" s="305" t="s">
        <v>255</v>
      </c>
      <c r="BG9" s="236">
        <v>0</v>
      </c>
      <c r="BH9" s="236">
        <v>0</v>
      </c>
      <c r="BI9" s="236">
        <v>698980</v>
      </c>
      <c r="BJ9" s="236">
        <v>0</v>
      </c>
      <c r="BK9" s="236">
        <v>0</v>
      </c>
      <c r="BL9" s="236">
        <v>31100</v>
      </c>
      <c r="BM9" s="236">
        <v>0</v>
      </c>
      <c r="BN9" s="236">
        <v>7191100</v>
      </c>
      <c r="BO9" s="245">
        <v>11527280</v>
      </c>
    </row>
    <row r="10" spans="1:67" s="72" customFormat="1" ht="17.25" customHeight="1">
      <c r="A10" s="306" t="s">
        <v>256</v>
      </c>
      <c r="B10" s="236">
        <v>327100</v>
      </c>
      <c r="C10" s="236">
        <v>0</v>
      </c>
      <c r="D10" s="236">
        <v>2600</v>
      </c>
      <c r="E10" s="236">
        <v>0</v>
      </c>
      <c r="F10" s="236">
        <v>0</v>
      </c>
      <c r="G10" s="236">
        <v>0</v>
      </c>
      <c r="H10" s="236">
        <v>0</v>
      </c>
      <c r="I10" s="236">
        <v>0</v>
      </c>
      <c r="J10" s="236">
        <v>0</v>
      </c>
      <c r="K10" s="236">
        <v>0</v>
      </c>
      <c r="L10" s="257">
        <v>0</v>
      </c>
      <c r="M10" s="306" t="s">
        <v>256</v>
      </c>
      <c r="N10" s="236">
        <v>0</v>
      </c>
      <c r="O10" s="236">
        <v>1015200</v>
      </c>
      <c r="P10" s="236">
        <v>225400</v>
      </c>
      <c r="Q10" s="236">
        <v>21100</v>
      </c>
      <c r="R10" s="236">
        <v>0</v>
      </c>
      <c r="S10" s="236">
        <v>768700</v>
      </c>
      <c r="T10" s="236">
        <v>0</v>
      </c>
      <c r="U10" s="257">
        <v>0</v>
      </c>
      <c r="V10" s="306" t="s">
        <v>256</v>
      </c>
      <c r="W10" s="236">
        <v>697700</v>
      </c>
      <c r="X10" s="236">
        <v>0</v>
      </c>
      <c r="Y10" s="236">
        <v>0</v>
      </c>
      <c r="Z10" s="236">
        <v>0</v>
      </c>
      <c r="AA10" s="236">
        <v>0</v>
      </c>
      <c r="AB10" s="236">
        <v>0</v>
      </c>
      <c r="AC10" s="236">
        <v>0</v>
      </c>
      <c r="AD10" s="236">
        <v>0</v>
      </c>
      <c r="AE10" s="257">
        <v>0</v>
      </c>
      <c r="AF10" s="306" t="s">
        <v>256</v>
      </c>
      <c r="AG10" s="236">
        <v>12000</v>
      </c>
      <c r="AH10" s="236">
        <v>0</v>
      </c>
      <c r="AI10" s="236">
        <v>0</v>
      </c>
      <c r="AJ10" s="236">
        <v>607700</v>
      </c>
      <c r="AK10" s="236">
        <v>10300</v>
      </c>
      <c r="AL10" s="236">
        <v>0</v>
      </c>
      <c r="AM10" s="242">
        <v>0</v>
      </c>
      <c r="AN10" s="242">
        <v>2600</v>
      </c>
      <c r="AO10" s="257">
        <v>4700</v>
      </c>
      <c r="AP10" s="306" t="s">
        <v>256</v>
      </c>
      <c r="AQ10" s="236">
        <v>0</v>
      </c>
      <c r="AR10" s="236">
        <v>0</v>
      </c>
      <c r="AS10" s="236">
        <v>0</v>
      </c>
      <c r="AT10" s="236">
        <v>0</v>
      </c>
      <c r="AU10" s="236">
        <v>0</v>
      </c>
      <c r="AV10" s="236">
        <v>0</v>
      </c>
      <c r="AW10" s="245">
        <v>0</v>
      </c>
      <c r="AX10" s="306" t="s">
        <v>256</v>
      </c>
      <c r="AY10" s="236">
        <v>0</v>
      </c>
      <c r="AZ10" s="236">
        <v>0</v>
      </c>
      <c r="BA10" s="236">
        <v>0</v>
      </c>
      <c r="BB10" s="236">
        <v>259300</v>
      </c>
      <c r="BC10" s="236">
        <v>0</v>
      </c>
      <c r="BD10" s="236">
        <v>0</v>
      </c>
      <c r="BE10" s="245">
        <v>0</v>
      </c>
      <c r="BF10" s="306" t="s">
        <v>256</v>
      </c>
      <c r="BG10" s="236">
        <v>0</v>
      </c>
      <c r="BH10" s="236">
        <v>0</v>
      </c>
      <c r="BI10" s="236">
        <v>77643</v>
      </c>
      <c r="BJ10" s="236">
        <v>0</v>
      </c>
      <c r="BK10" s="236">
        <v>0</v>
      </c>
      <c r="BL10" s="236">
        <v>50200</v>
      </c>
      <c r="BM10" s="236">
        <v>0</v>
      </c>
      <c r="BN10" s="236">
        <v>0</v>
      </c>
      <c r="BO10" s="245">
        <v>2429743</v>
      </c>
    </row>
    <row r="11" spans="1:67" s="72" customFormat="1" ht="17.25" customHeight="1">
      <c r="A11" s="306" t="s">
        <v>257</v>
      </c>
      <c r="B11" s="236">
        <v>221400</v>
      </c>
      <c r="C11" s="236">
        <v>0</v>
      </c>
      <c r="D11" s="236">
        <v>0</v>
      </c>
      <c r="E11" s="236">
        <v>0</v>
      </c>
      <c r="F11" s="236">
        <v>0</v>
      </c>
      <c r="G11" s="236">
        <v>0</v>
      </c>
      <c r="H11" s="236">
        <v>0</v>
      </c>
      <c r="I11" s="236">
        <v>0</v>
      </c>
      <c r="J11" s="236">
        <v>0</v>
      </c>
      <c r="K11" s="236">
        <v>0</v>
      </c>
      <c r="L11" s="257">
        <v>0</v>
      </c>
      <c r="M11" s="306" t="s">
        <v>257</v>
      </c>
      <c r="N11" s="236">
        <v>0</v>
      </c>
      <c r="O11" s="236">
        <v>852900</v>
      </c>
      <c r="P11" s="236">
        <v>99200</v>
      </c>
      <c r="Q11" s="236">
        <v>19500</v>
      </c>
      <c r="R11" s="236">
        <v>718000</v>
      </c>
      <c r="S11" s="236">
        <v>16200</v>
      </c>
      <c r="T11" s="236">
        <v>0</v>
      </c>
      <c r="U11" s="257">
        <v>0</v>
      </c>
      <c r="V11" s="306" t="s">
        <v>257</v>
      </c>
      <c r="W11" s="236">
        <v>490700</v>
      </c>
      <c r="X11" s="236">
        <v>0</v>
      </c>
      <c r="Y11" s="236">
        <v>0</v>
      </c>
      <c r="Z11" s="236">
        <v>0</v>
      </c>
      <c r="AA11" s="236">
        <v>0</v>
      </c>
      <c r="AB11" s="236">
        <v>0</v>
      </c>
      <c r="AC11" s="236">
        <v>0</v>
      </c>
      <c r="AD11" s="236">
        <v>0</v>
      </c>
      <c r="AE11" s="257">
        <v>0</v>
      </c>
      <c r="AF11" s="306" t="s">
        <v>257</v>
      </c>
      <c r="AG11" s="236">
        <v>0</v>
      </c>
      <c r="AH11" s="236">
        <v>0</v>
      </c>
      <c r="AI11" s="236">
        <v>0</v>
      </c>
      <c r="AJ11" s="236">
        <v>67800</v>
      </c>
      <c r="AK11" s="236">
        <v>0</v>
      </c>
      <c r="AL11" s="236">
        <v>0</v>
      </c>
      <c r="AM11" s="242">
        <v>137600</v>
      </c>
      <c r="AN11" s="242">
        <v>0</v>
      </c>
      <c r="AO11" s="257">
        <v>0</v>
      </c>
      <c r="AP11" s="306" t="s">
        <v>257</v>
      </c>
      <c r="AQ11" s="236">
        <v>649700</v>
      </c>
      <c r="AR11" s="236">
        <v>0</v>
      </c>
      <c r="AS11" s="236">
        <v>0</v>
      </c>
      <c r="AT11" s="236">
        <v>0</v>
      </c>
      <c r="AU11" s="236">
        <v>0</v>
      </c>
      <c r="AV11" s="236">
        <v>0</v>
      </c>
      <c r="AW11" s="245">
        <v>0</v>
      </c>
      <c r="AX11" s="306" t="s">
        <v>257</v>
      </c>
      <c r="AY11" s="236">
        <v>10300</v>
      </c>
      <c r="AZ11" s="236">
        <v>0</v>
      </c>
      <c r="BA11" s="236">
        <v>0</v>
      </c>
      <c r="BB11" s="236">
        <v>0</v>
      </c>
      <c r="BC11" s="236">
        <v>0</v>
      </c>
      <c r="BD11" s="236">
        <v>0</v>
      </c>
      <c r="BE11" s="245">
        <v>0</v>
      </c>
      <c r="BF11" s="306" t="s">
        <v>257</v>
      </c>
      <c r="BG11" s="236">
        <v>0</v>
      </c>
      <c r="BH11" s="236">
        <v>0</v>
      </c>
      <c r="BI11" s="236">
        <v>47157</v>
      </c>
      <c r="BJ11" s="236">
        <v>0</v>
      </c>
      <c r="BK11" s="236">
        <v>0</v>
      </c>
      <c r="BL11" s="236">
        <v>146900</v>
      </c>
      <c r="BM11" s="236">
        <v>0</v>
      </c>
      <c r="BN11" s="236">
        <v>0</v>
      </c>
      <c r="BO11" s="245">
        <v>2419057</v>
      </c>
    </row>
    <row r="12" spans="1:67" s="72" customFormat="1" ht="17.25" customHeight="1">
      <c r="A12" s="306" t="s">
        <v>258</v>
      </c>
      <c r="B12" s="236">
        <v>145900</v>
      </c>
      <c r="C12" s="236">
        <v>0</v>
      </c>
      <c r="D12" s="236">
        <v>0</v>
      </c>
      <c r="E12" s="236">
        <v>4900</v>
      </c>
      <c r="F12" s="236">
        <v>0</v>
      </c>
      <c r="G12" s="236">
        <v>0</v>
      </c>
      <c r="H12" s="236">
        <v>0</v>
      </c>
      <c r="I12" s="236">
        <v>0</v>
      </c>
      <c r="J12" s="236">
        <v>0</v>
      </c>
      <c r="K12" s="236">
        <v>0</v>
      </c>
      <c r="L12" s="257">
        <v>0</v>
      </c>
      <c r="M12" s="306" t="s">
        <v>258</v>
      </c>
      <c r="N12" s="236">
        <v>0</v>
      </c>
      <c r="O12" s="236">
        <v>716400</v>
      </c>
      <c r="P12" s="236">
        <v>112900</v>
      </c>
      <c r="Q12" s="236">
        <v>8100</v>
      </c>
      <c r="R12" s="236">
        <v>0</v>
      </c>
      <c r="S12" s="236">
        <v>593600</v>
      </c>
      <c r="T12" s="236">
        <v>0</v>
      </c>
      <c r="U12" s="257">
        <v>1800</v>
      </c>
      <c r="V12" s="306" t="s">
        <v>258</v>
      </c>
      <c r="W12" s="236">
        <v>405800</v>
      </c>
      <c r="X12" s="236">
        <v>0</v>
      </c>
      <c r="Y12" s="236">
        <v>0</v>
      </c>
      <c r="Z12" s="236">
        <v>0</v>
      </c>
      <c r="AA12" s="236">
        <v>0</v>
      </c>
      <c r="AB12" s="236">
        <v>0</v>
      </c>
      <c r="AC12" s="236">
        <v>0</v>
      </c>
      <c r="AD12" s="236">
        <v>0</v>
      </c>
      <c r="AE12" s="257">
        <v>0</v>
      </c>
      <c r="AF12" s="306" t="s">
        <v>258</v>
      </c>
      <c r="AG12" s="236">
        <v>0</v>
      </c>
      <c r="AH12" s="236">
        <v>0</v>
      </c>
      <c r="AI12" s="236">
        <v>0</v>
      </c>
      <c r="AJ12" s="236">
        <v>176700</v>
      </c>
      <c r="AK12" s="236">
        <v>127300</v>
      </c>
      <c r="AL12" s="236">
        <v>0</v>
      </c>
      <c r="AM12" s="242">
        <v>0</v>
      </c>
      <c r="AN12" s="242">
        <v>96800</v>
      </c>
      <c r="AO12" s="257">
        <v>0</v>
      </c>
      <c r="AP12" s="306" t="s">
        <v>258</v>
      </c>
      <c r="AQ12" s="236">
        <v>0</v>
      </c>
      <c r="AR12" s="236">
        <v>0</v>
      </c>
      <c r="AS12" s="236">
        <v>0</v>
      </c>
      <c r="AT12" s="236">
        <v>0</v>
      </c>
      <c r="AU12" s="236">
        <v>0</v>
      </c>
      <c r="AV12" s="236">
        <v>0</v>
      </c>
      <c r="AW12" s="245">
        <v>0</v>
      </c>
      <c r="AX12" s="306" t="s">
        <v>258</v>
      </c>
      <c r="AY12" s="236">
        <v>0</v>
      </c>
      <c r="AZ12" s="236">
        <v>0</v>
      </c>
      <c r="BA12" s="236">
        <v>0</v>
      </c>
      <c r="BB12" s="236">
        <v>129300</v>
      </c>
      <c r="BC12" s="236">
        <v>0</v>
      </c>
      <c r="BD12" s="236">
        <v>0</v>
      </c>
      <c r="BE12" s="245">
        <v>0</v>
      </c>
      <c r="BF12" s="306" t="s">
        <v>258</v>
      </c>
      <c r="BG12" s="236">
        <v>0</v>
      </c>
      <c r="BH12" s="236">
        <v>0</v>
      </c>
      <c r="BI12" s="236">
        <v>158210</v>
      </c>
      <c r="BJ12" s="236">
        <v>0</v>
      </c>
      <c r="BK12" s="236">
        <v>0</v>
      </c>
      <c r="BL12" s="236">
        <v>78200</v>
      </c>
      <c r="BM12" s="236">
        <v>0</v>
      </c>
      <c r="BN12" s="236">
        <v>12100</v>
      </c>
      <c r="BO12" s="245">
        <v>1650810</v>
      </c>
    </row>
    <row r="13" spans="1:67" s="72" customFormat="1" ht="17.25" customHeight="1">
      <c r="A13" s="307" t="s">
        <v>259</v>
      </c>
      <c r="B13" s="324">
        <v>132400</v>
      </c>
      <c r="C13" s="325">
        <v>0</v>
      </c>
      <c r="D13" s="325">
        <v>4800</v>
      </c>
      <c r="E13" s="325">
        <v>86500</v>
      </c>
      <c r="F13" s="325">
        <v>4800</v>
      </c>
      <c r="G13" s="325">
        <v>0</v>
      </c>
      <c r="H13" s="325">
        <v>4800</v>
      </c>
      <c r="I13" s="325">
        <v>0</v>
      </c>
      <c r="J13" s="325">
        <v>0</v>
      </c>
      <c r="K13" s="325">
        <v>0</v>
      </c>
      <c r="L13" s="326">
        <v>0</v>
      </c>
      <c r="M13" s="307" t="s">
        <v>259</v>
      </c>
      <c r="N13" s="324">
        <v>0</v>
      </c>
      <c r="O13" s="325">
        <v>1151600</v>
      </c>
      <c r="P13" s="325">
        <v>237200</v>
      </c>
      <c r="Q13" s="325">
        <v>0</v>
      </c>
      <c r="R13" s="325">
        <v>436600</v>
      </c>
      <c r="S13" s="325">
        <v>477800</v>
      </c>
      <c r="T13" s="325">
        <v>0</v>
      </c>
      <c r="U13" s="326">
        <v>0</v>
      </c>
      <c r="V13" s="307" t="s">
        <v>259</v>
      </c>
      <c r="W13" s="324">
        <v>150700</v>
      </c>
      <c r="X13" s="325">
        <v>0</v>
      </c>
      <c r="Y13" s="325">
        <v>0</v>
      </c>
      <c r="Z13" s="325">
        <v>0</v>
      </c>
      <c r="AA13" s="325">
        <v>0</v>
      </c>
      <c r="AB13" s="325">
        <v>0</v>
      </c>
      <c r="AC13" s="325">
        <v>0</v>
      </c>
      <c r="AD13" s="325">
        <v>0</v>
      </c>
      <c r="AE13" s="326">
        <v>0</v>
      </c>
      <c r="AF13" s="309" t="s">
        <v>259</v>
      </c>
      <c r="AG13" s="325">
        <v>0</v>
      </c>
      <c r="AH13" s="325">
        <v>0</v>
      </c>
      <c r="AI13" s="325">
        <v>0</v>
      </c>
      <c r="AJ13" s="325">
        <v>95800</v>
      </c>
      <c r="AK13" s="325">
        <v>0</v>
      </c>
      <c r="AL13" s="325">
        <v>0</v>
      </c>
      <c r="AM13" s="328">
        <v>0</v>
      </c>
      <c r="AN13" s="328">
        <v>54900</v>
      </c>
      <c r="AO13" s="326">
        <v>0</v>
      </c>
      <c r="AP13" s="309" t="s">
        <v>259</v>
      </c>
      <c r="AQ13" s="325">
        <v>0</v>
      </c>
      <c r="AR13" s="325">
        <v>0</v>
      </c>
      <c r="AS13" s="325">
        <v>0</v>
      </c>
      <c r="AT13" s="325">
        <v>0</v>
      </c>
      <c r="AU13" s="325">
        <v>0</v>
      </c>
      <c r="AV13" s="325">
        <v>0</v>
      </c>
      <c r="AW13" s="327">
        <v>0</v>
      </c>
      <c r="AX13" s="309" t="s">
        <v>259</v>
      </c>
      <c r="AY13" s="325">
        <v>0</v>
      </c>
      <c r="AZ13" s="325">
        <v>0</v>
      </c>
      <c r="BA13" s="325">
        <v>0</v>
      </c>
      <c r="BB13" s="325">
        <v>535400</v>
      </c>
      <c r="BC13" s="325">
        <v>0</v>
      </c>
      <c r="BD13" s="325">
        <v>0</v>
      </c>
      <c r="BE13" s="327">
        <v>0</v>
      </c>
      <c r="BF13" s="309" t="s">
        <v>259</v>
      </c>
      <c r="BG13" s="325">
        <v>0</v>
      </c>
      <c r="BH13" s="325">
        <v>0</v>
      </c>
      <c r="BI13" s="325">
        <v>61001</v>
      </c>
      <c r="BJ13" s="325">
        <v>0</v>
      </c>
      <c r="BK13" s="325">
        <v>0</v>
      </c>
      <c r="BL13" s="325">
        <v>0</v>
      </c>
      <c r="BM13" s="325">
        <v>0</v>
      </c>
      <c r="BN13" s="325">
        <v>0</v>
      </c>
      <c r="BO13" s="327">
        <v>2127201</v>
      </c>
    </row>
    <row r="14" spans="1:67" s="217" customFormat="1" ht="17.25" customHeight="1">
      <c r="A14" s="308" t="s">
        <v>260</v>
      </c>
      <c r="B14" s="236">
        <v>42600</v>
      </c>
      <c r="C14" s="236">
        <v>0</v>
      </c>
      <c r="D14" s="236">
        <v>37500</v>
      </c>
      <c r="E14" s="236">
        <v>350500</v>
      </c>
      <c r="F14" s="236">
        <v>0</v>
      </c>
      <c r="G14" s="236">
        <v>0</v>
      </c>
      <c r="H14" s="236">
        <v>0</v>
      </c>
      <c r="I14" s="236">
        <v>0</v>
      </c>
      <c r="J14" s="236">
        <v>0</v>
      </c>
      <c r="K14" s="236">
        <v>0</v>
      </c>
      <c r="L14" s="257">
        <v>0</v>
      </c>
      <c r="M14" s="308" t="s">
        <v>260</v>
      </c>
      <c r="N14" s="236">
        <v>0</v>
      </c>
      <c r="O14" s="236">
        <v>430000</v>
      </c>
      <c r="P14" s="236">
        <v>161200</v>
      </c>
      <c r="Q14" s="236">
        <v>29900</v>
      </c>
      <c r="R14" s="236">
        <v>0</v>
      </c>
      <c r="S14" s="236">
        <v>238900</v>
      </c>
      <c r="T14" s="236">
        <v>0</v>
      </c>
      <c r="U14" s="257">
        <v>0</v>
      </c>
      <c r="V14" s="308" t="s">
        <v>260</v>
      </c>
      <c r="W14" s="236">
        <v>1095100</v>
      </c>
      <c r="X14" s="236">
        <v>0</v>
      </c>
      <c r="Y14" s="236">
        <v>0</v>
      </c>
      <c r="Z14" s="236">
        <v>0</v>
      </c>
      <c r="AA14" s="236">
        <v>0</v>
      </c>
      <c r="AB14" s="236">
        <v>0</v>
      </c>
      <c r="AC14" s="236">
        <v>0</v>
      </c>
      <c r="AD14" s="236">
        <v>0</v>
      </c>
      <c r="AE14" s="257">
        <v>0</v>
      </c>
      <c r="AF14" s="305" t="s">
        <v>260</v>
      </c>
      <c r="AG14" s="236">
        <v>0</v>
      </c>
      <c r="AH14" s="236">
        <v>0</v>
      </c>
      <c r="AI14" s="236">
        <v>0</v>
      </c>
      <c r="AJ14" s="236">
        <v>706100</v>
      </c>
      <c r="AK14" s="236">
        <v>45101</v>
      </c>
      <c r="AL14" s="236">
        <v>91900</v>
      </c>
      <c r="AM14" s="242">
        <v>63900</v>
      </c>
      <c r="AN14" s="242">
        <v>0</v>
      </c>
      <c r="AO14" s="257">
        <v>0</v>
      </c>
      <c r="AP14" s="305" t="s">
        <v>260</v>
      </c>
      <c r="AQ14" s="236">
        <v>0</v>
      </c>
      <c r="AR14" s="236">
        <v>0</v>
      </c>
      <c r="AS14" s="236">
        <v>0</v>
      </c>
      <c r="AT14" s="236">
        <v>0</v>
      </c>
      <c r="AU14" s="236">
        <v>0</v>
      </c>
      <c r="AV14" s="236">
        <v>0</v>
      </c>
      <c r="AW14" s="245">
        <v>0</v>
      </c>
      <c r="AX14" s="305" t="s">
        <v>260</v>
      </c>
      <c r="AY14" s="236">
        <v>0</v>
      </c>
      <c r="AZ14" s="236">
        <v>0</v>
      </c>
      <c r="BA14" s="236">
        <v>0</v>
      </c>
      <c r="BB14" s="236">
        <v>33000</v>
      </c>
      <c r="BC14" s="236">
        <v>0</v>
      </c>
      <c r="BD14" s="236">
        <v>0</v>
      </c>
      <c r="BE14" s="245">
        <v>0</v>
      </c>
      <c r="BF14" s="305" t="s">
        <v>260</v>
      </c>
      <c r="BG14" s="236">
        <v>0</v>
      </c>
      <c r="BH14" s="236">
        <v>0</v>
      </c>
      <c r="BI14" s="236">
        <v>46704</v>
      </c>
      <c r="BJ14" s="236">
        <v>0</v>
      </c>
      <c r="BK14" s="236">
        <v>0</v>
      </c>
      <c r="BL14" s="236">
        <v>0</v>
      </c>
      <c r="BM14" s="236">
        <v>0</v>
      </c>
      <c r="BN14" s="236">
        <v>0</v>
      </c>
      <c r="BO14" s="245">
        <v>2035404</v>
      </c>
    </row>
    <row r="15" spans="1:67" s="72" customFormat="1" ht="17.25" customHeight="1">
      <c r="A15" s="306" t="s">
        <v>261</v>
      </c>
      <c r="B15" s="236">
        <v>178700</v>
      </c>
      <c r="C15" s="236">
        <v>0</v>
      </c>
      <c r="D15" s="236">
        <v>0</v>
      </c>
      <c r="E15" s="236">
        <v>116700</v>
      </c>
      <c r="F15" s="236">
        <v>0</v>
      </c>
      <c r="G15" s="236">
        <v>0</v>
      </c>
      <c r="H15" s="236">
        <v>0</v>
      </c>
      <c r="I15" s="236">
        <v>0</v>
      </c>
      <c r="J15" s="236">
        <v>0</v>
      </c>
      <c r="K15" s="236">
        <v>0</v>
      </c>
      <c r="L15" s="257">
        <v>0</v>
      </c>
      <c r="M15" s="306" t="s">
        <v>261</v>
      </c>
      <c r="N15" s="236">
        <v>0</v>
      </c>
      <c r="O15" s="236">
        <v>1266300</v>
      </c>
      <c r="P15" s="236">
        <v>889500</v>
      </c>
      <c r="Q15" s="236">
        <v>160900</v>
      </c>
      <c r="R15" s="236">
        <v>0</v>
      </c>
      <c r="S15" s="236">
        <v>215900</v>
      </c>
      <c r="T15" s="236">
        <v>0</v>
      </c>
      <c r="U15" s="257">
        <v>0</v>
      </c>
      <c r="V15" s="306" t="s">
        <v>261</v>
      </c>
      <c r="W15" s="236">
        <v>419500</v>
      </c>
      <c r="X15" s="236">
        <v>0</v>
      </c>
      <c r="Y15" s="236">
        <v>0</v>
      </c>
      <c r="Z15" s="236">
        <v>0</v>
      </c>
      <c r="AA15" s="236">
        <v>0</v>
      </c>
      <c r="AB15" s="236">
        <v>21600</v>
      </c>
      <c r="AC15" s="236">
        <v>0</v>
      </c>
      <c r="AD15" s="236">
        <v>0</v>
      </c>
      <c r="AE15" s="257">
        <v>0</v>
      </c>
      <c r="AF15" s="306" t="s">
        <v>261</v>
      </c>
      <c r="AG15" s="236">
        <v>0</v>
      </c>
      <c r="AH15" s="236">
        <v>0</v>
      </c>
      <c r="AI15" s="236">
        <v>0</v>
      </c>
      <c r="AJ15" s="236">
        <v>163700</v>
      </c>
      <c r="AK15" s="236">
        <v>25600</v>
      </c>
      <c r="AL15" s="236">
        <v>125800</v>
      </c>
      <c r="AM15" s="242">
        <v>0</v>
      </c>
      <c r="AN15" s="242">
        <v>0</v>
      </c>
      <c r="AO15" s="257">
        <v>0</v>
      </c>
      <c r="AP15" s="306" t="s">
        <v>261</v>
      </c>
      <c r="AQ15" s="236">
        <v>0</v>
      </c>
      <c r="AR15" s="236">
        <v>0</v>
      </c>
      <c r="AS15" s="236">
        <v>0</v>
      </c>
      <c r="AT15" s="236">
        <v>0</v>
      </c>
      <c r="AU15" s="236">
        <v>0</v>
      </c>
      <c r="AV15" s="236">
        <v>0</v>
      </c>
      <c r="AW15" s="245">
        <v>0</v>
      </c>
      <c r="AX15" s="306" t="s">
        <v>261</v>
      </c>
      <c r="AY15" s="236">
        <v>0</v>
      </c>
      <c r="AZ15" s="236">
        <v>0</v>
      </c>
      <c r="BA15" s="236">
        <v>0</v>
      </c>
      <c r="BB15" s="236">
        <v>223500</v>
      </c>
      <c r="BC15" s="236">
        <v>0</v>
      </c>
      <c r="BD15" s="236">
        <v>0</v>
      </c>
      <c r="BE15" s="245">
        <v>0</v>
      </c>
      <c r="BF15" s="306" t="s">
        <v>261</v>
      </c>
      <c r="BG15" s="236">
        <v>0</v>
      </c>
      <c r="BH15" s="236">
        <v>0</v>
      </c>
      <c r="BI15" s="236">
        <v>128700</v>
      </c>
      <c r="BJ15" s="236">
        <v>0</v>
      </c>
      <c r="BK15" s="236">
        <v>0</v>
      </c>
      <c r="BL15" s="236">
        <v>147200</v>
      </c>
      <c r="BM15" s="236">
        <v>0</v>
      </c>
      <c r="BN15" s="236">
        <v>0</v>
      </c>
      <c r="BO15" s="245">
        <v>2480600</v>
      </c>
    </row>
    <row r="16" spans="1:67" s="72" customFormat="1" ht="17.25" customHeight="1">
      <c r="A16" s="306" t="s">
        <v>262</v>
      </c>
      <c r="B16" s="236">
        <v>145900</v>
      </c>
      <c r="C16" s="236">
        <v>0</v>
      </c>
      <c r="D16" s="236">
        <v>47800</v>
      </c>
      <c r="E16" s="236">
        <v>1600</v>
      </c>
      <c r="F16" s="236">
        <v>61500</v>
      </c>
      <c r="G16" s="236">
        <v>54900</v>
      </c>
      <c r="H16" s="236">
        <v>6600</v>
      </c>
      <c r="I16" s="236">
        <v>0</v>
      </c>
      <c r="J16" s="236">
        <v>0</v>
      </c>
      <c r="K16" s="236">
        <v>0</v>
      </c>
      <c r="L16" s="257">
        <v>0</v>
      </c>
      <c r="M16" s="306" t="s">
        <v>262</v>
      </c>
      <c r="N16" s="236">
        <v>0</v>
      </c>
      <c r="O16" s="236">
        <v>623900</v>
      </c>
      <c r="P16" s="236">
        <v>581500</v>
      </c>
      <c r="Q16" s="236">
        <v>0</v>
      </c>
      <c r="R16" s="236">
        <v>0</v>
      </c>
      <c r="S16" s="236">
        <v>42400</v>
      </c>
      <c r="T16" s="236">
        <v>0</v>
      </c>
      <c r="U16" s="257">
        <v>0</v>
      </c>
      <c r="V16" s="306" t="s">
        <v>262</v>
      </c>
      <c r="W16" s="236">
        <v>282200</v>
      </c>
      <c r="X16" s="236">
        <v>0</v>
      </c>
      <c r="Y16" s="236">
        <v>0</v>
      </c>
      <c r="Z16" s="236">
        <v>0</v>
      </c>
      <c r="AA16" s="236">
        <v>0</v>
      </c>
      <c r="AB16" s="236">
        <v>2400</v>
      </c>
      <c r="AC16" s="236">
        <v>0</v>
      </c>
      <c r="AD16" s="236">
        <v>0</v>
      </c>
      <c r="AE16" s="257">
        <v>0</v>
      </c>
      <c r="AF16" s="306" t="s">
        <v>262</v>
      </c>
      <c r="AG16" s="236">
        <v>0</v>
      </c>
      <c r="AH16" s="236">
        <v>0</v>
      </c>
      <c r="AI16" s="236">
        <v>0</v>
      </c>
      <c r="AJ16" s="236">
        <v>126000</v>
      </c>
      <c r="AK16" s="236">
        <v>0</v>
      </c>
      <c r="AL16" s="236">
        <v>6900</v>
      </c>
      <c r="AM16" s="242">
        <v>0</v>
      </c>
      <c r="AN16" s="247">
        <v>144600</v>
      </c>
      <c r="AO16" s="257">
        <v>0</v>
      </c>
      <c r="AP16" s="306" t="s">
        <v>262</v>
      </c>
      <c r="AQ16" s="236">
        <v>0</v>
      </c>
      <c r="AR16" s="236">
        <v>0</v>
      </c>
      <c r="AS16" s="236">
        <v>0</v>
      </c>
      <c r="AT16" s="236">
        <v>0</v>
      </c>
      <c r="AU16" s="236">
        <v>0</v>
      </c>
      <c r="AV16" s="236">
        <v>0</v>
      </c>
      <c r="AW16" s="245">
        <v>0</v>
      </c>
      <c r="AX16" s="306" t="s">
        <v>262</v>
      </c>
      <c r="AY16" s="236">
        <v>0</v>
      </c>
      <c r="AZ16" s="236">
        <v>0</v>
      </c>
      <c r="BA16" s="236">
        <v>0</v>
      </c>
      <c r="BB16" s="236">
        <v>101500</v>
      </c>
      <c r="BC16" s="236">
        <v>0</v>
      </c>
      <c r="BD16" s="236">
        <v>0</v>
      </c>
      <c r="BE16" s="245">
        <v>0</v>
      </c>
      <c r="BF16" s="306" t="s">
        <v>262</v>
      </c>
      <c r="BG16" s="236">
        <v>0</v>
      </c>
      <c r="BH16" s="236">
        <v>0</v>
      </c>
      <c r="BI16" s="236">
        <v>57217</v>
      </c>
      <c r="BJ16" s="236">
        <v>0</v>
      </c>
      <c r="BK16" s="236">
        <v>0</v>
      </c>
      <c r="BL16" s="236">
        <v>70400</v>
      </c>
      <c r="BM16" s="236">
        <v>0</v>
      </c>
      <c r="BN16" s="236">
        <v>2800</v>
      </c>
      <c r="BO16" s="245">
        <v>1394817</v>
      </c>
    </row>
    <row r="17" spans="1:67" s="72" customFormat="1" ht="17.25" customHeight="1">
      <c r="A17" s="306" t="s">
        <v>263</v>
      </c>
      <c r="B17" s="236">
        <v>255200</v>
      </c>
      <c r="C17" s="236">
        <v>0</v>
      </c>
      <c r="D17" s="236">
        <v>7900</v>
      </c>
      <c r="E17" s="236">
        <v>58300</v>
      </c>
      <c r="F17" s="236">
        <v>33500</v>
      </c>
      <c r="G17" s="236">
        <v>20200</v>
      </c>
      <c r="H17" s="236">
        <v>13300</v>
      </c>
      <c r="I17" s="236">
        <v>0</v>
      </c>
      <c r="J17" s="236">
        <v>0</v>
      </c>
      <c r="K17" s="236">
        <v>0</v>
      </c>
      <c r="L17" s="257">
        <v>0</v>
      </c>
      <c r="M17" s="306" t="s">
        <v>263</v>
      </c>
      <c r="N17" s="236">
        <v>0</v>
      </c>
      <c r="O17" s="236">
        <v>821600</v>
      </c>
      <c r="P17" s="236">
        <v>540800</v>
      </c>
      <c r="Q17" s="236">
        <v>18700</v>
      </c>
      <c r="R17" s="236">
        <v>0</v>
      </c>
      <c r="S17" s="236">
        <v>262100</v>
      </c>
      <c r="T17" s="236">
        <v>0</v>
      </c>
      <c r="U17" s="257">
        <v>0</v>
      </c>
      <c r="V17" s="306" t="s">
        <v>263</v>
      </c>
      <c r="W17" s="236">
        <v>2538900</v>
      </c>
      <c r="X17" s="236">
        <v>0</v>
      </c>
      <c r="Y17" s="236">
        <v>0</v>
      </c>
      <c r="Z17" s="236">
        <v>13500</v>
      </c>
      <c r="AA17" s="236">
        <v>0</v>
      </c>
      <c r="AB17" s="236">
        <v>0</v>
      </c>
      <c r="AC17" s="236">
        <v>388900</v>
      </c>
      <c r="AD17" s="236">
        <v>388900</v>
      </c>
      <c r="AE17" s="257">
        <v>0</v>
      </c>
      <c r="AF17" s="306" t="s">
        <v>263</v>
      </c>
      <c r="AG17" s="236">
        <v>8400</v>
      </c>
      <c r="AH17" s="236">
        <v>0</v>
      </c>
      <c r="AI17" s="236">
        <v>0</v>
      </c>
      <c r="AJ17" s="236">
        <v>1473500</v>
      </c>
      <c r="AK17" s="236">
        <v>114100</v>
      </c>
      <c r="AL17" s="236">
        <v>26000</v>
      </c>
      <c r="AM17" s="247">
        <v>25400</v>
      </c>
      <c r="AN17" s="242">
        <v>68600</v>
      </c>
      <c r="AO17" s="257">
        <v>0</v>
      </c>
      <c r="AP17" s="306" t="s">
        <v>263</v>
      </c>
      <c r="AQ17" s="236">
        <v>18800</v>
      </c>
      <c r="AR17" s="236">
        <v>0</v>
      </c>
      <c r="AS17" s="236">
        <v>0</v>
      </c>
      <c r="AT17" s="236">
        <v>0</v>
      </c>
      <c r="AU17" s="236">
        <v>0</v>
      </c>
      <c r="AV17" s="236">
        <v>0</v>
      </c>
      <c r="AW17" s="245">
        <v>0</v>
      </c>
      <c r="AX17" s="306" t="s">
        <v>263</v>
      </c>
      <c r="AY17" s="236">
        <v>0</v>
      </c>
      <c r="AZ17" s="236">
        <v>0</v>
      </c>
      <c r="BA17" s="236">
        <v>0</v>
      </c>
      <c r="BB17" s="236">
        <v>204900</v>
      </c>
      <c r="BC17" s="236">
        <v>0</v>
      </c>
      <c r="BD17" s="236">
        <v>0</v>
      </c>
      <c r="BE17" s="245">
        <v>0</v>
      </c>
      <c r="BF17" s="306" t="s">
        <v>263</v>
      </c>
      <c r="BG17" s="236">
        <v>0</v>
      </c>
      <c r="BH17" s="236">
        <v>0</v>
      </c>
      <c r="BI17" s="236">
        <v>103734</v>
      </c>
      <c r="BJ17" s="236">
        <v>0</v>
      </c>
      <c r="BK17" s="236">
        <v>0</v>
      </c>
      <c r="BL17" s="236">
        <v>68600</v>
      </c>
      <c r="BM17" s="236">
        <v>0</v>
      </c>
      <c r="BN17" s="236">
        <v>0</v>
      </c>
      <c r="BO17" s="245">
        <v>4111434</v>
      </c>
    </row>
    <row r="18" spans="1:67" s="219" customFormat="1" ht="17.25" customHeight="1">
      <c r="A18" s="309" t="s">
        <v>264</v>
      </c>
      <c r="B18" s="325">
        <v>433500</v>
      </c>
      <c r="C18" s="325">
        <v>0</v>
      </c>
      <c r="D18" s="325">
        <v>57100</v>
      </c>
      <c r="E18" s="325">
        <v>14600</v>
      </c>
      <c r="F18" s="325">
        <v>0</v>
      </c>
      <c r="G18" s="325">
        <v>0</v>
      </c>
      <c r="H18" s="325">
        <v>0</v>
      </c>
      <c r="I18" s="325">
        <v>0</v>
      </c>
      <c r="J18" s="325">
        <v>0</v>
      </c>
      <c r="K18" s="325">
        <v>0</v>
      </c>
      <c r="L18" s="326">
        <v>0</v>
      </c>
      <c r="M18" s="309" t="s">
        <v>264</v>
      </c>
      <c r="N18" s="325">
        <v>0</v>
      </c>
      <c r="O18" s="325">
        <v>216800</v>
      </c>
      <c r="P18" s="325">
        <v>169800</v>
      </c>
      <c r="Q18" s="325">
        <v>0</v>
      </c>
      <c r="R18" s="325">
        <v>0</v>
      </c>
      <c r="S18" s="325">
        <v>47000</v>
      </c>
      <c r="T18" s="325">
        <v>0</v>
      </c>
      <c r="U18" s="326">
        <v>0</v>
      </c>
      <c r="V18" s="309" t="s">
        <v>264</v>
      </c>
      <c r="W18" s="325">
        <v>263900</v>
      </c>
      <c r="X18" s="325">
        <v>0</v>
      </c>
      <c r="Y18" s="325">
        <v>0</v>
      </c>
      <c r="Z18" s="325">
        <v>0</v>
      </c>
      <c r="AA18" s="325">
        <v>0</v>
      </c>
      <c r="AB18" s="325">
        <v>0</v>
      </c>
      <c r="AC18" s="325">
        <v>0</v>
      </c>
      <c r="AD18" s="325">
        <v>0</v>
      </c>
      <c r="AE18" s="326">
        <v>0</v>
      </c>
      <c r="AF18" s="309" t="s">
        <v>264</v>
      </c>
      <c r="AG18" s="325">
        <v>0</v>
      </c>
      <c r="AH18" s="325">
        <v>0</v>
      </c>
      <c r="AI18" s="325">
        <v>0</v>
      </c>
      <c r="AJ18" s="325">
        <v>231600</v>
      </c>
      <c r="AK18" s="325">
        <v>25200</v>
      </c>
      <c r="AL18" s="325">
        <v>0</v>
      </c>
      <c r="AM18" s="328">
        <v>0</v>
      </c>
      <c r="AN18" s="328">
        <v>0</v>
      </c>
      <c r="AO18" s="326">
        <v>0</v>
      </c>
      <c r="AP18" s="309" t="s">
        <v>264</v>
      </c>
      <c r="AQ18" s="325">
        <v>197900</v>
      </c>
      <c r="AR18" s="325">
        <v>904700</v>
      </c>
      <c r="AS18" s="325">
        <v>0</v>
      </c>
      <c r="AT18" s="325">
        <v>0</v>
      </c>
      <c r="AU18" s="325">
        <v>0</v>
      </c>
      <c r="AV18" s="325">
        <v>0</v>
      </c>
      <c r="AW18" s="327">
        <v>0</v>
      </c>
      <c r="AX18" s="309" t="s">
        <v>264</v>
      </c>
      <c r="AY18" s="325">
        <v>0</v>
      </c>
      <c r="AZ18" s="325">
        <v>0</v>
      </c>
      <c r="BA18" s="325">
        <v>0</v>
      </c>
      <c r="BB18" s="325">
        <v>0</v>
      </c>
      <c r="BC18" s="325">
        <v>0</v>
      </c>
      <c r="BD18" s="325">
        <v>0</v>
      </c>
      <c r="BE18" s="327">
        <v>0</v>
      </c>
      <c r="BF18" s="309" t="s">
        <v>264</v>
      </c>
      <c r="BG18" s="325">
        <v>0</v>
      </c>
      <c r="BH18" s="325">
        <v>0</v>
      </c>
      <c r="BI18" s="325">
        <v>47267</v>
      </c>
      <c r="BJ18" s="325">
        <v>0</v>
      </c>
      <c r="BK18" s="325">
        <v>0</v>
      </c>
      <c r="BL18" s="325">
        <v>0</v>
      </c>
      <c r="BM18" s="325">
        <v>0</v>
      </c>
      <c r="BN18" s="325">
        <v>0</v>
      </c>
      <c r="BO18" s="327">
        <v>2135767</v>
      </c>
    </row>
    <row r="19" spans="1:67" s="72" customFormat="1" ht="17.25" customHeight="1">
      <c r="A19" s="305" t="s">
        <v>265</v>
      </c>
      <c r="B19" s="236">
        <v>82200</v>
      </c>
      <c r="C19" s="236">
        <v>0</v>
      </c>
      <c r="D19" s="236">
        <v>1600</v>
      </c>
      <c r="E19" s="236">
        <v>31000</v>
      </c>
      <c r="F19" s="236">
        <v>0</v>
      </c>
      <c r="G19" s="236">
        <v>0</v>
      </c>
      <c r="H19" s="236">
        <v>0</v>
      </c>
      <c r="I19" s="236">
        <v>0</v>
      </c>
      <c r="J19" s="236">
        <v>0</v>
      </c>
      <c r="K19" s="236">
        <v>0</v>
      </c>
      <c r="L19" s="257">
        <v>0</v>
      </c>
      <c r="M19" s="305" t="s">
        <v>265</v>
      </c>
      <c r="N19" s="236">
        <v>0</v>
      </c>
      <c r="O19" s="236">
        <v>633100</v>
      </c>
      <c r="P19" s="236">
        <v>598300</v>
      </c>
      <c r="Q19" s="236">
        <v>0</v>
      </c>
      <c r="R19" s="236">
        <v>0</v>
      </c>
      <c r="S19" s="236">
        <v>34800</v>
      </c>
      <c r="T19" s="236">
        <v>0</v>
      </c>
      <c r="U19" s="257">
        <v>0</v>
      </c>
      <c r="V19" s="305" t="s">
        <v>265</v>
      </c>
      <c r="W19" s="236">
        <v>504600</v>
      </c>
      <c r="X19" s="236">
        <v>0</v>
      </c>
      <c r="Y19" s="236">
        <v>0</v>
      </c>
      <c r="Z19" s="236">
        <v>0</v>
      </c>
      <c r="AA19" s="236">
        <v>0</v>
      </c>
      <c r="AB19" s="236">
        <v>0</v>
      </c>
      <c r="AC19" s="236">
        <v>177700</v>
      </c>
      <c r="AD19" s="236">
        <v>177700</v>
      </c>
      <c r="AE19" s="257">
        <v>0</v>
      </c>
      <c r="AF19" s="305" t="s">
        <v>265</v>
      </c>
      <c r="AG19" s="236">
        <v>0</v>
      </c>
      <c r="AH19" s="236">
        <v>0</v>
      </c>
      <c r="AI19" s="236">
        <v>0</v>
      </c>
      <c r="AJ19" s="236">
        <v>0</v>
      </c>
      <c r="AK19" s="236">
        <v>68400</v>
      </c>
      <c r="AL19" s="236">
        <v>209500</v>
      </c>
      <c r="AM19" s="242">
        <v>35200</v>
      </c>
      <c r="AN19" s="242">
        <v>0</v>
      </c>
      <c r="AO19" s="257">
        <v>0</v>
      </c>
      <c r="AP19" s="305" t="s">
        <v>265</v>
      </c>
      <c r="AQ19" s="236">
        <v>2800</v>
      </c>
      <c r="AR19" s="236">
        <v>272000</v>
      </c>
      <c r="AS19" s="236">
        <v>0</v>
      </c>
      <c r="AT19" s="236">
        <v>0</v>
      </c>
      <c r="AU19" s="236">
        <v>0</v>
      </c>
      <c r="AV19" s="236">
        <v>0</v>
      </c>
      <c r="AW19" s="245">
        <v>0</v>
      </c>
      <c r="AX19" s="305" t="s">
        <v>265</v>
      </c>
      <c r="AY19" s="236">
        <v>0</v>
      </c>
      <c r="AZ19" s="236">
        <v>0</v>
      </c>
      <c r="BA19" s="236">
        <v>0</v>
      </c>
      <c r="BB19" s="236">
        <v>95100</v>
      </c>
      <c r="BC19" s="236">
        <v>0</v>
      </c>
      <c r="BD19" s="236">
        <v>0</v>
      </c>
      <c r="BE19" s="245">
        <v>0</v>
      </c>
      <c r="BF19" s="305" t="s">
        <v>265</v>
      </c>
      <c r="BG19" s="236">
        <v>0</v>
      </c>
      <c r="BH19" s="236">
        <v>0</v>
      </c>
      <c r="BI19" s="236">
        <v>32700</v>
      </c>
      <c r="BJ19" s="236">
        <v>0</v>
      </c>
      <c r="BK19" s="236">
        <v>0</v>
      </c>
      <c r="BL19" s="236">
        <v>0</v>
      </c>
      <c r="BM19" s="236">
        <v>0</v>
      </c>
      <c r="BN19" s="236">
        <v>0</v>
      </c>
      <c r="BO19" s="245">
        <v>1655100</v>
      </c>
    </row>
    <row r="20" spans="1:67" s="72" customFormat="1" ht="17.25" customHeight="1">
      <c r="A20" s="306" t="s">
        <v>266</v>
      </c>
      <c r="B20" s="236">
        <v>0</v>
      </c>
      <c r="C20" s="236">
        <v>0</v>
      </c>
      <c r="D20" s="236">
        <v>6000</v>
      </c>
      <c r="E20" s="236">
        <v>5400</v>
      </c>
      <c r="F20" s="236">
        <v>40200</v>
      </c>
      <c r="G20" s="236">
        <v>29000</v>
      </c>
      <c r="H20" s="236">
        <v>11200</v>
      </c>
      <c r="I20" s="236">
        <v>0</v>
      </c>
      <c r="J20" s="236">
        <v>0</v>
      </c>
      <c r="K20" s="236">
        <v>0</v>
      </c>
      <c r="L20" s="257">
        <v>0</v>
      </c>
      <c r="M20" s="306" t="s">
        <v>266</v>
      </c>
      <c r="N20" s="236">
        <v>0</v>
      </c>
      <c r="O20" s="236">
        <v>0</v>
      </c>
      <c r="P20" s="236">
        <v>0</v>
      </c>
      <c r="Q20" s="236">
        <v>0</v>
      </c>
      <c r="R20" s="236">
        <v>0</v>
      </c>
      <c r="S20" s="236">
        <v>0</v>
      </c>
      <c r="T20" s="236">
        <v>0</v>
      </c>
      <c r="U20" s="257">
        <v>0</v>
      </c>
      <c r="V20" s="306" t="s">
        <v>266</v>
      </c>
      <c r="W20" s="236">
        <v>16000</v>
      </c>
      <c r="X20" s="236">
        <v>0</v>
      </c>
      <c r="Y20" s="236">
        <v>0</v>
      </c>
      <c r="Z20" s="236">
        <v>0</v>
      </c>
      <c r="AA20" s="236">
        <v>0</v>
      </c>
      <c r="AB20" s="236">
        <v>0</v>
      </c>
      <c r="AC20" s="236">
        <v>0</v>
      </c>
      <c r="AD20" s="236">
        <v>0</v>
      </c>
      <c r="AE20" s="257">
        <v>0</v>
      </c>
      <c r="AF20" s="306" t="s">
        <v>266</v>
      </c>
      <c r="AG20" s="236">
        <v>0</v>
      </c>
      <c r="AH20" s="236">
        <v>0</v>
      </c>
      <c r="AI20" s="236">
        <v>0</v>
      </c>
      <c r="AJ20" s="236">
        <v>0</v>
      </c>
      <c r="AK20" s="236">
        <v>0</v>
      </c>
      <c r="AL20" s="236">
        <v>0</v>
      </c>
      <c r="AM20" s="242">
        <v>0</v>
      </c>
      <c r="AN20" s="242">
        <v>0</v>
      </c>
      <c r="AO20" s="257">
        <v>0</v>
      </c>
      <c r="AP20" s="306" t="s">
        <v>266</v>
      </c>
      <c r="AQ20" s="236">
        <v>18400</v>
      </c>
      <c r="AR20" s="236">
        <v>454200</v>
      </c>
      <c r="AS20" s="236">
        <v>0</v>
      </c>
      <c r="AT20" s="236">
        <v>0</v>
      </c>
      <c r="AU20" s="236">
        <v>0</v>
      </c>
      <c r="AV20" s="236">
        <v>0</v>
      </c>
      <c r="AW20" s="245">
        <v>0</v>
      </c>
      <c r="AX20" s="306" t="s">
        <v>266</v>
      </c>
      <c r="AY20" s="236">
        <v>0</v>
      </c>
      <c r="AZ20" s="236">
        <v>0</v>
      </c>
      <c r="BA20" s="236">
        <v>0</v>
      </c>
      <c r="BB20" s="236">
        <v>0</v>
      </c>
      <c r="BC20" s="236">
        <v>0</v>
      </c>
      <c r="BD20" s="236">
        <v>0</v>
      </c>
      <c r="BE20" s="245">
        <v>0</v>
      </c>
      <c r="BF20" s="306" t="s">
        <v>266</v>
      </c>
      <c r="BG20" s="236">
        <v>0</v>
      </c>
      <c r="BH20" s="236">
        <v>0</v>
      </c>
      <c r="BI20" s="236">
        <v>6009</v>
      </c>
      <c r="BJ20" s="236">
        <v>0</v>
      </c>
      <c r="BK20" s="236">
        <v>0</v>
      </c>
      <c r="BL20" s="236">
        <v>0</v>
      </c>
      <c r="BM20" s="236">
        <v>0</v>
      </c>
      <c r="BN20" s="236">
        <v>0</v>
      </c>
      <c r="BO20" s="245">
        <v>546209</v>
      </c>
    </row>
    <row r="21" spans="1:67" s="72" customFormat="1" ht="17.25" customHeight="1">
      <c r="A21" s="306" t="s">
        <v>267</v>
      </c>
      <c r="B21" s="236">
        <v>0</v>
      </c>
      <c r="C21" s="236">
        <v>0</v>
      </c>
      <c r="D21" s="236">
        <v>0</v>
      </c>
      <c r="E21" s="236">
        <v>27200</v>
      </c>
      <c r="F21" s="236">
        <v>51100</v>
      </c>
      <c r="G21" s="236">
        <v>40900</v>
      </c>
      <c r="H21" s="236">
        <v>10200</v>
      </c>
      <c r="I21" s="236">
        <v>0</v>
      </c>
      <c r="J21" s="236">
        <v>0</v>
      </c>
      <c r="K21" s="236">
        <v>0</v>
      </c>
      <c r="L21" s="257">
        <v>0</v>
      </c>
      <c r="M21" s="306" t="s">
        <v>267</v>
      </c>
      <c r="N21" s="236">
        <v>0</v>
      </c>
      <c r="O21" s="236">
        <v>11700</v>
      </c>
      <c r="P21" s="236">
        <v>0</v>
      </c>
      <c r="Q21" s="236">
        <v>0</v>
      </c>
      <c r="R21" s="236">
        <v>0</v>
      </c>
      <c r="S21" s="236">
        <v>11700</v>
      </c>
      <c r="T21" s="236">
        <v>0</v>
      </c>
      <c r="U21" s="257">
        <v>0</v>
      </c>
      <c r="V21" s="306" t="s">
        <v>267</v>
      </c>
      <c r="W21" s="236">
        <v>13900</v>
      </c>
      <c r="X21" s="236">
        <v>0</v>
      </c>
      <c r="Y21" s="236">
        <v>0</v>
      </c>
      <c r="Z21" s="236">
        <v>0</v>
      </c>
      <c r="AA21" s="236">
        <v>0</v>
      </c>
      <c r="AB21" s="236">
        <v>0</v>
      </c>
      <c r="AC21" s="236">
        <v>0</v>
      </c>
      <c r="AD21" s="236">
        <v>0</v>
      </c>
      <c r="AE21" s="257">
        <v>0</v>
      </c>
      <c r="AF21" s="306" t="s">
        <v>267</v>
      </c>
      <c r="AG21" s="236">
        <v>0</v>
      </c>
      <c r="AH21" s="236">
        <v>0</v>
      </c>
      <c r="AI21" s="236">
        <v>0</v>
      </c>
      <c r="AJ21" s="236">
        <v>0</v>
      </c>
      <c r="AK21" s="236">
        <v>0</v>
      </c>
      <c r="AL21" s="236">
        <v>7300</v>
      </c>
      <c r="AM21" s="242">
        <v>6600</v>
      </c>
      <c r="AN21" s="242">
        <v>0</v>
      </c>
      <c r="AO21" s="257">
        <v>0</v>
      </c>
      <c r="AP21" s="306" t="s">
        <v>267</v>
      </c>
      <c r="AQ21" s="236">
        <v>0</v>
      </c>
      <c r="AR21" s="236">
        <v>244700</v>
      </c>
      <c r="AS21" s="236">
        <v>0</v>
      </c>
      <c r="AT21" s="236">
        <v>0</v>
      </c>
      <c r="AU21" s="236">
        <v>0</v>
      </c>
      <c r="AV21" s="236">
        <v>0</v>
      </c>
      <c r="AW21" s="245">
        <v>0</v>
      </c>
      <c r="AX21" s="306" t="s">
        <v>267</v>
      </c>
      <c r="AY21" s="236">
        <v>0</v>
      </c>
      <c r="AZ21" s="236">
        <v>0</v>
      </c>
      <c r="BA21" s="236">
        <v>0</v>
      </c>
      <c r="BB21" s="236">
        <v>0</v>
      </c>
      <c r="BC21" s="236">
        <v>0</v>
      </c>
      <c r="BD21" s="236">
        <v>0</v>
      </c>
      <c r="BE21" s="245">
        <v>0</v>
      </c>
      <c r="BF21" s="306" t="s">
        <v>267</v>
      </c>
      <c r="BG21" s="236">
        <v>0</v>
      </c>
      <c r="BH21" s="236">
        <v>0</v>
      </c>
      <c r="BI21" s="236">
        <v>5885</v>
      </c>
      <c r="BJ21" s="236">
        <v>0</v>
      </c>
      <c r="BK21" s="236">
        <v>0</v>
      </c>
      <c r="BL21" s="236">
        <v>0</v>
      </c>
      <c r="BM21" s="236">
        <v>0</v>
      </c>
      <c r="BN21" s="236">
        <v>0</v>
      </c>
      <c r="BO21" s="245">
        <v>354485</v>
      </c>
    </row>
    <row r="22" spans="1:67" s="72" customFormat="1" ht="17.25" customHeight="1">
      <c r="A22" s="306" t="s">
        <v>268</v>
      </c>
      <c r="B22" s="236">
        <v>15900</v>
      </c>
      <c r="C22" s="236">
        <v>0</v>
      </c>
      <c r="D22" s="236">
        <v>0</v>
      </c>
      <c r="E22" s="236">
        <v>42800</v>
      </c>
      <c r="F22" s="236">
        <v>31100</v>
      </c>
      <c r="G22" s="236">
        <v>0</v>
      </c>
      <c r="H22" s="236">
        <v>31100</v>
      </c>
      <c r="I22" s="236">
        <v>0</v>
      </c>
      <c r="J22" s="236">
        <v>0</v>
      </c>
      <c r="K22" s="236">
        <v>0</v>
      </c>
      <c r="L22" s="257">
        <v>0</v>
      </c>
      <c r="M22" s="306" t="s">
        <v>268</v>
      </c>
      <c r="N22" s="236">
        <v>0</v>
      </c>
      <c r="O22" s="236">
        <v>0</v>
      </c>
      <c r="P22" s="236">
        <v>0</v>
      </c>
      <c r="Q22" s="236">
        <v>0</v>
      </c>
      <c r="R22" s="236">
        <v>0</v>
      </c>
      <c r="S22" s="236">
        <v>0</v>
      </c>
      <c r="T22" s="236">
        <v>0</v>
      </c>
      <c r="U22" s="257">
        <v>0</v>
      </c>
      <c r="V22" s="306" t="s">
        <v>268</v>
      </c>
      <c r="W22" s="236">
        <v>0</v>
      </c>
      <c r="X22" s="236">
        <v>0</v>
      </c>
      <c r="Y22" s="236">
        <v>0</v>
      </c>
      <c r="Z22" s="236">
        <v>0</v>
      </c>
      <c r="AA22" s="236">
        <v>0</v>
      </c>
      <c r="AB22" s="236">
        <v>0</v>
      </c>
      <c r="AC22" s="236">
        <v>0</v>
      </c>
      <c r="AD22" s="236">
        <v>0</v>
      </c>
      <c r="AE22" s="257">
        <v>0</v>
      </c>
      <c r="AF22" s="306" t="s">
        <v>268</v>
      </c>
      <c r="AG22" s="236">
        <v>0</v>
      </c>
      <c r="AH22" s="236">
        <v>0</v>
      </c>
      <c r="AI22" s="236">
        <v>0</v>
      </c>
      <c r="AJ22" s="236">
        <v>0</v>
      </c>
      <c r="AK22" s="236">
        <v>0</v>
      </c>
      <c r="AL22" s="236">
        <v>0</v>
      </c>
      <c r="AM22" s="242">
        <v>0</v>
      </c>
      <c r="AN22" s="242">
        <v>0</v>
      </c>
      <c r="AO22" s="257">
        <v>0</v>
      </c>
      <c r="AP22" s="306" t="s">
        <v>268</v>
      </c>
      <c r="AQ22" s="236">
        <v>0</v>
      </c>
      <c r="AR22" s="236">
        <v>90800</v>
      </c>
      <c r="AS22" s="236">
        <v>0</v>
      </c>
      <c r="AT22" s="236">
        <v>0</v>
      </c>
      <c r="AU22" s="236">
        <v>0</v>
      </c>
      <c r="AV22" s="236">
        <v>0</v>
      </c>
      <c r="AW22" s="245">
        <v>0</v>
      </c>
      <c r="AX22" s="306" t="s">
        <v>268</v>
      </c>
      <c r="AY22" s="236">
        <v>0</v>
      </c>
      <c r="AZ22" s="236">
        <v>0</v>
      </c>
      <c r="BA22" s="236">
        <v>0</v>
      </c>
      <c r="BB22" s="236">
        <v>0</v>
      </c>
      <c r="BC22" s="236">
        <v>0</v>
      </c>
      <c r="BD22" s="236">
        <v>0</v>
      </c>
      <c r="BE22" s="245">
        <v>0</v>
      </c>
      <c r="BF22" s="306" t="s">
        <v>268</v>
      </c>
      <c r="BG22" s="236">
        <v>0</v>
      </c>
      <c r="BH22" s="236">
        <v>0</v>
      </c>
      <c r="BI22" s="236">
        <v>2929</v>
      </c>
      <c r="BJ22" s="236">
        <v>0</v>
      </c>
      <c r="BK22" s="236">
        <v>0</v>
      </c>
      <c r="BL22" s="236">
        <v>0</v>
      </c>
      <c r="BM22" s="236">
        <v>0</v>
      </c>
      <c r="BN22" s="236">
        <v>0</v>
      </c>
      <c r="BO22" s="245">
        <v>183529</v>
      </c>
    </row>
    <row r="23" spans="1:67" s="72" customFormat="1" ht="17.25" customHeight="1">
      <c r="A23" s="307" t="s">
        <v>269</v>
      </c>
      <c r="B23" s="324">
        <v>17300</v>
      </c>
      <c r="C23" s="325">
        <v>0</v>
      </c>
      <c r="D23" s="325">
        <v>0</v>
      </c>
      <c r="E23" s="325">
        <v>14900</v>
      </c>
      <c r="F23" s="325">
        <v>2300</v>
      </c>
      <c r="G23" s="325">
        <v>0</v>
      </c>
      <c r="H23" s="325">
        <v>2300</v>
      </c>
      <c r="I23" s="325">
        <v>0</v>
      </c>
      <c r="J23" s="325">
        <v>0</v>
      </c>
      <c r="K23" s="325">
        <v>0</v>
      </c>
      <c r="L23" s="326">
        <v>0</v>
      </c>
      <c r="M23" s="309" t="s">
        <v>269</v>
      </c>
      <c r="N23" s="325">
        <v>0</v>
      </c>
      <c r="O23" s="325">
        <v>392300</v>
      </c>
      <c r="P23" s="325">
        <v>333300</v>
      </c>
      <c r="Q23" s="325">
        <v>0</v>
      </c>
      <c r="R23" s="325">
        <v>0</v>
      </c>
      <c r="S23" s="325">
        <v>59000</v>
      </c>
      <c r="T23" s="325">
        <v>0</v>
      </c>
      <c r="U23" s="326">
        <v>0</v>
      </c>
      <c r="V23" s="309" t="s">
        <v>269</v>
      </c>
      <c r="W23" s="325">
        <v>93700</v>
      </c>
      <c r="X23" s="325">
        <v>0</v>
      </c>
      <c r="Y23" s="325">
        <v>0</v>
      </c>
      <c r="Z23" s="325">
        <v>0</v>
      </c>
      <c r="AA23" s="325">
        <v>0</v>
      </c>
      <c r="AB23" s="325">
        <v>0</v>
      </c>
      <c r="AC23" s="325">
        <v>0</v>
      </c>
      <c r="AD23" s="325">
        <v>0</v>
      </c>
      <c r="AE23" s="326">
        <v>0</v>
      </c>
      <c r="AF23" s="309" t="s">
        <v>269</v>
      </c>
      <c r="AG23" s="325">
        <v>0</v>
      </c>
      <c r="AH23" s="325">
        <v>0</v>
      </c>
      <c r="AI23" s="325">
        <v>0</v>
      </c>
      <c r="AJ23" s="325">
        <v>0</v>
      </c>
      <c r="AK23" s="325">
        <v>0</v>
      </c>
      <c r="AL23" s="325">
        <v>0</v>
      </c>
      <c r="AM23" s="328">
        <v>0</v>
      </c>
      <c r="AN23" s="328">
        <v>0</v>
      </c>
      <c r="AO23" s="326">
        <v>0</v>
      </c>
      <c r="AP23" s="309" t="s">
        <v>269</v>
      </c>
      <c r="AQ23" s="325">
        <v>0</v>
      </c>
      <c r="AR23" s="325">
        <v>0</v>
      </c>
      <c r="AS23" s="325">
        <v>0</v>
      </c>
      <c r="AT23" s="325">
        <v>0</v>
      </c>
      <c r="AU23" s="325">
        <v>0</v>
      </c>
      <c r="AV23" s="325">
        <v>0</v>
      </c>
      <c r="AW23" s="327">
        <v>0</v>
      </c>
      <c r="AX23" s="309" t="s">
        <v>269</v>
      </c>
      <c r="AY23" s="325">
        <v>0</v>
      </c>
      <c r="AZ23" s="325">
        <v>0</v>
      </c>
      <c r="BA23" s="325">
        <v>0</v>
      </c>
      <c r="BB23" s="325">
        <v>23400</v>
      </c>
      <c r="BC23" s="325">
        <v>0</v>
      </c>
      <c r="BD23" s="325">
        <v>0</v>
      </c>
      <c r="BE23" s="327">
        <v>0</v>
      </c>
      <c r="BF23" s="309" t="s">
        <v>269</v>
      </c>
      <c r="BG23" s="325">
        <v>0</v>
      </c>
      <c r="BH23" s="325">
        <v>0</v>
      </c>
      <c r="BI23" s="325">
        <v>6956</v>
      </c>
      <c r="BJ23" s="325">
        <v>0</v>
      </c>
      <c r="BK23" s="325">
        <v>0</v>
      </c>
      <c r="BL23" s="325">
        <v>0</v>
      </c>
      <c r="BM23" s="325">
        <v>0</v>
      </c>
      <c r="BN23" s="325">
        <v>0</v>
      </c>
      <c r="BO23" s="327">
        <v>550856</v>
      </c>
    </row>
    <row r="24" spans="1:67" s="217" customFormat="1" ht="17.25" customHeight="1">
      <c r="A24" s="308" t="s">
        <v>270</v>
      </c>
      <c r="B24" s="236">
        <v>6700</v>
      </c>
      <c r="C24" s="236">
        <v>0</v>
      </c>
      <c r="D24" s="236">
        <v>0</v>
      </c>
      <c r="E24" s="236">
        <v>78400</v>
      </c>
      <c r="F24" s="236">
        <v>21100</v>
      </c>
      <c r="G24" s="236">
        <v>11300</v>
      </c>
      <c r="H24" s="236">
        <v>9800</v>
      </c>
      <c r="I24" s="236">
        <v>0</v>
      </c>
      <c r="J24" s="236">
        <v>0</v>
      </c>
      <c r="K24" s="236">
        <v>0</v>
      </c>
      <c r="L24" s="257">
        <v>0</v>
      </c>
      <c r="M24" s="305" t="s">
        <v>270</v>
      </c>
      <c r="N24" s="236">
        <v>0</v>
      </c>
      <c r="O24" s="236">
        <v>50000</v>
      </c>
      <c r="P24" s="236">
        <v>0</v>
      </c>
      <c r="Q24" s="236">
        <v>0</v>
      </c>
      <c r="R24" s="236">
        <v>0</v>
      </c>
      <c r="S24" s="236">
        <v>50000</v>
      </c>
      <c r="T24" s="236">
        <v>0</v>
      </c>
      <c r="U24" s="257">
        <v>0</v>
      </c>
      <c r="V24" s="305" t="s">
        <v>270</v>
      </c>
      <c r="W24" s="236">
        <v>13200</v>
      </c>
      <c r="X24" s="236">
        <v>0</v>
      </c>
      <c r="Y24" s="236">
        <v>0</v>
      </c>
      <c r="Z24" s="236">
        <v>0</v>
      </c>
      <c r="AA24" s="236">
        <v>0</v>
      </c>
      <c r="AB24" s="236">
        <v>0</v>
      </c>
      <c r="AC24" s="236">
        <v>0</v>
      </c>
      <c r="AD24" s="236">
        <v>0</v>
      </c>
      <c r="AE24" s="257">
        <v>0</v>
      </c>
      <c r="AF24" s="305" t="s">
        <v>270</v>
      </c>
      <c r="AG24" s="236">
        <v>0</v>
      </c>
      <c r="AH24" s="236">
        <v>0</v>
      </c>
      <c r="AI24" s="236">
        <v>0</v>
      </c>
      <c r="AJ24" s="236">
        <v>0</v>
      </c>
      <c r="AK24" s="236">
        <v>0</v>
      </c>
      <c r="AL24" s="236">
        <v>13200</v>
      </c>
      <c r="AM24" s="335">
        <v>0</v>
      </c>
      <c r="AN24" s="242">
        <v>0</v>
      </c>
      <c r="AO24" s="257">
        <v>0</v>
      </c>
      <c r="AP24" s="305" t="s">
        <v>270</v>
      </c>
      <c r="AQ24" s="236">
        <v>0</v>
      </c>
      <c r="AR24" s="236">
        <v>246200</v>
      </c>
      <c r="AS24" s="236">
        <v>0</v>
      </c>
      <c r="AT24" s="236">
        <v>0</v>
      </c>
      <c r="AU24" s="236">
        <v>0</v>
      </c>
      <c r="AV24" s="236">
        <v>0</v>
      </c>
      <c r="AW24" s="245">
        <v>0</v>
      </c>
      <c r="AX24" s="305" t="s">
        <v>270</v>
      </c>
      <c r="AY24" s="236">
        <v>0</v>
      </c>
      <c r="AZ24" s="236">
        <v>0</v>
      </c>
      <c r="BA24" s="236">
        <v>0</v>
      </c>
      <c r="BB24" s="236">
        <v>5200</v>
      </c>
      <c r="BC24" s="236">
        <v>0</v>
      </c>
      <c r="BD24" s="236">
        <v>0</v>
      </c>
      <c r="BE24" s="245">
        <v>0</v>
      </c>
      <c r="BF24" s="305" t="s">
        <v>270</v>
      </c>
      <c r="BG24" s="236">
        <v>0</v>
      </c>
      <c r="BH24" s="236">
        <v>0</v>
      </c>
      <c r="BI24" s="236">
        <v>10842</v>
      </c>
      <c r="BJ24" s="236">
        <v>0</v>
      </c>
      <c r="BK24" s="236">
        <v>0</v>
      </c>
      <c r="BL24" s="236">
        <v>0</v>
      </c>
      <c r="BM24" s="236">
        <v>0</v>
      </c>
      <c r="BN24" s="236">
        <v>0</v>
      </c>
      <c r="BO24" s="245">
        <v>431642</v>
      </c>
    </row>
    <row r="25" spans="1:67" s="72" customFormat="1" ht="17.25" customHeight="1">
      <c r="A25" s="306" t="s">
        <v>271</v>
      </c>
      <c r="B25" s="236">
        <v>16000</v>
      </c>
      <c r="C25" s="236">
        <v>0</v>
      </c>
      <c r="D25" s="236">
        <v>0</v>
      </c>
      <c r="E25" s="236">
        <v>0</v>
      </c>
      <c r="F25" s="236">
        <v>0</v>
      </c>
      <c r="G25" s="236">
        <v>0</v>
      </c>
      <c r="H25" s="236">
        <v>0</v>
      </c>
      <c r="I25" s="236">
        <v>0</v>
      </c>
      <c r="J25" s="236">
        <v>0</v>
      </c>
      <c r="K25" s="236">
        <v>0</v>
      </c>
      <c r="L25" s="257">
        <v>0</v>
      </c>
      <c r="M25" s="306" t="s">
        <v>271</v>
      </c>
      <c r="N25" s="236">
        <v>0</v>
      </c>
      <c r="O25" s="236">
        <v>42100</v>
      </c>
      <c r="P25" s="236">
        <v>0</v>
      </c>
      <c r="Q25" s="236">
        <v>0</v>
      </c>
      <c r="R25" s="236">
        <v>0</v>
      </c>
      <c r="S25" s="236">
        <v>42100</v>
      </c>
      <c r="T25" s="236">
        <v>0</v>
      </c>
      <c r="U25" s="257">
        <v>0</v>
      </c>
      <c r="V25" s="306" t="s">
        <v>271</v>
      </c>
      <c r="W25" s="236">
        <v>0</v>
      </c>
      <c r="X25" s="236">
        <v>0</v>
      </c>
      <c r="Y25" s="236">
        <v>0</v>
      </c>
      <c r="Z25" s="236">
        <v>0</v>
      </c>
      <c r="AA25" s="236">
        <v>0</v>
      </c>
      <c r="AB25" s="236">
        <v>0</v>
      </c>
      <c r="AC25" s="236">
        <v>0</v>
      </c>
      <c r="AD25" s="236">
        <v>0</v>
      </c>
      <c r="AE25" s="257">
        <v>0</v>
      </c>
      <c r="AF25" s="306" t="s">
        <v>271</v>
      </c>
      <c r="AG25" s="236">
        <v>0</v>
      </c>
      <c r="AH25" s="236">
        <v>0</v>
      </c>
      <c r="AI25" s="236">
        <v>0</v>
      </c>
      <c r="AJ25" s="236">
        <v>0</v>
      </c>
      <c r="AK25" s="236">
        <v>0</v>
      </c>
      <c r="AL25" s="236">
        <v>0</v>
      </c>
      <c r="AM25" s="242">
        <v>0</v>
      </c>
      <c r="AN25" s="242">
        <v>0</v>
      </c>
      <c r="AO25" s="257">
        <v>0</v>
      </c>
      <c r="AP25" s="306" t="s">
        <v>271</v>
      </c>
      <c r="AQ25" s="236">
        <v>0</v>
      </c>
      <c r="AR25" s="236">
        <v>0</v>
      </c>
      <c r="AS25" s="236">
        <v>0</v>
      </c>
      <c r="AT25" s="236">
        <v>0</v>
      </c>
      <c r="AU25" s="236">
        <v>0</v>
      </c>
      <c r="AV25" s="236">
        <v>0</v>
      </c>
      <c r="AW25" s="245">
        <v>0</v>
      </c>
      <c r="AX25" s="306" t="s">
        <v>271</v>
      </c>
      <c r="AY25" s="236">
        <v>0</v>
      </c>
      <c r="AZ25" s="236">
        <v>0</v>
      </c>
      <c r="BA25" s="236">
        <v>0</v>
      </c>
      <c r="BB25" s="236">
        <v>0</v>
      </c>
      <c r="BC25" s="236">
        <v>0</v>
      </c>
      <c r="BD25" s="236">
        <v>0</v>
      </c>
      <c r="BE25" s="245">
        <v>0</v>
      </c>
      <c r="BF25" s="306" t="s">
        <v>271</v>
      </c>
      <c r="BG25" s="236">
        <v>0</v>
      </c>
      <c r="BH25" s="236">
        <v>0</v>
      </c>
      <c r="BI25" s="236">
        <v>10000</v>
      </c>
      <c r="BJ25" s="236">
        <v>0</v>
      </c>
      <c r="BK25" s="236">
        <v>0</v>
      </c>
      <c r="BL25" s="236">
        <v>0</v>
      </c>
      <c r="BM25" s="236">
        <v>0</v>
      </c>
      <c r="BN25" s="236">
        <v>0</v>
      </c>
      <c r="BO25" s="245">
        <v>68100</v>
      </c>
    </row>
    <row r="26" spans="1:67" s="72" customFormat="1" ht="17.25" customHeight="1">
      <c r="A26" s="306" t="s">
        <v>272</v>
      </c>
      <c r="B26" s="236">
        <v>17700</v>
      </c>
      <c r="C26" s="236">
        <v>0</v>
      </c>
      <c r="D26" s="236">
        <v>12900</v>
      </c>
      <c r="E26" s="236">
        <v>200</v>
      </c>
      <c r="F26" s="236">
        <v>7900</v>
      </c>
      <c r="G26" s="236">
        <v>0</v>
      </c>
      <c r="H26" s="236">
        <v>7900</v>
      </c>
      <c r="I26" s="236">
        <v>0</v>
      </c>
      <c r="J26" s="236">
        <v>0</v>
      </c>
      <c r="K26" s="236">
        <v>0</v>
      </c>
      <c r="L26" s="257">
        <v>0</v>
      </c>
      <c r="M26" s="306" t="s">
        <v>272</v>
      </c>
      <c r="N26" s="236">
        <v>0</v>
      </c>
      <c r="O26" s="236">
        <v>91600</v>
      </c>
      <c r="P26" s="236">
        <v>0</v>
      </c>
      <c r="Q26" s="236">
        <v>0</v>
      </c>
      <c r="R26" s="236">
        <v>0</v>
      </c>
      <c r="S26" s="236">
        <v>91600</v>
      </c>
      <c r="T26" s="236">
        <v>0</v>
      </c>
      <c r="U26" s="257">
        <v>0</v>
      </c>
      <c r="V26" s="306" t="s">
        <v>272</v>
      </c>
      <c r="W26" s="236">
        <v>149700</v>
      </c>
      <c r="X26" s="236">
        <v>0</v>
      </c>
      <c r="Y26" s="236">
        <v>0</v>
      </c>
      <c r="Z26" s="236">
        <v>0</v>
      </c>
      <c r="AA26" s="236">
        <v>0</v>
      </c>
      <c r="AB26" s="236">
        <v>0</v>
      </c>
      <c r="AC26" s="236">
        <v>0</v>
      </c>
      <c r="AD26" s="236">
        <v>0</v>
      </c>
      <c r="AE26" s="257">
        <v>0</v>
      </c>
      <c r="AF26" s="306" t="s">
        <v>272</v>
      </c>
      <c r="AG26" s="236">
        <v>0</v>
      </c>
      <c r="AH26" s="236">
        <v>0</v>
      </c>
      <c r="AI26" s="236">
        <v>0</v>
      </c>
      <c r="AJ26" s="236">
        <v>149700</v>
      </c>
      <c r="AK26" s="236">
        <v>0</v>
      </c>
      <c r="AL26" s="236">
        <v>0</v>
      </c>
      <c r="AM26" s="242">
        <v>0</v>
      </c>
      <c r="AN26" s="242">
        <v>0</v>
      </c>
      <c r="AO26" s="257">
        <v>0</v>
      </c>
      <c r="AP26" s="306" t="s">
        <v>272</v>
      </c>
      <c r="AQ26" s="236">
        <v>0</v>
      </c>
      <c r="AR26" s="236">
        <v>0</v>
      </c>
      <c r="AS26" s="236">
        <v>0</v>
      </c>
      <c r="AT26" s="236">
        <v>0</v>
      </c>
      <c r="AU26" s="236">
        <v>0</v>
      </c>
      <c r="AV26" s="236">
        <v>0</v>
      </c>
      <c r="AW26" s="245">
        <v>0</v>
      </c>
      <c r="AX26" s="306" t="s">
        <v>272</v>
      </c>
      <c r="AY26" s="236">
        <v>0</v>
      </c>
      <c r="AZ26" s="236">
        <v>0</v>
      </c>
      <c r="BA26" s="236">
        <v>0</v>
      </c>
      <c r="BB26" s="236">
        <v>0</v>
      </c>
      <c r="BC26" s="236">
        <v>0</v>
      </c>
      <c r="BD26" s="236">
        <v>0</v>
      </c>
      <c r="BE26" s="245">
        <v>0</v>
      </c>
      <c r="BF26" s="306" t="s">
        <v>272</v>
      </c>
      <c r="BG26" s="236">
        <v>0</v>
      </c>
      <c r="BH26" s="236">
        <v>0</v>
      </c>
      <c r="BI26" s="236">
        <v>6077</v>
      </c>
      <c r="BJ26" s="236">
        <v>0</v>
      </c>
      <c r="BK26" s="236">
        <v>0</v>
      </c>
      <c r="BL26" s="236">
        <v>0</v>
      </c>
      <c r="BM26" s="236">
        <v>0</v>
      </c>
      <c r="BN26" s="236">
        <v>0</v>
      </c>
      <c r="BO26" s="245">
        <v>286077</v>
      </c>
    </row>
    <row r="27" spans="1:67" s="72" customFormat="1" ht="17.25" customHeight="1">
      <c r="A27" s="306" t="s">
        <v>273</v>
      </c>
      <c r="B27" s="236">
        <v>0</v>
      </c>
      <c r="C27" s="236">
        <v>0</v>
      </c>
      <c r="D27" s="236">
        <v>0</v>
      </c>
      <c r="E27" s="236">
        <v>0</v>
      </c>
      <c r="F27" s="236">
        <v>9600</v>
      </c>
      <c r="G27" s="236">
        <v>0</v>
      </c>
      <c r="H27" s="236">
        <v>9600</v>
      </c>
      <c r="I27" s="236">
        <v>0</v>
      </c>
      <c r="J27" s="236">
        <v>0</v>
      </c>
      <c r="K27" s="236">
        <v>0</v>
      </c>
      <c r="L27" s="257">
        <v>0</v>
      </c>
      <c r="M27" s="306" t="s">
        <v>273</v>
      </c>
      <c r="N27" s="236">
        <v>0</v>
      </c>
      <c r="O27" s="236">
        <v>131300</v>
      </c>
      <c r="P27" s="236">
        <v>128600</v>
      </c>
      <c r="Q27" s="236">
        <v>0</v>
      </c>
      <c r="R27" s="236">
        <v>0</v>
      </c>
      <c r="S27" s="236">
        <v>2700</v>
      </c>
      <c r="T27" s="236">
        <v>0</v>
      </c>
      <c r="U27" s="257">
        <v>0</v>
      </c>
      <c r="V27" s="306" t="s">
        <v>273</v>
      </c>
      <c r="W27" s="236">
        <v>0</v>
      </c>
      <c r="X27" s="236">
        <v>0</v>
      </c>
      <c r="Y27" s="236">
        <v>0</v>
      </c>
      <c r="Z27" s="236">
        <v>0</v>
      </c>
      <c r="AA27" s="236">
        <v>0</v>
      </c>
      <c r="AB27" s="236">
        <v>0</v>
      </c>
      <c r="AC27" s="236">
        <v>0</v>
      </c>
      <c r="AD27" s="236">
        <v>0</v>
      </c>
      <c r="AE27" s="257">
        <v>0</v>
      </c>
      <c r="AF27" s="306" t="s">
        <v>273</v>
      </c>
      <c r="AG27" s="236">
        <v>0</v>
      </c>
      <c r="AH27" s="236">
        <v>0</v>
      </c>
      <c r="AI27" s="236">
        <v>0</v>
      </c>
      <c r="AJ27" s="236">
        <v>0</v>
      </c>
      <c r="AK27" s="236">
        <v>0</v>
      </c>
      <c r="AL27" s="236">
        <v>0</v>
      </c>
      <c r="AM27" s="242">
        <v>0</v>
      </c>
      <c r="AN27" s="242">
        <v>0</v>
      </c>
      <c r="AO27" s="257">
        <v>0</v>
      </c>
      <c r="AP27" s="306" t="s">
        <v>273</v>
      </c>
      <c r="AQ27" s="236">
        <v>0</v>
      </c>
      <c r="AR27" s="236">
        <v>0</v>
      </c>
      <c r="AS27" s="236">
        <v>0</v>
      </c>
      <c r="AT27" s="236">
        <v>0</v>
      </c>
      <c r="AU27" s="236">
        <v>0</v>
      </c>
      <c r="AV27" s="236">
        <v>0</v>
      </c>
      <c r="AW27" s="245">
        <v>0</v>
      </c>
      <c r="AX27" s="306" t="s">
        <v>273</v>
      </c>
      <c r="AY27" s="236">
        <v>0</v>
      </c>
      <c r="AZ27" s="236">
        <v>0</v>
      </c>
      <c r="BA27" s="236">
        <v>0</v>
      </c>
      <c r="BB27" s="236">
        <v>6200</v>
      </c>
      <c r="BC27" s="236">
        <v>0</v>
      </c>
      <c r="BD27" s="236">
        <v>0</v>
      </c>
      <c r="BE27" s="245">
        <v>0</v>
      </c>
      <c r="BF27" s="306" t="s">
        <v>273</v>
      </c>
      <c r="BG27" s="236">
        <v>0</v>
      </c>
      <c r="BH27" s="236">
        <v>0</v>
      </c>
      <c r="BI27" s="236">
        <v>10487</v>
      </c>
      <c r="BJ27" s="236">
        <v>0</v>
      </c>
      <c r="BK27" s="236">
        <v>0</v>
      </c>
      <c r="BL27" s="236">
        <v>0</v>
      </c>
      <c r="BM27" s="236">
        <v>0</v>
      </c>
      <c r="BN27" s="236">
        <v>0</v>
      </c>
      <c r="BO27" s="245">
        <v>157587</v>
      </c>
    </row>
    <row r="28" spans="1:67" s="219" customFormat="1" ht="17.25" customHeight="1">
      <c r="A28" s="309" t="s">
        <v>274</v>
      </c>
      <c r="B28" s="325">
        <v>0</v>
      </c>
      <c r="C28" s="325">
        <v>0</v>
      </c>
      <c r="D28" s="325">
        <v>0</v>
      </c>
      <c r="E28" s="325">
        <v>0</v>
      </c>
      <c r="F28" s="325">
        <v>0</v>
      </c>
      <c r="G28" s="325">
        <v>0</v>
      </c>
      <c r="H28" s="325">
        <v>0</v>
      </c>
      <c r="I28" s="325">
        <v>0</v>
      </c>
      <c r="J28" s="325">
        <v>0</v>
      </c>
      <c r="K28" s="325">
        <v>0</v>
      </c>
      <c r="L28" s="326">
        <v>0</v>
      </c>
      <c r="M28" s="309" t="s">
        <v>274</v>
      </c>
      <c r="N28" s="325">
        <v>0</v>
      </c>
      <c r="O28" s="325">
        <v>5000</v>
      </c>
      <c r="P28" s="325">
        <v>0</v>
      </c>
      <c r="Q28" s="325">
        <v>0</v>
      </c>
      <c r="R28" s="325">
        <v>0</v>
      </c>
      <c r="S28" s="325">
        <v>5000</v>
      </c>
      <c r="T28" s="325">
        <v>0</v>
      </c>
      <c r="U28" s="326">
        <v>0</v>
      </c>
      <c r="V28" s="309" t="s">
        <v>274</v>
      </c>
      <c r="W28" s="325">
        <v>2100</v>
      </c>
      <c r="X28" s="325">
        <v>0</v>
      </c>
      <c r="Y28" s="325">
        <v>0</v>
      </c>
      <c r="Z28" s="325">
        <v>0</v>
      </c>
      <c r="AA28" s="325">
        <v>0</v>
      </c>
      <c r="AB28" s="325">
        <v>0</v>
      </c>
      <c r="AC28" s="325">
        <v>0</v>
      </c>
      <c r="AD28" s="325">
        <v>0</v>
      </c>
      <c r="AE28" s="326">
        <v>0</v>
      </c>
      <c r="AF28" s="309" t="s">
        <v>274</v>
      </c>
      <c r="AG28" s="325">
        <v>0</v>
      </c>
      <c r="AH28" s="325">
        <v>0</v>
      </c>
      <c r="AI28" s="325">
        <v>0</v>
      </c>
      <c r="AJ28" s="325">
        <v>2100</v>
      </c>
      <c r="AK28" s="325">
        <v>0</v>
      </c>
      <c r="AL28" s="325">
        <v>0</v>
      </c>
      <c r="AM28" s="328">
        <v>0</v>
      </c>
      <c r="AN28" s="328">
        <v>0</v>
      </c>
      <c r="AO28" s="326">
        <v>0</v>
      </c>
      <c r="AP28" s="309" t="s">
        <v>274</v>
      </c>
      <c r="AQ28" s="325">
        <v>139100</v>
      </c>
      <c r="AR28" s="325">
        <v>59700</v>
      </c>
      <c r="AS28" s="325">
        <v>0</v>
      </c>
      <c r="AT28" s="325">
        <v>0</v>
      </c>
      <c r="AU28" s="325">
        <v>0</v>
      </c>
      <c r="AV28" s="325">
        <v>0</v>
      </c>
      <c r="AW28" s="327">
        <v>0</v>
      </c>
      <c r="AX28" s="309" t="s">
        <v>274</v>
      </c>
      <c r="AY28" s="325">
        <v>0</v>
      </c>
      <c r="AZ28" s="325">
        <v>0</v>
      </c>
      <c r="BA28" s="325">
        <v>0</v>
      </c>
      <c r="BB28" s="325">
        <v>0</v>
      </c>
      <c r="BC28" s="325">
        <v>0</v>
      </c>
      <c r="BD28" s="325">
        <v>0</v>
      </c>
      <c r="BE28" s="327">
        <v>0</v>
      </c>
      <c r="BF28" s="309" t="s">
        <v>274</v>
      </c>
      <c r="BG28" s="325">
        <v>0</v>
      </c>
      <c r="BH28" s="325">
        <v>0</v>
      </c>
      <c r="BI28" s="325">
        <v>5013</v>
      </c>
      <c r="BJ28" s="325">
        <v>0</v>
      </c>
      <c r="BK28" s="325">
        <v>0</v>
      </c>
      <c r="BL28" s="325">
        <v>0</v>
      </c>
      <c r="BM28" s="325">
        <v>0</v>
      </c>
      <c r="BN28" s="325">
        <v>0</v>
      </c>
      <c r="BO28" s="327">
        <v>210913</v>
      </c>
    </row>
    <row r="29" spans="1:67" s="72" customFormat="1" ht="17.25" customHeight="1">
      <c r="A29" s="305" t="s">
        <v>275</v>
      </c>
      <c r="B29" s="236">
        <v>86700</v>
      </c>
      <c r="C29" s="236">
        <v>0</v>
      </c>
      <c r="D29" s="236">
        <v>0</v>
      </c>
      <c r="E29" s="236">
        <v>0</v>
      </c>
      <c r="F29" s="236">
        <v>0</v>
      </c>
      <c r="G29" s="236">
        <v>0</v>
      </c>
      <c r="H29" s="236">
        <v>0</v>
      </c>
      <c r="I29" s="236">
        <v>0</v>
      </c>
      <c r="J29" s="236">
        <v>0</v>
      </c>
      <c r="K29" s="236">
        <v>0</v>
      </c>
      <c r="L29" s="257">
        <v>0</v>
      </c>
      <c r="M29" s="305" t="s">
        <v>275</v>
      </c>
      <c r="N29" s="236">
        <v>0</v>
      </c>
      <c r="O29" s="236">
        <v>9000</v>
      </c>
      <c r="P29" s="236">
        <v>0</v>
      </c>
      <c r="Q29" s="236">
        <v>0</v>
      </c>
      <c r="R29" s="236">
        <v>0</v>
      </c>
      <c r="S29" s="236">
        <v>9000</v>
      </c>
      <c r="T29" s="236">
        <v>0</v>
      </c>
      <c r="U29" s="257">
        <v>0</v>
      </c>
      <c r="V29" s="305" t="s">
        <v>275</v>
      </c>
      <c r="W29" s="236">
        <v>0</v>
      </c>
      <c r="X29" s="236">
        <v>0</v>
      </c>
      <c r="Y29" s="236">
        <v>0</v>
      </c>
      <c r="Z29" s="236">
        <v>0</v>
      </c>
      <c r="AA29" s="236">
        <v>0</v>
      </c>
      <c r="AB29" s="236">
        <v>0</v>
      </c>
      <c r="AC29" s="236">
        <v>0</v>
      </c>
      <c r="AD29" s="236">
        <v>0</v>
      </c>
      <c r="AE29" s="257">
        <v>0</v>
      </c>
      <c r="AF29" s="305" t="s">
        <v>275</v>
      </c>
      <c r="AG29" s="236">
        <v>0</v>
      </c>
      <c r="AH29" s="236">
        <v>0</v>
      </c>
      <c r="AI29" s="236">
        <v>0</v>
      </c>
      <c r="AJ29" s="236">
        <v>0</v>
      </c>
      <c r="AK29" s="236">
        <v>0</v>
      </c>
      <c r="AL29" s="236">
        <v>0</v>
      </c>
      <c r="AM29" s="242">
        <v>0</v>
      </c>
      <c r="AN29" s="242">
        <v>0</v>
      </c>
      <c r="AO29" s="257">
        <v>0</v>
      </c>
      <c r="AP29" s="305" t="s">
        <v>275</v>
      </c>
      <c r="AQ29" s="236">
        <v>0</v>
      </c>
      <c r="AR29" s="236">
        <v>0</v>
      </c>
      <c r="AS29" s="236">
        <v>0</v>
      </c>
      <c r="AT29" s="236">
        <v>0</v>
      </c>
      <c r="AU29" s="236">
        <v>0</v>
      </c>
      <c r="AV29" s="236">
        <v>0</v>
      </c>
      <c r="AW29" s="245">
        <v>0</v>
      </c>
      <c r="AX29" s="305" t="s">
        <v>275</v>
      </c>
      <c r="AY29" s="236">
        <v>0</v>
      </c>
      <c r="AZ29" s="236">
        <v>0</v>
      </c>
      <c r="BA29" s="236">
        <v>0</v>
      </c>
      <c r="BB29" s="236">
        <v>0</v>
      </c>
      <c r="BC29" s="236">
        <v>0</v>
      </c>
      <c r="BD29" s="236">
        <v>0</v>
      </c>
      <c r="BE29" s="245">
        <v>0</v>
      </c>
      <c r="BF29" s="305" t="s">
        <v>275</v>
      </c>
      <c r="BG29" s="236">
        <v>0</v>
      </c>
      <c r="BH29" s="236">
        <v>0</v>
      </c>
      <c r="BI29" s="236">
        <v>32526</v>
      </c>
      <c r="BJ29" s="236">
        <v>0</v>
      </c>
      <c r="BK29" s="236">
        <v>0</v>
      </c>
      <c r="BL29" s="236">
        <v>0</v>
      </c>
      <c r="BM29" s="236">
        <v>0</v>
      </c>
      <c r="BN29" s="236">
        <v>0</v>
      </c>
      <c r="BO29" s="245">
        <v>128226</v>
      </c>
    </row>
    <row r="30" spans="1:67" s="72" customFormat="1" ht="17.25" customHeight="1">
      <c r="A30" s="306" t="s">
        <v>276</v>
      </c>
      <c r="B30" s="236">
        <v>0</v>
      </c>
      <c r="C30" s="236">
        <v>0</v>
      </c>
      <c r="D30" s="236">
        <v>0</v>
      </c>
      <c r="E30" s="236">
        <v>0</v>
      </c>
      <c r="F30" s="236">
        <v>0</v>
      </c>
      <c r="G30" s="236">
        <v>0</v>
      </c>
      <c r="H30" s="236">
        <v>0</v>
      </c>
      <c r="I30" s="236">
        <v>0</v>
      </c>
      <c r="J30" s="236">
        <v>0</v>
      </c>
      <c r="K30" s="236">
        <v>0</v>
      </c>
      <c r="L30" s="257">
        <v>0</v>
      </c>
      <c r="M30" s="306" t="s">
        <v>276</v>
      </c>
      <c r="N30" s="236">
        <v>0</v>
      </c>
      <c r="O30" s="236">
        <v>1324400</v>
      </c>
      <c r="P30" s="236">
        <v>0</v>
      </c>
      <c r="Q30" s="236">
        <v>0</v>
      </c>
      <c r="R30" s="236">
        <v>0</v>
      </c>
      <c r="S30" s="236">
        <v>1324400</v>
      </c>
      <c r="T30" s="236">
        <v>0</v>
      </c>
      <c r="U30" s="257">
        <v>0</v>
      </c>
      <c r="V30" s="306" t="s">
        <v>276</v>
      </c>
      <c r="W30" s="236">
        <v>0</v>
      </c>
      <c r="X30" s="236">
        <v>0</v>
      </c>
      <c r="Y30" s="236">
        <v>0</v>
      </c>
      <c r="Z30" s="236">
        <v>0</v>
      </c>
      <c r="AA30" s="236">
        <v>0</v>
      </c>
      <c r="AB30" s="236">
        <v>0</v>
      </c>
      <c r="AC30" s="236">
        <v>0</v>
      </c>
      <c r="AD30" s="236">
        <v>0</v>
      </c>
      <c r="AE30" s="257">
        <v>0</v>
      </c>
      <c r="AF30" s="306" t="s">
        <v>276</v>
      </c>
      <c r="AG30" s="236">
        <v>0</v>
      </c>
      <c r="AH30" s="236">
        <v>0</v>
      </c>
      <c r="AI30" s="236">
        <v>0</v>
      </c>
      <c r="AJ30" s="236">
        <v>0</v>
      </c>
      <c r="AK30" s="236">
        <v>0</v>
      </c>
      <c r="AL30" s="236">
        <v>0</v>
      </c>
      <c r="AM30" s="242">
        <v>0</v>
      </c>
      <c r="AN30" s="242">
        <v>0</v>
      </c>
      <c r="AO30" s="257">
        <v>0</v>
      </c>
      <c r="AP30" s="306" t="s">
        <v>276</v>
      </c>
      <c r="AQ30" s="236">
        <v>0</v>
      </c>
      <c r="AR30" s="236">
        <v>0</v>
      </c>
      <c r="AS30" s="236">
        <v>0</v>
      </c>
      <c r="AT30" s="236">
        <v>0</v>
      </c>
      <c r="AU30" s="236">
        <v>0</v>
      </c>
      <c r="AV30" s="236">
        <v>0</v>
      </c>
      <c r="AW30" s="245">
        <v>0</v>
      </c>
      <c r="AX30" s="306" t="s">
        <v>276</v>
      </c>
      <c r="AY30" s="236">
        <v>0</v>
      </c>
      <c r="AZ30" s="236">
        <v>0</v>
      </c>
      <c r="BA30" s="236">
        <v>0</v>
      </c>
      <c r="BB30" s="236">
        <v>0</v>
      </c>
      <c r="BC30" s="236">
        <v>0</v>
      </c>
      <c r="BD30" s="236">
        <v>0</v>
      </c>
      <c r="BE30" s="245">
        <v>0</v>
      </c>
      <c r="BF30" s="306" t="s">
        <v>276</v>
      </c>
      <c r="BG30" s="236">
        <v>0</v>
      </c>
      <c r="BH30" s="236">
        <v>0</v>
      </c>
      <c r="BI30" s="236">
        <v>16309</v>
      </c>
      <c r="BJ30" s="236">
        <v>0</v>
      </c>
      <c r="BK30" s="236">
        <v>0</v>
      </c>
      <c r="BL30" s="236">
        <v>0</v>
      </c>
      <c r="BM30" s="236">
        <v>0</v>
      </c>
      <c r="BN30" s="236">
        <v>0</v>
      </c>
      <c r="BO30" s="245">
        <v>1340709</v>
      </c>
    </row>
    <row r="31" spans="1:67" s="72" customFormat="1" ht="17.25" customHeight="1">
      <c r="A31" s="306" t="s">
        <v>277</v>
      </c>
      <c r="B31" s="236">
        <v>7500</v>
      </c>
      <c r="C31" s="236">
        <v>0</v>
      </c>
      <c r="D31" s="236">
        <v>13600</v>
      </c>
      <c r="E31" s="236">
        <v>0</v>
      </c>
      <c r="F31" s="236">
        <v>0</v>
      </c>
      <c r="G31" s="236">
        <v>0</v>
      </c>
      <c r="H31" s="236">
        <v>0</v>
      </c>
      <c r="I31" s="236">
        <v>0</v>
      </c>
      <c r="J31" s="236">
        <v>0</v>
      </c>
      <c r="K31" s="236">
        <v>0</v>
      </c>
      <c r="L31" s="257">
        <v>0</v>
      </c>
      <c r="M31" s="306" t="s">
        <v>277</v>
      </c>
      <c r="N31" s="236">
        <v>0</v>
      </c>
      <c r="O31" s="236">
        <v>989600</v>
      </c>
      <c r="P31" s="236">
        <v>322500</v>
      </c>
      <c r="Q31" s="236">
        <v>0</v>
      </c>
      <c r="R31" s="236">
        <v>0</v>
      </c>
      <c r="S31" s="236">
        <v>667100</v>
      </c>
      <c r="T31" s="236">
        <v>0</v>
      </c>
      <c r="U31" s="257">
        <v>0</v>
      </c>
      <c r="V31" s="306" t="s">
        <v>277</v>
      </c>
      <c r="W31" s="236">
        <v>43600</v>
      </c>
      <c r="X31" s="236">
        <v>0</v>
      </c>
      <c r="Y31" s="236">
        <v>0</v>
      </c>
      <c r="Z31" s="236">
        <v>0</v>
      </c>
      <c r="AA31" s="236">
        <v>0</v>
      </c>
      <c r="AB31" s="236">
        <v>0</v>
      </c>
      <c r="AC31" s="236">
        <v>0</v>
      </c>
      <c r="AD31" s="236">
        <v>0</v>
      </c>
      <c r="AE31" s="257">
        <v>0</v>
      </c>
      <c r="AF31" s="306" t="s">
        <v>277</v>
      </c>
      <c r="AG31" s="236">
        <v>43600</v>
      </c>
      <c r="AH31" s="236">
        <v>0</v>
      </c>
      <c r="AI31" s="236">
        <v>0</v>
      </c>
      <c r="AJ31" s="236">
        <v>0</v>
      </c>
      <c r="AK31" s="236">
        <v>0</v>
      </c>
      <c r="AL31" s="236">
        <v>0</v>
      </c>
      <c r="AM31" s="242">
        <v>0</v>
      </c>
      <c r="AN31" s="242">
        <v>0</v>
      </c>
      <c r="AO31" s="257">
        <v>0</v>
      </c>
      <c r="AP31" s="306" t="s">
        <v>277</v>
      </c>
      <c r="AQ31" s="236">
        <v>0</v>
      </c>
      <c r="AR31" s="236">
        <v>0</v>
      </c>
      <c r="AS31" s="236">
        <v>0</v>
      </c>
      <c r="AT31" s="236">
        <v>0</v>
      </c>
      <c r="AU31" s="236">
        <v>0</v>
      </c>
      <c r="AV31" s="236">
        <v>0</v>
      </c>
      <c r="AW31" s="245">
        <v>0</v>
      </c>
      <c r="AX31" s="306" t="s">
        <v>277</v>
      </c>
      <c r="AY31" s="236">
        <v>0</v>
      </c>
      <c r="AZ31" s="236">
        <v>0</v>
      </c>
      <c r="BA31" s="236">
        <v>0</v>
      </c>
      <c r="BB31" s="236">
        <v>56200</v>
      </c>
      <c r="BC31" s="236">
        <v>0</v>
      </c>
      <c r="BD31" s="236">
        <v>0</v>
      </c>
      <c r="BE31" s="245">
        <v>0</v>
      </c>
      <c r="BF31" s="306" t="s">
        <v>277</v>
      </c>
      <c r="BG31" s="236">
        <v>0</v>
      </c>
      <c r="BH31" s="236">
        <v>0</v>
      </c>
      <c r="BI31" s="236">
        <v>34899</v>
      </c>
      <c r="BJ31" s="236">
        <v>0</v>
      </c>
      <c r="BK31" s="236">
        <v>0</v>
      </c>
      <c r="BL31" s="236">
        <v>0</v>
      </c>
      <c r="BM31" s="236">
        <v>0</v>
      </c>
      <c r="BN31" s="236">
        <v>0</v>
      </c>
      <c r="BO31" s="245">
        <v>1145399</v>
      </c>
    </row>
    <row r="32" spans="1:67" s="72" customFormat="1" ht="17.25" customHeight="1">
      <c r="A32" s="306" t="s">
        <v>278</v>
      </c>
      <c r="B32" s="236">
        <v>12230</v>
      </c>
      <c r="C32" s="236">
        <v>0</v>
      </c>
      <c r="D32" s="236">
        <v>22400</v>
      </c>
      <c r="E32" s="236">
        <v>0</v>
      </c>
      <c r="F32" s="236">
        <v>0</v>
      </c>
      <c r="G32" s="236">
        <v>0</v>
      </c>
      <c r="H32" s="236">
        <v>0</v>
      </c>
      <c r="I32" s="236">
        <v>0</v>
      </c>
      <c r="J32" s="236">
        <v>0</v>
      </c>
      <c r="K32" s="236">
        <v>0</v>
      </c>
      <c r="L32" s="257">
        <v>0</v>
      </c>
      <c r="M32" s="306" t="s">
        <v>278</v>
      </c>
      <c r="N32" s="236">
        <v>0</v>
      </c>
      <c r="O32" s="236">
        <v>68600</v>
      </c>
      <c r="P32" s="236">
        <v>68600</v>
      </c>
      <c r="Q32" s="236">
        <v>0</v>
      </c>
      <c r="R32" s="236">
        <v>0</v>
      </c>
      <c r="S32" s="236">
        <v>0</v>
      </c>
      <c r="T32" s="236">
        <v>0</v>
      </c>
      <c r="U32" s="257">
        <v>0</v>
      </c>
      <c r="V32" s="306" t="s">
        <v>278</v>
      </c>
      <c r="W32" s="236">
        <v>13300</v>
      </c>
      <c r="X32" s="236">
        <v>0</v>
      </c>
      <c r="Y32" s="236">
        <v>0</v>
      </c>
      <c r="Z32" s="236">
        <v>0</v>
      </c>
      <c r="AA32" s="236">
        <v>0</v>
      </c>
      <c r="AB32" s="236">
        <v>0</v>
      </c>
      <c r="AC32" s="236">
        <v>0</v>
      </c>
      <c r="AD32" s="236">
        <v>0</v>
      </c>
      <c r="AE32" s="257">
        <v>0</v>
      </c>
      <c r="AF32" s="306" t="s">
        <v>278</v>
      </c>
      <c r="AG32" s="236">
        <v>0</v>
      </c>
      <c r="AH32" s="236">
        <v>0</v>
      </c>
      <c r="AI32" s="236">
        <v>0</v>
      </c>
      <c r="AJ32" s="236">
        <v>0</v>
      </c>
      <c r="AK32" s="236">
        <v>0</v>
      </c>
      <c r="AL32" s="236">
        <v>5600</v>
      </c>
      <c r="AM32" s="242">
        <v>0</v>
      </c>
      <c r="AN32" s="247">
        <v>0</v>
      </c>
      <c r="AO32" s="257">
        <v>7700</v>
      </c>
      <c r="AP32" s="306" t="s">
        <v>278</v>
      </c>
      <c r="AQ32" s="236">
        <v>0</v>
      </c>
      <c r="AR32" s="236">
        <v>0</v>
      </c>
      <c r="AS32" s="236">
        <v>0</v>
      </c>
      <c r="AT32" s="236">
        <v>0</v>
      </c>
      <c r="AU32" s="236">
        <v>0</v>
      </c>
      <c r="AV32" s="236">
        <v>0</v>
      </c>
      <c r="AW32" s="245">
        <v>0</v>
      </c>
      <c r="AX32" s="306" t="s">
        <v>278</v>
      </c>
      <c r="AY32" s="236">
        <v>0</v>
      </c>
      <c r="AZ32" s="236">
        <v>0</v>
      </c>
      <c r="BA32" s="236">
        <v>0</v>
      </c>
      <c r="BB32" s="236">
        <v>9670</v>
      </c>
      <c r="BC32" s="236">
        <v>0</v>
      </c>
      <c r="BD32" s="236">
        <v>0</v>
      </c>
      <c r="BE32" s="245">
        <v>0</v>
      </c>
      <c r="BF32" s="306" t="s">
        <v>278</v>
      </c>
      <c r="BG32" s="236">
        <v>0</v>
      </c>
      <c r="BH32" s="236">
        <v>0</v>
      </c>
      <c r="BI32" s="236">
        <v>20242</v>
      </c>
      <c r="BJ32" s="236">
        <v>0</v>
      </c>
      <c r="BK32" s="236">
        <v>0</v>
      </c>
      <c r="BL32" s="236">
        <v>0</v>
      </c>
      <c r="BM32" s="236">
        <v>0</v>
      </c>
      <c r="BN32" s="236">
        <v>0</v>
      </c>
      <c r="BO32" s="245">
        <v>146442</v>
      </c>
    </row>
    <row r="33" spans="1:67" s="72" customFormat="1" ht="17.25" customHeight="1">
      <c r="A33" s="307" t="s">
        <v>279</v>
      </c>
      <c r="B33" s="324">
        <v>29200</v>
      </c>
      <c r="C33" s="325">
        <v>0</v>
      </c>
      <c r="D33" s="325">
        <v>0</v>
      </c>
      <c r="E33" s="325">
        <v>0</v>
      </c>
      <c r="F33" s="325">
        <v>0</v>
      </c>
      <c r="G33" s="325">
        <v>0</v>
      </c>
      <c r="H33" s="325">
        <v>0</v>
      </c>
      <c r="I33" s="325">
        <v>0</v>
      </c>
      <c r="J33" s="325">
        <v>0</v>
      </c>
      <c r="K33" s="325">
        <v>0</v>
      </c>
      <c r="L33" s="326">
        <v>0</v>
      </c>
      <c r="M33" s="309" t="s">
        <v>279</v>
      </c>
      <c r="N33" s="325">
        <v>0</v>
      </c>
      <c r="O33" s="325">
        <v>72600</v>
      </c>
      <c r="P33" s="325">
        <v>0</v>
      </c>
      <c r="Q33" s="325">
        <v>0</v>
      </c>
      <c r="R33" s="325">
        <v>0</v>
      </c>
      <c r="S33" s="325">
        <v>72600</v>
      </c>
      <c r="T33" s="325">
        <v>0</v>
      </c>
      <c r="U33" s="326">
        <v>0</v>
      </c>
      <c r="V33" s="309" t="s">
        <v>279</v>
      </c>
      <c r="W33" s="325">
        <v>44800</v>
      </c>
      <c r="X33" s="325">
        <v>0</v>
      </c>
      <c r="Y33" s="325">
        <v>0</v>
      </c>
      <c r="Z33" s="325">
        <v>0</v>
      </c>
      <c r="AA33" s="325">
        <v>0</v>
      </c>
      <c r="AB33" s="325">
        <v>0</v>
      </c>
      <c r="AC33" s="325">
        <v>0</v>
      </c>
      <c r="AD33" s="325">
        <v>0</v>
      </c>
      <c r="AE33" s="326">
        <v>0</v>
      </c>
      <c r="AF33" s="309" t="s">
        <v>279</v>
      </c>
      <c r="AG33" s="325">
        <v>0</v>
      </c>
      <c r="AH33" s="325">
        <v>0</v>
      </c>
      <c r="AI33" s="325">
        <v>0</v>
      </c>
      <c r="AJ33" s="325">
        <v>0</v>
      </c>
      <c r="AK33" s="325">
        <v>42200</v>
      </c>
      <c r="AL33" s="325">
        <v>0</v>
      </c>
      <c r="AM33" s="328">
        <v>0</v>
      </c>
      <c r="AN33" s="328">
        <v>0</v>
      </c>
      <c r="AO33" s="326">
        <v>0</v>
      </c>
      <c r="AP33" s="309" t="s">
        <v>279</v>
      </c>
      <c r="AQ33" s="325">
        <v>0</v>
      </c>
      <c r="AR33" s="325">
        <v>0</v>
      </c>
      <c r="AS33" s="325">
        <v>0</v>
      </c>
      <c r="AT33" s="325">
        <v>0</v>
      </c>
      <c r="AU33" s="325">
        <v>0</v>
      </c>
      <c r="AV33" s="325">
        <v>0</v>
      </c>
      <c r="AW33" s="327">
        <v>0</v>
      </c>
      <c r="AX33" s="309" t="s">
        <v>279</v>
      </c>
      <c r="AY33" s="325">
        <v>0</v>
      </c>
      <c r="AZ33" s="325">
        <v>0</v>
      </c>
      <c r="BA33" s="325">
        <v>0</v>
      </c>
      <c r="BB33" s="325">
        <v>20800</v>
      </c>
      <c r="BC33" s="325">
        <v>0</v>
      </c>
      <c r="BD33" s="325">
        <v>0</v>
      </c>
      <c r="BE33" s="327">
        <v>0</v>
      </c>
      <c r="BF33" s="309" t="s">
        <v>279</v>
      </c>
      <c r="BG33" s="325">
        <v>0</v>
      </c>
      <c r="BH33" s="325">
        <v>0</v>
      </c>
      <c r="BI33" s="325">
        <v>21474</v>
      </c>
      <c r="BJ33" s="325">
        <v>0</v>
      </c>
      <c r="BK33" s="325">
        <v>0</v>
      </c>
      <c r="BL33" s="325">
        <v>0</v>
      </c>
      <c r="BM33" s="325">
        <v>0</v>
      </c>
      <c r="BN33" s="325">
        <v>0</v>
      </c>
      <c r="BO33" s="327">
        <v>188874</v>
      </c>
    </row>
    <row r="34" spans="1:67" s="217" customFormat="1" ht="17.25" customHeight="1">
      <c r="A34" s="308" t="s">
        <v>280</v>
      </c>
      <c r="B34" s="236">
        <v>50700</v>
      </c>
      <c r="C34" s="236">
        <v>0</v>
      </c>
      <c r="D34" s="236">
        <v>31000</v>
      </c>
      <c r="E34" s="236">
        <v>0</v>
      </c>
      <c r="F34" s="236">
        <v>0</v>
      </c>
      <c r="G34" s="236">
        <v>0</v>
      </c>
      <c r="H34" s="236">
        <v>0</v>
      </c>
      <c r="I34" s="236">
        <v>0</v>
      </c>
      <c r="J34" s="236">
        <v>0</v>
      </c>
      <c r="K34" s="236">
        <v>0</v>
      </c>
      <c r="L34" s="257">
        <v>0</v>
      </c>
      <c r="M34" s="305" t="s">
        <v>280</v>
      </c>
      <c r="N34" s="236">
        <v>0</v>
      </c>
      <c r="O34" s="236">
        <v>44200</v>
      </c>
      <c r="P34" s="236">
        <v>0</v>
      </c>
      <c r="Q34" s="236">
        <v>0</v>
      </c>
      <c r="R34" s="236">
        <v>0</v>
      </c>
      <c r="S34" s="236">
        <v>44200</v>
      </c>
      <c r="T34" s="236">
        <v>0</v>
      </c>
      <c r="U34" s="257">
        <v>0</v>
      </c>
      <c r="V34" s="305" t="s">
        <v>280</v>
      </c>
      <c r="W34" s="236">
        <v>81900</v>
      </c>
      <c r="X34" s="236">
        <v>0</v>
      </c>
      <c r="Y34" s="236">
        <v>0</v>
      </c>
      <c r="Z34" s="236">
        <v>0</v>
      </c>
      <c r="AA34" s="236">
        <v>0</v>
      </c>
      <c r="AB34" s="236">
        <v>0</v>
      </c>
      <c r="AC34" s="236">
        <v>0</v>
      </c>
      <c r="AD34" s="236">
        <v>0</v>
      </c>
      <c r="AE34" s="257">
        <v>0</v>
      </c>
      <c r="AF34" s="305" t="s">
        <v>280</v>
      </c>
      <c r="AG34" s="236">
        <v>0</v>
      </c>
      <c r="AH34" s="236">
        <v>0</v>
      </c>
      <c r="AI34" s="236">
        <v>0</v>
      </c>
      <c r="AJ34" s="236">
        <v>0</v>
      </c>
      <c r="AK34" s="236">
        <v>0</v>
      </c>
      <c r="AL34" s="236">
        <v>0</v>
      </c>
      <c r="AM34" s="242">
        <v>0</v>
      </c>
      <c r="AN34" s="242">
        <v>81900</v>
      </c>
      <c r="AO34" s="257">
        <v>0</v>
      </c>
      <c r="AP34" s="305" t="s">
        <v>280</v>
      </c>
      <c r="AQ34" s="236">
        <v>0</v>
      </c>
      <c r="AR34" s="236">
        <v>0</v>
      </c>
      <c r="AS34" s="236">
        <v>0</v>
      </c>
      <c r="AT34" s="236">
        <v>0</v>
      </c>
      <c r="AU34" s="236">
        <v>0</v>
      </c>
      <c r="AV34" s="236">
        <v>0</v>
      </c>
      <c r="AW34" s="245">
        <v>0</v>
      </c>
      <c r="AX34" s="305" t="s">
        <v>280</v>
      </c>
      <c r="AY34" s="236">
        <v>0</v>
      </c>
      <c r="AZ34" s="236">
        <v>0</v>
      </c>
      <c r="BA34" s="236">
        <v>0</v>
      </c>
      <c r="BB34" s="236">
        <v>40300</v>
      </c>
      <c r="BC34" s="236">
        <v>0</v>
      </c>
      <c r="BD34" s="236">
        <v>0</v>
      </c>
      <c r="BE34" s="245">
        <v>0</v>
      </c>
      <c r="BF34" s="305" t="s">
        <v>280</v>
      </c>
      <c r="BG34" s="236">
        <v>0</v>
      </c>
      <c r="BH34" s="236">
        <v>0</v>
      </c>
      <c r="BI34" s="236">
        <v>32916</v>
      </c>
      <c r="BJ34" s="236">
        <v>0</v>
      </c>
      <c r="BK34" s="236">
        <v>0</v>
      </c>
      <c r="BL34" s="236">
        <v>9100</v>
      </c>
      <c r="BM34" s="236">
        <v>0</v>
      </c>
      <c r="BN34" s="236">
        <v>0</v>
      </c>
      <c r="BO34" s="245">
        <v>290116</v>
      </c>
    </row>
    <row r="35" spans="1:67" s="72" customFormat="1" ht="17.25" customHeight="1">
      <c r="A35" s="306" t="s">
        <v>281</v>
      </c>
      <c r="B35" s="236">
        <v>170700</v>
      </c>
      <c r="C35" s="236">
        <v>0</v>
      </c>
      <c r="D35" s="236">
        <v>0</v>
      </c>
      <c r="E35" s="236">
        <v>36800</v>
      </c>
      <c r="F35" s="236">
        <v>0</v>
      </c>
      <c r="G35" s="236">
        <v>0</v>
      </c>
      <c r="H35" s="236">
        <v>0</v>
      </c>
      <c r="I35" s="236">
        <v>0</v>
      </c>
      <c r="J35" s="236">
        <v>0</v>
      </c>
      <c r="K35" s="236">
        <v>0</v>
      </c>
      <c r="L35" s="257">
        <v>0</v>
      </c>
      <c r="M35" s="306" t="s">
        <v>281</v>
      </c>
      <c r="N35" s="236">
        <v>0</v>
      </c>
      <c r="O35" s="236">
        <v>5000</v>
      </c>
      <c r="P35" s="236">
        <v>2600</v>
      </c>
      <c r="Q35" s="236">
        <v>0</v>
      </c>
      <c r="R35" s="236">
        <v>0</v>
      </c>
      <c r="S35" s="236">
        <v>2400</v>
      </c>
      <c r="T35" s="236">
        <v>0</v>
      </c>
      <c r="U35" s="257">
        <v>0</v>
      </c>
      <c r="V35" s="306" t="s">
        <v>281</v>
      </c>
      <c r="W35" s="236">
        <v>11800</v>
      </c>
      <c r="X35" s="236">
        <v>0</v>
      </c>
      <c r="Y35" s="236">
        <v>0</v>
      </c>
      <c r="Z35" s="236">
        <v>0</v>
      </c>
      <c r="AA35" s="236">
        <v>0</v>
      </c>
      <c r="AB35" s="236">
        <v>0</v>
      </c>
      <c r="AC35" s="236">
        <v>0</v>
      </c>
      <c r="AD35" s="236">
        <v>0</v>
      </c>
      <c r="AE35" s="257">
        <v>0</v>
      </c>
      <c r="AF35" s="306" t="s">
        <v>281</v>
      </c>
      <c r="AG35" s="236">
        <v>0</v>
      </c>
      <c r="AH35" s="236">
        <v>0</v>
      </c>
      <c r="AI35" s="236">
        <v>0</v>
      </c>
      <c r="AJ35" s="236">
        <v>3800</v>
      </c>
      <c r="AK35" s="236">
        <v>8000</v>
      </c>
      <c r="AL35" s="236">
        <v>0</v>
      </c>
      <c r="AM35" s="242">
        <v>0</v>
      </c>
      <c r="AN35" s="242">
        <v>0</v>
      </c>
      <c r="AO35" s="257">
        <v>0</v>
      </c>
      <c r="AP35" s="306" t="s">
        <v>281</v>
      </c>
      <c r="AQ35" s="236">
        <v>0</v>
      </c>
      <c r="AR35" s="236">
        <v>0</v>
      </c>
      <c r="AS35" s="236">
        <v>0</v>
      </c>
      <c r="AT35" s="236">
        <v>0</v>
      </c>
      <c r="AU35" s="236">
        <v>0</v>
      </c>
      <c r="AV35" s="236">
        <v>0</v>
      </c>
      <c r="AW35" s="245">
        <v>0</v>
      </c>
      <c r="AX35" s="306" t="s">
        <v>281</v>
      </c>
      <c r="AY35" s="236">
        <v>0</v>
      </c>
      <c r="AZ35" s="236">
        <v>0</v>
      </c>
      <c r="BA35" s="236">
        <v>0</v>
      </c>
      <c r="BB35" s="236">
        <v>0</v>
      </c>
      <c r="BC35" s="236">
        <v>0</v>
      </c>
      <c r="BD35" s="236">
        <v>0</v>
      </c>
      <c r="BE35" s="245">
        <v>0</v>
      </c>
      <c r="BF35" s="306" t="s">
        <v>281</v>
      </c>
      <c r="BG35" s="236">
        <v>0</v>
      </c>
      <c r="BH35" s="236">
        <v>0</v>
      </c>
      <c r="BI35" s="236">
        <v>14656</v>
      </c>
      <c r="BJ35" s="236">
        <v>0</v>
      </c>
      <c r="BK35" s="236">
        <v>0</v>
      </c>
      <c r="BL35" s="236">
        <v>9600</v>
      </c>
      <c r="BM35" s="236">
        <v>0</v>
      </c>
      <c r="BN35" s="236">
        <v>0</v>
      </c>
      <c r="BO35" s="245">
        <v>248556</v>
      </c>
    </row>
    <row r="36" spans="1:67" s="72" customFormat="1" ht="17.25" customHeight="1">
      <c r="A36" s="306" t="s">
        <v>282</v>
      </c>
      <c r="B36" s="236">
        <v>83900</v>
      </c>
      <c r="C36" s="236">
        <v>0</v>
      </c>
      <c r="D36" s="236">
        <v>0</v>
      </c>
      <c r="E36" s="236">
        <v>0</v>
      </c>
      <c r="F36" s="236">
        <v>0</v>
      </c>
      <c r="G36" s="236">
        <v>0</v>
      </c>
      <c r="H36" s="236">
        <v>0</v>
      </c>
      <c r="I36" s="236">
        <v>0</v>
      </c>
      <c r="J36" s="236">
        <v>0</v>
      </c>
      <c r="K36" s="236">
        <v>0</v>
      </c>
      <c r="L36" s="257">
        <v>0</v>
      </c>
      <c r="M36" s="306" t="s">
        <v>282</v>
      </c>
      <c r="N36" s="236">
        <v>0</v>
      </c>
      <c r="O36" s="236">
        <v>69100</v>
      </c>
      <c r="P36" s="236">
        <v>4700</v>
      </c>
      <c r="Q36" s="236">
        <v>0</v>
      </c>
      <c r="R36" s="236">
        <v>0</v>
      </c>
      <c r="S36" s="236">
        <v>64400</v>
      </c>
      <c r="T36" s="236">
        <v>0</v>
      </c>
      <c r="U36" s="257">
        <v>0</v>
      </c>
      <c r="V36" s="306" t="s">
        <v>282</v>
      </c>
      <c r="W36" s="236">
        <v>33700</v>
      </c>
      <c r="X36" s="236">
        <v>0</v>
      </c>
      <c r="Y36" s="236">
        <v>0</v>
      </c>
      <c r="Z36" s="236">
        <v>0</v>
      </c>
      <c r="AA36" s="236">
        <v>0</v>
      </c>
      <c r="AB36" s="236">
        <v>0</v>
      </c>
      <c r="AC36" s="236">
        <v>0</v>
      </c>
      <c r="AD36" s="236">
        <v>0</v>
      </c>
      <c r="AE36" s="257">
        <v>0</v>
      </c>
      <c r="AF36" s="306" t="s">
        <v>282</v>
      </c>
      <c r="AG36" s="236">
        <v>0</v>
      </c>
      <c r="AH36" s="236">
        <v>0</v>
      </c>
      <c r="AI36" s="236">
        <v>0</v>
      </c>
      <c r="AJ36" s="236">
        <v>9500</v>
      </c>
      <c r="AK36" s="236">
        <v>0</v>
      </c>
      <c r="AL36" s="236">
        <v>0</v>
      </c>
      <c r="AM36" s="242">
        <v>24200</v>
      </c>
      <c r="AN36" s="242">
        <v>0</v>
      </c>
      <c r="AO36" s="257">
        <v>0</v>
      </c>
      <c r="AP36" s="306" t="s">
        <v>282</v>
      </c>
      <c r="AQ36" s="236">
        <v>0</v>
      </c>
      <c r="AR36" s="236">
        <v>0</v>
      </c>
      <c r="AS36" s="236">
        <v>0</v>
      </c>
      <c r="AT36" s="236">
        <v>0</v>
      </c>
      <c r="AU36" s="236">
        <v>0</v>
      </c>
      <c r="AV36" s="236">
        <v>0</v>
      </c>
      <c r="AW36" s="245">
        <v>0</v>
      </c>
      <c r="AX36" s="306" t="s">
        <v>282</v>
      </c>
      <c r="AY36" s="236">
        <v>0</v>
      </c>
      <c r="AZ36" s="236">
        <v>0</v>
      </c>
      <c r="BA36" s="236">
        <v>0</v>
      </c>
      <c r="BB36" s="236">
        <v>25500</v>
      </c>
      <c r="BC36" s="236">
        <v>0</v>
      </c>
      <c r="BD36" s="236">
        <v>0</v>
      </c>
      <c r="BE36" s="245">
        <v>0</v>
      </c>
      <c r="BF36" s="306" t="s">
        <v>282</v>
      </c>
      <c r="BG36" s="236">
        <v>0</v>
      </c>
      <c r="BH36" s="236">
        <v>0</v>
      </c>
      <c r="BI36" s="236">
        <v>38300</v>
      </c>
      <c r="BJ36" s="236">
        <v>0</v>
      </c>
      <c r="BK36" s="236">
        <v>0</v>
      </c>
      <c r="BL36" s="236">
        <v>0</v>
      </c>
      <c r="BM36" s="236">
        <v>0</v>
      </c>
      <c r="BN36" s="236">
        <v>0</v>
      </c>
      <c r="BO36" s="245">
        <v>250500</v>
      </c>
    </row>
    <row r="37" spans="1:67" s="72" customFormat="1" ht="17.25" customHeight="1">
      <c r="A37" s="306" t="s">
        <v>283</v>
      </c>
      <c r="B37" s="236">
        <v>0</v>
      </c>
      <c r="C37" s="236">
        <v>0</v>
      </c>
      <c r="D37" s="236">
        <v>0</v>
      </c>
      <c r="E37" s="236">
        <v>0</v>
      </c>
      <c r="F37" s="236">
        <v>0</v>
      </c>
      <c r="G37" s="236">
        <v>0</v>
      </c>
      <c r="H37" s="236">
        <v>0</v>
      </c>
      <c r="I37" s="236">
        <v>0</v>
      </c>
      <c r="J37" s="236">
        <v>0</v>
      </c>
      <c r="K37" s="236">
        <v>0</v>
      </c>
      <c r="L37" s="257">
        <v>0</v>
      </c>
      <c r="M37" s="306" t="s">
        <v>283</v>
      </c>
      <c r="N37" s="236">
        <v>0</v>
      </c>
      <c r="O37" s="236">
        <v>55400</v>
      </c>
      <c r="P37" s="236">
        <v>0</v>
      </c>
      <c r="Q37" s="236">
        <v>0</v>
      </c>
      <c r="R37" s="236">
        <v>0</v>
      </c>
      <c r="S37" s="236">
        <v>55400</v>
      </c>
      <c r="T37" s="236">
        <v>0</v>
      </c>
      <c r="U37" s="257">
        <v>0</v>
      </c>
      <c r="V37" s="306" t="s">
        <v>283</v>
      </c>
      <c r="W37" s="236">
        <v>0</v>
      </c>
      <c r="X37" s="236">
        <v>0</v>
      </c>
      <c r="Y37" s="236">
        <v>0</v>
      </c>
      <c r="Z37" s="236">
        <v>0</v>
      </c>
      <c r="AA37" s="236">
        <v>0</v>
      </c>
      <c r="AB37" s="236">
        <v>0</v>
      </c>
      <c r="AC37" s="236">
        <v>0</v>
      </c>
      <c r="AD37" s="236">
        <v>0</v>
      </c>
      <c r="AE37" s="257">
        <v>0</v>
      </c>
      <c r="AF37" s="306" t="s">
        <v>283</v>
      </c>
      <c r="AG37" s="236">
        <v>0</v>
      </c>
      <c r="AH37" s="236">
        <v>0</v>
      </c>
      <c r="AI37" s="236">
        <v>0</v>
      </c>
      <c r="AJ37" s="236">
        <v>0</v>
      </c>
      <c r="AK37" s="236">
        <v>0</v>
      </c>
      <c r="AL37" s="236">
        <v>0</v>
      </c>
      <c r="AM37" s="242">
        <v>0</v>
      </c>
      <c r="AN37" s="242">
        <v>0</v>
      </c>
      <c r="AO37" s="257">
        <v>0</v>
      </c>
      <c r="AP37" s="306" t="s">
        <v>283</v>
      </c>
      <c r="AQ37" s="236">
        <v>0</v>
      </c>
      <c r="AR37" s="236">
        <v>31300</v>
      </c>
      <c r="AS37" s="236">
        <v>0</v>
      </c>
      <c r="AT37" s="236">
        <v>0</v>
      </c>
      <c r="AU37" s="236">
        <v>0</v>
      </c>
      <c r="AV37" s="236">
        <v>0</v>
      </c>
      <c r="AW37" s="245">
        <v>0</v>
      </c>
      <c r="AX37" s="306" t="s">
        <v>283</v>
      </c>
      <c r="AY37" s="236">
        <v>0</v>
      </c>
      <c r="AZ37" s="236">
        <v>0</v>
      </c>
      <c r="BA37" s="236">
        <v>0</v>
      </c>
      <c r="BB37" s="236">
        <v>0</v>
      </c>
      <c r="BC37" s="236">
        <v>0</v>
      </c>
      <c r="BD37" s="236">
        <v>0</v>
      </c>
      <c r="BE37" s="245">
        <v>0</v>
      </c>
      <c r="BF37" s="306" t="s">
        <v>283</v>
      </c>
      <c r="BG37" s="236">
        <v>0</v>
      </c>
      <c r="BH37" s="236">
        <v>0</v>
      </c>
      <c r="BI37" s="236">
        <v>1331</v>
      </c>
      <c r="BJ37" s="236">
        <v>0</v>
      </c>
      <c r="BK37" s="236">
        <v>0</v>
      </c>
      <c r="BL37" s="236">
        <v>0</v>
      </c>
      <c r="BM37" s="236">
        <v>0</v>
      </c>
      <c r="BN37" s="236">
        <v>0</v>
      </c>
      <c r="BO37" s="245">
        <v>88031</v>
      </c>
    </row>
    <row r="38" spans="1:67" s="219" customFormat="1" ht="17.25" customHeight="1">
      <c r="A38" s="309" t="s">
        <v>284</v>
      </c>
      <c r="B38" s="324">
        <v>0</v>
      </c>
      <c r="C38" s="325">
        <v>0</v>
      </c>
      <c r="D38" s="325">
        <v>0</v>
      </c>
      <c r="E38" s="325">
        <v>0</v>
      </c>
      <c r="F38" s="325">
        <v>0</v>
      </c>
      <c r="G38" s="325">
        <v>0</v>
      </c>
      <c r="H38" s="325">
        <v>0</v>
      </c>
      <c r="I38" s="325">
        <v>0</v>
      </c>
      <c r="J38" s="325">
        <v>0</v>
      </c>
      <c r="K38" s="325">
        <v>0</v>
      </c>
      <c r="L38" s="326">
        <v>0</v>
      </c>
      <c r="M38" s="309" t="s">
        <v>284</v>
      </c>
      <c r="N38" s="325">
        <v>0</v>
      </c>
      <c r="O38" s="325">
        <v>0</v>
      </c>
      <c r="P38" s="325">
        <v>0</v>
      </c>
      <c r="Q38" s="325">
        <v>0</v>
      </c>
      <c r="R38" s="325">
        <v>0</v>
      </c>
      <c r="S38" s="325">
        <v>0</v>
      </c>
      <c r="T38" s="325">
        <v>0</v>
      </c>
      <c r="U38" s="326">
        <v>0</v>
      </c>
      <c r="V38" s="309" t="s">
        <v>284</v>
      </c>
      <c r="W38" s="325">
        <v>400</v>
      </c>
      <c r="X38" s="325">
        <v>0</v>
      </c>
      <c r="Y38" s="325">
        <v>0</v>
      </c>
      <c r="Z38" s="325">
        <v>0</v>
      </c>
      <c r="AA38" s="325">
        <v>0</v>
      </c>
      <c r="AB38" s="325">
        <v>0</v>
      </c>
      <c r="AC38" s="325">
        <v>0</v>
      </c>
      <c r="AD38" s="325">
        <v>0</v>
      </c>
      <c r="AE38" s="326">
        <v>0</v>
      </c>
      <c r="AF38" s="309" t="s">
        <v>284</v>
      </c>
      <c r="AG38" s="325">
        <v>0</v>
      </c>
      <c r="AH38" s="325">
        <v>0</v>
      </c>
      <c r="AI38" s="325">
        <v>0</v>
      </c>
      <c r="AJ38" s="325">
        <v>400</v>
      </c>
      <c r="AK38" s="325">
        <v>0</v>
      </c>
      <c r="AL38" s="325">
        <v>0</v>
      </c>
      <c r="AM38" s="328">
        <v>0</v>
      </c>
      <c r="AN38" s="328">
        <v>0</v>
      </c>
      <c r="AO38" s="326">
        <v>0</v>
      </c>
      <c r="AP38" s="309" t="s">
        <v>284</v>
      </c>
      <c r="AQ38" s="325">
        <v>3100</v>
      </c>
      <c r="AR38" s="325">
        <v>0</v>
      </c>
      <c r="AS38" s="325">
        <v>0</v>
      </c>
      <c r="AT38" s="325">
        <v>0</v>
      </c>
      <c r="AU38" s="325">
        <v>0</v>
      </c>
      <c r="AV38" s="325">
        <v>0</v>
      </c>
      <c r="AW38" s="327">
        <v>0</v>
      </c>
      <c r="AX38" s="309" t="s">
        <v>284</v>
      </c>
      <c r="AY38" s="325">
        <v>0</v>
      </c>
      <c r="AZ38" s="325">
        <v>0</v>
      </c>
      <c r="BA38" s="325">
        <v>0</v>
      </c>
      <c r="BB38" s="325">
        <v>0</v>
      </c>
      <c r="BC38" s="325">
        <v>0</v>
      </c>
      <c r="BD38" s="325">
        <v>0</v>
      </c>
      <c r="BE38" s="327">
        <v>0</v>
      </c>
      <c r="BF38" s="309" t="s">
        <v>284</v>
      </c>
      <c r="BG38" s="325">
        <v>0</v>
      </c>
      <c r="BH38" s="325">
        <v>0</v>
      </c>
      <c r="BI38" s="325">
        <v>1656</v>
      </c>
      <c r="BJ38" s="325">
        <v>0</v>
      </c>
      <c r="BK38" s="325">
        <v>0</v>
      </c>
      <c r="BL38" s="325">
        <v>0</v>
      </c>
      <c r="BM38" s="325">
        <v>0</v>
      </c>
      <c r="BN38" s="325">
        <v>0</v>
      </c>
      <c r="BO38" s="327">
        <v>5156</v>
      </c>
    </row>
    <row r="39" spans="1:67" s="72" customFormat="1" ht="17.25" customHeight="1">
      <c r="A39" s="305" t="s">
        <v>285</v>
      </c>
      <c r="B39" s="236">
        <v>0</v>
      </c>
      <c r="C39" s="236">
        <v>0</v>
      </c>
      <c r="D39" s="236">
        <v>0</v>
      </c>
      <c r="E39" s="236">
        <v>0</v>
      </c>
      <c r="F39" s="236">
        <v>0</v>
      </c>
      <c r="G39" s="236">
        <v>0</v>
      </c>
      <c r="H39" s="236">
        <v>0</v>
      </c>
      <c r="I39" s="236">
        <v>0</v>
      </c>
      <c r="J39" s="236">
        <v>0</v>
      </c>
      <c r="K39" s="236">
        <v>0</v>
      </c>
      <c r="L39" s="257">
        <v>0</v>
      </c>
      <c r="M39" s="305" t="s">
        <v>285</v>
      </c>
      <c r="N39" s="236">
        <v>0</v>
      </c>
      <c r="O39" s="236">
        <v>0</v>
      </c>
      <c r="P39" s="236">
        <v>0</v>
      </c>
      <c r="Q39" s="236">
        <v>0</v>
      </c>
      <c r="R39" s="236">
        <v>0</v>
      </c>
      <c r="S39" s="236">
        <v>0</v>
      </c>
      <c r="T39" s="236">
        <v>0</v>
      </c>
      <c r="U39" s="257">
        <v>0</v>
      </c>
      <c r="V39" s="305" t="s">
        <v>285</v>
      </c>
      <c r="W39" s="236">
        <v>89400</v>
      </c>
      <c r="X39" s="236">
        <v>0</v>
      </c>
      <c r="Y39" s="236">
        <v>0</v>
      </c>
      <c r="Z39" s="236">
        <v>0</v>
      </c>
      <c r="AA39" s="236">
        <v>0</v>
      </c>
      <c r="AB39" s="236">
        <v>0</v>
      </c>
      <c r="AC39" s="236">
        <v>0</v>
      </c>
      <c r="AD39" s="236">
        <v>0</v>
      </c>
      <c r="AE39" s="257">
        <v>0</v>
      </c>
      <c r="AF39" s="305" t="s">
        <v>285</v>
      </c>
      <c r="AG39" s="236">
        <v>0</v>
      </c>
      <c r="AH39" s="236">
        <v>0</v>
      </c>
      <c r="AI39" s="236">
        <v>0</v>
      </c>
      <c r="AJ39" s="236">
        <v>0</v>
      </c>
      <c r="AK39" s="236">
        <v>89400</v>
      </c>
      <c r="AL39" s="236">
        <v>0</v>
      </c>
      <c r="AM39" s="242">
        <v>0</v>
      </c>
      <c r="AN39" s="242">
        <v>0</v>
      </c>
      <c r="AO39" s="257">
        <v>0</v>
      </c>
      <c r="AP39" s="305" t="s">
        <v>285</v>
      </c>
      <c r="AQ39" s="236">
        <v>0</v>
      </c>
      <c r="AR39" s="236">
        <v>244100</v>
      </c>
      <c r="AS39" s="236">
        <v>0</v>
      </c>
      <c r="AT39" s="236">
        <v>0</v>
      </c>
      <c r="AU39" s="236">
        <v>0</v>
      </c>
      <c r="AV39" s="236">
        <v>0</v>
      </c>
      <c r="AW39" s="245">
        <v>0</v>
      </c>
      <c r="AX39" s="305" t="s">
        <v>285</v>
      </c>
      <c r="AY39" s="236">
        <v>0</v>
      </c>
      <c r="AZ39" s="236">
        <v>0</v>
      </c>
      <c r="BA39" s="236">
        <v>0</v>
      </c>
      <c r="BB39" s="236">
        <v>0</v>
      </c>
      <c r="BC39" s="236">
        <v>0</v>
      </c>
      <c r="BD39" s="236">
        <v>0</v>
      </c>
      <c r="BE39" s="245">
        <v>0</v>
      </c>
      <c r="BF39" s="305" t="s">
        <v>285</v>
      </c>
      <c r="BG39" s="236">
        <v>0</v>
      </c>
      <c r="BH39" s="236">
        <v>0</v>
      </c>
      <c r="BI39" s="236">
        <v>1259</v>
      </c>
      <c r="BJ39" s="236">
        <v>0</v>
      </c>
      <c r="BK39" s="236">
        <v>0</v>
      </c>
      <c r="BL39" s="236">
        <v>0</v>
      </c>
      <c r="BM39" s="236">
        <v>0</v>
      </c>
      <c r="BN39" s="236">
        <v>0</v>
      </c>
      <c r="BO39" s="245">
        <v>334759</v>
      </c>
    </row>
    <row r="40" spans="1:67" s="72" customFormat="1" ht="17.25" customHeight="1">
      <c r="A40" s="306" t="s">
        <v>286</v>
      </c>
      <c r="B40" s="236">
        <v>0</v>
      </c>
      <c r="C40" s="236">
        <v>0</v>
      </c>
      <c r="D40" s="236">
        <v>0</v>
      </c>
      <c r="E40" s="236">
        <v>0</v>
      </c>
      <c r="F40" s="236">
        <v>0</v>
      </c>
      <c r="G40" s="236">
        <v>0</v>
      </c>
      <c r="H40" s="236">
        <v>0</v>
      </c>
      <c r="I40" s="236">
        <v>0</v>
      </c>
      <c r="J40" s="236">
        <v>0</v>
      </c>
      <c r="K40" s="236">
        <v>0</v>
      </c>
      <c r="L40" s="257">
        <v>0</v>
      </c>
      <c r="M40" s="306" t="s">
        <v>286</v>
      </c>
      <c r="N40" s="236">
        <v>0</v>
      </c>
      <c r="O40" s="236">
        <v>5400</v>
      </c>
      <c r="P40" s="236">
        <v>0</v>
      </c>
      <c r="Q40" s="236">
        <v>0</v>
      </c>
      <c r="R40" s="236">
        <v>0</v>
      </c>
      <c r="S40" s="236">
        <v>5400</v>
      </c>
      <c r="T40" s="236">
        <v>0</v>
      </c>
      <c r="U40" s="257">
        <v>0</v>
      </c>
      <c r="V40" s="306" t="s">
        <v>286</v>
      </c>
      <c r="W40" s="236">
        <v>100</v>
      </c>
      <c r="X40" s="236">
        <v>0</v>
      </c>
      <c r="Y40" s="236">
        <v>0</v>
      </c>
      <c r="Z40" s="236">
        <v>0</v>
      </c>
      <c r="AA40" s="236">
        <v>0</v>
      </c>
      <c r="AB40" s="236">
        <v>0</v>
      </c>
      <c r="AC40" s="236">
        <v>0</v>
      </c>
      <c r="AD40" s="236">
        <v>0</v>
      </c>
      <c r="AE40" s="257">
        <v>0</v>
      </c>
      <c r="AF40" s="306" t="s">
        <v>286</v>
      </c>
      <c r="AG40" s="236">
        <v>0</v>
      </c>
      <c r="AH40" s="236">
        <v>0</v>
      </c>
      <c r="AI40" s="236">
        <v>0</v>
      </c>
      <c r="AJ40" s="236">
        <v>100</v>
      </c>
      <c r="AK40" s="236">
        <v>0</v>
      </c>
      <c r="AL40" s="236">
        <v>0</v>
      </c>
      <c r="AM40" s="242">
        <v>0</v>
      </c>
      <c r="AN40" s="242">
        <v>0</v>
      </c>
      <c r="AO40" s="257">
        <v>0</v>
      </c>
      <c r="AP40" s="306" t="s">
        <v>286</v>
      </c>
      <c r="AQ40" s="236">
        <v>0</v>
      </c>
      <c r="AR40" s="236">
        <v>0</v>
      </c>
      <c r="AS40" s="236">
        <v>0</v>
      </c>
      <c r="AT40" s="236">
        <v>0</v>
      </c>
      <c r="AU40" s="236">
        <v>0</v>
      </c>
      <c r="AV40" s="236">
        <v>0</v>
      </c>
      <c r="AW40" s="245">
        <v>0</v>
      </c>
      <c r="AX40" s="306" t="s">
        <v>286</v>
      </c>
      <c r="AY40" s="236">
        <v>0</v>
      </c>
      <c r="AZ40" s="236">
        <v>0</v>
      </c>
      <c r="BA40" s="236">
        <v>0</v>
      </c>
      <c r="BB40" s="236">
        <v>0</v>
      </c>
      <c r="BC40" s="236">
        <v>0</v>
      </c>
      <c r="BD40" s="236">
        <v>0</v>
      </c>
      <c r="BE40" s="245">
        <v>0</v>
      </c>
      <c r="BF40" s="306" t="s">
        <v>286</v>
      </c>
      <c r="BG40" s="236">
        <v>0</v>
      </c>
      <c r="BH40" s="236">
        <v>0</v>
      </c>
      <c r="BI40" s="236">
        <v>681</v>
      </c>
      <c r="BJ40" s="236">
        <v>0</v>
      </c>
      <c r="BK40" s="236">
        <v>0</v>
      </c>
      <c r="BL40" s="236">
        <v>0</v>
      </c>
      <c r="BM40" s="236">
        <v>0</v>
      </c>
      <c r="BN40" s="236">
        <v>0</v>
      </c>
      <c r="BO40" s="245">
        <v>6181</v>
      </c>
    </row>
    <row r="41" spans="1:67" s="72" customFormat="1" ht="17.25" customHeight="1">
      <c r="A41" s="306" t="s">
        <v>287</v>
      </c>
      <c r="B41" s="236">
        <v>5000</v>
      </c>
      <c r="C41" s="236">
        <v>0</v>
      </c>
      <c r="D41" s="236">
        <v>0</v>
      </c>
      <c r="E41" s="236">
        <v>40300</v>
      </c>
      <c r="F41" s="236">
        <v>0</v>
      </c>
      <c r="G41" s="236">
        <v>0</v>
      </c>
      <c r="H41" s="236">
        <v>0</v>
      </c>
      <c r="I41" s="236">
        <v>0</v>
      </c>
      <c r="J41" s="236">
        <v>0</v>
      </c>
      <c r="K41" s="236">
        <v>0</v>
      </c>
      <c r="L41" s="257">
        <v>0</v>
      </c>
      <c r="M41" s="306" t="s">
        <v>287</v>
      </c>
      <c r="N41" s="236">
        <v>0</v>
      </c>
      <c r="O41" s="236">
        <v>7300</v>
      </c>
      <c r="P41" s="236">
        <v>0</v>
      </c>
      <c r="Q41" s="236">
        <v>0</v>
      </c>
      <c r="R41" s="236">
        <v>0</v>
      </c>
      <c r="S41" s="236">
        <v>7300</v>
      </c>
      <c r="T41" s="236">
        <v>0</v>
      </c>
      <c r="U41" s="257">
        <v>0</v>
      </c>
      <c r="V41" s="306" t="s">
        <v>287</v>
      </c>
      <c r="W41" s="236">
        <v>600</v>
      </c>
      <c r="X41" s="236">
        <v>0</v>
      </c>
      <c r="Y41" s="236">
        <v>0</v>
      </c>
      <c r="Z41" s="236">
        <v>0</v>
      </c>
      <c r="AA41" s="236">
        <v>0</v>
      </c>
      <c r="AB41" s="236">
        <v>0</v>
      </c>
      <c r="AC41" s="236">
        <v>0</v>
      </c>
      <c r="AD41" s="236">
        <v>0</v>
      </c>
      <c r="AE41" s="257">
        <v>0</v>
      </c>
      <c r="AF41" s="306" t="s">
        <v>287</v>
      </c>
      <c r="AG41" s="236">
        <v>0</v>
      </c>
      <c r="AH41" s="236">
        <v>0</v>
      </c>
      <c r="AI41" s="236">
        <v>0</v>
      </c>
      <c r="AJ41" s="236">
        <v>600</v>
      </c>
      <c r="AK41" s="236">
        <v>0</v>
      </c>
      <c r="AL41" s="236">
        <v>0</v>
      </c>
      <c r="AM41" s="242">
        <v>0</v>
      </c>
      <c r="AN41" s="242">
        <v>0</v>
      </c>
      <c r="AO41" s="257">
        <v>0</v>
      </c>
      <c r="AP41" s="306" t="s">
        <v>287</v>
      </c>
      <c r="AQ41" s="236">
        <v>66500</v>
      </c>
      <c r="AR41" s="236">
        <v>98400</v>
      </c>
      <c r="AS41" s="236">
        <v>0</v>
      </c>
      <c r="AT41" s="236">
        <v>0</v>
      </c>
      <c r="AU41" s="236">
        <v>0</v>
      </c>
      <c r="AV41" s="236">
        <v>0</v>
      </c>
      <c r="AW41" s="245">
        <v>0</v>
      </c>
      <c r="AX41" s="306" t="s">
        <v>287</v>
      </c>
      <c r="AY41" s="236">
        <v>0</v>
      </c>
      <c r="AZ41" s="236">
        <v>0</v>
      </c>
      <c r="BA41" s="236">
        <v>0</v>
      </c>
      <c r="BB41" s="236">
        <v>0</v>
      </c>
      <c r="BC41" s="236">
        <v>0</v>
      </c>
      <c r="BD41" s="236">
        <v>0</v>
      </c>
      <c r="BE41" s="245">
        <v>0</v>
      </c>
      <c r="BF41" s="306" t="s">
        <v>287</v>
      </c>
      <c r="BG41" s="236">
        <v>0</v>
      </c>
      <c r="BH41" s="236">
        <v>0</v>
      </c>
      <c r="BI41" s="236">
        <v>2551</v>
      </c>
      <c r="BJ41" s="236">
        <v>0</v>
      </c>
      <c r="BK41" s="236">
        <v>0</v>
      </c>
      <c r="BL41" s="236">
        <v>0</v>
      </c>
      <c r="BM41" s="236">
        <v>0</v>
      </c>
      <c r="BN41" s="236">
        <v>0</v>
      </c>
      <c r="BO41" s="245">
        <v>220651</v>
      </c>
    </row>
    <row r="42" spans="1:67" s="72" customFormat="1" ht="17.25" customHeight="1">
      <c r="A42" s="306" t="s">
        <v>288</v>
      </c>
      <c r="B42" s="236">
        <v>0</v>
      </c>
      <c r="C42" s="236">
        <v>0</v>
      </c>
      <c r="D42" s="236">
        <v>0</v>
      </c>
      <c r="E42" s="236">
        <v>4300</v>
      </c>
      <c r="F42" s="236">
        <v>0</v>
      </c>
      <c r="G42" s="236">
        <v>0</v>
      </c>
      <c r="H42" s="236">
        <v>0</v>
      </c>
      <c r="I42" s="236">
        <v>0</v>
      </c>
      <c r="J42" s="236">
        <v>0</v>
      </c>
      <c r="K42" s="236">
        <v>0</v>
      </c>
      <c r="L42" s="257">
        <v>0</v>
      </c>
      <c r="M42" s="306" t="s">
        <v>288</v>
      </c>
      <c r="N42" s="236">
        <v>0</v>
      </c>
      <c r="O42" s="236">
        <v>0</v>
      </c>
      <c r="P42" s="236">
        <v>0</v>
      </c>
      <c r="Q42" s="236">
        <v>0</v>
      </c>
      <c r="R42" s="236">
        <v>0</v>
      </c>
      <c r="S42" s="236">
        <v>0</v>
      </c>
      <c r="T42" s="236">
        <v>0</v>
      </c>
      <c r="U42" s="257">
        <v>0</v>
      </c>
      <c r="V42" s="306" t="s">
        <v>288</v>
      </c>
      <c r="W42" s="236">
        <v>300</v>
      </c>
      <c r="X42" s="236">
        <v>0</v>
      </c>
      <c r="Y42" s="236">
        <v>0</v>
      </c>
      <c r="Z42" s="236">
        <v>0</v>
      </c>
      <c r="AA42" s="236">
        <v>0</v>
      </c>
      <c r="AB42" s="236">
        <v>0</v>
      </c>
      <c r="AC42" s="236">
        <v>0</v>
      </c>
      <c r="AD42" s="236">
        <v>0</v>
      </c>
      <c r="AE42" s="257">
        <v>0</v>
      </c>
      <c r="AF42" s="306" t="s">
        <v>288</v>
      </c>
      <c r="AG42" s="236">
        <v>0</v>
      </c>
      <c r="AH42" s="236">
        <v>0</v>
      </c>
      <c r="AI42" s="236">
        <v>0</v>
      </c>
      <c r="AJ42" s="236">
        <v>300</v>
      </c>
      <c r="AK42" s="236">
        <v>0</v>
      </c>
      <c r="AL42" s="236">
        <v>0</v>
      </c>
      <c r="AM42" s="242">
        <v>0</v>
      </c>
      <c r="AN42" s="242">
        <v>0</v>
      </c>
      <c r="AO42" s="257">
        <v>0</v>
      </c>
      <c r="AP42" s="306" t="s">
        <v>288</v>
      </c>
      <c r="AQ42" s="236">
        <v>555300</v>
      </c>
      <c r="AR42" s="236">
        <v>35000</v>
      </c>
      <c r="AS42" s="236">
        <v>0</v>
      </c>
      <c r="AT42" s="236">
        <v>0</v>
      </c>
      <c r="AU42" s="236">
        <v>0</v>
      </c>
      <c r="AV42" s="236">
        <v>0</v>
      </c>
      <c r="AW42" s="245">
        <v>0</v>
      </c>
      <c r="AX42" s="306" t="s">
        <v>288</v>
      </c>
      <c r="AY42" s="236">
        <v>0</v>
      </c>
      <c r="AZ42" s="236">
        <v>0</v>
      </c>
      <c r="BA42" s="236">
        <v>0</v>
      </c>
      <c r="BB42" s="236">
        <v>0</v>
      </c>
      <c r="BC42" s="236">
        <v>0</v>
      </c>
      <c r="BD42" s="236">
        <v>0</v>
      </c>
      <c r="BE42" s="245">
        <v>0</v>
      </c>
      <c r="BF42" s="306" t="s">
        <v>288</v>
      </c>
      <c r="BG42" s="236">
        <v>0</v>
      </c>
      <c r="BH42" s="236">
        <v>0</v>
      </c>
      <c r="BI42" s="236">
        <v>1582</v>
      </c>
      <c r="BJ42" s="236">
        <v>0</v>
      </c>
      <c r="BK42" s="236">
        <v>0</v>
      </c>
      <c r="BL42" s="236">
        <v>0</v>
      </c>
      <c r="BM42" s="236">
        <v>0</v>
      </c>
      <c r="BN42" s="236">
        <v>0</v>
      </c>
      <c r="BO42" s="245">
        <v>596482</v>
      </c>
    </row>
    <row r="43" spans="1:67" s="72" customFormat="1" ht="17.25" customHeight="1">
      <c r="A43" s="307" t="s">
        <v>289</v>
      </c>
      <c r="B43" s="324">
        <v>0</v>
      </c>
      <c r="C43" s="325">
        <v>0</v>
      </c>
      <c r="D43" s="325">
        <v>0</v>
      </c>
      <c r="E43" s="325">
        <v>52900</v>
      </c>
      <c r="F43" s="325">
        <v>14400</v>
      </c>
      <c r="G43" s="325">
        <v>14400</v>
      </c>
      <c r="H43" s="325">
        <v>0</v>
      </c>
      <c r="I43" s="325">
        <v>0</v>
      </c>
      <c r="J43" s="325">
        <v>0</v>
      </c>
      <c r="K43" s="325">
        <v>0</v>
      </c>
      <c r="L43" s="326">
        <v>0</v>
      </c>
      <c r="M43" s="309" t="s">
        <v>289</v>
      </c>
      <c r="N43" s="325">
        <v>0</v>
      </c>
      <c r="O43" s="325">
        <v>0</v>
      </c>
      <c r="P43" s="325">
        <v>0</v>
      </c>
      <c r="Q43" s="325">
        <v>0</v>
      </c>
      <c r="R43" s="325">
        <v>0</v>
      </c>
      <c r="S43" s="325">
        <v>0</v>
      </c>
      <c r="T43" s="325">
        <v>0</v>
      </c>
      <c r="U43" s="326">
        <v>0</v>
      </c>
      <c r="V43" s="309" t="s">
        <v>289</v>
      </c>
      <c r="W43" s="325">
        <v>0</v>
      </c>
      <c r="X43" s="325">
        <v>0</v>
      </c>
      <c r="Y43" s="325">
        <v>0</v>
      </c>
      <c r="Z43" s="325">
        <v>0</v>
      </c>
      <c r="AA43" s="325">
        <v>0</v>
      </c>
      <c r="AB43" s="325">
        <v>0</v>
      </c>
      <c r="AC43" s="325">
        <v>0</v>
      </c>
      <c r="AD43" s="325">
        <v>0</v>
      </c>
      <c r="AE43" s="326">
        <v>0</v>
      </c>
      <c r="AF43" s="309" t="s">
        <v>289</v>
      </c>
      <c r="AG43" s="325">
        <v>0</v>
      </c>
      <c r="AH43" s="325">
        <v>0</v>
      </c>
      <c r="AI43" s="325">
        <v>0</v>
      </c>
      <c r="AJ43" s="325">
        <v>0</v>
      </c>
      <c r="AK43" s="325">
        <v>0</v>
      </c>
      <c r="AL43" s="325">
        <v>0</v>
      </c>
      <c r="AM43" s="328">
        <v>0</v>
      </c>
      <c r="AN43" s="328">
        <v>0</v>
      </c>
      <c r="AO43" s="326">
        <v>0</v>
      </c>
      <c r="AP43" s="309" t="s">
        <v>289</v>
      </c>
      <c r="AQ43" s="325">
        <v>256700</v>
      </c>
      <c r="AR43" s="325">
        <v>213800</v>
      </c>
      <c r="AS43" s="325">
        <v>0</v>
      </c>
      <c r="AT43" s="325">
        <v>0</v>
      </c>
      <c r="AU43" s="325">
        <v>0</v>
      </c>
      <c r="AV43" s="325">
        <v>0</v>
      </c>
      <c r="AW43" s="327">
        <v>0</v>
      </c>
      <c r="AX43" s="309" t="s">
        <v>289</v>
      </c>
      <c r="AY43" s="325">
        <v>0</v>
      </c>
      <c r="AZ43" s="325">
        <v>0</v>
      </c>
      <c r="BA43" s="325">
        <v>0</v>
      </c>
      <c r="BB43" s="325">
        <v>0</v>
      </c>
      <c r="BC43" s="325">
        <v>0</v>
      </c>
      <c r="BD43" s="325">
        <v>0</v>
      </c>
      <c r="BE43" s="327">
        <v>0</v>
      </c>
      <c r="BF43" s="309" t="s">
        <v>289</v>
      </c>
      <c r="BG43" s="325">
        <v>0</v>
      </c>
      <c r="BH43" s="325">
        <v>0</v>
      </c>
      <c r="BI43" s="325">
        <v>530</v>
      </c>
      <c r="BJ43" s="325">
        <v>0</v>
      </c>
      <c r="BK43" s="325">
        <v>0</v>
      </c>
      <c r="BL43" s="325">
        <v>0</v>
      </c>
      <c r="BM43" s="325">
        <v>0</v>
      </c>
      <c r="BN43" s="325">
        <v>0</v>
      </c>
      <c r="BO43" s="327">
        <v>538330</v>
      </c>
    </row>
    <row r="44" spans="1:67" s="217" customFormat="1" ht="17.25" customHeight="1">
      <c r="A44" s="308" t="s">
        <v>290</v>
      </c>
      <c r="B44" s="236">
        <v>0</v>
      </c>
      <c r="C44" s="236">
        <v>0</v>
      </c>
      <c r="D44" s="236">
        <v>0</v>
      </c>
      <c r="E44" s="236">
        <v>0</v>
      </c>
      <c r="F44" s="236">
        <v>1600</v>
      </c>
      <c r="G44" s="236">
        <v>0</v>
      </c>
      <c r="H44" s="236">
        <v>1600</v>
      </c>
      <c r="I44" s="236">
        <v>0</v>
      </c>
      <c r="J44" s="236">
        <v>0</v>
      </c>
      <c r="K44" s="236">
        <v>0</v>
      </c>
      <c r="L44" s="257">
        <v>0</v>
      </c>
      <c r="M44" s="305" t="s">
        <v>290</v>
      </c>
      <c r="N44" s="236">
        <v>0</v>
      </c>
      <c r="O44" s="236">
        <v>0</v>
      </c>
      <c r="P44" s="236">
        <v>0</v>
      </c>
      <c r="Q44" s="236">
        <v>0</v>
      </c>
      <c r="R44" s="236">
        <v>0</v>
      </c>
      <c r="S44" s="236">
        <v>0</v>
      </c>
      <c r="T44" s="236">
        <v>0</v>
      </c>
      <c r="U44" s="257">
        <v>0</v>
      </c>
      <c r="V44" s="305" t="s">
        <v>290</v>
      </c>
      <c r="W44" s="236">
        <v>117600</v>
      </c>
      <c r="X44" s="236">
        <v>0</v>
      </c>
      <c r="Y44" s="236">
        <v>0</v>
      </c>
      <c r="Z44" s="236">
        <v>0</v>
      </c>
      <c r="AA44" s="236">
        <v>0</v>
      </c>
      <c r="AB44" s="236">
        <v>0</v>
      </c>
      <c r="AC44" s="236">
        <v>0</v>
      </c>
      <c r="AD44" s="236">
        <v>0</v>
      </c>
      <c r="AE44" s="257">
        <v>0</v>
      </c>
      <c r="AF44" s="305" t="s">
        <v>290</v>
      </c>
      <c r="AG44" s="236">
        <v>0</v>
      </c>
      <c r="AH44" s="236">
        <v>0</v>
      </c>
      <c r="AI44" s="236">
        <v>0</v>
      </c>
      <c r="AJ44" s="236">
        <v>22400</v>
      </c>
      <c r="AK44" s="236">
        <v>95200</v>
      </c>
      <c r="AL44" s="236">
        <v>0</v>
      </c>
      <c r="AM44" s="242">
        <v>0</v>
      </c>
      <c r="AN44" s="242">
        <v>0</v>
      </c>
      <c r="AO44" s="257">
        <v>0</v>
      </c>
      <c r="AP44" s="305" t="s">
        <v>290</v>
      </c>
      <c r="AQ44" s="236">
        <v>152100</v>
      </c>
      <c r="AR44" s="236">
        <v>150600</v>
      </c>
      <c r="AS44" s="236">
        <v>0</v>
      </c>
      <c r="AT44" s="236">
        <v>0</v>
      </c>
      <c r="AU44" s="236">
        <v>0</v>
      </c>
      <c r="AV44" s="236">
        <v>0</v>
      </c>
      <c r="AW44" s="245">
        <v>0</v>
      </c>
      <c r="AX44" s="305" t="s">
        <v>290</v>
      </c>
      <c r="AY44" s="236">
        <v>0</v>
      </c>
      <c r="AZ44" s="236">
        <v>0</v>
      </c>
      <c r="BA44" s="236">
        <v>0</v>
      </c>
      <c r="BB44" s="236">
        <v>0</v>
      </c>
      <c r="BC44" s="236">
        <v>0</v>
      </c>
      <c r="BD44" s="236">
        <v>0</v>
      </c>
      <c r="BE44" s="245">
        <v>0</v>
      </c>
      <c r="BF44" s="305" t="s">
        <v>290</v>
      </c>
      <c r="BG44" s="236">
        <v>0</v>
      </c>
      <c r="BH44" s="236">
        <v>0</v>
      </c>
      <c r="BI44" s="236">
        <v>0</v>
      </c>
      <c r="BJ44" s="236">
        <v>0</v>
      </c>
      <c r="BK44" s="236">
        <v>0</v>
      </c>
      <c r="BL44" s="236">
        <v>0</v>
      </c>
      <c r="BM44" s="236">
        <v>0</v>
      </c>
      <c r="BN44" s="236">
        <v>0</v>
      </c>
      <c r="BO44" s="245">
        <v>421900</v>
      </c>
    </row>
    <row r="45" spans="1:67" s="72" customFormat="1" ht="17.25" customHeight="1">
      <c r="A45" s="306" t="s">
        <v>291</v>
      </c>
      <c r="B45" s="236">
        <v>0</v>
      </c>
      <c r="C45" s="236">
        <v>0</v>
      </c>
      <c r="D45" s="236">
        <v>0</v>
      </c>
      <c r="E45" s="236">
        <v>0</v>
      </c>
      <c r="F45" s="236">
        <v>0</v>
      </c>
      <c r="G45" s="236">
        <v>0</v>
      </c>
      <c r="H45" s="236">
        <v>0</v>
      </c>
      <c r="I45" s="236">
        <v>0</v>
      </c>
      <c r="J45" s="236">
        <v>0</v>
      </c>
      <c r="K45" s="236">
        <v>0</v>
      </c>
      <c r="L45" s="257">
        <v>0</v>
      </c>
      <c r="M45" s="306" t="s">
        <v>291</v>
      </c>
      <c r="N45" s="236">
        <v>0</v>
      </c>
      <c r="O45" s="236">
        <v>0</v>
      </c>
      <c r="P45" s="236">
        <v>0</v>
      </c>
      <c r="Q45" s="236">
        <v>0</v>
      </c>
      <c r="R45" s="236">
        <v>0</v>
      </c>
      <c r="S45" s="236">
        <v>0</v>
      </c>
      <c r="T45" s="236">
        <v>0</v>
      </c>
      <c r="U45" s="257">
        <v>0</v>
      </c>
      <c r="V45" s="306" t="s">
        <v>291</v>
      </c>
      <c r="W45" s="236">
        <v>48800</v>
      </c>
      <c r="X45" s="236">
        <v>0</v>
      </c>
      <c r="Y45" s="236">
        <v>0</v>
      </c>
      <c r="Z45" s="236">
        <v>0</v>
      </c>
      <c r="AA45" s="236">
        <v>0</v>
      </c>
      <c r="AB45" s="236">
        <v>0</v>
      </c>
      <c r="AC45" s="236">
        <v>0</v>
      </c>
      <c r="AD45" s="236">
        <v>0</v>
      </c>
      <c r="AE45" s="257">
        <v>0</v>
      </c>
      <c r="AF45" s="306" t="s">
        <v>291</v>
      </c>
      <c r="AG45" s="236">
        <v>0</v>
      </c>
      <c r="AH45" s="236">
        <v>0</v>
      </c>
      <c r="AI45" s="236">
        <v>0</v>
      </c>
      <c r="AJ45" s="236">
        <v>29200</v>
      </c>
      <c r="AK45" s="236">
        <v>0</v>
      </c>
      <c r="AL45" s="236">
        <v>19600</v>
      </c>
      <c r="AM45" s="242">
        <v>0</v>
      </c>
      <c r="AN45" s="242">
        <v>0</v>
      </c>
      <c r="AO45" s="257">
        <v>0</v>
      </c>
      <c r="AP45" s="306" t="s">
        <v>291</v>
      </c>
      <c r="AQ45" s="236">
        <v>11100</v>
      </c>
      <c r="AR45" s="236">
        <v>736200</v>
      </c>
      <c r="AS45" s="236">
        <v>0</v>
      </c>
      <c r="AT45" s="236">
        <v>0</v>
      </c>
      <c r="AU45" s="236">
        <v>0</v>
      </c>
      <c r="AV45" s="236">
        <v>0</v>
      </c>
      <c r="AW45" s="245">
        <v>0</v>
      </c>
      <c r="AX45" s="306" t="s">
        <v>291</v>
      </c>
      <c r="AY45" s="236">
        <v>0</v>
      </c>
      <c r="AZ45" s="236">
        <v>0</v>
      </c>
      <c r="BA45" s="236">
        <v>0</v>
      </c>
      <c r="BB45" s="236">
        <v>0</v>
      </c>
      <c r="BC45" s="236">
        <v>0</v>
      </c>
      <c r="BD45" s="236">
        <v>0</v>
      </c>
      <c r="BE45" s="245">
        <v>0</v>
      </c>
      <c r="BF45" s="306" t="s">
        <v>291</v>
      </c>
      <c r="BG45" s="236">
        <v>0</v>
      </c>
      <c r="BH45" s="236">
        <v>0</v>
      </c>
      <c r="BI45" s="236">
        <v>7512</v>
      </c>
      <c r="BJ45" s="236">
        <v>0</v>
      </c>
      <c r="BK45" s="236">
        <v>0</v>
      </c>
      <c r="BL45" s="236">
        <v>0</v>
      </c>
      <c r="BM45" s="236">
        <v>0</v>
      </c>
      <c r="BN45" s="236">
        <v>0</v>
      </c>
      <c r="BO45" s="245">
        <v>803612</v>
      </c>
    </row>
    <row r="46" spans="1:67" s="72" customFormat="1" ht="17.25" customHeight="1">
      <c r="A46" s="306" t="s">
        <v>292</v>
      </c>
      <c r="B46" s="236">
        <v>55200</v>
      </c>
      <c r="C46" s="236">
        <v>0</v>
      </c>
      <c r="D46" s="236">
        <v>0</v>
      </c>
      <c r="E46" s="236">
        <v>18900</v>
      </c>
      <c r="F46" s="236">
        <v>17400</v>
      </c>
      <c r="G46" s="236">
        <v>17400</v>
      </c>
      <c r="H46" s="236">
        <v>0</v>
      </c>
      <c r="I46" s="236">
        <v>0</v>
      </c>
      <c r="J46" s="236">
        <v>0</v>
      </c>
      <c r="K46" s="236">
        <v>0</v>
      </c>
      <c r="L46" s="257">
        <v>0</v>
      </c>
      <c r="M46" s="306" t="s">
        <v>292</v>
      </c>
      <c r="N46" s="236">
        <v>0</v>
      </c>
      <c r="O46" s="236">
        <v>84000</v>
      </c>
      <c r="P46" s="236">
        <v>34500</v>
      </c>
      <c r="Q46" s="236">
        <v>0</v>
      </c>
      <c r="R46" s="236">
        <v>0</v>
      </c>
      <c r="S46" s="236">
        <v>49500</v>
      </c>
      <c r="T46" s="236">
        <v>0</v>
      </c>
      <c r="U46" s="257">
        <v>0</v>
      </c>
      <c r="V46" s="306" t="s">
        <v>292</v>
      </c>
      <c r="W46" s="236">
        <v>39900</v>
      </c>
      <c r="X46" s="236">
        <v>0</v>
      </c>
      <c r="Y46" s="236">
        <v>0</v>
      </c>
      <c r="Z46" s="236">
        <v>0</v>
      </c>
      <c r="AA46" s="236">
        <v>0</v>
      </c>
      <c r="AB46" s="236">
        <v>0</v>
      </c>
      <c r="AC46" s="236">
        <v>0</v>
      </c>
      <c r="AD46" s="236">
        <v>0</v>
      </c>
      <c r="AE46" s="257">
        <v>0</v>
      </c>
      <c r="AF46" s="306" t="s">
        <v>292</v>
      </c>
      <c r="AG46" s="236">
        <v>0</v>
      </c>
      <c r="AH46" s="236">
        <v>0</v>
      </c>
      <c r="AI46" s="236">
        <v>0</v>
      </c>
      <c r="AJ46" s="236">
        <v>0</v>
      </c>
      <c r="AK46" s="236">
        <v>0</v>
      </c>
      <c r="AL46" s="236">
        <v>0</v>
      </c>
      <c r="AM46" s="242">
        <v>39900</v>
      </c>
      <c r="AN46" s="242">
        <v>0</v>
      </c>
      <c r="AO46" s="257">
        <v>0</v>
      </c>
      <c r="AP46" s="306" t="s">
        <v>292</v>
      </c>
      <c r="AQ46" s="236">
        <v>0</v>
      </c>
      <c r="AR46" s="236">
        <v>0</v>
      </c>
      <c r="AS46" s="236">
        <v>0</v>
      </c>
      <c r="AT46" s="236">
        <v>0</v>
      </c>
      <c r="AU46" s="236">
        <v>0</v>
      </c>
      <c r="AV46" s="236">
        <v>0</v>
      </c>
      <c r="AW46" s="245">
        <v>0</v>
      </c>
      <c r="AX46" s="306" t="s">
        <v>292</v>
      </c>
      <c r="AY46" s="236">
        <v>0</v>
      </c>
      <c r="AZ46" s="236">
        <v>0</v>
      </c>
      <c r="BA46" s="236">
        <v>0</v>
      </c>
      <c r="BB46" s="236">
        <v>46300</v>
      </c>
      <c r="BC46" s="236">
        <v>0</v>
      </c>
      <c r="BD46" s="236">
        <v>0</v>
      </c>
      <c r="BE46" s="245">
        <v>0</v>
      </c>
      <c r="BF46" s="306" t="s">
        <v>292</v>
      </c>
      <c r="BG46" s="236">
        <v>0</v>
      </c>
      <c r="BH46" s="236">
        <v>0</v>
      </c>
      <c r="BI46" s="236">
        <v>23146</v>
      </c>
      <c r="BJ46" s="236">
        <v>0</v>
      </c>
      <c r="BK46" s="236">
        <v>0</v>
      </c>
      <c r="BL46" s="236">
        <v>0</v>
      </c>
      <c r="BM46" s="236">
        <v>0</v>
      </c>
      <c r="BN46" s="236">
        <v>12100</v>
      </c>
      <c r="BO46" s="245">
        <v>296946</v>
      </c>
    </row>
    <row r="47" spans="1:67" s="72" customFormat="1" ht="17.25" customHeight="1">
      <c r="A47" s="306" t="s">
        <v>293</v>
      </c>
      <c r="B47" s="236">
        <v>0</v>
      </c>
      <c r="C47" s="236">
        <v>0</v>
      </c>
      <c r="D47" s="236">
        <v>0</v>
      </c>
      <c r="E47" s="236">
        <v>69400</v>
      </c>
      <c r="F47" s="236">
        <v>0</v>
      </c>
      <c r="G47" s="236">
        <v>0</v>
      </c>
      <c r="H47" s="236">
        <v>0</v>
      </c>
      <c r="I47" s="236">
        <v>0</v>
      </c>
      <c r="J47" s="236">
        <v>0</v>
      </c>
      <c r="K47" s="236">
        <v>0</v>
      </c>
      <c r="L47" s="257">
        <v>0</v>
      </c>
      <c r="M47" s="306" t="s">
        <v>293</v>
      </c>
      <c r="N47" s="236">
        <v>0</v>
      </c>
      <c r="O47" s="236">
        <v>10100</v>
      </c>
      <c r="P47" s="236">
        <v>0</v>
      </c>
      <c r="Q47" s="236">
        <v>0</v>
      </c>
      <c r="R47" s="236">
        <v>0</v>
      </c>
      <c r="S47" s="236">
        <v>10100</v>
      </c>
      <c r="T47" s="236">
        <v>0</v>
      </c>
      <c r="U47" s="257">
        <v>0</v>
      </c>
      <c r="V47" s="306" t="s">
        <v>293</v>
      </c>
      <c r="W47" s="236">
        <v>500</v>
      </c>
      <c r="X47" s="236">
        <v>0</v>
      </c>
      <c r="Y47" s="236">
        <v>0</v>
      </c>
      <c r="Z47" s="236">
        <v>0</v>
      </c>
      <c r="AA47" s="236">
        <v>0</v>
      </c>
      <c r="AB47" s="236">
        <v>0</v>
      </c>
      <c r="AC47" s="236">
        <v>0</v>
      </c>
      <c r="AD47" s="236">
        <v>0</v>
      </c>
      <c r="AE47" s="257">
        <v>0</v>
      </c>
      <c r="AF47" s="306" t="s">
        <v>293</v>
      </c>
      <c r="AG47" s="236">
        <v>0</v>
      </c>
      <c r="AH47" s="236">
        <v>0</v>
      </c>
      <c r="AI47" s="236">
        <v>0</v>
      </c>
      <c r="AJ47" s="236">
        <v>500</v>
      </c>
      <c r="AK47" s="236">
        <v>0</v>
      </c>
      <c r="AL47" s="236">
        <v>0</v>
      </c>
      <c r="AM47" s="242">
        <v>0</v>
      </c>
      <c r="AN47" s="242">
        <v>0</v>
      </c>
      <c r="AO47" s="257">
        <v>0</v>
      </c>
      <c r="AP47" s="306" t="s">
        <v>293</v>
      </c>
      <c r="AQ47" s="236">
        <v>52900</v>
      </c>
      <c r="AR47" s="236">
        <v>22000</v>
      </c>
      <c r="AS47" s="236">
        <v>0</v>
      </c>
      <c r="AT47" s="236">
        <v>0</v>
      </c>
      <c r="AU47" s="236">
        <v>0</v>
      </c>
      <c r="AV47" s="236">
        <v>0</v>
      </c>
      <c r="AW47" s="245">
        <v>0</v>
      </c>
      <c r="AX47" s="306" t="s">
        <v>293</v>
      </c>
      <c r="AY47" s="236">
        <v>0</v>
      </c>
      <c r="AZ47" s="236">
        <v>0</v>
      </c>
      <c r="BA47" s="236">
        <v>0</v>
      </c>
      <c r="BB47" s="236">
        <v>0</v>
      </c>
      <c r="BC47" s="236">
        <v>0</v>
      </c>
      <c r="BD47" s="236">
        <v>0</v>
      </c>
      <c r="BE47" s="245">
        <v>0</v>
      </c>
      <c r="BF47" s="306" t="s">
        <v>293</v>
      </c>
      <c r="BG47" s="236">
        <v>0</v>
      </c>
      <c r="BH47" s="236">
        <v>0</v>
      </c>
      <c r="BI47" s="236">
        <v>2080</v>
      </c>
      <c r="BJ47" s="236">
        <v>0</v>
      </c>
      <c r="BK47" s="236">
        <v>0</v>
      </c>
      <c r="BL47" s="236">
        <v>0</v>
      </c>
      <c r="BM47" s="236">
        <v>0</v>
      </c>
      <c r="BN47" s="236">
        <v>0</v>
      </c>
      <c r="BO47" s="245">
        <v>156980</v>
      </c>
    </row>
    <row r="48" spans="1:67" s="219" customFormat="1" ht="17.25" customHeight="1">
      <c r="A48" s="309" t="s">
        <v>294</v>
      </c>
      <c r="B48" s="324">
        <v>0</v>
      </c>
      <c r="C48" s="325">
        <v>0</v>
      </c>
      <c r="D48" s="325">
        <v>0</v>
      </c>
      <c r="E48" s="325">
        <v>122800</v>
      </c>
      <c r="F48" s="325">
        <v>0</v>
      </c>
      <c r="G48" s="325">
        <v>0</v>
      </c>
      <c r="H48" s="325">
        <v>0</v>
      </c>
      <c r="I48" s="325">
        <v>0</v>
      </c>
      <c r="J48" s="325">
        <v>0</v>
      </c>
      <c r="K48" s="325">
        <v>0</v>
      </c>
      <c r="L48" s="326">
        <v>0</v>
      </c>
      <c r="M48" s="309" t="s">
        <v>294</v>
      </c>
      <c r="N48" s="325">
        <v>0</v>
      </c>
      <c r="O48" s="325">
        <v>18300</v>
      </c>
      <c r="P48" s="325">
        <v>0</v>
      </c>
      <c r="Q48" s="325">
        <v>0</v>
      </c>
      <c r="R48" s="325">
        <v>0</v>
      </c>
      <c r="S48" s="325">
        <v>18300</v>
      </c>
      <c r="T48" s="325">
        <v>0</v>
      </c>
      <c r="U48" s="326">
        <v>0</v>
      </c>
      <c r="V48" s="309" t="s">
        <v>294</v>
      </c>
      <c r="W48" s="325">
        <v>40800</v>
      </c>
      <c r="X48" s="325">
        <v>0</v>
      </c>
      <c r="Y48" s="325">
        <v>0</v>
      </c>
      <c r="Z48" s="325">
        <v>0</v>
      </c>
      <c r="AA48" s="325">
        <v>0</v>
      </c>
      <c r="AB48" s="325">
        <v>0</v>
      </c>
      <c r="AC48" s="325">
        <v>0</v>
      </c>
      <c r="AD48" s="325">
        <v>0</v>
      </c>
      <c r="AE48" s="326">
        <v>0</v>
      </c>
      <c r="AF48" s="309" t="s">
        <v>294</v>
      </c>
      <c r="AG48" s="325">
        <v>0</v>
      </c>
      <c r="AH48" s="325">
        <v>0</v>
      </c>
      <c r="AI48" s="325">
        <v>0</v>
      </c>
      <c r="AJ48" s="325">
        <v>24500</v>
      </c>
      <c r="AK48" s="325">
        <v>4200</v>
      </c>
      <c r="AL48" s="325">
        <v>12100</v>
      </c>
      <c r="AM48" s="328">
        <v>0</v>
      </c>
      <c r="AN48" s="328">
        <v>0</v>
      </c>
      <c r="AO48" s="326">
        <v>0</v>
      </c>
      <c r="AP48" s="309" t="s">
        <v>294</v>
      </c>
      <c r="AQ48" s="325">
        <v>208400</v>
      </c>
      <c r="AR48" s="325">
        <v>177000</v>
      </c>
      <c r="AS48" s="325">
        <v>0</v>
      </c>
      <c r="AT48" s="325">
        <v>0</v>
      </c>
      <c r="AU48" s="325">
        <v>0</v>
      </c>
      <c r="AV48" s="325">
        <v>0</v>
      </c>
      <c r="AW48" s="327">
        <v>0</v>
      </c>
      <c r="AX48" s="309" t="s">
        <v>294</v>
      </c>
      <c r="AY48" s="325">
        <v>0</v>
      </c>
      <c r="AZ48" s="325">
        <v>0</v>
      </c>
      <c r="BA48" s="325">
        <v>0</v>
      </c>
      <c r="BB48" s="325">
        <v>0</v>
      </c>
      <c r="BC48" s="325">
        <v>0</v>
      </c>
      <c r="BD48" s="325">
        <v>0</v>
      </c>
      <c r="BE48" s="327">
        <v>0</v>
      </c>
      <c r="BF48" s="309" t="s">
        <v>294</v>
      </c>
      <c r="BG48" s="325">
        <v>0</v>
      </c>
      <c r="BH48" s="325">
        <v>0</v>
      </c>
      <c r="BI48" s="325">
        <v>0</v>
      </c>
      <c r="BJ48" s="325">
        <v>0</v>
      </c>
      <c r="BK48" s="325">
        <v>0</v>
      </c>
      <c r="BL48" s="325">
        <v>0</v>
      </c>
      <c r="BM48" s="325">
        <v>0</v>
      </c>
      <c r="BN48" s="325">
        <v>0</v>
      </c>
      <c r="BO48" s="327">
        <v>567300</v>
      </c>
    </row>
    <row r="49" spans="1:67" s="72" customFormat="1" ht="17.25" customHeight="1" thickBot="1">
      <c r="A49" s="310" t="s">
        <v>295</v>
      </c>
      <c r="B49" s="236">
        <v>7800</v>
      </c>
      <c r="C49" s="236">
        <v>0</v>
      </c>
      <c r="D49" s="236">
        <v>0</v>
      </c>
      <c r="E49" s="236">
        <v>3900</v>
      </c>
      <c r="F49" s="236">
        <v>0</v>
      </c>
      <c r="G49" s="236">
        <v>0</v>
      </c>
      <c r="H49" s="236">
        <v>0</v>
      </c>
      <c r="I49" s="236">
        <v>0</v>
      </c>
      <c r="J49" s="236">
        <v>0</v>
      </c>
      <c r="K49" s="236">
        <v>0</v>
      </c>
      <c r="L49" s="257">
        <v>0</v>
      </c>
      <c r="M49" s="310" t="s">
        <v>295</v>
      </c>
      <c r="N49" s="236">
        <v>0</v>
      </c>
      <c r="O49" s="236">
        <v>0</v>
      </c>
      <c r="P49" s="236">
        <v>0</v>
      </c>
      <c r="Q49" s="236">
        <v>0</v>
      </c>
      <c r="R49" s="236">
        <v>0</v>
      </c>
      <c r="S49" s="236">
        <v>0</v>
      </c>
      <c r="T49" s="236">
        <v>0</v>
      </c>
      <c r="U49" s="257">
        <v>0</v>
      </c>
      <c r="V49" s="310" t="s">
        <v>295</v>
      </c>
      <c r="W49" s="236">
        <v>0</v>
      </c>
      <c r="X49" s="236">
        <v>0</v>
      </c>
      <c r="Y49" s="236">
        <v>0</v>
      </c>
      <c r="Z49" s="236">
        <v>0</v>
      </c>
      <c r="AA49" s="236">
        <v>0</v>
      </c>
      <c r="AB49" s="236">
        <v>0</v>
      </c>
      <c r="AC49" s="236">
        <v>0</v>
      </c>
      <c r="AD49" s="236">
        <v>0</v>
      </c>
      <c r="AE49" s="257">
        <v>0</v>
      </c>
      <c r="AF49" s="310" t="s">
        <v>295</v>
      </c>
      <c r="AG49" s="236">
        <v>0</v>
      </c>
      <c r="AH49" s="236">
        <v>0</v>
      </c>
      <c r="AI49" s="236">
        <v>0</v>
      </c>
      <c r="AJ49" s="236">
        <v>0</v>
      </c>
      <c r="AK49" s="236">
        <v>0</v>
      </c>
      <c r="AL49" s="236">
        <v>0</v>
      </c>
      <c r="AM49" s="242">
        <v>0</v>
      </c>
      <c r="AN49" s="242">
        <v>0</v>
      </c>
      <c r="AO49" s="257">
        <v>0</v>
      </c>
      <c r="AP49" s="310" t="s">
        <v>295</v>
      </c>
      <c r="AQ49" s="236">
        <v>42700</v>
      </c>
      <c r="AR49" s="236">
        <v>83000</v>
      </c>
      <c r="AS49" s="236">
        <v>0</v>
      </c>
      <c r="AT49" s="236">
        <v>0</v>
      </c>
      <c r="AU49" s="236">
        <v>0</v>
      </c>
      <c r="AV49" s="236">
        <v>0</v>
      </c>
      <c r="AW49" s="245">
        <v>0</v>
      </c>
      <c r="AX49" s="310" t="s">
        <v>295</v>
      </c>
      <c r="AY49" s="236">
        <v>0</v>
      </c>
      <c r="AZ49" s="236">
        <v>0</v>
      </c>
      <c r="BA49" s="236">
        <v>0</v>
      </c>
      <c r="BB49" s="236">
        <v>6000</v>
      </c>
      <c r="BC49" s="236">
        <v>0</v>
      </c>
      <c r="BD49" s="236">
        <v>0</v>
      </c>
      <c r="BE49" s="245">
        <v>0</v>
      </c>
      <c r="BF49" s="310" t="s">
        <v>295</v>
      </c>
      <c r="BG49" s="236">
        <v>0</v>
      </c>
      <c r="BH49" s="236">
        <v>0</v>
      </c>
      <c r="BI49" s="236">
        <v>3058</v>
      </c>
      <c r="BJ49" s="236">
        <v>0</v>
      </c>
      <c r="BK49" s="236">
        <v>0</v>
      </c>
      <c r="BL49" s="236">
        <v>40300</v>
      </c>
      <c r="BM49" s="236">
        <v>0</v>
      </c>
      <c r="BN49" s="236">
        <v>0</v>
      </c>
      <c r="BO49" s="245">
        <v>186758</v>
      </c>
    </row>
    <row r="50" spans="1:67" s="72" customFormat="1" ht="17.25" customHeight="1">
      <c r="A50" s="311" t="s">
        <v>296</v>
      </c>
      <c r="B50" s="237">
        <v>2311800</v>
      </c>
      <c r="C50" s="237">
        <v>0</v>
      </c>
      <c r="D50" s="237">
        <v>172800</v>
      </c>
      <c r="E50" s="237">
        <v>1549400</v>
      </c>
      <c r="F50" s="237">
        <v>99800</v>
      </c>
      <c r="G50" s="237">
        <v>75100</v>
      </c>
      <c r="H50" s="237">
        <v>24700</v>
      </c>
      <c r="I50" s="237">
        <v>0</v>
      </c>
      <c r="J50" s="237">
        <v>0</v>
      </c>
      <c r="K50" s="237">
        <v>0</v>
      </c>
      <c r="L50" s="256">
        <v>0</v>
      </c>
      <c r="M50" s="311" t="s">
        <v>296</v>
      </c>
      <c r="N50" s="312">
        <v>0</v>
      </c>
      <c r="O50" s="238">
        <v>9288670</v>
      </c>
      <c r="P50" s="238">
        <v>4852870</v>
      </c>
      <c r="Q50" s="238">
        <v>498900</v>
      </c>
      <c r="R50" s="238">
        <v>1154600</v>
      </c>
      <c r="S50" s="238">
        <v>2780500</v>
      </c>
      <c r="T50" s="238">
        <v>0</v>
      </c>
      <c r="U50" s="241">
        <v>1800</v>
      </c>
      <c r="V50" s="311" t="s">
        <v>296</v>
      </c>
      <c r="W50" s="237">
        <v>7296100</v>
      </c>
      <c r="X50" s="237">
        <v>0</v>
      </c>
      <c r="Y50" s="237">
        <v>0</v>
      </c>
      <c r="Z50" s="237">
        <v>13500</v>
      </c>
      <c r="AA50" s="237">
        <v>0</v>
      </c>
      <c r="AB50" s="237">
        <v>24000</v>
      </c>
      <c r="AC50" s="237">
        <v>566600</v>
      </c>
      <c r="AD50" s="237">
        <v>566600</v>
      </c>
      <c r="AE50" s="256">
        <v>0</v>
      </c>
      <c r="AF50" s="311" t="s">
        <v>296</v>
      </c>
      <c r="AG50" s="239">
        <v>20400</v>
      </c>
      <c r="AH50" s="237">
        <v>0</v>
      </c>
      <c r="AI50" s="238">
        <v>0</v>
      </c>
      <c r="AJ50" s="240">
        <v>3783300</v>
      </c>
      <c r="AK50" s="238">
        <v>427801</v>
      </c>
      <c r="AL50" s="290">
        <v>460100</v>
      </c>
      <c r="AM50" s="238">
        <v>262100</v>
      </c>
      <c r="AN50" s="238">
        <v>387400</v>
      </c>
      <c r="AO50" s="256">
        <v>4700</v>
      </c>
      <c r="AP50" s="311" t="s">
        <v>296</v>
      </c>
      <c r="AQ50" s="237">
        <v>869200</v>
      </c>
      <c r="AR50" s="237">
        <v>1176700</v>
      </c>
      <c r="AS50" s="237">
        <v>0</v>
      </c>
      <c r="AT50" s="238">
        <v>0</v>
      </c>
      <c r="AU50" s="237">
        <v>0</v>
      </c>
      <c r="AV50" s="237">
        <v>0</v>
      </c>
      <c r="AW50" s="241">
        <v>0</v>
      </c>
      <c r="AX50" s="311" t="s">
        <v>296</v>
      </c>
      <c r="AY50" s="237">
        <v>10300</v>
      </c>
      <c r="AZ50" s="237">
        <v>0</v>
      </c>
      <c r="BA50" s="237">
        <v>0</v>
      </c>
      <c r="BB50" s="237">
        <v>1934530</v>
      </c>
      <c r="BC50" s="238">
        <v>0</v>
      </c>
      <c r="BD50" s="237">
        <v>0</v>
      </c>
      <c r="BE50" s="241">
        <v>0</v>
      </c>
      <c r="BF50" s="311" t="s">
        <v>296</v>
      </c>
      <c r="BG50" s="239">
        <v>0</v>
      </c>
      <c r="BH50" s="238">
        <v>0</v>
      </c>
      <c r="BI50" s="238">
        <v>1459313</v>
      </c>
      <c r="BJ50" s="238">
        <v>0</v>
      </c>
      <c r="BK50" s="238">
        <v>0</v>
      </c>
      <c r="BL50" s="238">
        <v>592600</v>
      </c>
      <c r="BM50" s="238">
        <v>0</v>
      </c>
      <c r="BN50" s="238">
        <v>7206000</v>
      </c>
      <c r="BO50" s="241">
        <v>33967213</v>
      </c>
    </row>
    <row r="51" spans="1:67" s="72" customFormat="1" ht="17.25" customHeight="1">
      <c r="A51" s="306" t="s">
        <v>297</v>
      </c>
      <c r="B51" s="236">
        <v>582530</v>
      </c>
      <c r="C51" s="236">
        <v>0</v>
      </c>
      <c r="D51" s="236">
        <v>85900</v>
      </c>
      <c r="E51" s="236">
        <v>518200</v>
      </c>
      <c r="F51" s="236">
        <v>196700</v>
      </c>
      <c r="G51" s="236">
        <v>113000</v>
      </c>
      <c r="H51" s="236">
        <v>83700</v>
      </c>
      <c r="I51" s="236">
        <v>0</v>
      </c>
      <c r="J51" s="236">
        <v>0</v>
      </c>
      <c r="K51" s="236">
        <v>0</v>
      </c>
      <c r="L51" s="257">
        <v>0</v>
      </c>
      <c r="M51" s="306" t="s">
        <v>297</v>
      </c>
      <c r="N51" s="313">
        <v>0</v>
      </c>
      <c r="O51" s="242">
        <v>3487000</v>
      </c>
      <c r="P51" s="242">
        <v>894800</v>
      </c>
      <c r="Q51" s="242">
        <v>0</v>
      </c>
      <c r="R51" s="242">
        <v>0</v>
      </c>
      <c r="S51" s="242">
        <v>2592200</v>
      </c>
      <c r="T51" s="242">
        <v>0</v>
      </c>
      <c r="U51" s="245">
        <v>0</v>
      </c>
      <c r="V51" s="306" t="s">
        <v>297</v>
      </c>
      <c r="W51" s="236">
        <v>856100</v>
      </c>
      <c r="X51" s="236">
        <v>0</v>
      </c>
      <c r="Y51" s="236">
        <v>0</v>
      </c>
      <c r="Z51" s="236">
        <v>0</v>
      </c>
      <c r="AA51" s="236">
        <v>0</v>
      </c>
      <c r="AB51" s="236">
        <v>0</v>
      </c>
      <c r="AC51" s="236">
        <v>0</v>
      </c>
      <c r="AD51" s="236">
        <v>0</v>
      </c>
      <c r="AE51" s="257">
        <v>0</v>
      </c>
      <c r="AF51" s="306" t="s">
        <v>297</v>
      </c>
      <c r="AG51" s="243">
        <v>43600</v>
      </c>
      <c r="AH51" s="236">
        <v>0</v>
      </c>
      <c r="AI51" s="242">
        <v>0</v>
      </c>
      <c r="AJ51" s="244">
        <v>243100</v>
      </c>
      <c r="AK51" s="242">
        <v>239000</v>
      </c>
      <c r="AL51" s="289">
        <v>57800</v>
      </c>
      <c r="AM51" s="242">
        <v>70700</v>
      </c>
      <c r="AN51" s="242">
        <v>81900</v>
      </c>
      <c r="AO51" s="257">
        <v>7700</v>
      </c>
      <c r="AP51" s="306" t="s">
        <v>297</v>
      </c>
      <c r="AQ51" s="236">
        <v>1506300</v>
      </c>
      <c r="AR51" s="236">
        <v>2887000</v>
      </c>
      <c r="AS51" s="236">
        <v>0</v>
      </c>
      <c r="AT51" s="242">
        <v>0</v>
      </c>
      <c r="AU51" s="236">
        <v>0</v>
      </c>
      <c r="AV51" s="236">
        <v>0</v>
      </c>
      <c r="AW51" s="245">
        <v>0</v>
      </c>
      <c r="AX51" s="306" t="s">
        <v>297</v>
      </c>
      <c r="AY51" s="236">
        <v>0</v>
      </c>
      <c r="AZ51" s="236">
        <v>0</v>
      </c>
      <c r="BA51" s="236">
        <v>0</v>
      </c>
      <c r="BB51" s="236">
        <v>239570</v>
      </c>
      <c r="BC51" s="236">
        <v>0</v>
      </c>
      <c r="BD51" s="236">
        <v>0</v>
      </c>
      <c r="BE51" s="245">
        <v>0</v>
      </c>
      <c r="BF51" s="306" t="s">
        <v>297</v>
      </c>
      <c r="BG51" s="246">
        <v>0</v>
      </c>
      <c r="BH51" s="247">
        <v>0</v>
      </c>
      <c r="BI51" s="247">
        <v>320906</v>
      </c>
      <c r="BJ51" s="247">
        <v>0</v>
      </c>
      <c r="BK51" s="247">
        <v>0</v>
      </c>
      <c r="BL51" s="247">
        <v>59000</v>
      </c>
      <c r="BM51" s="247">
        <v>0</v>
      </c>
      <c r="BN51" s="247">
        <v>12100</v>
      </c>
      <c r="BO51" s="260">
        <v>10751306</v>
      </c>
    </row>
    <row r="52" spans="1:67" s="72" customFormat="1" ht="17.25" customHeight="1" thickBot="1">
      <c r="A52" s="314" t="s">
        <v>298</v>
      </c>
      <c r="B52" s="258">
        <v>2894330</v>
      </c>
      <c r="C52" s="258">
        <v>0</v>
      </c>
      <c r="D52" s="258">
        <v>258700</v>
      </c>
      <c r="E52" s="258">
        <v>2067600</v>
      </c>
      <c r="F52" s="258">
        <v>296500</v>
      </c>
      <c r="G52" s="258">
        <v>188100</v>
      </c>
      <c r="H52" s="258">
        <v>108400</v>
      </c>
      <c r="I52" s="258">
        <v>0</v>
      </c>
      <c r="J52" s="258">
        <v>0</v>
      </c>
      <c r="K52" s="258">
        <v>0</v>
      </c>
      <c r="L52" s="259">
        <v>0</v>
      </c>
      <c r="M52" s="314" t="s">
        <v>298</v>
      </c>
      <c r="N52" s="315">
        <v>0</v>
      </c>
      <c r="O52" s="249">
        <v>12775670</v>
      </c>
      <c r="P52" s="249">
        <v>5747670</v>
      </c>
      <c r="Q52" s="249">
        <v>498900</v>
      </c>
      <c r="R52" s="249">
        <v>1154600</v>
      </c>
      <c r="S52" s="249">
        <v>5372700</v>
      </c>
      <c r="T52" s="249">
        <v>0</v>
      </c>
      <c r="U52" s="251">
        <v>1800</v>
      </c>
      <c r="V52" s="314" t="s">
        <v>298</v>
      </c>
      <c r="W52" s="258">
        <v>8152200</v>
      </c>
      <c r="X52" s="258">
        <v>0</v>
      </c>
      <c r="Y52" s="258">
        <v>0</v>
      </c>
      <c r="Z52" s="258">
        <v>13500</v>
      </c>
      <c r="AA52" s="258">
        <v>0</v>
      </c>
      <c r="AB52" s="258">
        <v>24000</v>
      </c>
      <c r="AC52" s="258">
        <v>566600</v>
      </c>
      <c r="AD52" s="258">
        <v>566600</v>
      </c>
      <c r="AE52" s="259">
        <v>0</v>
      </c>
      <c r="AF52" s="314" t="s">
        <v>298</v>
      </c>
      <c r="AG52" s="248">
        <v>64000</v>
      </c>
      <c r="AH52" s="258">
        <v>0</v>
      </c>
      <c r="AI52" s="249">
        <v>0</v>
      </c>
      <c r="AJ52" s="250">
        <v>4026400</v>
      </c>
      <c r="AK52" s="249">
        <v>666801</v>
      </c>
      <c r="AL52" s="291">
        <v>517900</v>
      </c>
      <c r="AM52" s="249">
        <v>332800</v>
      </c>
      <c r="AN52" s="249">
        <v>469300</v>
      </c>
      <c r="AO52" s="263">
        <v>12400</v>
      </c>
      <c r="AP52" s="314" t="s">
        <v>298</v>
      </c>
      <c r="AQ52" s="258">
        <v>2375500</v>
      </c>
      <c r="AR52" s="258">
        <v>4063700</v>
      </c>
      <c r="AS52" s="258">
        <v>0</v>
      </c>
      <c r="AT52" s="249">
        <v>0</v>
      </c>
      <c r="AU52" s="258">
        <v>0</v>
      </c>
      <c r="AV52" s="258">
        <v>0</v>
      </c>
      <c r="AW52" s="251">
        <v>0</v>
      </c>
      <c r="AX52" s="314" t="s">
        <v>298</v>
      </c>
      <c r="AY52" s="258">
        <v>10300</v>
      </c>
      <c r="AZ52" s="258">
        <v>0</v>
      </c>
      <c r="BA52" s="258">
        <v>0</v>
      </c>
      <c r="BB52" s="258">
        <v>2174100</v>
      </c>
      <c r="BC52" s="258">
        <v>0</v>
      </c>
      <c r="BD52" s="258">
        <v>0</v>
      </c>
      <c r="BE52" s="251">
        <v>0</v>
      </c>
      <c r="BF52" s="314" t="s">
        <v>298</v>
      </c>
      <c r="BG52" s="261">
        <v>0</v>
      </c>
      <c r="BH52" s="262">
        <v>0</v>
      </c>
      <c r="BI52" s="262">
        <v>1780219</v>
      </c>
      <c r="BJ52" s="262">
        <v>0</v>
      </c>
      <c r="BK52" s="262">
        <v>0</v>
      </c>
      <c r="BL52" s="262">
        <v>651600</v>
      </c>
      <c r="BM52" s="262">
        <v>0</v>
      </c>
      <c r="BN52" s="262">
        <v>7218100</v>
      </c>
      <c r="BO52" s="263">
        <v>44718519</v>
      </c>
    </row>
    <row r="53" spans="1:67">
      <c r="A53" s="73"/>
      <c r="M53" s="73"/>
      <c r="N53" s="73"/>
      <c r="V53" s="73"/>
      <c r="AF53" s="73"/>
      <c r="AM53" s="73"/>
      <c r="AV53" s="73"/>
    </row>
    <row r="54" spans="1:67">
      <c r="A54" s="73"/>
      <c r="M54" s="73"/>
      <c r="N54" s="73"/>
      <c r="V54" s="73"/>
      <c r="AF54" s="73"/>
      <c r="AM54" s="73"/>
      <c r="AV54" s="73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</row>
  </sheetData>
  <mergeCells count="71">
    <mergeCell ref="D4:D8"/>
    <mergeCell ref="AA6:AA8"/>
    <mergeCell ref="AX1:BE1"/>
    <mergeCell ref="BF1:BO1"/>
    <mergeCell ref="J5:J8"/>
    <mergeCell ref="A1:L1"/>
    <mergeCell ref="M1:U1"/>
    <mergeCell ref="A4:A8"/>
    <mergeCell ref="B4:B8"/>
    <mergeCell ref="E4:E8"/>
    <mergeCell ref="F4:F8"/>
    <mergeCell ref="I4:I8"/>
    <mergeCell ref="C5:C8"/>
    <mergeCell ref="G5:G8"/>
    <mergeCell ref="H5:H8"/>
    <mergeCell ref="BN4:BN8"/>
    <mergeCell ref="BO4:BO8"/>
    <mergeCell ref="BC4:BC8"/>
    <mergeCell ref="BD4:BD8"/>
    <mergeCell ref="BE4:BE8"/>
    <mergeCell ref="BF4:BF8"/>
    <mergeCell ref="BG4:BG8"/>
    <mergeCell ref="BH4:BH8"/>
    <mergeCell ref="BI4:BI8"/>
    <mergeCell ref="BJ4:BJ8"/>
    <mergeCell ref="BK4:BK8"/>
    <mergeCell ref="BL4:BL8"/>
    <mergeCell ref="BM4:BM8"/>
    <mergeCell ref="BB4:BB8"/>
    <mergeCell ref="BA5:BA8"/>
    <mergeCell ref="AG5:AG8"/>
    <mergeCell ref="AZ5:AZ8"/>
    <mergeCell ref="AW4:AW8"/>
    <mergeCell ref="AX4:AX8"/>
    <mergeCell ref="AY4:AY8"/>
    <mergeCell ref="AV4:AV8"/>
    <mergeCell ref="AO5:AO8"/>
    <mergeCell ref="AI5:AI8"/>
    <mergeCell ref="AJ5:AJ8"/>
    <mergeCell ref="S5:S8"/>
    <mergeCell ref="AB5:AB8"/>
    <mergeCell ref="AF4:AF8"/>
    <mergeCell ref="AT4:AT8"/>
    <mergeCell ref="AU4:AU8"/>
    <mergeCell ref="AR4:AR8"/>
    <mergeCell ref="AS4:AS8"/>
    <mergeCell ref="AK5:AK8"/>
    <mergeCell ref="AM5:AM8"/>
    <mergeCell ref="AL5:AL8"/>
    <mergeCell ref="AN5:AN8"/>
    <mergeCell ref="AP4:AP8"/>
    <mergeCell ref="AQ4:AQ8"/>
    <mergeCell ref="T6:T8"/>
    <mergeCell ref="AD6:AD8"/>
    <mergeCell ref="AE6:AE8"/>
    <mergeCell ref="K5:K8"/>
    <mergeCell ref="L5:L8"/>
    <mergeCell ref="P5:P8"/>
    <mergeCell ref="Q5:Q8"/>
    <mergeCell ref="R5:R8"/>
    <mergeCell ref="O4:O8"/>
    <mergeCell ref="M4:M8"/>
    <mergeCell ref="N4:N8"/>
    <mergeCell ref="U5:U8"/>
    <mergeCell ref="AH5:AH8"/>
    <mergeCell ref="X5:X8"/>
    <mergeCell ref="Y5:Y8"/>
    <mergeCell ref="Z5:Z8"/>
    <mergeCell ref="AC5:AC8"/>
    <mergeCell ref="V4:V8"/>
    <mergeCell ref="W4:W8"/>
  </mergeCells>
  <phoneticPr fontId="18"/>
  <pageMargins left="0.6692913385826772" right="0.31496062992125984" top="0.59055118110236227" bottom="0.59055118110236227" header="0" footer="0"/>
  <pageSetup paperSize="9" scale="74" fitToWidth="0" orientation="portrait" r:id="rId1"/>
  <headerFooter alignWithMargins="0"/>
  <colBreaks count="6" manualBreakCount="6">
    <brk id="12" max="51" man="1"/>
    <brk id="21" max="51" man="1"/>
    <brk id="31" max="51" man="1"/>
    <brk id="41" max="51" man="1"/>
    <brk id="49" max="51" man="1"/>
    <brk id="57" max="5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BP50"/>
  <sheetViews>
    <sheetView view="pageBreakPreview" zoomScale="115" zoomScaleNormal="100" zoomScaleSheetLayoutView="115" workbookViewId="0">
      <pane xSplit="1" ySplit="7" topLeftCell="B8" activePane="bottomRight" state="frozen"/>
      <selection activeCell="F14" sqref="F14"/>
      <selection pane="topRight" activeCell="F14" sqref="F14"/>
      <selection pane="bottomLeft" activeCell="F14" sqref="F14"/>
      <selection pane="bottomRight" activeCell="A33" sqref="A32:XFD33"/>
    </sheetView>
  </sheetViews>
  <sheetFormatPr defaultColWidth="9" defaultRowHeight="11"/>
  <cols>
    <col min="1" max="1" width="16.6640625" style="71" customWidth="1"/>
    <col min="2" max="2" width="7" style="71" bestFit="1" customWidth="1"/>
    <col min="3" max="3" width="10.6640625" style="71" customWidth="1"/>
    <col min="4" max="5" width="8.33203125" style="71" bestFit="1" customWidth="1"/>
    <col min="6" max="6" width="7" style="71" bestFit="1" customWidth="1"/>
    <col min="7" max="7" width="7" style="71" customWidth="1"/>
    <col min="8" max="8" width="7" style="71" bestFit="1" customWidth="1"/>
    <col min="9" max="9" width="7" style="71" customWidth="1"/>
    <col min="10" max="10" width="7" style="71" bestFit="1" customWidth="1"/>
    <col min="11" max="11" width="7" style="71" customWidth="1"/>
    <col min="12" max="12" width="8.25" style="71" customWidth="1"/>
    <col min="13" max="13" width="3" style="71" customWidth="1"/>
    <col min="14" max="30" width="9" style="71"/>
    <col min="31" max="38" width="10.6640625" style="71" customWidth="1"/>
    <col min="39" max="64" width="9" style="71"/>
    <col min="65" max="65" width="10.6640625" style="71" customWidth="1"/>
    <col min="66" max="66" width="9" style="71"/>
    <col min="67" max="67" width="10.1640625" style="71" bestFit="1" customWidth="1"/>
    <col min="68" max="253" width="9" style="71"/>
    <col min="254" max="254" width="3.6640625" style="71" bestFit="1" customWidth="1"/>
    <col min="255" max="255" width="12.5" style="71" customWidth="1"/>
    <col min="256" max="266" width="6.5" style="71" customWidth="1"/>
    <col min="267" max="267" width="3" style="71" customWidth="1"/>
    <col min="268" max="268" width="9" style="71" customWidth="1"/>
    <col min="269" max="509" width="9" style="71"/>
    <col min="510" max="510" width="3.6640625" style="71" bestFit="1" customWidth="1"/>
    <col min="511" max="511" width="12.5" style="71" customWidth="1"/>
    <col min="512" max="522" width="6.5" style="71" customWidth="1"/>
    <col min="523" max="523" width="3" style="71" customWidth="1"/>
    <col min="524" max="524" width="9" style="71" customWidth="1"/>
    <col min="525" max="765" width="9" style="71"/>
    <col min="766" max="766" width="3.6640625" style="71" bestFit="1" customWidth="1"/>
    <col min="767" max="767" width="12.5" style="71" customWidth="1"/>
    <col min="768" max="778" width="6.5" style="71" customWidth="1"/>
    <col min="779" max="779" width="3" style="71" customWidth="1"/>
    <col min="780" max="780" width="9" style="71" customWidth="1"/>
    <col min="781" max="1021" width="9" style="71"/>
    <col min="1022" max="1022" width="3.6640625" style="71" bestFit="1" customWidth="1"/>
    <col min="1023" max="1023" width="12.5" style="71" customWidth="1"/>
    <col min="1024" max="1034" width="6.5" style="71" customWidth="1"/>
    <col min="1035" max="1035" width="3" style="71" customWidth="1"/>
    <col min="1036" max="1036" width="9" style="71" customWidth="1"/>
    <col min="1037" max="1277" width="9" style="71"/>
    <col min="1278" max="1278" width="3.6640625" style="71" bestFit="1" customWidth="1"/>
    <col min="1279" max="1279" width="12.5" style="71" customWidth="1"/>
    <col min="1280" max="1290" width="6.5" style="71" customWidth="1"/>
    <col min="1291" max="1291" width="3" style="71" customWidth="1"/>
    <col min="1292" max="1292" width="9" style="71" customWidth="1"/>
    <col min="1293" max="1533" width="9" style="71"/>
    <col min="1534" max="1534" width="3.6640625" style="71" bestFit="1" customWidth="1"/>
    <col min="1535" max="1535" width="12.5" style="71" customWidth="1"/>
    <col min="1536" max="1546" width="6.5" style="71" customWidth="1"/>
    <col min="1547" max="1547" width="3" style="71" customWidth="1"/>
    <col min="1548" max="1548" width="9" style="71" customWidth="1"/>
    <col min="1549" max="1789" width="9" style="71"/>
    <col min="1790" max="1790" width="3.6640625" style="71" bestFit="1" customWidth="1"/>
    <col min="1791" max="1791" width="12.5" style="71" customWidth="1"/>
    <col min="1792" max="1802" width="6.5" style="71" customWidth="1"/>
    <col min="1803" max="1803" width="3" style="71" customWidth="1"/>
    <col min="1804" max="1804" width="9" style="71" customWidth="1"/>
    <col min="1805" max="2045" width="9" style="71"/>
    <col min="2046" max="2046" width="3.6640625" style="71" bestFit="1" customWidth="1"/>
    <col min="2047" max="2047" width="12.5" style="71" customWidth="1"/>
    <col min="2048" max="2058" width="6.5" style="71" customWidth="1"/>
    <col min="2059" max="2059" width="3" style="71" customWidth="1"/>
    <col min="2060" max="2060" width="9" style="71" customWidth="1"/>
    <col min="2061" max="2301" width="9" style="71"/>
    <col min="2302" max="2302" width="3.6640625" style="71" bestFit="1" customWidth="1"/>
    <col min="2303" max="2303" width="12.5" style="71" customWidth="1"/>
    <col min="2304" max="2314" width="6.5" style="71" customWidth="1"/>
    <col min="2315" max="2315" width="3" style="71" customWidth="1"/>
    <col min="2316" max="2316" width="9" style="71" customWidth="1"/>
    <col min="2317" max="2557" width="9" style="71"/>
    <col min="2558" max="2558" width="3.6640625" style="71" bestFit="1" customWidth="1"/>
    <col min="2559" max="2559" width="12.5" style="71" customWidth="1"/>
    <col min="2560" max="2570" width="6.5" style="71" customWidth="1"/>
    <col min="2571" max="2571" width="3" style="71" customWidth="1"/>
    <col min="2572" max="2572" width="9" style="71" customWidth="1"/>
    <col min="2573" max="2813" width="9" style="71"/>
    <col min="2814" max="2814" width="3.6640625" style="71" bestFit="1" customWidth="1"/>
    <col min="2815" max="2815" width="12.5" style="71" customWidth="1"/>
    <col min="2816" max="2826" width="6.5" style="71" customWidth="1"/>
    <col min="2827" max="2827" width="3" style="71" customWidth="1"/>
    <col min="2828" max="2828" width="9" style="71" customWidth="1"/>
    <col min="2829" max="3069" width="9" style="71"/>
    <col min="3070" max="3070" width="3.6640625" style="71" bestFit="1" customWidth="1"/>
    <col min="3071" max="3071" width="12.5" style="71" customWidth="1"/>
    <col min="3072" max="3082" width="6.5" style="71" customWidth="1"/>
    <col min="3083" max="3083" width="3" style="71" customWidth="1"/>
    <col min="3084" max="3084" width="9" style="71" customWidth="1"/>
    <col min="3085" max="3325" width="9" style="71"/>
    <col min="3326" max="3326" width="3.6640625" style="71" bestFit="1" customWidth="1"/>
    <col min="3327" max="3327" width="12.5" style="71" customWidth="1"/>
    <col min="3328" max="3338" width="6.5" style="71" customWidth="1"/>
    <col min="3339" max="3339" width="3" style="71" customWidth="1"/>
    <col min="3340" max="3340" width="9" style="71" customWidth="1"/>
    <col min="3341" max="3581" width="9" style="71"/>
    <col min="3582" max="3582" width="3.6640625" style="71" bestFit="1" customWidth="1"/>
    <col min="3583" max="3583" width="12.5" style="71" customWidth="1"/>
    <col min="3584" max="3594" width="6.5" style="71" customWidth="1"/>
    <col min="3595" max="3595" width="3" style="71" customWidth="1"/>
    <col min="3596" max="3596" width="9" style="71" customWidth="1"/>
    <col min="3597" max="3837" width="9" style="71"/>
    <col min="3838" max="3838" width="3.6640625" style="71" bestFit="1" customWidth="1"/>
    <col min="3839" max="3839" width="12.5" style="71" customWidth="1"/>
    <col min="3840" max="3850" width="6.5" style="71" customWidth="1"/>
    <col min="3851" max="3851" width="3" style="71" customWidth="1"/>
    <col min="3852" max="3852" width="9" style="71" customWidth="1"/>
    <col min="3853" max="4093" width="9" style="71"/>
    <col min="4094" max="4094" width="3.6640625" style="71" bestFit="1" customWidth="1"/>
    <col min="4095" max="4095" width="12.5" style="71" customWidth="1"/>
    <col min="4096" max="4106" width="6.5" style="71" customWidth="1"/>
    <col min="4107" max="4107" width="3" style="71" customWidth="1"/>
    <col min="4108" max="4108" width="9" style="71" customWidth="1"/>
    <col min="4109" max="4349" width="9" style="71"/>
    <col min="4350" max="4350" width="3.6640625" style="71" bestFit="1" customWidth="1"/>
    <col min="4351" max="4351" width="12.5" style="71" customWidth="1"/>
    <col min="4352" max="4362" width="6.5" style="71" customWidth="1"/>
    <col min="4363" max="4363" width="3" style="71" customWidth="1"/>
    <col min="4364" max="4364" width="9" style="71" customWidth="1"/>
    <col min="4365" max="4605" width="9" style="71"/>
    <col min="4606" max="4606" width="3.6640625" style="71" bestFit="1" customWidth="1"/>
    <col min="4607" max="4607" width="12.5" style="71" customWidth="1"/>
    <col min="4608" max="4618" width="6.5" style="71" customWidth="1"/>
    <col min="4619" max="4619" width="3" style="71" customWidth="1"/>
    <col min="4620" max="4620" width="9" style="71" customWidth="1"/>
    <col min="4621" max="4861" width="9" style="71"/>
    <col min="4862" max="4862" width="3.6640625" style="71" bestFit="1" customWidth="1"/>
    <col min="4863" max="4863" width="12.5" style="71" customWidth="1"/>
    <col min="4864" max="4874" width="6.5" style="71" customWidth="1"/>
    <col min="4875" max="4875" width="3" style="71" customWidth="1"/>
    <col min="4876" max="4876" width="9" style="71" customWidth="1"/>
    <col min="4877" max="5117" width="9" style="71"/>
    <col min="5118" max="5118" width="3.6640625" style="71" bestFit="1" customWidth="1"/>
    <col min="5119" max="5119" width="12.5" style="71" customWidth="1"/>
    <col min="5120" max="5130" width="6.5" style="71" customWidth="1"/>
    <col min="5131" max="5131" width="3" style="71" customWidth="1"/>
    <col min="5132" max="5132" width="9" style="71" customWidth="1"/>
    <col min="5133" max="5373" width="9" style="71"/>
    <col min="5374" max="5374" width="3.6640625" style="71" bestFit="1" customWidth="1"/>
    <col min="5375" max="5375" width="12.5" style="71" customWidth="1"/>
    <col min="5376" max="5386" width="6.5" style="71" customWidth="1"/>
    <col min="5387" max="5387" width="3" style="71" customWidth="1"/>
    <col min="5388" max="5388" width="9" style="71" customWidth="1"/>
    <col min="5389" max="5629" width="9" style="71"/>
    <col min="5630" max="5630" width="3.6640625" style="71" bestFit="1" customWidth="1"/>
    <col min="5631" max="5631" width="12.5" style="71" customWidth="1"/>
    <col min="5632" max="5642" width="6.5" style="71" customWidth="1"/>
    <col min="5643" max="5643" width="3" style="71" customWidth="1"/>
    <col min="5644" max="5644" width="9" style="71" customWidth="1"/>
    <col min="5645" max="5885" width="9" style="71"/>
    <col min="5886" max="5886" width="3.6640625" style="71" bestFit="1" customWidth="1"/>
    <col min="5887" max="5887" width="12.5" style="71" customWidth="1"/>
    <col min="5888" max="5898" width="6.5" style="71" customWidth="1"/>
    <col min="5899" max="5899" width="3" style="71" customWidth="1"/>
    <col min="5900" max="5900" width="9" style="71" customWidth="1"/>
    <col min="5901" max="6141" width="9" style="71"/>
    <col min="6142" max="6142" width="3.6640625" style="71" bestFit="1" customWidth="1"/>
    <col min="6143" max="6143" width="12.5" style="71" customWidth="1"/>
    <col min="6144" max="6154" width="6.5" style="71" customWidth="1"/>
    <col min="6155" max="6155" width="3" style="71" customWidth="1"/>
    <col min="6156" max="6156" width="9" style="71" customWidth="1"/>
    <col min="6157" max="6397" width="9" style="71"/>
    <col min="6398" max="6398" width="3.6640625" style="71" bestFit="1" customWidth="1"/>
    <col min="6399" max="6399" width="12.5" style="71" customWidth="1"/>
    <col min="6400" max="6410" width="6.5" style="71" customWidth="1"/>
    <col min="6411" max="6411" width="3" style="71" customWidth="1"/>
    <col min="6412" max="6412" width="9" style="71" customWidth="1"/>
    <col min="6413" max="6653" width="9" style="71"/>
    <col min="6654" max="6654" width="3.6640625" style="71" bestFit="1" customWidth="1"/>
    <col min="6655" max="6655" width="12.5" style="71" customWidth="1"/>
    <col min="6656" max="6666" width="6.5" style="71" customWidth="1"/>
    <col min="6667" max="6667" width="3" style="71" customWidth="1"/>
    <col min="6668" max="6668" width="9" style="71" customWidth="1"/>
    <col min="6669" max="6909" width="9" style="71"/>
    <col min="6910" max="6910" width="3.6640625" style="71" bestFit="1" customWidth="1"/>
    <col min="6911" max="6911" width="12.5" style="71" customWidth="1"/>
    <col min="6912" max="6922" width="6.5" style="71" customWidth="1"/>
    <col min="6923" max="6923" width="3" style="71" customWidth="1"/>
    <col min="6924" max="6924" width="9" style="71" customWidth="1"/>
    <col min="6925" max="7165" width="9" style="71"/>
    <col min="7166" max="7166" width="3.6640625" style="71" bestFit="1" customWidth="1"/>
    <col min="7167" max="7167" width="12.5" style="71" customWidth="1"/>
    <col min="7168" max="7178" width="6.5" style="71" customWidth="1"/>
    <col min="7179" max="7179" width="3" style="71" customWidth="1"/>
    <col min="7180" max="7180" width="9" style="71" customWidth="1"/>
    <col min="7181" max="7421" width="9" style="71"/>
    <col min="7422" max="7422" width="3.6640625" style="71" bestFit="1" customWidth="1"/>
    <col min="7423" max="7423" width="12.5" style="71" customWidth="1"/>
    <col min="7424" max="7434" width="6.5" style="71" customWidth="1"/>
    <col min="7435" max="7435" width="3" style="71" customWidth="1"/>
    <col min="7436" max="7436" width="9" style="71" customWidth="1"/>
    <col min="7437" max="7677" width="9" style="71"/>
    <col min="7678" max="7678" width="3.6640625" style="71" bestFit="1" customWidth="1"/>
    <col min="7679" max="7679" width="12.5" style="71" customWidth="1"/>
    <col min="7680" max="7690" width="6.5" style="71" customWidth="1"/>
    <col min="7691" max="7691" width="3" style="71" customWidth="1"/>
    <col min="7692" max="7692" width="9" style="71" customWidth="1"/>
    <col min="7693" max="7933" width="9" style="71"/>
    <col min="7934" max="7934" width="3.6640625" style="71" bestFit="1" customWidth="1"/>
    <col min="7935" max="7935" width="12.5" style="71" customWidth="1"/>
    <col min="7936" max="7946" width="6.5" style="71" customWidth="1"/>
    <col min="7947" max="7947" width="3" style="71" customWidth="1"/>
    <col min="7948" max="7948" width="9" style="71" customWidth="1"/>
    <col min="7949" max="8189" width="9" style="71"/>
    <col min="8190" max="8190" width="3.6640625" style="71" bestFit="1" customWidth="1"/>
    <col min="8191" max="8191" width="12.5" style="71" customWidth="1"/>
    <col min="8192" max="8202" width="6.5" style="71" customWidth="1"/>
    <col min="8203" max="8203" width="3" style="71" customWidth="1"/>
    <col min="8204" max="8204" width="9" style="71" customWidth="1"/>
    <col min="8205" max="8445" width="9" style="71"/>
    <col min="8446" max="8446" width="3.6640625" style="71" bestFit="1" customWidth="1"/>
    <col min="8447" max="8447" width="12.5" style="71" customWidth="1"/>
    <col min="8448" max="8458" width="6.5" style="71" customWidth="1"/>
    <col min="8459" max="8459" width="3" style="71" customWidth="1"/>
    <col min="8460" max="8460" width="9" style="71" customWidth="1"/>
    <col min="8461" max="8701" width="9" style="71"/>
    <col min="8702" max="8702" width="3.6640625" style="71" bestFit="1" customWidth="1"/>
    <col min="8703" max="8703" width="12.5" style="71" customWidth="1"/>
    <col min="8704" max="8714" width="6.5" style="71" customWidth="1"/>
    <col min="8715" max="8715" width="3" style="71" customWidth="1"/>
    <col min="8716" max="8716" width="9" style="71" customWidth="1"/>
    <col min="8717" max="8957" width="9" style="71"/>
    <col min="8958" max="8958" width="3.6640625" style="71" bestFit="1" customWidth="1"/>
    <col min="8959" max="8959" width="12.5" style="71" customWidth="1"/>
    <col min="8960" max="8970" width="6.5" style="71" customWidth="1"/>
    <col min="8971" max="8971" width="3" style="71" customWidth="1"/>
    <col min="8972" max="8972" width="9" style="71" customWidth="1"/>
    <col min="8973" max="9213" width="9" style="71"/>
    <col min="9214" max="9214" width="3.6640625" style="71" bestFit="1" customWidth="1"/>
    <col min="9215" max="9215" width="12.5" style="71" customWidth="1"/>
    <col min="9216" max="9226" width="6.5" style="71" customWidth="1"/>
    <col min="9227" max="9227" width="3" style="71" customWidth="1"/>
    <col min="9228" max="9228" width="9" style="71" customWidth="1"/>
    <col min="9229" max="9469" width="9" style="71"/>
    <col min="9470" max="9470" width="3.6640625" style="71" bestFit="1" customWidth="1"/>
    <col min="9471" max="9471" width="12.5" style="71" customWidth="1"/>
    <col min="9472" max="9482" width="6.5" style="71" customWidth="1"/>
    <col min="9483" max="9483" width="3" style="71" customWidth="1"/>
    <col min="9484" max="9484" width="9" style="71" customWidth="1"/>
    <col min="9485" max="9725" width="9" style="71"/>
    <col min="9726" max="9726" width="3.6640625" style="71" bestFit="1" customWidth="1"/>
    <col min="9727" max="9727" width="12.5" style="71" customWidth="1"/>
    <col min="9728" max="9738" width="6.5" style="71" customWidth="1"/>
    <col min="9739" max="9739" width="3" style="71" customWidth="1"/>
    <col min="9740" max="9740" width="9" style="71" customWidth="1"/>
    <col min="9741" max="9981" width="9" style="71"/>
    <col min="9982" max="9982" width="3.6640625" style="71" bestFit="1" customWidth="1"/>
    <col min="9983" max="9983" width="12.5" style="71" customWidth="1"/>
    <col min="9984" max="9994" width="6.5" style="71" customWidth="1"/>
    <col min="9995" max="9995" width="3" style="71" customWidth="1"/>
    <col min="9996" max="9996" width="9" style="71" customWidth="1"/>
    <col min="9997" max="10237" width="9" style="71"/>
    <col min="10238" max="10238" width="3.6640625" style="71" bestFit="1" customWidth="1"/>
    <col min="10239" max="10239" width="12.5" style="71" customWidth="1"/>
    <col min="10240" max="10250" width="6.5" style="71" customWidth="1"/>
    <col min="10251" max="10251" width="3" style="71" customWidth="1"/>
    <col min="10252" max="10252" width="9" style="71" customWidth="1"/>
    <col min="10253" max="10493" width="9" style="71"/>
    <col min="10494" max="10494" width="3.6640625" style="71" bestFit="1" customWidth="1"/>
    <col min="10495" max="10495" width="12.5" style="71" customWidth="1"/>
    <col min="10496" max="10506" width="6.5" style="71" customWidth="1"/>
    <col min="10507" max="10507" width="3" style="71" customWidth="1"/>
    <col min="10508" max="10508" width="9" style="71" customWidth="1"/>
    <col min="10509" max="10749" width="9" style="71"/>
    <col min="10750" max="10750" width="3.6640625" style="71" bestFit="1" customWidth="1"/>
    <col min="10751" max="10751" width="12.5" style="71" customWidth="1"/>
    <col min="10752" max="10762" width="6.5" style="71" customWidth="1"/>
    <col min="10763" max="10763" width="3" style="71" customWidth="1"/>
    <col min="10764" max="10764" width="9" style="71" customWidth="1"/>
    <col min="10765" max="11005" width="9" style="71"/>
    <col min="11006" max="11006" width="3.6640625" style="71" bestFit="1" customWidth="1"/>
    <col min="11007" max="11007" width="12.5" style="71" customWidth="1"/>
    <col min="11008" max="11018" width="6.5" style="71" customWidth="1"/>
    <col min="11019" max="11019" width="3" style="71" customWidth="1"/>
    <col min="11020" max="11020" width="9" style="71" customWidth="1"/>
    <col min="11021" max="11261" width="9" style="71"/>
    <col min="11262" max="11262" width="3.6640625" style="71" bestFit="1" customWidth="1"/>
    <col min="11263" max="11263" width="12.5" style="71" customWidth="1"/>
    <col min="11264" max="11274" width="6.5" style="71" customWidth="1"/>
    <col min="11275" max="11275" width="3" style="71" customWidth="1"/>
    <col min="11276" max="11276" width="9" style="71" customWidth="1"/>
    <col min="11277" max="11517" width="9" style="71"/>
    <col min="11518" max="11518" width="3.6640625" style="71" bestFit="1" customWidth="1"/>
    <col min="11519" max="11519" width="12.5" style="71" customWidth="1"/>
    <col min="11520" max="11530" width="6.5" style="71" customWidth="1"/>
    <col min="11531" max="11531" width="3" style="71" customWidth="1"/>
    <col min="11532" max="11532" width="9" style="71" customWidth="1"/>
    <col min="11533" max="11773" width="9" style="71"/>
    <col min="11774" max="11774" width="3.6640625" style="71" bestFit="1" customWidth="1"/>
    <col min="11775" max="11775" width="12.5" style="71" customWidth="1"/>
    <col min="11776" max="11786" width="6.5" style="71" customWidth="1"/>
    <col min="11787" max="11787" width="3" style="71" customWidth="1"/>
    <col min="11788" max="11788" width="9" style="71" customWidth="1"/>
    <col min="11789" max="12029" width="9" style="71"/>
    <col min="12030" max="12030" width="3.6640625" style="71" bestFit="1" customWidth="1"/>
    <col min="12031" max="12031" width="12.5" style="71" customWidth="1"/>
    <col min="12032" max="12042" width="6.5" style="71" customWidth="1"/>
    <col min="12043" max="12043" width="3" style="71" customWidth="1"/>
    <col min="12044" max="12044" width="9" style="71" customWidth="1"/>
    <col min="12045" max="12285" width="9" style="71"/>
    <col min="12286" max="12286" width="3.6640625" style="71" bestFit="1" customWidth="1"/>
    <col min="12287" max="12287" width="12.5" style="71" customWidth="1"/>
    <col min="12288" max="12298" width="6.5" style="71" customWidth="1"/>
    <col min="12299" max="12299" width="3" style="71" customWidth="1"/>
    <col min="12300" max="12300" width="9" style="71" customWidth="1"/>
    <col min="12301" max="12541" width="9" style="71"/>
    <col min="12542" max="12542" width="3.6640625" style="71" bestFit="1" customWidth="1"/>
    <col min="12543" max="12543" width="12.5" style="71" customWidth="1"/>
    <col min="12544" max="12554" width="6.5" style="71" customWidth="1"/>
    <col min="12555" max="12555" width="3" style="71" customWidth="1"/>
    <col min="12556" max="12556" width="9" style="71" customWidth="1"/>
    <col min="12557" max="12797" width="9" style="71"/>
    <col min="12798" max="12798" width="3.6640625" style="71" bestFit="1" customWidth="1"/>
    <col min="12799" max="12799" width="12.5" style="71" customWidth="1"/>
    <col min="12800" max="12810" width="6.5" style="71" customWidth="1"/>
    <col min="12811" max="12811" width="3" style="71" customWidth="1"/>
    <col min="12812" max="12812" width="9" style="71" customWidth="1"/>
    <col min="12813" max="13053" width="9" style="71"/>
    <col min="13054" max="13054" width="3.6640625" style="71" bestFit="1" customWidth="1"/>
    <col min="13055" max="13055" width="12.5" style="71" customWidth="1"/>
    <col min="13056" max="13066" width="6.5" style="71" customWidth="1"/>
    <col min="13067" max="13067" width="3" style="71" customWidth="1"/>
    <col min="13068" max="13068" width="9" style="71" customWidth="1"/>
    <col min="13069" max="13309" width="9" style="71"/>
    <col min="13310" max="13310" width="3.6640625" style="71" bestFit="1" customWidth="1"/>
    <col min="13311" max="13311" width="12.5" style="71" customWidth="1"/>
    <col min="13312" max="13322" width="6.5" style="71" customWidth="1"/>
    <col min="13323" max="13323" width="3" style="71" customWidth="1"/>
    <col min="13324" max="13324" width="9" style="71" customWidth="1"/>
    <col min="13325" max="13565" width="9" style="71"/>
    <col min="13566" max="13566" width="3.6640625" style="71" bestFit="1" customWidth="1"/>
    <col min="13567" max="13567" width="12.5" style="71" customWidth="1"/>
    <col min="13568" max="13578" width="6.5" style="71" customWidth="1"/>
    <col min="13579" max="13579" width="3" style="71" customWidth="1"/>
    <col min="13580" max="13580" width="9" style="71" customWidth="1"/>
    <col min="13581" max="13821" width="9" style="71"/>
    <col min="13822" max="13822" width="3.6640625" style="71" bestFit="1" customWidth="1"/>
    <col min="13823" max="13823" width="12.5" style="71" customWidth="1"/>
    <col min="13824" max="13834" width="6.5" style="71" customWidth="1"/>
    <col min="13835" max="13835" width="3" style="71" customWidth="1"/>
    <col min="13836" max="13836" width="9" style="71" customWidth="1"/>
    <col min="13837" max="14077" width="9" style="71"/>
    <col min="14078" max="14078" width="3.6640625" style="71" bestFit="1" customWidth="1"/>
    <col min="14079" max="14079" width="12.5" style="71" customWidth="1"/>
    <col min="14080" max="14090" width="6.5" style="71" customWidth="1"/>
    <col min="14091" max="14091" width="3" style="71" customWidth="1"/>
    <col min="14092" max="14092" width="9" style="71" customWidth="1"/>
    <col min="14093" max="14333" width="9" style="71"/>
    <col min="14334" max="14334" width="3.6640625" style="71" bestFit="1" customWidth="1"/>
    <col min="14335" max="14335" width="12.5" style="71" customWidth="1"/>
    <col min="14336" max="14346" width="6.5" style="71" customWidth="1"/>
    <col min="14347" max="14347" width="3" style="71" customWidth="1"/>
    <col min="14348" max="14348" width="9" style="71" customWidth="1"/>
    <col min="14349" max="14589" width="9" style="71"/>
    <col min="14590" max="14590" width="3.6640625" style="71" bestFit="1" customWidth="1"/>
    <col min="14591" max="14591" width="12.5" style="71" customWidth="1"/>
    <col min="14592" max="14602" width="6.5" style="71" customWidth="1"/>
    <col min="14603" max="14603" width="3" style="71" customWidth="1"/>
    <col min="14604" max="14604" width="9" style="71" customWidth="1"/>
    <col min="14605" max="14845" width="9" style="71"/>
    <col min="14846" max="14846" width="3.6640625" style="71" bestFit="1" customWidth="1"/>
    <col min="14847" max="14847" width="12.5" style="71" customWidth="1"/>
    <col min="14848" max="14858" width="6.5" style="71" customWidth="1"/>
    <col min="14859" max="14859" width="3" style="71" customWidth="1"/>
    <col min="14860" max="14860" width="9" style="71" customWidth="1"/>
    <col min="14861" max="15101" width="9" style="71"/>
    <col min="15102" max="15102" width="3.6640625" style="71" bestFit="1" customWidth="1"/>
    <col min="15103" max="15103" width="12.5" style="71" customWidth="1"/>
    <col min="15104" max="15114" width="6.5" style="71" customWidth="1"/>
    <col min="15115" max="15115" width="3" style="71" customWidth="1"/>
    <col min="15116" max="15116" width="9" style="71" customWidth="1"/>
    <col min="15117" max="15357" width="9" style="71"/>
    <col min="15358" max="15358" width="3.6640625" style="71" bestFit="1" customWidth="1"/>
    <col min="15359" max="15359" width="12.5" style="71" customWidth="1"/>
    <col min="15360" max="15370" width="6.5" style="71" customWidth="1"/>
    <col min="15371" max="15371" width="3" style="71" customWidth="1"/>
    <col min="15372" max="15372" width="9" style="71" customWidth="1"/>
    <col min="15373" max="15613" width="9" style="71"/>
    <col min="15614" max="15614" width="3.6640625" style="71" bestFit="1" customWidth="1"/>
    <col min="15615" max="15615" width="12.5" style="71" customWidth="1"/>
    <col min="15616" max="15626" width="6.5" style="71" customWidth="1"/>
    <col min="15627" max="15627" width="3" style="71" customWidth="1"/>
    <col min="15628" max="15628" width="9" style="71" customWidth="1"/>
    <col min="15629" max="15869" width="9" style="71"/>
    <col min="15870" max="15870" width="3.6640625" style="71" bestFit="1" customWidth="1"/>
    <col min="15871" max="15871" width="12.5" style="71" customWidth="1"/>
    <col min="15872" max="15882" width="6.5" style="71" customWidth="1"/>
    <col min="15883" max="15883" width="3" style="71" customWidth="1"/>
    <col min="15884" max="15884" width="9" style="71" customWidth="1"/>
    <col min="15885" max="16125" width="9" style="71"/>
    <col min="16126" max="16126" width="3.6640625" style="71" bestFit="1" customWidth="1"/>
    <col min="16127" max="16127" width="12.5" style="71" customWidth="1"/>
    <col min="16128" max="16138" width="6.5" style="71" customWidth="1"/>
    <col min="16139" max="16139" width="3" style="71" customWidth="1"/>
    <col min="16140" max="16140" width="9" style="71" customWidth="1"/>
    <col min="16141" max="16384" width="9" style="71"/>
  </cols>
  <sheetData>
    <row r="1" spans="1:68" ht="8.25" customHeight="1">
      <c r="A1" s="495"/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</row>
    <row r="2" spans="1:68" ht="8.25" customHeight="1">
      <c r="A2" s="71" t="s">
        <v>615</v>
      </c>
    </row>
    <row r="3" spans="1:68" ht="18.75" customHeight="1" thickBot="1">
      <c r="A3" s="500" t="s">
        <v>626</v>
      </c>
      <c r="B3" s="500"/>
      <c r="C3" s="500"/>
      <c r="D3" s="500"/>
      <c r="E3" s="500"/>
      <c r="F3" s="500"/>
      <c r="G3" s="500"/>
      <c r="H3" s="500"/>
      <c r="I3" s="500"/>
      <c r="J3" s="500"/>
      <c r="K3" s="76"/>
      <c r="L3" s="77" t="s">
        <v>231</v>
      </c>
    </row>
    <row r="4" spans="1:68" ht="18.75" customHeight="1">
      <c r="A4" s="496" t="s">
        <v>567</v>
      </c>
      <c r="B4" s="499" t="s">
        <v>565</v>
      </c>
      <c r="C4" s="467" t="s">
        <v>600</v>
      </c>
      <c r="D4" s="461" t="s">
        <v>564</v>
      </c>
      <c r="E4" s="201"/>
      <c r="F4" s="201"/>
      <c r="G4" s="467" t="s">
        <v>235</v>
      </c>
      <c r="H4" s="490" t="s">
        <v>569</v>
      </c>
      <c r="I4" s="467" t="s">
        <v>243</v>
      </c>
      <c r="J4" s="467" t="s">
        <v>299</v>
      </c>
      <c r="K4" s="467" t="s">
        <v>248</v>
      </c>
      <c r="L4" s="478" t="s">
        <v>249</v>
      </c>
    </row>
    <row r="5" spans="1:68" ht="18.75" customHeight="1">
      <c r="A5" s="497"/>
      <c r="B5" s="459"/>
      <c r="C5" s="468"/>
      <c r="D5" s="468"/>
      <c r="E5" s="451" t="s">
        <v>571</v>
      </c>
      <c r="F5" s="451" t="s">
        <v>572</v>
      </c>
      <c r="G5" s="468"/>
      <c r="H5" s="452"/>
      <c r="I5" s="468"/>
      <c r="J5" s="468"/>
      <c r="K5" s="468"/>
      <c r="L5" s="479"/>
    </row>
    <row r="6" spans="1:68" ht="18.75" customHeight="1">
      <c r="A6" s="497"/>
      <c r="B6" s="459"/>
      <c r="C6" s="468"/>
      <c r="D6" s="468"/>
      <c r="E6" s="452"/>
      <c r="F6" s="452"/>
      <c r="G6" s="468"/>
      <c r="H6" s="452"/>
      <c r="I6" s="468"/>
      <c r="J6" s="468"/>
      <c r="K6" s="468"/>
      <c r="L6" s="479"/>
    </row>
    <row r="7" spans="1:68" ht="18.75" customHeight="1" thickBot="1">
      <c r="A7" s="498"/>
      <c r="B7" s="460"/>
      <c r="C7" s="469"/>
      <c r="D7" s="469"/>
      <c r="E7" s="453"/>
      <c r="F7" s="453"/>
      <c r="G7" s="469"/>
      <c r="H7" s="453"/>
      <c r="I7" s="469"/>
      <c r="J7" s="469"/>
      <c r="K7" s="469"/>
      <c r="L7" s="480"/>
    </row>
    <row r="8" spans="1:68" ht="27" customHeight="1">
      <c r="A8" s="208" t="s">
        <v>300</v>
      </c>
      <c r="B8" s="252">
        <v>0</v>
      </c>
      <c r="C8" s="252">
        <v>307100</v>
      </c>
      <c r="D8" s="252">
        <v>72500</v>
      </c>
      <c r="E8" s="252">
        <v>72500</v>
      </c>
      <c r="F8" s="252">
        <v>0</v>
      </c>
      <c r="G8" s="252">
        <v>0</v>
      </c>
      <c r="H8" s="252">
        <v>0</v>
      </c>
      <c r="I8" s="252">
        <v>0</v>
      </c>
      <c r="J8" s="252">
        <v>24100</v>
      </c>
      <c r="K8" s="252">
        <v>0</v>
      </c>
      <c r="L8" s="316">
        <v>403700</v>
      </c>
    </row>
    <row r="9" spans="1:68" ht="28" customHeight="1">
      <c r="A9" s="209" t="s">
        <v>561</v>
      </c>
      <c r="B9" s="252">
        <v>0</v>
      </c>
      <c r="C9" s="252">
        <v>0</v>
      </c>
      <c r="D9" s="252">
        <v>0</v>
      </c>
      <c r="E9" s="252">
        <v>0</v>
      </c>
      <c r="F9" s="252">
        <v>0</v>
      </c>
      <c r="G9" s="252">
        <v>0</v>
      </c>
      <c r="H9" s="252">
        <v>0</v>
      </c>
      <c r="I9" s="252">
        <v>0</v>
      </c>
      <c r="J9" s="252">
        <v>0</v>
      </c>
      <c r="K9" s="252">
        <v>0</v>
      </c>
      <c r="L9" s="316">
        <v>0</v>
      </c>
      <c r="BO9" s="74" t="e">
        <f>SUM(B9,D9:F9,I9,#REF!,#REF!,U9,AN9:AT9,AV9,AY9:BB9,BD9:BL9)</f>
        <v>#REF!</v>
      </c>
      <c r="BP9" s="71" t="e">
        <f>IF(BO9-BM9=0,"OK","×")</f>
        <v>#REF!</v>
      </c>
    </row>
    <row r="10" spans="1:68" ht="28" customHeight="1">
      <c r="A10" s="209" t="s">
        <v>562</v>
      </c>
      <c r="B10" s="252">
        <v>0</v>
      </c>
      <c r="C10" s="252">
        <v>0</v>
      </c>
      <c r="D10" s="252">
        <v>696500</v>
      </c>
      <c r="E10" s="252">
        <v>696500</v>
      </c>
      <c r="F10" s="252">
        <v>0</v>
      </c>
      <c r="G10" s="252">
        <v>0</v>
      </c>
      <c r="H10" s="252">
        <v>0</v>
      </c>
      <c r="I10" s="252">
        <v>0</v>
      </c>
      <c r="J10" s="252">
        <v>0</v>
      </c>
      <c r="K10" s="252">
        <v>0</v>
      </c>
      <c r="L10" s="316">
        <v>696500</v>
      </c>
    </row>
    <row r="11" spans="1:68" ht="28" customHeight="1">
      <c r="A11" s="209" t="s">
        <v>563</v>
      </c>
      <c r="B11" s="252">
        <v>0</v>
      </c>
      <c r="C11" s="252">
        <v>0</v>
      </c>
      <c r="D11" s="252">
        <v>0</v>
      </c>
      <c r="E11" s="252">
        <v>0</v>
      </c>
      <c r="F11" s="252">
        <v>0</v>
      </c>
      <c r="G11" s="252">
        <v>79600</v>
      </c>
      <c r="H11" s="252">
        <v>0</v>
      </c>
      <c r="I11" s="252">
        <v>0</v>
      </c>
      <c r="J11" s="252">
        <v>0</v>
      </c>
      <c r="K11" s="252">
        <v>0</v>
      </c>
      <c r="L11" s="316">
        <v>79600</v>
      </c>
    </row>
    <row r="12" spans="1:68" ht="28" customHeight="1">
      <c r="A12" s="209" t="s">
        <v>552</v>
      </c>
      <c r="B12" s="252">
        <v>0</v>
      </c>
      <c r="C12" s="252">
        <v>0</v>
      </c>
      <c r="D12" s="252">
        <v>0</v>
      </c>
      <c r="E12" s="252">
        <v>0</v>
      </c>
      <c r="F12" s="252">
        <v>0</v>
      </c>
      <c r="G12" s="252">
        <v>0</v>
      </c>
      <c r="H12" s="252">
        <v>0</v>
      </c>
      <c r="I12" s="252">
        <v>0</v>
      </c>
      <c r="J12" s="252">
        <v>0</v>
      </c>
      <c r="K12" s="252">
        <v>0</v>
      </c>
      <c r="L12" s="316">
        <v>0</v>
      </c>
    </row>
    <row r="13" spans="1:68" ht="28" customHeight="1">
      <c r="A13" s="209" t="s">
        <v>595</v>
      </c>
      <c r="B13" s="252">
        <v>0</v>
      </c>
      <c r="C13" s="252">
        <v>0</v>
      </c>
      <c r="D13" s="252">
        <v>0</v>
      </c>
      <c r="E13" s="252">
        <v>0</v>
      </c>
      <c r="F13" s="252">
        <v>0</v>
      </c>
      <c r="G13" s="252">
        <v>176600</v>
      </c>
      <c r="H13" s="252">
        <v>0</v>
      </c>
      <c r="I13" s="252">
        <v>0</v>
      </c>
      <c r="J13" s="252">
        <v>0</v>
      </c>
      <c r="K13" s="252">
        <v>0</v>
      </c>
      <c r="L13" s="316">
        <v>176600</v>
      </c>
    </row>
    <row r="14" spans="1:68" ht="28" customHeight="1">
      <c r="A14" s="209" t="s">
        <v>301</v>
      </c>
      <c r="B14" s="252">
        <v>0</v>
      </c>
      <c r="C14" s="252">
        <v>0</v>
      </c>
      <c r="D14" s="252">
        <v>0</v>
      </c>
      <c r="E14" s="252">
        <v>0</v>
      </c>
      <c r="F14" s="252">
        <v>0</v>
      </c>
      <c r="G14" s="252">
        <v>236300</v>
      </c>
      <c r="H14" s="252">
        <v>0</v>
      </c>
      <c r="I14" s="252">
        <v>0</v>
      </c>
      <c r="J14" s="252">
        <v>0</v>
      </c>
      <c r="K14" s="252">
        <v>0</v>
      </c>
      <c r="L14" s="316">
        <v>236300</v>
      </c>
    </row>
    <row r="15" spans="1:68" ht="28" customHeight="1">
      <c r="A15" s="209" t="s">
        <v>553</v>
      </c>
      <c r="B15" s="252">
        <v>0</v>
      </c>
      <c r="C15" s="252">
        <v>0</v>
      </c>
      <c r="D15" s="252">
        <v>0</v>
      </c>
      <c r="E15" s="252">
        <v>0</v>
      </c>
      <c r="F15" s="252">
        <v>0</v>
      </c>
      <c r="G15" s="252">
        <v>0</v>
      </c>
      <c r="H15" s="252">
        <v>0</v>
      </c>
      <c r="I15" s="252">
        <v>0</v>
      </c>
      <c r="J15" s="252">
        <v>0</v>
      </c>
      <c r="K15" s="252">
        <v>0</v>
      </c>
      <c r="L15" s="316">
        <v>0</v>
      </c>
    </row>
    <row r="16" spans="1:68" ht="28" customHeight="1">
      <c r="A16" s="209" t="s">
        <v>302</v>
      </c>
      <c r="B16" s="252">
        <v>0</v>
      </c>
      <c r="C16" s="252">
        <v>0</v>
      </c>
      <c r="D16" s="252">
        <v>0</v>
      </c>
      <c r="E16" s="252">
        <v>0</v>
      </c>
      <c r="F16" s="252">
        <v>0</v>
      </c>
      <c r="G16" s="252">
        <v>0</v>
      </c>
      <c r="H16" s="252">
        <v>0</v>
      </c>
      <c r="I16" s="252">
        <v>0</v>
      </c>
      <c r="J16" s="252">
        <v>0</v>
      </c>
      <c r="K16" s="252">
        <v>0</v>
      </c>
      <c r="L16" s="316">
        <v>0</v>
      </c>
    </row>
    <row r="17" spans="1:12" ht="28" customHeight="1">
      <c r="A17" s="209" t="s">
        <v>554</v>
      </c>
      <c r="B17" s="252">
        <v>0</v>
      </c>
      <c r="C17" s="252">
        <v>0</v>
      </c>
      <c r="D17" s="252">
        <v>0</v>
      </c>
      <c r="E17" s="252">
        <v>0</v>
      </c>
      <c r="F17" s="252">
        <v>0</v>
      </c>
      <c r="G17" s="252">
        <v>1006500</v>
      </c>
      <c r="H17" s="252">
        <v>0</v>
      </c>
      <c r="I17" s="252">
        <v>0</v>
      </c>
      <c r="J17" s="252">
        <v>7500</v>
      </c>
      <c r="K17" s="252">
        <v>0</v>
      </c>
      <c r="L17" s="316">
        <v>1014000</v>
      </c>
    </row>
    <row r="18" spans="1:12" ht="28" customHeight="1">
      <c r="A18" s="209" t="s">
        <v>303</v>
      </c>
      <c r="B18" s="252">
        <v>0</v>
      </c>
      <c r="C18" s="252">
        <v>0</v>
      </c>
      <c r="D18" s="252">
        <v>359800</v>
      </c>
      <c r="E18" s="252">
        <v>359800</v>
      </c>
      <c r="F18" s="252">
        <v>0</v>
      </c>
      <c r="G18" s="252">
        <v>65200</v>
      </c>
      <c r="H18" s="252">
        <v>0</v>
      </c>
      <c r="I18" s="252">
        <v>0</v>
      </c>
      <c r="J18" s="252">
        <v>0</v>
      </c>
      <c r="K18" s="252">
        <v>0</v>
      </c>
      <c r="L18" s="316">
        <v>425000</v>
      </c>
    </row>
    <row r="19" spans="1:12" ht="28" customHeight="1">
      <c r="A19" s="209" t="s">
        <v>555</v>
      </c>
      <c r="B19" s="252">
        <v>0</v>
      </c>
      <c r="C19" s="252">
        <v>0</v>
      </c>
      <c r="D19" s="252">
        <v>0</v>
      </c>
      <c r="E19" s="252">
        <v>0</v>
      </c>
      <c r="F19" s="252">
        <v>0</v>
      </c>
      <c r="G19" s="252">
        <v>32600</v>
      </c>
      <c r="H19" s="252">
        <v>0</v>
      </c>
      <c r="I19" s="252">
        <v>0</v>
      </c>
      <c r="J19" s="252">
        <v>0</v>
      </c>
      <c r="K19" s="252">
        <v>0</v>
      </c>
      <c r="L19" s="316">
        <v>32600</v>
      </c>
    </row>
    <row r="20" spans="1:12" ht="28" customHeight="1">
      <c r="A20" s="209" t="s">
        <v>304</v>
      </c>
      <c r="B20" s="252">
        <v>0</v>
      </c>
      <c r="C20" s="252">
        <v>0</v>
      </c>
      <c r="D20" s="252">
        <v>71100</v>
      </c>
      <c r="E20" s="252">
        <v>71100</v>
      </c>
      <c r="F20" s="252">
        <v>0</v>
      </c>
      <c r="G20" s="252">
        <v>0</v>
      </c>
      <c r="H20" s="252">
        <v>0</v>
      </c>
      <c r="I20" s="252">
        <v>1600</v>
      </c>
      <c r="J20" s="252">
        <v>20100</v>
      </c>
      <c r="K20" s="252">
        <v>0</v>
      </c>
      <c r="L20" s="316">
        <v>92800</v>
      </c>
    </row>
    <row r="21" spans="1:12" ht="28" customHeight="1">
      <c r="A21" s="209" t="s">
        <v>305</v>
      </c>
      <c r="B21" s="252">
        <v>0</v>
      </c>
      <c r="C21" s="252">
        <v>0</v>
      </c>
      <c r="D21" s="252">
        <v>0</v>
      </c>
      <c r="E21" s="252">
        <v>0</v>
      </c>
      <c r="F21" s="252">
        <v>0</v>
      </c>
      <c r="G21" s="252">
        <v>0</v>
      </c>
      <c r="H21" s="252">
        <v>0</v>
      </c>
      <c r="I21" s="252">
        <v>0</v>
      </c>
      <c r="J21" s="252">
        <v>0</v>
      </c>
      <c r="K21" s="252">
        <v>0</v>
      </c>
      <c r="L21" s="316">
        <v>0</v>
      </c>
    </row>
    <row r="22" spans="1:12" ht="28" customHeight="1">
      <c r="A22" s="209" t="s">
        <v>306</v>
      </c>
      <c r="B22" s="252">
        <v>0</v>
      </c>
      <c r="C22" s="252">
        <v>0</v>
      </c>
      <c r="D22" s="252">
        <v>0</v>
      </c>
      <c r="E22" s="252">
        <v>0</v>
      </c>
      <c r="F22" s="252">
        <v>0</v>
      </c>
      <c r="G22" s="252">
        <v>0</v>
      </c>
      <c r="H22" s="252">
        <v>0</v>
      </c>
      <c r="I22" s="252">
        <v>0</v>
      </c>
      <c r="J22" s="252">
        <v>0</v>
      </c>
      <c r="K22" s="252">
        <v>0</v>
      </c>
      <c r="L22" s="316">
        <v>0</v>
      </c>
    </row>
    <row r="23" spans="1:12" ht="28" customHeight="1">
      <c r="A23" s="209" t="s">
        <v>307</v>
      </c>
      <c r="B23" s="252">
        <v>0</v>
      </c>
      <c r="C23" s="252">
        <v>0</v>
      </c>
      <c r="D23" s="252">
        <v>0</v>
      </c>
      <c r="E23" s="252">
        <v>0</v>
      </c>
      <c r="F23" s="252">
        <v>0</v>
      </c>
      <c r="G23" s="252">
        <v>17500</v>
      </c>
      <c r="H23" s="252">
        <v>0</v>
      </c>
      <c r="I23" s="252">
        <v>0</v>
      </c>
      <c r="J23" s="252">
        <v>0</v>
      </c>
      <c r="K23" s="252">
        <v>0</v>
      </c>
      <c r="L23" s="316">
        <v>17500</v>
      </c>
    </row>
    <row r="24" spans="1:12" ht="28" customHeight="1">
      <c r="A24" s="209" t="s">
        <v>308</v>
      </c>
      <c r="B24" s="252">
        <v>0</v>
      </c>
      <c r="C24" s="252">
        <v>0</v>
      </c>
      <c r="D24" s="252">
        <v>0</v>
      </c>
      <c r="E24" s="252">
        <v>0</v>
      </c>
      <c r="F24" s="252">
        <v>0</v>
      </c>
      <c r="G24" s="252">
        <v>0</v>
      </c>
      <c r="H24" s="252">
        <v>0</v>
      </c>
      <c r="I24" s="252">
        <v>0</v>
      </c>
      <c r="J24" s="252">
        <v>0</v>
      </c>
      <c r="K24" s="252">
        <v>0</v>
      </c>
      <c r="L24" s="316">
        <v>0</v>
      </c>
    </row>
    <row r="25" spans="1:12" ht="28" customHeight="1">
      <c r="A25" s="209" t="s">
        <v>556</v>
      </c>
      <c r="B25" s="252">
        <v>0</v>
      </c>
      <c r="C25" s="252">
        <v>0</v>
      </c>
      <c r="D25" s="252">
        <v>36000</v>
      </c>
      <c r="E25" s="252">
        <v>0</v>
      </c>
      <c r="F25" s="252">
        <v>36000</v>
      </c>
      <c r="G25" s="252">
        <v>111900</v>
      </c>
      <c r="H25" s="252">
        <v>0</v>
      </c>
      <c r="I25" s="252">
        <v>0</v>
      </c>
      <c r="J25" s="252">
        <v>0</v>
      </c>
      <c r="K25" s="252">
        <v>0</v>
      </c>
      <c r="L25" s="316">
        <v>147900</v>
      </c>
    </row>
    <row r="26" spans="1:12" ht="28" customHeight="1">
      <c r="A26" s="209" t="s">
        <v>558</v>
      </c>
      <c r="B26" s="252">
        <v>0</v>
      </c>
      <c r="C26" s="252">
        <v>0</v>
      </c>
      <c r="D26" s="252">
        <v>0</v>
      </c>
      <c r="E26" s="252">
        <v>0</v>
      </c>
      <c r="F26" s="252">
        <v>0</v>
      </c>
      <c r="G26" s="252">
        <v>0</v>
      </c>
      <c r="H26" s="252">
        <v>0</v>
      </c>
      <c r="I26" s="252">
        <v>0</v>
      </c>
      <c r="J26" s="252">
        <v>0</v>
      </c>
      <c r="K26" s="252">
        <v>0</v>
      </c>
      <c r="L26" s="316">
        <v>0</v>
      </c>
    </row>
    <row r="27" spans="1:12" ht="28" customHeight="1">
      <c r="A27" s="209" t="s">
        <v>557</v>
      </c>
      <c r="B27" s="252">
        <v>700</v>
      </c>
      <c r="C27" s="252">
        <v>0</v>
      </c>
      <c r="D27" s="252">
        <v>389200</v>
      </c>
      <c r="E27" s="252">
        <v>389200</v>
      </c>
      <c r="F27" s="252">
        <v>0</v>
      </c>
      <c r="G27" s="252">
        <v>0</v>
      </c>
      <c r="H27" s="252">
        <v>0</v>
      </c>
      <c r="I27" s="252">
        <v>0</v>
      </c>
      <c r="J27" s="252">
        <v>0</v>
      </c>
      <c r="K27" s="252">
        <v>0</v>
      </c>
      <c r="L27" s="316">
        <v>389900</v>
      </c>
    </row>
    <row r="28" spans="1:12" ht="28" customHeight="1">
      <c r="A28" s="209" t="s">
        <v>309</v>
      </c>
      <c r="B28" s="252">
        <v>265600</v>
      </c>
      <c r="C28" s="252">
        <v>150600</v>
      </c>
      <c r="D28" s="252">
        <v>0</v>
      </c>
      <c r="E28" s="252">
        <v>0</v>
      </c>
      <c r="F28" s="252">
        <v>0</v>
      </c>
      <c r="G28" s="252">
        <v>0</v>
      </c>
      <c r="H28" s="252">
        <v>0</v>
      </c>
      <c r="I28" s="252">
        <v>211500</v>
      </c>
      <c r="J28" s="252">
        <v>0</v>
      </c>
      <c r="K28" s="252">
        <v>0</v>
      </c>
      <c r="L28" s="316">
        <v>627700</v>
      </c>
    </row>
    <row r="29" spans="1:12" ht="28" customHeight="1">
      <c r="A29" s="209" t="s">
        <v>559</v>
      </c>
      <c r="B29" s="252">
        <v>0</v>
      </c>
      <c r="C29" s="252">
        <v>0</v>
      </c>
      <c r="D29" s="252">
        <v>0</v>
      </c>
      <c r="E29" s="252">
        <v>0</v>
      </c>
      <c r="F29" s="252">
        <v>0</v>
      </c>
      <c r="G29" s="252">
        <v>0</v>
      </c>
      <c r="H29" s="252">
        <v>0</v>
      </c>
      <c r="I29" s="252">
        <v>0</v>
      </c>
      <c r="J29" s="252">
        <v>0</v>
      </c>
      <c r="K29" s="252">
        <v>0</v>
      </c>
      <c r="L29" s="316">
        <v>0</v>
      </c>
    </row>
    <row r="30" spans="1:12" ht="28" customHeight="1" thickBot="1">
      <c r="A30" s="210" t="s">
        <v>560</v>
      </c>
      <c r="B30" s="252">
        <v>0</v>
      </c>
      <c r="C30" s="252">
        <v>0</v>
      </c>
      <c r="D30" s="252">
        <v>0</v>
      </c>
      <c r="E30" s="252">
        <v>0</v>
      </c>
      <c r="F30" s="252">
        <v>0</v>
      </c>
      <c r="G30" s="252">
        <v>0</v>
      </c>
      <c r="H30" s="252">
        <v>0</v>
      </c>
      <c r="I30" s="252">
        <v>0</v>
      </c>
      <c r="J30" s="252">
        <v>0</v>
      </c>
      <c r="K30" s="252">
        <v>0</v>
      </c>
      <c r="L30" s="316">
        <v>0</v>
      </c>
    </row>
    <row r="31" spans="1:12" ht="28" customHeight="1" thickBot="1">
      <c r="A31" s="211" t="s">
        <v>310</v>
      </c>
      <c r="B31" s="253">
        <v>266300</v>
      </c>
      <c r="C31" s="254">
        <v>457700</v>
      </c>
      <c r="D31" s="254">
        <v>1625100</v>
      </c>
      <c r="E31" s="254">
        <v>1589100</v>
      </c>
      <c r="F31" s="254">
        <v>36000</v>
      </c>
      <c r="G31" s="254">
        <v>1726200</v>
      </c>
      <c r="H31" s="254">
        <v>0</v>
      </c>
      <c r="I31" s="254">
        <v>213100</v>
      </c>
      <c r="J31" s="254">
        <v>51700</v>
      </c>
      <c r="K31" s="254">
        <v>0</v>
      </c>
      <c r="L31" s="255">
        <v>4340100</v>
      </c>
    </row>
    <row r="32" spans="1:12">
      <c r="A32" s="73"/>
    </row>
    <row r="33" spans="1:31">
      <c r="A33" s="73"/>
    </row>
    <row r="34" spans="1:31">
      <c r="A34" s="73"/>
    </row>
    <row r="48" spans="1:31">
      <c r="AE48" s="336"/>
    </row>
    <row r="49" spans="31:31">
      <c r="AE49" s="336"/>
    </row>
    <row r="50" spans="31:31">
      <c r="AE50" s="336"/>
    </row>
  </sheetData>
  <mergeCells count="14">
    <mergeCell ref="E5:E7"/>
    <mergeCell ref="F5:F7"/>
    <mergeCell ref="A1:L1"/>
    <mergeCell ref="A4:A7"/>
    <mergeCell ref="B4:B7"/>
    <mergeCell ref="D4:D7"/>
    <mergeCell ref="G4:G7"/>
    <mergeCell ref="I4:I7"/>
    <mergeCell ref="J4:J7"/>
    <mergeCell ref="K4:K7"/>
    <mergeCell ref="L4:L7"/>
    <mergeCell ref="H4:H7"/>
    <mergeCell ref="A3:J3"/>
    <mergeCell ref="C4:C7"/>
  </mergeCells>
  <phoneticPr fontId="18"/>
  <pageMargins left="0.6692913385826772" right="0.6692913385826772" top="0.59055118110236227" bottom="0.59055118110236227" header="0" footer="0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BU90"/>
  <sheetViews>
    <sheetView view="pageBreakPreview" zoomScale="40" zoomScaleNormal="100" zoomScaleSheetLayoutView="40" workbookViewId="0">
      <pane xSplit="2" ySplit="8" topLeftCell="C9" activePane="bottomRight" state="frozen"/>
      <selection activeCell="F14" sqref="F14"/>
      <selection pane="topRight" activeCell="F14" sqref="F14"/>
      <selection pane="bottomLeft" activeCell="F14" sqref="F14"/>
      <selection pane="bottomRight" activeCell="BQ2" sqref="BQ1:BR1048576"/>
    </sheetView>
  </sheetViews>
  <sheetFormatPr defaultColWidth="9" defaultRowHeight="11"/>
  <cols>
    <col min="1" max="1" width="3" style="71" bestFit="1" customWidth="1"/>
    <col min="2" max="2" width="7.6640625" style="71" customWidth="1"/>
    <col min="3" max="4" width="8.1640625" style="71" customWidth="1"/>
    <col min="5" max="5" width="11" style="71" customWidth="1"/>
    <col min="6" max="13" width="8.1640625" style="71" customWidth="1"/>
    <col min="14" max="14" width="7.6640625" style="71" customWidth="1"/>
    <col min="15" max="15" width="10.6640625" style="71" customWidth="1"/>
    <col min="16" max="16" width="11.6640625" style="71" customWidth="1"/>
    <col min="17" max="20" width="10.6640625" style="71" customWidth="1"/>
    <col min="21" max="21" width="8.6640625" style="71" customWidth="1"/>
    <col min="22" max="22" width="10.6640625" style="71" customWidth="1"/>
    <col min="23" max="23" width="7.6640625" style="71" customWidth="1"/>
    <col min="24" max="24" width="9.6640625" style="71" customWidth="1"/>
    <col min="25" max="25" width="8.6640625" style="71" customWidth="1"/>
    <col min="26" max="26" width="11.6640625" style="71" customWidth="1"/>
    <col min="27" max="30" width="8.6640625" style="71" customWidth="1"/>
    <col min="31" max="32" width="9.6640625" style="71" customWidth="1"/>
    <col min="33" max="33" width="7.6640625" style="71" customWidth="1"/>
    <col min="34" max="41" width="10.6640625" style="71" customWidth="1"/>
    <col min="42" max="47" width="11.6640625" style="71" customWidth="1"/>
    <col min="48" max="48" width="7.6640625" style="71" customWidth="1"/>
    <col min="49" max="55" width="11.6640625" style="71" customWidth="1"/>
    <col min="56" max="56" width="7.6640625" style="71" customWidth="1"/>
    <col min="57" max="57" width="8.6640625" style="71" customWidth="1"/>
    <col min="58" max="59" width="10.6640625" style="71" customWidth="1"/>
    <col min="60" max="60" width="11.5" style="71" customWidth="1"/>
    <col min="61" max="64" width="8.6640625" style="71" customWidth="1"/>
    <col min="65" max="65" width="10.6640625" style="71" customWidth="1"/>
    <col min="66" max="66" width="8.6640625" style="71" customWidth="1"/>
    <col min="67" max="67" width="10.6640625" style="71" customWidth="1"/>
    <col min="68" max="68" width="9.5" style="71" customWidth="1"/>
    <col min="69" max="256" width="9" style="71"/>
    <col min="257" max="257" width="3" style="71" bestFit="1" customWidth="1"/>
    <col min="258" max="258" width="10" style="71" customWidth="1"/>
    <col min="259" max="259" width="8.1640625" style="71" customWidth="1"/>
    <col min="260" max="260" width="7.83203125" style="71" customWidth="1"/>
    <col min="261" max="264" width="8.1640625" style="71" customWidth="1"/>
    <col min="265" max="267" width="7.25" style="71" bestFit="1" customWidth="1"/>
    <col min="268" max="268" width="9.75" style="71" bestFit="1" customWidth="1"/>
    <col min="269" max="269" width="10" style="71" customWidth="1"/>
    <col min="270" max="276" width="11.33203125" style="71" customWidth="1"/>
    <col min="277" max="277" width="10" style="71" customWidth="1"/>
    <col min="278" max="278" width="10.5" style="71" customWidth="1"/>
    <col min="279" max="285" width="9.75" style="71" customWidth="1"/>
    <col min="286" max="286" width="10" style="71" customWidth="1"/>
    <col min="287" max="292" width="13.1640625" style="71" customWidth="1"/>
    <col min="293" max="293" width="10" style="71" customWidth="1"/>
    <col min="294" max="299" width="9.83203125" style="71" customWidth="1"/>
    <col min="300" max="302" width="10" style="71" customWidth="1"/>
    <col min="303" max="303" width="9.6640625" style="71" customWidth="1"/>
    <col min="304" max="305" width="7.75" style="71" customWidth="1"/>
    <col min="306" max="306" width="6.83203125" style="71" customWidth="1"/>
    <col min="307" max="307" width="6.25" style="71" customWidth="1"/>
    <col min="308" max="308" width="7.6640625" style="71" customWidth="1"/>
    <col min="309" max="309" width="8.6640625" style="71" customWidth="1"/>
    <col min="310" max="312" width="8.33203125" style="71" customWidth="1"/>
    <col min="313" max="313" width="10" style="71" customWidth="1"/>
    <col min="314" max="315" width="8.75" style="71" customWidth="1"/>
    <col min="316" max="316" width="9.33203125" style="71" customWidth="1"/>
    <col min="317" max="320" width="8.6640625" style="71" customWidth="1"/>
    <col min="321" max="321" width="8.75" style="71" customWidth="1"/>
    <col min="322" max="322" width="9.5" style="71" customWidth="1"/>
    <col min="323" max="512" width="9" style="71"/>
    <col min="513" max="513" width="3" style="71" bestFit="1" customWidth="1"/>
    <col min="514" max="514" width="10" style="71" customWidth="1"/>
    <col min="515" max="515" width="8.1640625" style="71" customWidth="1"/>
    <col min="516" max="516" width="7.83203125" style="71" customWidth="1"/>
    <col min="517" max="520" width="8.1640625" style="71" customWidth="1"/>
    <col min="521" max="523" width="7.25" style="71" bestFit="1" customWidth="1"/>
    <col min="524" max="524" width="9.75" style="71" bestFit="1" customWidth="1"/>
    <col min="525" max="525" width="10" style="71" customWidth="1"/>
    <col min="526" max="532" width="11.33203125" style="71" customWidth="1"/>
    <col min="533" max="533" width="10" style="71" customWidth="1"/>
    <col min="534" max="534" width="10.5" style="71" customWidth="1"/>
    <col min="535" max="541" width="9.75" style="71" customWidth="1"/>
    <col min="542" max="542" width="10" style="71" customWidth="1"/>
    <col min="543" max="548" width="13.1640625" style="71" customWidth="1"/>
    <col min="549" max="549" width="10" style="71" customWidth="1"/>
    <col min="550" max="555" width="9.83203125" style="71" customWidth="1"/>
    <col min="556" max="558" width="10" style="71" customWidth="1"/>
    <col min="559" max="559" width="9.6640625" style="71" customWidth="1"/>
    <col min="560" max="561" width="7.75" style="71" customWidth="1"/>
    <col min="562" max="562" width="6.83203125" style="71" customWidth="1"/>
    <col min="563" max="563" width="6.25" style="71" customWidth="1"/>
    <col min="564" max="564" width="7.6640625" style="71" customWidth="1"/>
    <col min="565" max="565" width="8.6640625" style="71" customWidth="1"/>
    <col min="566" max="568" width="8.33203125" style="71" customWidth="1"/>
    <col min="569" max="569" width="10" style="71" customWidth="1"/>
    <col min="570" max="571" width="8.75" style="71" customWidth="1"/>
    <col min="572" max="572" width="9.33203125" style="71" customWidth="1"/>
    <col min="573" max="576" width="8.6640625" style="71" customWidth="1"/>
    <col min="577" max="577" width="8.75" style="71" customWidth="1"/>
    <col min="578" max="578" width="9.5" style="71" customWidth="1"/>
    <col min="579" max="768" width="9" style="71"/>
    <col min="769" max="769" width="3" style="71" bestFit="1" customWidth="1"/>
    <col min="770" max="770" width="10" style="71" customWidth="1"/>
    <col min="771" max="771" width="8.1640625" style="71" customWidth="1"/>
    <col min="772" max="772" width="7.83203125" style="71" customWidth="1"/>
    <col min="773" max="776" width="8.1640625" style="71" customWidth="1"/>
    <col min="777" max="779" width="7.25" style="71" bestFit="1" customWidth="1"/>
    <col min="780" max="780" width="9.75" style="71" bestFit="1" customWidth="1"/>
    <col min="781" max="781" width="10" style="71" customWidth="1"/>
    <col min="782" max="788" width="11.33203125" style="71" customWidth="1"/>
    <col min="789" max="789" width="10" style="71" customWidth="1"/>
    <col min="790" max="790" width="10.5" style="71" customWidth="1"/>
    <col min="791" max="797" width="9.75" style="71" customWidth="1"/>
    <col min="798" max="798" width="10" style="71" customWidth="1"/>
    <col min="799" max="804" width="13.1640625" style="71" customWidth="1"/>
    <col min="805" max="805" width="10" style="71" customWidth="1"/>
    <col min="806" max="811" width="9.83203125" style="71" customWidth="1"/>
    <col min="812" max="814" width="10" style="71" customWidth="1"/>
    <col min="815" max="815" width="9.6640625" style="71" customWidth="1"/>
    <col min="816" max="817" width="7.75" style="71" customWidth="1"/>
    <col min="818" max="818" width="6.83203125" style="71" customWidth="1"/>
    <col min="819" max="819" width="6.25" style="71" customWidth="1"/>
    <col min="820" max="820" width="7.6640625" style="71" customWidth="1"/>
    <col min="821" max="821" width="8.6640625" style="71" customWidth="1"/>
    <col min="822" max="824" width="8.33203125" style="71" customWidth="1"/>
    <col min="825" max="825" width="10" style="71" customWidth="1"/>
    <col min="826" max="827" width="8.75" style="71" customWidth="1"/>
    <col min="828" max="828" width="9.33203125" style="71" customWidth="1"/>
    <col min="829" max="832" width="8.6640625" style="71" customWidth="1"/>
    <col min="833" max="833" width="8.75" style="71" customWidth="1"/>
    <col min="834" max="834" width="9.5" style="71" customWidth="1"/>
    <col min="835" max="1024" width="9" style="71"/>
    <col min="1025" max="1025" width="3" style="71" bestFit="1" customWidth="1"/>
    <col min="1026" max="1026" width="10" style="71" customWidth="1"/>
    <col min="1027" max="1027" width="8.1640625" style="71" customWidth="1"/>
    <col min="1028" max="1028" width="7.83203125" style="71" customWidth="1"/>
    <col min="1029" max="1032" width="8.1640625" style="71" customWidth="1"/>
    <col min="1033" max="1035" width="7.25" style="71" bestFit="1" customWidth="1"/>
    <col min="1036" max="1036" width="9.75" style="71" bestFit="1" customWidth="1"/>
    <col min="1037" max="1037" width="10" style="71" customWidth="1"/>
    <col min="1038" max="1044" width="11.33203125" style="71" customWidth="1"/>
    <col min="1045" max="1045" width="10" style="71" customWidth="1"/>
    <col min="1046" max="1046" width="10.5" style="71" customWidth="1"/>
    <col min="1047" max="1053" width="9.75" style="71" customWidth="1"/>
    <col min="1054" max="1054" width="10" style="71" customWidth="1"/>
    <col min="1055" max="1060" width="13.1640625" style="71" customWidth="1"/>
    <col min="1061" max="1061" width="10" style="71" customWidth="1"/>
    <col min="1062" max="1067" width="9.83203125" style="71" customWidth="1"/>
    <col min="1068" max="1070" width="10" style="71" customWidth="1"/>
    <col min="1071" max="1071" width="9.6640625" style="71" customWidth="1"/>
    <col min="1072" max="1073" width="7.75" style="71" customWidth="1"/>
    <col min="1074" max="1074" width="6.83203125" style="71" customWidth="1"/>
    <col min="1075" max="1075" width="6.25" style="71" customWidth="1"/>
    <col min="1076" max="1076" width="7.6640625" style="71" customWidth="1"/>
    <col min="1077" max="1077" width="8.6640625" style="71" customWidth="1"/>
    <col min="1078" max="1080" width="8.33203125" style="71" customWidth="1"/>
    <col min="1081" max="1081" width="10" style="71" customWidth="1"/>
    <col min="1082" max="1083" width="8.75" style="71" customWidth="1"/>
    <col min="1084" max="1084" width="9.33203125" style="71" customWidth="1"/>
    <col min="1085" max="1088" width="8.6640625" style="71" customWidth="1"/>
    <col min="1089" max="1089" width="8.75" style="71" customWidth="1"/>
    <col min="1090" max="1090" width="9.5" style="71" customWidth="1"/>
    <col min="1091" max="1280" width="9" style="71"/>
    <col min="1281" max="1281" width="3" style="71" bestFit="1" customWidth="1"/>
    <col min="1282" max="1282" width="10" style="71" customWidth="1"/>
    <col min="1283" max="1283" width="8.1640625" style="71" customWidth="1"/>
    <col min="1284" max="1284" width="7.83203125" style="71" customWidth="1"/>
    <col min="1285" max="1288" width="8.1640625" style="71" customWidth="1"/>
    <col min="1289" max="1291" width="7.25" style="71" bestFit="1" customWidth="1"/>
    <col min="1292" max="1292" width="9.75" style="71" bestFit="1" customWidth="1"/>
    <col min="1293" max="1293" width="10" style="71" customWidth="1"/>
    <col min="1294" max="1300" width="11.33203125" style="71" customWidth="1"/>
    <col min="1301" max="1301" width="10" style="71" customWidth="1"/>
    <col min="1302" max="1302" width="10.5" style="71" customWidth="1"/>
    <col min="1303" max="1309" width="9.75" style="71" customWidth="1"/>
    <col min="1310" max="1310" width="10" style="71" customWidth="1"/>
    <col min="1311" max="1316" width="13.1640625" style="71" customWidth="1"/>
    <col min="1317" max="1317" width="10" style="71" customWidth="1"/>
    <col min="1318" max="1323" width="9.83203125" style="71" customWidth="1"/>
    <col min="1324" max="1326" width="10" style="71" customWidth="1"/>
    <col min="1327" max="1327" width="9.6640625" style="71" customWidth="1"/>
    <col min="1328" max="1329" width="7.75" style="71" customWidth="1"/>
    <col min="1330" max="1330" width="6.83203125" style="71" customWidth="1"/>
    <col min="1331" max="1331" width="6.25" style="71" customWidth="1"/>
    <col min="1332" max="1332" width="7.6640625" style="71" customWidth="1"/>
    <col min="1333" max="1333" width="8.6640625" style="71" customWidth="1"/>
    <col min="1334" max="1336" width="8.33203125" style="71" customWidth="1"/>
    <col min="1337" max="1337" width="10" style="71" customWidth="1"/>
    <col min="1338" max="1339" width="8.75" style="71" customWidth="1"/>
    <col min="1340" max="1340" width="9.33203125" style="71" customWidth="1"/>
    <col min="1341" max="1344" width="8.6640625" style="71" customWidth="1"/>
    <col min="1345" max="1345" width="8.75" style="71" customWidth="1"/>
    <col min="1346" max="1346" width="9.5" style="71" customWidth="1"/>
    <col min="1347" max="1536" width="9" style="71"/>
    <col min="1537" max="1537" width="3" style="71" bestFit="1" customWidth="1"/>
    <col min="1538" max="1538" width="10" style="71" customWidth="1"/>
    <col min="1539" max="1539" width="8.1640625" style="71" customWidth="1"/>
    <col min="1540" max="1540" width="7.83203125" style="71" customWidth="1"/>
    <col min="1541" max="1544" width="8.1640625" style="71" customWidth="1"/>
    <col min="1545" max="1547" width="7.25" style="71" bestFit="1" customWidth="1"/>
    <col min="1548" max="1548" width="9.75" style="71" bestFit="1" customWidth="1"/>
    <col min="1549" max="1549" width="10" style="71" customWidth="1"/>
    <col min="1550" max="1556" width="11.33203125" style="71" customWidth="1"/>
    <col min="1557" max="1557" width="10" style="71" customWidth="1"/>
    <col min="1558" max="1558" width="10.5" style="71" customWidth="1"/>
    <col min="1559" max="1565" width="9.75" style="71" customWidth="1"/>
    <col min="1566" max="1566" width="10" style="71" customWidth="1"/>
    <col min="1567" max="1572" width="13.1640625" style="71" customWidth="1"/>
    <col min="1573" max="1573" width="10" style="71" customWidth="1"/>
    <col min="1574" max="1579" width="9.83203125" style="71" customWidth="1"/>
    <col min="1580" max="1582" width="10" style="71" customWidth="1"/>
    <col min="1583" max="1583" width="9.6640625" style="71" customWidth="1"/>
    <col min="1584" max="1585" width="7.75" style="71" customWidth="1"/>
    <col min="1586" max="1586" width="6.83203125" style="71" customWidth="1"/>
    <col min="1587" max="1587" width="6.25" style="71" customWidth="1"/>
    <col min="1588" max="1588" width="7.6640625" style="71" customWidth="1"/>
    <col min="1589" max="1589" width="8.6640625" style="71" customWidth="1"/>
    <col min="1590" max="1592" width="8.33203125" style="71" customWidth="1"/>
    <col min="1593" max="1593" width="10" style="71" customWidth="1"/>
    <col min="1594" max="1595" width="8.75" style="71" customWidth="1"/>
    <col min="1596" max="1596" width="9.33203125" style="71" customWidth="1"/>
    <col min="1597" max="1600" width="8.6640625" style="71" customWidth="1"/>
    <col min="1601" max="1601" width="8.75" style="71" customWidth="1"/>
    <col min="1602" max="1602" width="9.5" style="71" customWidth="1"/>
    <col min="1603" max="1792" width="9" style="71"/>
    <col min="1793" max="1793" width="3" style="71" bestFit="1" customWidth="1"/>
    <col min="1794" max="1794" width="10" style="71" customWidth="1"/>
    <col min="1795" max="1795" width="8.1640625" style="71" customWidth="1"/>
    <col min="1796" max="1796" width="7.83203125" style="71" customWidth="1"/>
    <col min="1797" max="1800" width="8.1640625" style="71" customWidth="1"/>
    <col min="1801" max="1803" width="7.25" style="71" bestFit="1" customWidth="1"/>
    <col min="1804" max="1804" width="9.75" style="71" bestFit="1" customWidth="1"/>
    <col min="1805" max="1805" width="10" style="71" customWidth="1"/>
    <col min="1806" max="1812" width="11.33203125" style="71" customWidth="1"/>
    <col min="1813" max="1813" width="10" style="71" customWidth="1"/>
    <col min="1814" max="1814" width="10.5" style="71" customWidth="1"/>
    <col min="1815" max="1821" width="9.75" style="71" customWidth="1"/>
    <col min="1822" max="1822" width="10" style="71" customWidth="1"/>
    <col min="1823" max="1828" width="13.1640625" style="71" customWidth="1"/>
    <col min="1829" max="1829" width="10" style="71" customWidth="1"/>
    <col min="1830" max="1835" width="9.83203125" style="71" customWidth="1"/>
    <col min="1836" max="1838" width="10" style="71" customWidth="1"/>
    <col min="1839" max="1839" width="9.6640625" style="71" customWidth="1"/>
    <col min="1840" max="1841" width="7.75" style="71" customWidth="1"/>
    <col min="1842" max="1842" width="6.83203125" style="71" customWidth="1"/>
    <col min="1843" max="1843" width="6.25" style="71" customWidth="1"/>
    <col min="1844" max="1844" width="7.6640625" style="71" customWidth="1"/>
    <col min="1845" max="1845" width="8.6640625" style="71" customWidth="1"/>
    <col min="1846" max="1848" width="8.33203125" style="71" customWidth="1"/>
    <col min="1849" max="1849" width="10" style="71" customWidth="1"/>
    <col min="1850" max="1851" width="8.75" style="71" customWidth="1"/>
    <col min="1852" max="1852" width="9.33203125" style="71" customWidth="1"/>
    <col min="1853" max="1856" width="8.6640625" style="71" customWidth="1"/>
    <col min="1857" max="1857" width="8.75" style="71" customWidth="1"/>
    <col min="1858" max="1858" width="9.5" style="71" customWidth="1"/>
    <col min="1859" max="2048" width="9" style="71"/>
    <col min="2049" max="2049" width="3" style="71" bestFit="1" customWidth="1"/>
    <col min="2050" max="2050" width="10" style="71" customWidth="1"/>
    <col min="2051" max="2051" width="8.1640625" style="71" customWidth="1"/>
    <col min="2052" max="2052" width="7.83203125" style="71" customWidth="1"/>
    <col min="2053" max="2056" width="8.1640625" style="71" customWidth="1"/>
    <col min="2057" max="2059" width="7.25" style="71" bestFit="1" customWidth="1"/>
    <col min="2060" max="2060" width="9.75" style="71" bestFit="1" customWidth="1"/>
    <col min="2061" max="2061" width="10" style="71" customWidth="1"/>
    <col min="2062" max="2068" width="11.33203125" style="71" customWidth="1"/>
    <col min="2069" max="2069" width="10" style="71" customWidth="1"/>
    <col min="2070" max="2070" width="10.5" style="71" customWidth="1"/>
    <col min="2071" max="2077" width="9.75" style="71" customWidth="1"/>
    <col min="2078" max="2078" width="10" style="71" customWidth="1"/>
    <col min="2079" max="2084" width="13.1640625" style="71" customWidth="1"/>
    <col min="2085" max="2085" width="10" style="71" customWidth="1"/>
    <col min="2086" max="2091" width="9.83203125" style="71" customWidth="1"/>
    <col min="2092" max="2094" width="10" style="71" customWidth="1"/>
    <col min="2095" max="2095" width="9.6640625" style="71" customWidth="1"/>
    <col min="2096" max="2097" width="7.75" style="71" customWidth="1"/>
    <col min="2098" max="2098" width="6.83203125" style="71" customWidth="1"/>
    <col min="2099" max="2099" width="6.25" style="71" customWidth="1"/>
    <col min="2100" max="2100" width="7.6640625" style="71" customWidth="1"/>
    <col min="2101" max="2101" width="8.6640625" style="71" customWidth="1"/>
    <col min="2102" max="2104" width="8.33203125" style="71" customWidth="1"/>
    <col min="2105" max="2105" width="10" style="71" customWidth="1"/>
    <col min="2106" max="2107" width="8.75" style="71" customWidth="1"/>
    <col min="2108" max="2108" width="9.33203125" style="71" customWidth="1"/>
    <col min="2109" max="2112" width="8.6640625" style="71" customWidth="1"/>
    <col min="2113" max="2113" width="8.75" style="71" customWidth="1"/>
    <col min="2114" max="2114" width="9.5" style="71" customWidth="1"/>
    <col min="2115" max="2304" width="9" style="71"/>
    <col min="2305" max="2305" width="3" style="71" bestFit="1" customWidth="1"/>
    <col min="2306" max="2306" width="10" style="71" customWidth="1"/>
    <col min="2307" max="2307" width="8.1640625" style="71" customWidth="1"/>
    <col min="2308" max="2308" width="7.83203125" style="71" customWidth="1"/>
    <col min="2309" max="2312" width="8.1640625" style="71" customWidth="1"/>
    <col min="2313" max="2315" width="7.25" style="71" bestFit="1" customWidth="1"/>
    <col min="2316" max="2316" width="9.75" style="71" bestFit="1" customWidth="1"/>
    <col min="2317" max="2317" width="10" style="71" customWidth="1"/>
    <col min="2318" max="2324" width="11.33203125" style="71" customWidth="1"/>
    <col min="2325" max="2325" width="10" style="71" customWidth="1"/>
    <col min="2326" max="2326" width="10.5" style="71" customWidth="1"/>
    <col min="2327" max="2333" width="9.75" style="71" customWidth="1"/>
    <col min="2334" max="2334" width="10" style="71" customWidth="1"/>
    <col min="2335" max="2340" width="13.1640625" style="71" customWidth="1"/>
    <col min="2341" max="2341" width="10" style="71" customWidth="1"/>
    <col min="2342" max="2347" width="9.83203125" style="71" customWidth="1"/>
    <col min="2348" max="2350" width="10" style="71" customWidth="1"/>
    <col min="2351" max="2351" width="9.6640625" style="71" customWidth="1"/>
    <col min="2352" max="2353" width="7.75" style="71" customWidth="1"/>
    <col min="2354" max="2354" width="6.83203125" style="71" customWidth="1"/>
    <col min="2355" max="2355" width="6.25" style="71" customWidth="1"/>
    <col min="2356" max="2356" width="7.6640625" style="71" customWidth="1"/>
    <col min="2357" max="2357" width="8.6640625" style="71" customWidth="1"/>
    <col min="2358" max="2360" width="8.33203125" style="71" customWidth="1"/>
    <col min="2361" max="2361" width="10" style="71" customWidth="1"/>
    <col min="2362" max="2363" width="8.75" style="71" customWidth="1"/>
    <col min="2364" max="2364" width="9.33203125" style="71" customWidth="1"/>
    <col min="2365" max="2368" width="8.6640625" style="71" customWidth="1"/>
    <col min="2369" max="2369" width="8.75" style="71" customWidth="1"/>
    <col min="2370" max="2370" width="9.5" style="71" customWidth="1"/>
    <col min="2371" max="2560" width="9" style="71"/>
    <col min="2561" max="2561" width="3" style="71" bestFit="1" customWidth="1"/>
    <col min="2562" max="2562" width="10" style="71" customWidth="1"/>
    <col min="2563" max="2563" width="8.1640625" style="71" customWidth="1"/>
    <col min="2564" max="2564" width="7.83203125" style="71" customWidth="1"/>
    <col min="2565" max="2568" width="8.1640625" style="71" customWidth="1"/>
    <col min="2569" max="2571" width="7.25" style="71" bestFit="1" customWidth="1"/>
    <col min="2572" max="2572" width="9.75" style="71" bestFit="1" customWidth="1"/>
    <col min="2573" max="2573" width="10" style="71" customWidth="1"/>
    <col min="2574" max="2580" width="11.33203125" style="71" customWidth="1"/>
    <col min="2581" max="2581" width="10" style="71" customWidth="1"/>
    <col min="2582" max="2582" width="10.5" style="71" customWidth="1"/>
    <col min="2583" max="2589" width="9.75" style="71" customWidth="1"/>
    <col min="2590" max="2590" width="10" style="71" customWidth="1"/>
    <col min="2591" max="2596" width="13.1640625" style="71" customWidth="1"/>
    <col min="2597" max="2597" width="10" style="71" customWidth="1"/>
    <col min="2598" max="2603" width="9.83203125" style="71" customWidth="1"/>
    <col min="2604" max="2606" width="10" style="71" customWidth="1"/>
    <col min="2607" max="2607" width="9.6640625" style="71" customWidth="1"/>
    <col min="2608" max="2609" width="7.75" style="71" customWidth="1"/>
    <col min="2610" max="2610" width="6.83203125" style="71" customWidth="1"/>
    <col min="2611" max="2611" width="6.25" style="71" customWidth="1"/>
    <col min="2612" max="2612" width="7.6640625" style="71" customWidth="1"/>
    <col min="2613" max="2613" width="8.6640625" style="71" customWidth="1"/>
    <col min="2614" max="2616" width="8.33203125" style="71" customWidth="1"/>
    <col min="2617" max="2617" width="10" style="71" customWidth="1"/>
    <col min="2618" max="2619" width="8.75" style="71" customWidth="1"/>
    <col min="2620" max="2620" width="9.33203125" style="71" customWidth="1"/>
    <col min="2621" max="2624" width="8.6640625" style="71" customWidth="1"/>
    <col min="2625" max="2625" width="8.75" style="71" customWidth="1"/>
    <col min="2626" max="2626" width="9.5" style="71" customWidth="1"/>
    <col min="2627" max="2816" width="9" style="71"/>
    <col min="2817" max="2817" width="3" style="71" bestFit="1" customWidth="1"/>
    <col min="2818" max="2818" width="10" style="71" customWidth="1"/>
    <col min="2819" max="2819" width="8.1640625" style="71" customWidth="1"/>
    <col min="2820" max="2820" width="7.83203125" style="71" customWidth="1"/>
    <col min="2821" max="2824" width="8.1640625" style="71" customWidth="1"/>
    <col min="2825" max="2827" width="7.25" style="71" bestFit="1" customWidth="1"/>
    <col min="2828" max="2828" width="9.75" style="71" bestFit="1" customWidth="1"/>
    <col min="2829" max="2829" width="10" style="71" customWidth="1"/>
    <col min="2830" max="2836" width="11.33203125" style="71" customWidth="1"/>
    <col min="2837" max="2837" width="10" style="71" customWidth="1"/>
    <col min="2838" max="2838" width="10.5" style="71" customWidth="1"/>
    <col min="2839" max="2845" width="9.75" style="71" customWidth="1"/>
    <col min="2846" max="2846" width="10" style="71" customWidth="1"/>
    <col min="2847" max="2852" width="13.1640625" style="71" customWidth="1"/>
    <col min="2853" max="2853" width="10" style="71" customWidth="1"/>
    <col min="2854" max="2859" width="9.83203125" style="71" customWidth="1"/>
    <col min="2860" max="2862" width="10" style="71" customWidth="1"/>
    <col min="2863" max="2863" width="9.6640625" style="71" customWidth="1"/>
    <col min="2864" max="2865" width="7.75" style="71" customWidth="1"/>
    <col min="2866" max="2866" width="6.83203125" style="71" customWidth="1"/>
    <col min="2867" max="2867" width="6.25" style="71" customWidth="1"/>
    <col min="2868" max="2868" width="7.6640625" style="71" customWidth="1"/>
    <col min="2869" max="2869" width="8.6640625" style="71" customWidth="1"/>
    <col min="2870" max="2872" width="8.33203125" style="71" customWidth="1"/>
    <col min="2873" max="2873" width="10" style="71" customWidth="1"/>
    <col min="2874" max="2875" width="8.75" style="71" customWidth="1"/>
    <col min="2876" max="2876" width="9.33203125" style="71" customWidth="1"/>
    <col min="2877" max="2880" width="8.6640625" style="71" customWidth="1"/>
    <col min="2881" max="2881" width="8.75" style="71" customWidth="1"/>
    <col min="2882" max="2882" width="9.5" style="71" customWidth="1"/>
    <col min="2883" max="3072" width="9" style="71"/>
    <col min="3073" max="3073" width="3" style="71" bestFit="1" customWidth="1"/>
    <col min="3074" max="3074" width="10" style="71" customWidth="1"/>
    <col min="3075" max="3075" width="8.1640625" style="71" customWidth="1"/>
    <col min="3076" max="3076" width="7.83203125" style="71" customWidth="1"/>
    <col min="3077" max="3080" width="8.1640625" style="71" customWidth="1"/>
    <col min="3081" max="3083" width="7.25" style="71" bestFit="1" customWidth="1"/>
    <col min="3084" max="3084" width="9.75" style="71" bestFit="1" customWidth="1"/>
    <col min="3085" max="3085" width="10" style="71" customWidth="1"/>
    <col min="3086" max="3092" width="11.33203125" style="71" customWidth="1"/>
    <col min="3093" max="3093" width="10" style="71" customWidth="1"/>
    <col min="3094" max="3094" width="10.5" style="71" customWidth="1"/>
    <col min="3095" max="3101" width="9.75" style="71" customWidth="1"/>
    <col min="3102" max="3102" width="10" style="71" customWidth="1"/>
    <col min="3103" max="3108" width="13.1640625" style="71" customWidth="1"/>
    <col min="3109" max="3109" width="10" style="71" customWidth="1"/>
    <col min="3110" max="3115" width="9.83203125" style="71" customWidth="1"/>
    <col min="3116" max="3118" width="10" style="71" customWidth="1"/>
    <col min="3119" max="3119" width="9.6640625" style="71" customWidth="1"/>
    <col min="3120" max="3121" width="7.75" style="71" customWidth="1"/>
    <col min="3122" max="3122" width="6.83203125" style="71" customWidth="1"/>
    <col min="3123" max="3123" width="6.25" style="71" customWidth="1"/>
    <col min="3124" max="3124" width="7.6640625" style="71" customWidth="1"/>
    <col min="3125" max="3125" width="8.6640625" style="71" customWidth="1"/>
    <col min="3126" max="3128" width="8.33203125" style="71" customWidth="1"/>
    <col min="3129" max="3129" width="10" style="71" customWidth="1"/>
    <col min="3130" max="3131" width="8.75" style="71" customWidth="1"/>
    <col min="3132" max="3132" width="9.33203125" style="71" customWidth="1"/>
    <col min="3133" max="3136" width="8.6640625" style="71" customWidth="1"/>
    <col min="3137" max="3137" width="8.75" style="71" customWidth="1"/>
    <col min="3138" max="3138" width="9.5" style="71" customWidth="1"/>
    <col min="3139" max="3328" width="9" style="71"/>
    <col min="3329" max="3329" width="3" style="71" bestFit="1" customWidth="1"/>
    <col min="3330" max="3330" width="10" style="71" customWidth="1"/>
    <col min="3331" max="3331" width="8.1640625" style="71" customWidth="1"/>
    <col min="3332" max="3332" width="7.83203125" style="71" customWidth="1"/>
    <col min="3333" max="3336" width="8.1640625" style="71" customWidth="1"/>
    <col min="3337" max="3339" width="7.25" style="71" bestFit="1" customWidth="1"/>
    <col min="3340" max="3340" width="9.75" style="71" bestFit="1" customWidth="1"/>
    <col min="3341" max="3341" width="10" style="71" customWidth="1"/>
    <col min="3342" max="3348" width="11.33203125" style="71" customWidth="1"/>
    <col min="3349" max="3349" width="10" style="71" customWidth="1"/>
    <col min="3350" max="3350" width="10.5" style="71" customWidth="1"/>
    <col min="3351" max="3357" width="9.75" style="71" customWidth="1"/>
    <col min="3358" max="3358" width="10" style="71" customWidth="1"/>
    <col min="3359" max="3364" width="13.1640625" style="71" customWidth="1"/>
    <col min="3365" max="3365" width="10" style="71" customWidth="1"/>
    <col min="3366" max="3371" width="9.83203125" style="71" customWidth="1"/>
    <col min="3372" max="3374" width="10" style="71" customWidth="1"/>
    <col min="3375" max="3375" width="9.6640625" style="71" customWidth="1"/>
    <col min="3376" max="3377" width="7.75" style="71" customWidth="1"/>
    <col min="3378" max="3378" width="6.83203125" style="71" customWidth="1"/>
    <col min="3379" max="3379" width="6.25" style="71" customWidth="1"/>
    <col min="3380" max="3380" width="7.6640625" style="71" customWidth="1"/>
    <col min="3381" max="3381" width="8.6640625" style="71" customWidth="1"/>
    <col min="3382" max="3384" width="8.33203125" style="71" customWidth="1"/>
    <col min="3385" max="3385" width="10" style="71" customWidth="1"/>
    <col min="3386" max="3387" width="8.75" style="71" customWidth="1"/>
    <col min="3388" max="3388" width="9.33203125" style="71" customWidth="1"/>
    <col min="3389" max="3392" width="8.6640625" style="71" customWidth="1"/>
    <col min="3393" max="3393" width="8.75" style="71" customWidth="1"/>
    <col min="3394" max="3394" width="9.5" style="71" customWidth="1"/>
    <col min="3395" max="3584" width="9" style="71"/>
    <col min="3585" max="3585" width="3" style="71" bestFit="1" customWidth="1"/>
    <col min="3586" max="3586" width="10" style="71" customWidth="1"/>
    <col min="3587" max="3587" width="8.1640625" style="71" customWidth="1"/>
    <col min="3588" max="3588" width="7.83203125" style="71" customWidth="1"/>
    <col min="3589" max="3592" width="8.1640625" style="71" customWidth="1"/>
    <col min="3593" max="3595" width="7.25" style="71" bestFit="1" customWidth="1"/>
    <col min="3596" max="3596" width="9.75" style="71" bestFit="1" customWidth="1"/>
    <col min="3597" max="3597" width="10" style="71" customWidth="1"/>
    <col min="3598" max="3604" width="11.33203125" style="71" customWidth="1"/>
    <col min="3605" max="3605" width="10" style="71" customWidth="1"/>
    <col min="3606" max="3606" width="10.5" style="71" customWidth="1"/>
    <col min="3607" max="3613" width="9.75" style="71" customWidth="1"/>
    <col min="3614" max="3614" width="10" style="71" customWidth="1"/>
    <col min="3615" max="3620" width="13.1640625" style="71" customWidth="1"/>
    <col min="3621" max="3621" width="10" style="71" customWidth="1"/>
    <col min="3622" max="3627" width="9.83203125" style="71" customWidth="1"/>
    <col min="3628" max="3630" width="10" style="71" customWidth="1"/>
    <col min="3631" max="3631" width="9.6640625" style="71" customWidth="1"/>
    <col min="3632" max="3633" width="7.75" style="71" customWidth="1"/>
    <col min="3634" max="3634" width="6.83203125" style="71" customWidth="1"/>
    <col min="3635" max="3635" width="6.25" style="71" customWidth="1"/>
    <col min="3636" max="3636" width="7.6640625" style="71" customWidth="1"/>
    <col min="3637" max="3637" width="8.6640625" style="71" customWidth="1"/>
    <col min="3638" max="3640" width="8.33203125" style="71" customWidth="1"/>
    <col min="3641" max="3641" width="10" style="71" customWidth="1"/>
    <col min="3642" max="3643" width="8.75" style="71" customWidth="1"/>
    <col min="3644" max="3644" width="9.33203125" style="71" customWidth="1"/>
    <col min="3645" max="3648" width="8.6640625" style="71" customWidth="1"/>
    <col min="3649" max="3649" width="8.75" style="71" customWidth="1"/>
    <col min="3650" max="3650" width="9.5" style="71" customWidth="1"/>
    <col min="3651" max="3840" width="9" style="71"/>
    <col min="3841" max="3841" width="3" style="71" bestFit="1" customWidth="1"/>
    <col min="3842" max="3842" width="10" style="71" customWidth="1"/>
    <col min="3843" max="3843" width="8.1640625" style="71" customWidth="1"/>
    <col min="3844" max="3844" width="7.83203125" style="71" customWidth="1"/>
    <col min="3845" max="3848" width="8.1640625" style="71" customWidth="1"/>
    <col min="3849" max="3851" width="7.25" style="71" bestFit="1" customWidth="1"/>
    <col min="3852" max="3852" width="9.75" style="71" bestFit="1" customWidth="1"/>
    <col min="3853" max="3853" width="10" style="71" customWidth="1"/>
    <col min="3854" max="3860" width="11.33203125" style="71" customWidth="1"/>
    <col min="3861" max="3861" width="10" style="71" customWidth="1"/>
    <col min="3862" max="3862" width="10.5" style="71" customWidth="1"/>
    <col min="3863" max="3869" width="9.75" style="71" customWidth="1"/>
    <col min="3870" max="3870" width="10" style="71" customWidth="1"/>
    <col min="3871" max="3876" width="13.1640625" style="71" customWidth="1"/>
    <col min="3877" max="3877" width="10" style="71" customWidth="1"/>
    <col min="3878" max="3883" width="9.83203125" style="71" customWidth="1"/>
    <col min="3884" max="3886" width="10" style="71" customWidth="1"/>
    <col min="3887" max="3887" width="9.6640625" style="71" customWidth="1"/>
    <col min="3888" max="3889" width="7.75" style="71" customWidth="1"/>
    <col min="3890" max="3890" width="6.83203125" style="71" customWidth="1"/>
    <col min="3891" max="3891" width="6.25" style="71" customWidth="1"/>
    <col min="3892" max="3892" width="7.6640625" style="71" customWidth="1"/>
    <col min="3893" max="3893" width="8.6640625" style="71" customWidth="1"/>
    <col min="3894" max="3896" width="8.33203125" style="71" customWidth="1"/>
    <col min="3897" max="3897" width="10" style="71" customWidth="1"/>
    <col min="3898" max="3899" width="8.75" style="71" customWidth="1"/>
    <col min="3900" max="3900" width="9.33203125" style="71" customWidth="1"/>
    <col min="3901" max="3904" width="8.6640625" style="71" customWidth="1"/>
    <col min="3905" max="3905" width="8.75" style="71" customWidth="1"/>
    <col min="3906" max="3906" width="9.5" style="71" customWidth="1"/>
    <col min="3907" max="4096" width="9" style="71"/>
    <col min="4097" max="4097" width="3" style="71" bestFit="1" customWidth="1"/>
    <col min="4098" max="4098" width="10" style="71" customWidth="1"/>
    <col min="4099" max="4099" width="8.1640625" style="71" customWidth="1"/>
    <col min="4100" max="4100" width="7.83203125" style="71" customWidth="1"/>
    <col min="4101" max="4104" width="8.1640625" style="71" customWidth="1"/>
    <col min="4105" max="4107" width="7.25" style="71" bestFit="1" customWidth="1"/>
    <col min="4108" max="4108" width="9.75" style="71" bestFit="1" customWidth="1"/>
    <col min="4109" max="4109" width="10" style="71" customWidth="1"/>
    <col min="4110" max="4116" width="11.33203125" style="71" customWidth="1"/>
    <col min="4117" max="4117" width="10" style="71" customWidth="1"/>
    <col min="4118" max="4118" width="10.5" style="71" customWidth="1"/>
    <col min="4119" max="4125" width="9.75" style="71" customWidth="1"/>
    <col min="4126" max="4126" width="10" style="71" customWidth="1"/>
    <col min="4127" max="4132" width="13.1640625" style="71" customWidth="1"/>
    <col min="4133" max="4133" width="10" style="71" customWidth="1"/>
    <col min="4134" max="4139" width="9.83203125" style="71" customWidth="1"/>
    <col min="4140" max="4142" width="10" style="71" customWidth="1"/>
    <col min="4143" max="4143" width="9.6640625" style="71" customWidth="1"/>
    <col min="4144" max="4145" width="7.75" style="71" customWidth="1"/>
    <col min="4146" max="4146" width="6.83203125" style="71" customWidth="1"/>
    <col min="4147" max="4147" width="6.25" style="71" customWidth="1"/>
    <col min="4148" max="4148" width="7.6640625" style="71" customWidth="1"/>
    <col min="4149" max="4149" width="8.6640625" style="71" customWidth="1"/>
    <col min="4150" max="4152" width="8.33203125" style="71" customWidth="1"/>
    <col min="4153" max="4153" width="10" style="71" customWidth="1"/>
    <col min="4154" max="4155" width="8.75" style="71" customWidth="1"/>
    <col min="4156" max="4156" width="9.33203125" style="71" customWidth="1"/>
    <col min="4157" max="4160" width="8.6640625" style="71" customWidth="1"/>
    <col min="4161" max="4161" width="8.75" style="71" customWidth="1"/>
    <col min="4162" max="4162" width="9.5" style="71" customWidth="1"/>
    <col min="4163" max="4352" width="9" style="71"/>
    <col min="4353" max="4353" width="3" style="71" bestFit="1" customWidth="1"/>
    <col min="4354" max="4354" width="10" style="71" customWidth="1"/>
    <col min="4355" max="4355" width="8.1640625" style="71" customWidth="1"/>
    <col min="4356" max="4356" width="7.83203125" style="71" customWidth="1"/>
    <col min="4357" max="4360" width="8.1640625" style="71" customWidth="1"/>
    <col min="4361" max="4363" width="7.25" style="71" bestFit="1" customWidth="1"/>
    <col min="4364" max="4364" width="9.75" style="71" bestFit="1" customWidth="1"/>
    <col min="4365" max="4365" width="10" style="71" customWidth="1"/>
    <col min="4366" max="4372" width="11.33203125" style="71" customWidth="1"/>
    <col min="4373" max="4373" width="10" style="71" customWidth="1"/>
    <col min="4374" max="4374" width="10.5" style="71" customWidth="1"/>
    <col min="4375" max="4381" width="9.75" style="71" customWidth="1"/>
    <col min="4382" max="4382" width="10" style="71" customWidth="1"/>
    <col min="4383" max="4388" width="13.1640625" style="71" customWidth="1"/>
    <col min="4389" max="4389" width="10" style="71" customWidth="1"/>
    <col min="4390" max="4395" width="9.83203125" style="71" customWidth="1"/>
    <col min="4396" max="4398" width="10" style="71" customWidth="1"/>
    <col min="4399" max="4399" width="9.6640625" style="71" customWidth="1"/>
    <col min="4400" max="4401" width="7.75" style="71" customWidth="1"/>
    <col min="4402" max="4402" width="6.83203125" style="71" customWidth="1"/>
    <col min="4403" max="4403" width="6.25" style="71" customWidth="1"/>
    <col min="4404" max="4404" width="7.6640625" style="71" customWidth="1"/>
    <col min="4405" max="4405" width="8.6640625" style="71" customWidth="1"/>
    <col min="4406" max="4408" width="8.33203125" style="71" customWidth="1"/>
    <col min="4409" max="4409" width="10" style="71" customWidth="1"/>
    <col min="4410" max="4411" width="8.75" style="71" customWidth="1"/>
    <col min="4412" max="4412" width="9.33203125" style="71" customWidth="1"/>
    <col min="4413" max="4416" width="8.6640625" style="71" customWidth="1"/>
    <col min="4417" max="4417" width="8.75" style="71" customWidth="1"/>
    <col min="4418" max="4418" width="9.5" style="71" customWidth="1"/>
    <col min="4419" max="4608" width="9" style="71"/>
    <col min="4609" max="4609" width="3" style="71" bestFit="1" customWidth="1"/>
    <col min="4610" max="4610" width="10" style="71" customWidth="1"/>
    <col min="4611" max="4611" width="8.1640625" style="71" customWidth="1"/>
    <col min="4612" max="4612" width="7.83203125" style="71" customWidth="1"/>
    <col min="4613" max="4616" width="8.1640625" style="71" customWidth="1"/>
    <col min="4617" max="4619" width="7.25" style="71" bestFit="1" customWidth="1"/>
    <col min="4620" max="4620" width="9.75" style="71" bestFit="1" customWidth="1"/>
    <col min="4621" max="4621" width="10" style="71" customWidth="1"/>
    <col min="4622" max="4628" width="11.33203125" style="71" customWidth="1"/>
    <col min="4629" max="4629" width="10" style="71" customWidth="1"/>
    <col min="4630" max="4630" width="10.5" style="71" customWidth="1"/>
    <col min="4631" max="4637" width="9.75" style="71" customWidth="1"/>
    <col min="4638" max="4638" width="10" style="71" customWidth="1"/>
    <col min="4639" max="4644" width="13.1640625" style="71" customWidth="1"/>
    <col min="4645" max="4645" width="10" style="71" customWidth="1"/>
    <col min="4646" max="4651" width="9.83203125" style="71" customWidth="1"/>
    <col min="4652" max="4654" width="10" style="71" customWidth="1"/>
    <col min="4655" max="4655" width="9.6640625" style="71" customWidth="1"/>
    <col min="4656" max="4657" width="7.75" style="71" customWidth="1"/>
    <col min="4658" max="4658" width="6.83203125" style="71" customWidth="1"/>
    <col min="4659" max="4659" width="6.25" style="71" customWidth="1"/>
    <col min="4660" max="4660" width="7.6640625" style="71" customWidth="1"/>
    <col min="4661" max="4661" width="8.6640625" style="71" customWidth="1"/>
    <col min="4662" max="4664" width="8.33203125" style="71" customWidth="1"/>
    <col min="4665" max="4665" width="10" style="71" customWidth="1"/>
    <col min="4666" max="4667" width="8.75" style="71" customWidth="1"/>
    <col min="4668" max="4668" width="9.33203125" style="71" customWidth="1"/>
    <col min="4669" max="4672" width="8.6640625" style="71" customWidth="1"/>
    <col min="4673" max="4673" width="8.75" style="71" customWidth="1"/>
    <col min="4674" max="4674" width="9.5" style="71" customWidth="1"/>
    <col min="4675" max="4864" width="9" style="71"/>
    <col min="4865" max="4865" width="3" style="71" bestFit="1" customWidth="1"/>
    <col min="4866" max="4866" width="10" style="71" customWidth="1"/>
    <col min="4867" max="4867" width="8.1640625" style="71" customWidth="1"/>
    <col min="4868" max="4868" width="7.83203125" style="71" customWidth="1"/>
    <col min="4869" max="4872" width="8.1640625" style="71" customWidth="1"/>
    <col min="4873" max="4875" width="7.25" style="71" bestFit="1" customWidth="1"/>
    <col min="4876" max="4876" width="9.75" style="71" bestFit="1" customWidth="1"/>
    <col min="4877" max="4877" width="10" style="71" customWidth="1"/>
    <col min="4878" max="4884" width="11.33203125" style="71" customWidth="1"/>
    <col min="4885" max="4885" width="10" style="71" customWidth="1"/>
    <col min="4886" max="4886" width="10.5" style="71" customWidth="1"/>
    <col min="4887" max="4893" width="9.75" style="71" customWidth="1"/>
    <col min="4894" max="4894" width="10" style="71" customWidth="1"/>
    <col min="4895" max="4900" width="13.1640625" style="71" customWidth="1"/>
    <col min="4901" max="4901" width="10" style="71" customWidth="1"/>
    <col min="4902" max="4907" width="9.83203125" style="71" customWidth="1"/>
    <col min="4908" max="4910" width="10" style="71" customWidth="1"/>
    <col min="4911" max="4911" width="9.6640625" style="71" customWidth="1"/>
    <col min="4912" max="4913" width="7.75" style="71" customWidth="1"/>
    <col min="4914" max="4914" width="6.83203125" style="71" customWidth="1"/>
    <col min="4915" max="4915" width="6.25" style="71" customWidth="1"/>
    <col min="4916" max="4916" width="7.6640625" style="71" customWidth="1"/>
    <col min="4917" max="4917" width="8.6640625" style="71" customWidth="1"/>
    <col min="4918" max="4920" width="8.33203125" style="71" customWidth="1"/>
    <col min="4921" max="4921" width="10" style="71" customWidth="1"/>
    <col min="4922" max="4923" width="8.75" style="71" customWidth="1"/>
    <col min="4924" max="4924" width="9.33203125" style="71" customWidth="1"/>
    <col min="4925" max="4928" width="8.6640625" style="71" customWidth="1"/>
    <col min="4929" max="4929" width="8.75" style="71" customWidth="1"/>
    <col min="4930" max="4930" width="9.5" style="71" customWidth="1"/>
    <col min="4931" max="5120" width="9" style="71"/>
    <col min="5121" max="5121" width="3" style="71" bestFit="1" customWidth="1"/>
    <col min="5122" max="5122" width="10" style="71" customWidth="1"/>
    <col min="5123" max="5123" width="8.1640625" style="71" customWidth="1"/>
    <col min="5124" max="5124" width="7.83203125" style="71" customWidth="1"/>
    <col min="5125" max="5128" width="8.1640625" style="71" customWidth="1"/>
    <col min="5129" max="5131" width="7.25" style="71" bestFit="1" customWidth="1"/>
    <col min="5132" max="5132" width="9.75" style="71" bestFit="1" customWidth="1"/>
    <col min="5133" max="5133" width="10" style="71" customWidth="1"/>
    <col min="5134" max="5140" width="11.33203125" style="71" customWidth="1"/>
    <col min="5141" max="5141" width="10" style="71" customWidth="1"/>
    <col min="5142" max="5142" width="10.5" style="71" customWidth="1"/>
    <col min="5143" max="5149" width="9.75" style="71" customWidth="1"/>
    <col min="5150" max="5150" width="10" style="71" customWidth="1"/>
    <col min="5151" max="5156" width="13.1640625" style="71" customWidth="1"/>
    <col min="5157" max="5157" width="10" style="71" customWidth="1"/>
    <col min="5158" max="5163" width="9.83203125" style="71" customWidth="1"/>
    <col min="5164" max="5166" width="10" style="71" customWidth="1"/>
    <col min="5167" max="5167" width="9.6640625" style="71" customWidth="1"/>
    <col min="5168" max="5169" width="7.75" style="71" customWidth="1"/>
    <col min="5170" max="5170" width="6.83203125" style="71" customWidth="1"/>
    <col min="5171" max="5171" width="6.25" style="71" customWidth="1"/>
    <col min="5172" max="5172" width="7.6640625" style="71" customWidth="1"/>
    <col min="5173" max="5173" width="8.6640625" style="71" customWidth="1"/>
    <col min="5174" max="5176" width="8.33203125" style="71" customWidth="1"/>
    <col min="5177" max="5177" width="10" style="71" customWidth="1"/>
    <col min="5178" max="5179" width="8.75" style="71" customWidth="1"/>
    <col min="5180" max="5180" width="9.33203125" style="71" customWidth="1"/>
    <col min="5181" max="5184" width="8.6640625" style="71" customWidth="1"/>
    <col min="5185" max="5185" width="8.75" style="71" customWidth="1"/>
    <col min="5186" max="5186" width="9.5" style="71" customWidth="1"/>
    <col min="5187" max="5376" width="9" style="71"/>
    <col min="5377" max="5377" width="3" style="71" bestFit="1" customWidth="1"/>
    <col min="5378" max="5378" width="10" style="71" customWidth="1"/>
    <col min="5379" max="5379" width="8.1640625" style="71" customWidth="1"/>
    <col min="5380" max="5380" width="7.83203125" style="71" customWidth="1"/>
    <col min="5381" max="5384" width="8.1640625" style="71" customWidth="1"/>
    <col min="5385" max="5387" width="7.25" style="71" bestFit="1" customWidth="1"/>
    <col min="5388" max="5388" width="9.75" style="71" bestFit="1" customWidth="1"/>
    <col min="5389" max="5389" width="10" style="71" customWidth="1"/>
    <col min="5390" max="5396" width="11.33203125" style="71" customWidth="1"/>
    <col min="5397" max="5397" width="10" style="71" customWidth="1"/>
    <col min="5398" max="5398" width="10.5" style="71" customWidth="1"/>
    <col min="5399" max="5405" width="9.75" style="71" customWidth="1"/>
    <col min="5406" max="5406" width="10" style="71" customWidth="1"/>
    <col min="5407" max="5412" width="13.1640625" style="71" customWidth="1"/>
    <col min="5413" max="5413" width="10" style="71" customWidth="1"/>
    <col min="5414" max="5419" width="9.83203125" style="71" customWidth="1"/>
    <col min="5420" max="5422" width="10" style="71" customWidth="1"/>
    <col min="5423" max="5423" width="9.6640625" style="71" customWidth="1"/>
    <col min="5424" max="5425" width="7.75" style="71" customWidth="1"/>
    <col min="5426" max="5426" width="6.83203125" style="71" customWidth="1"/>
    <col min="5427" max="5427" width="6.25" style="71" customWidth="1"/>
    <col min="5428" max="5428" width="7.6640625" style="71" customWidth="1"/>
    <col min="5429" max="5429" width="8.6640625" style="71" customWidth="1"/>
    <col min="5430" max="5432" width="8.33203125" style="71" customWidth="1"/>
    <col min="5433" max="5433" width="10" style="71" customWidth="1"/>
    <col min="5434" max="5435" width="8.75" style="71" customWidth="1"/>
    <col min="5436" max="5436" width="9.33203125" style="71" customWidth="1"/>
    <col min="5437" max="5440" width="8.6640625" style="71" customWidth="1"/>
    <col min="5441" max="5441" width="8.75" style="71" customWidth="1"/>
    <col min="5442" max="5442" width="9.5" style="71" customWidth="1"/>
    <col min="5443" max="5632" width="9" style="71"/>
    <col min="5633" max="5633" width="3" style="71" bestFit="1" customWidth="1"/>
    <col min="5634" max="5634" width="10" style="71" customWidth="1"/>
    <col min="5635" max="5635" width="8.1640625" style="71" customWidth="1"/>
    <col min="5636" max="5636" width="7.83203125" style="71" customWidth="1"/>
    <col min="5637" max="5640" width="8.1640625" style="71" customWidth="1"/>
    <col min="5641" max="5643" width="7.25" style="71" bestFit="1" customWidth="1"/>
    <col min="5644" max="5644" width="9.75" style="71" bestFit="1" customWidth="1"/>
    <col min="5645" max="5645" width="10" style="71" customWidth="1"/>
    <col min="5646" max="5652" width="11.33203125" style="71" customWidth="1"/>
    <col min="5653" max="5653" width="10" style="71" customWidth="1"/>
    <col min="5654" max="5654" width="10.5" style="71" customWidth="1"/>
    <col min="5655" max="5661" width="9.75" style="71" customWidth="1"/>
    <col min="5662" max="5662" width="10" style="71" customWidth="1"/>
    <col min="5663" max="5668" width="13.1640625" style="71" customWidth="1"/>
    <col min="5669" max="5669" width="10" style="71" customWidth="1"/>
    <col min="5670" max="5675" width="9.83203125" style="71" customWidth="1"/>
    <col min="5676" max="5678" width="10" style="71" customWidth="1"/>
    <col min="5679" max="5679" width="9.6640625" style="71" customWidth="1"/>
    <col min="5680" max="5681" width="7.75" style="71" customWidth="1"/>
    <col min="5682" max="5682" width="6.83203125" style="71" customWidth="1"/>
    <col min="5683" max="5683" width="6.25" style="71" customWidth="1"/>
    <col min="5684" max="5684" width="7.6640625" style="71" customWidth="1"/>
    <col min="5685" max="5685" width="8.6640625" style="71" customWidth="1"/>
    <col min="5686" max="5688" width="8.33203125" style="71" customWidth="1"/>
    <col min="5689" max="5689" width="10" style="71" customWidth="1"/>
    <col min="5690" max="5691" width="8.75" style="71" customWidth="1"/>
    <col min="5692" max="5692" width="9.33203125" style="71" customWidth="1"/>
    <col min="5693" max="5696" width="8.6640625" style="71" customWidth="1"/>
    <col min="5697" max="5697" width="8.75" style="71" customWidth="1"/>
    <col min="5698" max="5698" width="9.5" style="71" customWidth="1"/>
    <col min="5699" max="5888" width="9" style="71"/>
    <col min="5889" max="5889" width="3" style="71" bestFit="1" customWidth="1"/>
    <col min="5890" max="5890" width="10" style="71" customWidth="1"/>
    <col min="5891" max="5891" width="8.1640625" style="71" customWidth="1"/>
    <col min="5892" max="5892" width="7.83203125" style="71" customWidth="1"/>
    <col min="5893" max="5896" width="8.1640625" style="71" customWidth="1"/>
    <col min="5897" max="5899" width="7.25" style="71" bestFit="1" customWidth="1"/>
    <col min="5900" max="5900" width="9.75" style="71" bestFit="1" customWidth="1"/>
    <col min="5901" max="5901" width="10" style="71" customWidth="1"/>
    <col min="5902" max="5908" width="11.33203125" style="71" customWidth="1"/>
    <col min="5909" max="5909" width="10" style="71" customWidth="1"/>
    <col min="5910" max="5910" width="10.5" style="71" customWidth="1"/>
    <col min="5911" max="5917" width="9.75" style="71" customWidth="1"/>
    <col min="5918" max="5918" width="10" style="71" customWidth="1"/>
    <col min="5919" max="5924" width="13.1640625" style="71" customWidth="1"/>
    <col min="5925" max="5925" width="10" style="71" customWidth="1"/>
    <col min="5926" max="5931" width="9.83203125" style="71" customWidth="1"/>
    <col min="5932" max="5934" width="10" style="71" customWidth="1"/>
    <col min="5935" max="5935" width="9.6640625" style="71" customWidth="1"/>
    <col min="5936" max="5937" width="7.75" style="71" customWidth="1"/>
    <col min="5938" max="5938" width="6.83203125" style="71" customWidth="1"/>
    <col min="5939" max="5939" width="6.25" style="71" customWidth="1"/>
    <col min="5940" max="5940" width="7.6640625" style="71" customWidth="1"/>
    <col min="5941" max="5941" width="8.6640625" style="71" customWidth="1"/>
    <col min="5942" max="5944" width="8.33203125" style="71" customWidth="1"/>
    <col min="5945" max="5945" width="10" style="71" customWidth="1"/>
    <col min="5946" max="5947" width="8.75" style="71" customWidth="1"/>
    <col min="5948" max="5948" width="9.33203125" style="71" customWidth="1"/>
    <col min="5949" max="5952" width="8.6640625" style="71" customWidth="1"/>
    <col min="5953" max="5953" width="8.75" style="71" customWidth="1"/>
    <col min="5954" max="5954" width="9.5" style="71" customWidth="1"/>
    <col min="5955" max="6144" width="9" style="71"/>
    <col min="6145" max="6145" width="3" style="71" bestFit="1" customWidth="1"/>
    <col min="6146" max="6146" width="10" style="71" customWidth="1"/>
    <col min="6147" max="6147" width="8.1640625" style="71" customWidth="1"/>
    <col min="6148" max="6148" width="7.83203125" style="71" customWidth="1"/>
    <col min="6149" max="6152" width="8.1640625" style="71" customWidth="1"/>
    <col min="6153" max="6155" width="7.25" style="71" bestFit="1" customWidth="1"/>
    <col min="6156" max="6156" width="9.75" style="71" bestFit="1" customWidth="1"/>
    <col min="6157" max="6157" width="10" style="71" customWidth="1"/>
    <col min="6158" max="6164" width="11.33203125" style="71" customWidth="1"/>
    <col min="6165" max="6165" width="10" style="71" customWidth="1"/>
    <col min="6166" max="6166" width="10.5" style="71" customWidth="1"/>
    <col min="6167" max="6173" width="9.75" style="71" customWidth="1"/>
    <col min="6174" max="6174" width="10" style="71" customWidth="1"/>
    <col min="6175" max="6180" width="13.1640625" style="71" customWidth="1"/>
    <col min="6181" max="6181" width="10" style="71" customWidth="1"/>
    <col min="6182" max="6187" width="9.83203125" style="71" customWidth="1"/>
    <col min="6188" max="6190" width="10" style="71" customWidth="1"/>
    <col min="6191" max="6191" width="9.6640625" style="71" customWidth="1"/>
    <col min="6192" max="6193" width="7.75" style="71" customWidth="1"/>
    <col min="6194" max="6194" width="6.83203125" style="71" customWidth="1"/>
    <col min="6195" max="6195" width="6.25" style="71" customWidth="1"/>
    <col min="6196" max="6196" width="7.6640625" style="71" customWidth="1"/>
    <col min="6197" max="6197" width="8.6640625" style="71" customWidth="1"/>
    <col min="6198" max="6200" width="8.33203125" style="71" customWidth="1"/>
    <col min="6201" max="6201" width="10" style="71" customWidth="1"/>
    <col min="6202" max="6203" width="8.75" style="71" customWidth="1"/>
    <col min="6204" max="6204" width="9.33203125" style="71" customWidth="1"/>
    <col min="6205" max="6208" width="8.6640625" style="71" customWidth="1"/>
    <col min="6209" max="6209" width="8.75" style="71" customWidth="1"/>
    <col min="6210" max="6210" width="9.5" style="71" customWidth="1"/>
    <col min="6211" max="6400" width="9" style="71"/>
    <col min="6401" max="6401" width="3" style="71" bestFit="1" customWidth="1"/>
    <col min="6402" max="6402" width="10" style="71" customWidth="1"/>
    <col min="6403" max="6403" width="8.1640625" style="71" customWidth="1"/>
    <col min="6404" max="6404" width="7.83203125" style="71" customWidth="1"/>
    <col min="6405" max="6408" width="8.1640625" style="71" customWidth="1"/>
    <col min="6409" max="6411" width="7.25" style="71" bestFit="1" customWidth="1"/>
    <col min="6412" max="6412" width="9.75" style="71" bestFit="1" customWidth="1"/>
    <col min="6413" max="6413" width="10" style="71" customWidth="1"/>
    <col min="6414" max="6420" width="11.33203125" style="71" customWidth="1"/>
    <col min="6421" max="6421" width="10" style="71" customWidth="1"/>
    <col min="6422" max="6422" width="10.5" style="71" customWidth="1"/>
    <col min="6423" max="6429" width="9.75" style="71" customWidth="1"/>
    <col min="6430" max="6430" width="10" style="71" customWidth="1"/>
    <col min="6431" max="6436" width="13.1640625" style="71" customWidth="1"/>
    <col min="6437" max="6437" width="10" style="71" customWidth="1"/>
    <col min="6438" max="6443" width="9.83203125" style="71" customWidth="1"/>
    <col min="6444" max="6446" width="10" style="71" customWidth="1"/>
    <col min="6447" max="6447" width="9.6640625" style="71" customWidth="1"/>
    <col min="6448" max="6449" width="7.75" style="71" customWidth="1"/>
    <col min="6450" max="6450" width="6.83203125" style="71" customWidth="1"/>
    <col min="6451" max="6451" width="6.25" style="71" customWidth="1"/>
    <col min="6452" max="6452" width="7.6640625" style="71" customWidth="1"/>
    <col min="6453" max="6453" width="8.6640625" style="71" customWidth="1"/>
    <col min="6454" max="6456" width="8.33203125" style="71" customWidth="1"/>
    <col min="6457" max="6457" width="10" style="71" customWidth="1"/>
    <col min="6458" max="6459" width="8.75" style="71" customWidth="1"/>
    <col min="6460" max="6460" width="9.33203125" style="71" customWidth="1"/>
    <col min="6461" max="6464" width="8.6640625" style="71" customWidth="1"/>
    <col min="6465" max="6465" width="8.75" style="71" customWidth="1"/>
    <col min="6466" max="6466" width="9.5" style="71" customWidth="1"/>
    <col min="6467" max="6656" width="9" style="71"/>
    <col min="6657" max="6657" width="3" style="71" bestFit="1" customWidth="1"/>
    <col min="6658" max="6658" width="10" style="71" customWidth="1"/>
    <col min="6659" max="6659" width="8.1640625" style="71" customWidth="1"/>
    <col min="6660" max="6660" width="7.83203125" style="71" customWidth="1"/>
    <col min="6661" max="6664" width="8.1640625" style="71" customWidth="1"/>
    <col min="6665" max="6667" width="7.25" style="71" bestFit="1" customWidth="1"/>
    <col min="6668" max="6668" width="9.75" style="71" bestFit="1" customWidth="1"/>
    <col min="6669" max="6669" width="10" style="71" customWidth="1"/>
    <col min="6670" max="6676" width="11.33203125" style="71" customWidth="1"/>
    <col min="6677" max="6677" width="10" style="71" customWidth="1"/>
    <col min="6678" max="6678" width="10.5" style="71" customWidth="1"/>
    <col min="6679" max="6685" width="9.75" style="71" customWidth="1"/>
    <col min="6686" max="6686" width="10" style="71" customWidth="1"/>
    <col min="6687" max="6692" width="13.1640625" style="71" customWidth="1"/>
    <col min="6693" max="6693" width="10" style="71" customWidth="1"/>
    <col min="6694" max="6699" width="9.83203125" style="71" customWidth="1"/>
    <col min="6700" max="6702" width="10" style="71" customWidth="1"/>
    <col min="6703" max="6703" width="9.6640625" style="71" customWidth="1"/>
    <col min="6704" max="6705" width="7.75" style="71" customWidth="1"/>
    <col min="6706" max="6706" width="6.83203125" style="71" customWidth="1"/>
    <col min="6707" max="6707" width="6.25" style="71" customWidth="1"/>
    <col min="6708" max="6708" width="7.6640625" style="71" customWidth="1"/>
    <col min="6709" max="6709" width="8.6640625" style="71" customWidth="1"/>
    <col min="6710" max="6712" width="8.33203125" style="71" customWidth="1"/>
    <col min="6713" max="6713" width="10" style="71" customWidth="1"/>
    <col min="6714" max="6715" width="8.75" style="71" customWidth="1"/>
    <col min="6716" max="6716" width="9.33203125" style="71" customWidth="1"/>
    <col min="6717" max="6720" width="8.6640625" style="71" customWidth="1"/>
    <col min="6721" max="6721" width="8.75" style="71" customWidth="1"/>
    <col min="6722" max="6722" width="9.5" style="71" customWidth="1"/>
    <col min="6723" max="6912" width="9" style="71"/>
    <col min="6913" max="6913" width="3" style="71" bestFit="1" customWidth="1"/>
    <col min="6914" max="6914" width="10" style="71" customWidth="1"/>
    <col min="6915" max="6915" width="8.1640625" style="71" customWidth="1"/>
    <col min="6916" max="6916" width="7.83203125" style="71" customWidth="1"/>
    <col min="6917" max="6920" width="8.1640625" style="71" customWidth="1"/>
    <col min="6921" max="6923" width="7.25" style="71" bestFit="1" customWidth="1"/>
    <col min="6924" max="6924" width="9.75" style="71" bestFit="1" customWidth="1"/>
    <col min="6925" max="6925" width="10" style="71" customWidth="1"/>
    <col min="6926" max="6932" width="11.33203125" style="71" customWidth="1"/>
    <col min="6933" max="6933" width="10" style="71" customWidth="1"/>
    <col min="6934" max="6934" width="10.5" style="71" customWidth="1"/>
    <col min="6935" max="6941" width="9.75" style="71" customWidth="1"/>
    <col min="6942" max="6942" width="10" style="71" customWidth="1"/>
    <col min="6943" max="6948" width="13.1640625" style="71" customWidth="1"/>
    <col min="6949" max="6949" width="10" style="71" customWidth="1"/>
    <col min="6950" max="6955" width="9.83203125" style="71" customWidth="1"/>
    <col min="6956" max="6958" width="10" style="71" customWidth="1"/>
    <col min="6959" max="6959" width="9.6640625" style="71" customWidth="1"/>
    <col min="6960" max="6961" width="7.75" style="71" customWidth="1"/>
    <col min="6962" max="6962" width="6.83203125" style="71" customWidth="1"/>
    <col min="6963" max="6963" width="6.25" style="71" customWidth="1"/>
    <col min="6964" max="6964" width="7.6640625" style="71" customWidth="1"/>
    <col min="6965" max="6965" width="8.6640625" style="71" customWidth="1"/>
    <col min="6966" max="6968" width="8.33203125" style="71" customWidth="1"/>
    <col min="6969" max="6969" width="10" style="71" customWidth="1"/>
    <col min="6970" max="6971" width="8.75" style="71" customWidth="1"/>
    <col min="6972" max="6972" width="9.33203125" style="71" customWidth="1"/>
    <col min="6973" max="6976" width="8.6640625" style="71" customWidth="1"/>
    <col min="6977" max="6977" width="8.75" style="71" customWidth="1"/>
    <col min="6978" max="6978" width="9.5" style="71" customWidth="1"/>
    <col min="6979" max="7168" width="9" style="71"/>
    <col min="7169" max="7169" width="3" style="71" bestFit="1" customWidth="1"/>
    <col min="7170" max="7170" width="10" style="71" customWidth="1"/>
    <col min="7171" max="7171" width="8.1640625" style="71" customWidth="1"/>
    <col min="7172" max="7172" width="7.83203125" style="71" customWidth="1"/>
    <col min="7173" max="7176" width="8.1640625" style="71" customWidth="1"/>
    <col min="7177" max="7179" width="7.25" style="71" bestFit="1" customWidth="1"/>
    <col min="7180" max="7180" width="9.75" style="71" bestFit="1" customWidth="1"/>
    <col min="7181" max="7181" width="10" style="71" customWidth="1"/>
    <col min="7182" max="7188" width="11.33203125" style="71" customWidth="1"/>
    <col min="7189" max="7189" width="10" style="71" customWidth="1"/>
    <col min="7190" max="7190" width="10.5" style="71" customWidth="1"/>
    <col min="7191" max="7197" width="9.75" style="71" customWidth="1"/>
    <col min="7198" max="7198" width="10" style="71" customWidth="1"/>
    <col min="7199" max="7204" width="13.1640625" style="71" customWidth="1"/>
    <col min="7205" max="7205" width="10" style="71" customWidth="1"/>
    <col min="7206" max="7211" width="9.83203125" style="71" customWidth="1"/>
    <col min="7212" max="7214" width="10" style="71" customWidth="1"/>
    <col min="7215" max="7215" width="9.6640625" style="71" customWidth="1"/>
    <col min="7216" max="7217" width="7.75" style="71" customWidth="1"/>
    <col min="7218" max="7218" width="6.83203125" style="71" customWidth="1"/>
    <col min="7219" max="7219" width="6.25" style="71" customWidth="1"/>
    <col min="7220" max="7220" width="7.6640625" style="71" customWidth="1"/>
    <col min="7221" max="7221" width="8.6640625" style="71" customWidth="1"/>
    <col min="7222" max="7224" width="8.33203125" style="71" customWidth="1"/>
    <col min="7225" max="7225" width="10" style="71" customWidth="1"/>
    <col min="7226" max="7227" width="8.75" style="71" customWidth="1"/>
    <col min="7228" max="7228" width="9.33203125" style="71" customWidth="1"/>
    <col min="7229" max="7232" width="8.6640625" style="71" customWidth="1"/>
    <col min="7233" max="7233" width="8.75" style="71" customWidth="1"/>
    <col min="7234" max="7234" width="9.5" style="71" customWidth="1"/>
    <col min="7235" max="7424" width="9" style="71"/>
    <col min="7425" max="7425" width="3" style="71" bestFit="1" customWidth="1"/>
    <col min="7426" max="7426" width="10" style="71" customWidth="1"/>
    <col min="7427" max="7427" width="8.1640625" style="71" customWidth="1"/>
    <col min="7428" max="7428" width="7.83203125" style="71" customWidth="1"/>
    <col min="7429" max="7432" width="8.1640625" style="71" customWidth="1"/>
    <col min="7433" max="7435" width="7.25" style="71" bestFit="1" customWidth="1"/>
    <col min="7436" max="7436" width="9.75" style="71" bestFit="1" customWidth="1"/>
    <col min="7437" max="7437" width="10" style="71" customWidth="1"/>
    <col min="7438" max="7444" width="11.33203125" style="71" customWidth="1"/>
    <col min="7445" max="7445" width="10" style="71" customWidth="1"/>
    <col min="7446" max="7446" width="10.5" style="71" customWidth="1"/>
    <col min="7447" max="7453" width="9.75" style="71" customWidth="1"/>
    <col min="7454" max="7454" width="10" style="71" customWidth="1"/>
    <col min="7455" max="7460" width="13.1640625" style="71" customWidth="1"/>
    <col min="7461" max="7461" width="10" style="71" customWidth="1"/>
    <col min="7462" max="7467" width="9.83203125" style="71" customWidth="1"/>
    <col min="7468" max="7470" width="10" style="71" customWidth="1"/>
    <col min="7471" max="7471" width="9.6640625" style="71" customWidth="1"/>
    <col min="7472" max="7473" width="7.75" style="71" customWidth="1"/>
    <col min="7474" max="7474" width="6.83203125" style="71" customWidth="1"/>
    <col min="7475" max="7475" width="6.25" style="71" customWidth="1"/>
    <col min="7476" max="7476" width="7.6640625" style="71" customWidth="1"/>
    <col min="7477" max="7477" width="8.6640625" style="71" customWidth="1"/>
    <col min="7478" max="7480" width="8.33203125" style="71" customWidth="1"/>
    <col min="7481" max="7481" width="10" style="71" customWidth="1"/>
    <col min="7482" max="7483" width="8.75" style="71" customWidth="1"/>
    <col min="7484" max="7484" width="9.33203125" style="71" customWidth="1"/>
    <col min="7485" max="7488" width="8.6640625" style="71" customWidth="1"/>
    <col min="7489" max="7489" width="8.75" style="71" customWidth="1"/>
    <col min="7490" max="7490" width="9.5" style="71" customWidth="1"/>
    <col min="7491" max="7680" width="9" style="71"/>
    <col min="7681" max="7681" width="3" style="71" bestFit="1" customWidth="1"/>
    <col min="7682" max="7682" width="10" style="71" customWidth="1"/>
    <col min="7683" max="7683" width="8.1640625" style="71" customWidth="1"/>
    <col min="7684" max="7684" width="7.83203125" style="71" customWidth="1"/>
    <col min="7685" max="7688" width="8.1640625" style="71" customWidth="1"/>
    <col min="7689" max="7691" width="7.25" style="71" bestFit="1" customWidth="1"/>
    <col min="7692" max="7692" width="9.75" style="71" bestFit="1" customWidth="1"/>
    <col min="7693" max="7693" width="10" style="71" customWidth="1"/>
    <col min="7694" max="7700" width="11.33203125" style="71" customWidth="1"/>
    <col min="7701" max="7701" width="10" style="71" customWidth="1"/>
    <col min="7702" max="7702" width="10.5" style="71" customWidth="1"/>
    <col min="7703" max="7709" width="9.75" style="71" customWidth="1"/>
    <col min="7710" max="7710" width="10" style="71" customWidth="1"/>
    <col min="7711" max="7716" width="13.1640625" style="71" customWidth="1"/>
    <col min="7717" max="7717" width="10" style="71" customWidth="1"/>
    <col min="7718" max="7723" width="9.83203125" style="71" customWidth="1"/>
    <col min="7724" max="7726" width="10" style="71" customWidth="1"/>
    <col min="7727" max="7727" width="9.6640625" style="71" customWidth="1"/>
    <col min="7728" max="7729" width="7.75" style="71" customWidth="1"/>
    <col min="7730" max="7730" width="6.83203125" style="71" customWidth="1"/>
    <col min="7731" max="7731" width="6.25" style="71" customWidth="1"/>
    <col min="7732" max="7732" width="7.6640625" style="71" customWidth="1"/>
    <col min="7733" max="7733" width="8.6640625" style="71" customWidth="1"/>
    <col min="7734" max="7736" width="8.33203125" style="71" customWidth="1"/>
    <col min="7737" max="7737" width="10" style="71" customWidth="1"/>
    <col min="7738" max="7739" width="8.75" style="71" customWidth="1"/>
    <col min="7740" max="7740" width="9.33203125" style="71" customWidth="1"/>
    <col min="7741" max="7744" width="8.6640625" style="71" customWidth="1"/>
    <col min="7745" max="7745" width="8.75" style="71" customWidth="1"/>
    <col min="7746" max="7746" width="9.5" style="71" customWidth="1"/>
    <col min="7747" max="7936" width="9" style="71"/>
    <col min="7937" max="7937" width="3" style="71" bestFit="1" customWidth="1"/>
    <col min="7938" max="7938" width="10" style="71" customWidth="1"/>
    <col min="7939" max="7939" width="8.1640625" style="71" customWidth="1"/>
    <col min="7940" max="7940" width="7.83203125" style="71" customWidth="1"/>
    <col min="7941" max="7944" width="8.1640625" style="71" customWidth="1"/>
    <col min="7945" max="7947" width="7.25" style="71" bestFit="1" customWidth="1"/>
    <col min="7948" max="7948" width="9.75" style="71" bestFit="1" customWidth="1"/>
    <col min="7949" max="7949" width="10" style="71" customWidth="1"/>
    <col min="7950" max="7956" width="11.33203125" style="71" customWidth="1"/>
    <col min="7957" max="7957" width="10" style="71" customWidth="1"/>
    <col min="7958" max="7958" width="10.5" style="71" customWidth="1"/>
    <col min="7959" max="7965" width="9.75" style="71" customWidth="1"/>
    <col min="7966" max="7966" width="10" style="71" customWidth="1"/>
    <col min="7967" max="7972" width="13.1640625" style="71" customWidth="1"/>
    <col min="7973" max="7973" width="10" style="71" customWidth="1"/>
    <col min="7974" max="7979" width="9.83203125" style="71" customWidth="1"/>
    <col min="7980" max="7982" width="10" style="71" customWidth="1"/>
    <col min="7983" max="7983" width="9.6640625" style="71" customWidth="1"/>
    <col min="7984" max="7985" width="7.75" style="71" customWidth="1"/>
    <col min="7986" max="7986" width="6.83203125" style="71" customWidth="1"/>
    <col min="7987" max="7987" width="6.25" style="71" customWidth="1"/>
    <col min="7988" max="7988" width="7.6640625" style="71" customWidth="1"/>
    <col min="7989" max="7989" width="8.6640625" style="71" customWidth="1"/>
    <col min="7990" max="7992" width="8.33203125" style="71" customWidth="1"/>
    <col min="7993" max="7993" width="10" style="71" customWidth="1"/>
    <col min="7994" max="7995" width="8.75" style="71" customWidth="1"/>
    <col min="7996" max="7996" width="9.33203125" style="71" customWidth="1"/>
    <col min="7997" max="8000" width="8.6640625" style="71" customWidth="1"/>
    <col min="8001" max="8001" width="8.75" style="71" customWidth="1"/>
    <col min="8002" max="8002" width="9.5" style="71" customWidth="1"/>
    <col min="8003" max="8192" width="9" style="71"/>
    <col min="8193" max="8193" width="3" style="71" bestFit="1" customWidth="1"/>
    <col min="8194" max="8194" width="10" style="71" customWidth="1"/>
    <col min="8195" max="8195" width="8.1640625" style="71" customWidth="1"/>
    <col min="8196" max="8196" width="7.83203125" style="71" customWidth="1"/>
    <col min="8197" max="8200" width="8.1640625" style="71" customWidth="1"/>
    <col min="8201" max="8203" width="7.25" style="71" bestFit="1" customWidth="1"/>
    <col min="8204" max="8204" width="9.75" style="71" bestFit="1" customWidth="1"/>
    <col min="8205" max="8205" width="10" style="71" customWidth="1"/>
    <col min="8206" max="8212" width="11.33203125" style="71" customWidth="1"/>
    <col min="8213" max="8213" width="10" style="71" customWidth="1"/>
    <col min="8214" max="8214" width="10.5" style="71" customWidth="1"/>
    <col min="8215" max="8221" width="9.75" style="71" customWidth="1"/>
    <col min="8222" max="8222" width="10" style="71" customWidth="1"/>
    <col min="8223" max="8228" width="13.1640625" style="71" customWidth="1"/>
    <col min="8229" max="8229" width="10" style="71" customWidth="1"/>
    <col min="8230" max="8235" width="9.83203125" style="71" customWidth="1"/>
    <col min="8236" max="8238" width="10" style="71" customWidth="1"/>
    <col min="8239" max="8239" width="9.6640625" style="71" customWidth="1"/>
    <col min="8240" max="8241" width="7.75" style="71" customWidth="1"/>
    <col min="8242" max="8242" width="6.83203125" style="71" customWidth="1"/>
    <col min="8243" max="8243" width="6.25" style="71" customWidth="1"/>
    <col min="8244" max="8244" width="7.6640625" style="71" customWidth="1"/>
    <col min="8245" max="8245" width="8.6640625" style="71" customWidth="1"/>
    <col min="8246" max="8248" width="8.33203125" style="71" customWidth="1"/>
    <col min="8249" max="8249" width="10" style="71" customWidth="1"/>
    <col min="8250" max="8251" width="8.75" style="71" customWidth="1"/>
    <col min="8252" max="8252" width="9.33203125" style="71" customWidth="1"/>
    <col min="8253" max="8256" width="8.6640625" style="71" customWidth="1"/>
    <col min="8257" max="8257" width="8.75" style="71" customWidth="1"/>
    <col min="8258" max="8258" width="9.5" style="71" customWidth="1"/>
    <col min="8259" max="8448" width="9" style="71"/>
    <col min="8449" max="8449" width="3" style="71" bestFit="1" customWidth="1"/>
    <col min="8450" max="8450" width="10" style="71" customWidth="1"/>
    <col min="8451" max="8451" width="8.1640625" style="71" customWidth="1"/>
    <col min="8452" max="8452" width="7.83203125" style="71" customWidth="1"/>
    <col min="8453" max="8456" width="8.1640625" style="71" customWidth="1"/>
    <col min="8457" max="8459" width="7.25" style="71" bestFit="1" customWidth="1"/>
    <col min="8460" max="8460" width="9.75" style="71" bestFit="1" customWidth="1"/>
    <col min="8461" max="8461" width="10" style="71" customWidth="1"/>
    <col min="8462" max="8468" width="11.33203125" style="71" customWidth="1"/>
    <col min="8469" max="8469" width="10" style="71" customWidth="1"/>
    <col min="8470" max="8470" width="10.5" style="71" customWidth="1"/>
    <col min="8471" max="8477" width="9.75" style="71" customWidth="1"/>
    <col min="8478" max="8478" width="10" style="71" customWidth="1"/>
    <col min="8479" max="8484" width="13.1640625" style="71" customWidth="1"/>
    <col min="8485" max="8485" width="10" style="71" customWidth="1"/>
    <col min="8486" max="8491" width="9.83203125" style="71" customWidth="1"/>
    <col min="8492" max="8494" width="10" style="71" customWidth="1"/>
    <col min="8495" max="8495" width="9.6640625" style="71" customWidth="1"/>
    <col min="8496" max="8497" width="7.75" style="71" customWidth="1"/>
    <col min="8498" max="8498" width="6.83203125" style="71" customWidth="1"/>
    <col min="8499" max="8499" width="6.25" style="71" customWidth="1"/>
    <col min="8500" max="8500" width="7.6640625" style="71" customWidth="1"/>
    <col min="8501" max="8501" width="8.6640625" style="71" customWidth="1"/>
    <col min="8502" max="8504" width="8.33203125" style="71" customWidth="1"/>
    <col min="8505" max="8505" width="10" style="71" customWidth="1"/>
    <col min="8506" max="8507" width="8.75" style="71" customWidth="1"/>
    <col min="8508" max="8508" width="9.33203125" style="71" customWidth="1"/>
    <col min="8509" max="8512" width="8.6640625" style="71" customWidth="1"/>
    <col min="8513" max="8513" width="8.75" style="71" customWidth="1"/>
    <col min="8514" max="8514" width="9.5" style="71" customWidth="1"/>
    <col min="8515" max="8704" width="9" style="71"/>
    <col min="8705" max="8705" width="3" style="71" bestFit="1" customWidth="1"/>
    <col min="8706" max="8706" width="10" style="71" customWidth="1"/>
    <col min="8707" max="8707" width="8.1640625" style="71" customWidth="1"/>
    <col min="8708" max="8708" width="7.83203125" style="71" customWidth="1"/>
    <col min="8709" max="8712" width="8.1640625" style="71" customWidth="1"/>
    <col min="8713" max="8715" width="7.25" style="71" bestFit="1" customWidth="1"/>
    <col min="8716" max="8716" width="9.75" style="71" bestFit="1" customWidth="1"/>
    <col min="8717" max="8717" width="10" style="71" customWidth="1"/>
    <col min="8718" max="8724" width="11.33203125" style="71" customWidth="1"/>
    <col min="8725" max="8725" width="10" style="71" customWidth="1"/>
    <col min="8726" max="8726" width="10.5" style="71" customWidth="1"/>
    <col min="8727" max="8733" width="9.75" style="71" customWidth="1"/>
    <col min="8734" max="8734" width="10" style="71" customWidth="1"/>
    <col min="8735" max="8740" width="13.1640625" style="71" customWidth="1"/>
    <col min="8741" max="8741" width="10" style="71" customWidth="1"/>
    <col min="8742" max="8747" width="9.83203125" style="71" customWidth="1"/>
    <col min="8748" max="8750" width="10" style="71" customWidth="1"/>
    <col min="8751" max="8751" width="9.6640625" style="71" customWidth="1"/>
    <col min="8752" max="8753" width="7.75" style="71" customWidth="1"/>
    <col min="8754" max="8754" width="6.83203125" style="71" customWidth="1"/>
    <col min="8755" max="8755" width="6.25" style="71" customWidth="1"/>
    <col min="8756" max="8756" width="7.6640625" style="71" customWidth="1"/>
    <col min="8757" max="8757" width="8.6640625" style="71" customWidth="1"/>
    <col min="8758" max="8760" width="8.33203125" style="71" customWidth="1"/>
    <col min="8761" max="8761" width="10" style="71" customWidth="1"/>
    <col min="8762" max="8763" width="8.75" style="71" customWidth="1"/>
    <col min="8764" max="8764" width="9.33203125" style="71" customWidth="1"/>
    <col min="8765" max="8768" width="8.6640625" style="71" customWidth="1"/>
    <col min="8769" max="8769" width="8.75" style="71" customWidth="1"/>
    <col min="8770" max="8770" width="9.5" style="71" customWidth="1"/>
    <col min="8771" max="8960" width="9" style="71"/>
    <col min="8961" max="8961" width="3" style="71" bestFit="1" customWidth="1"/>
    <col min="8962" max="8962" width="10" style="71" customWidth="1"/>
    <col min="8963" max="8963" width="8.1640625" style="71" customWidth="1"/>
    <col min="8964" max="8964" width="7.83203125" style="71" customWidth="1"/>
    <col min="8965" max="8968" width="8.1640625" style="71" customWidth="1"/>
    <col min="8969" max="8971" width="7.25" style="71" bestFit="1" customWidth="1"/>
    <col min="8972" max="8972" width="9.75" style="71" bestFit="1" customWidth="1"/>
    <col min="8973" max="8973" width="10" style="71" customWidth="1"/>
    <col min="8974" max="8980" width="11.33203125" style="71" customWidth="1"/>
    <col min="8981" max="8981" width="10" style="71" customWidth="1"/>
    <col min="8982" max="8982" width="10.5" style="71" customWidth="1"/>
    <col min="8983" max="8989" width="9.75" style="71" customWidth="1"/>
    <col min="8990" max="8990" width="10" style="71" customWidth="1"/>
    <col min="8991" max="8996" width="13.1640625" style="71" customWidth="1"/>
    <col min="8997" max="8997" width="10" style="71" customWidth="1"/>
    <col min="8998" max="9003" width="9.83203125" style="71" customWidth="1"/>
    <col min="9004" max="9006" width="10" style="71" customWidth="1"/>
    <col min="9007" max="9007" width="9.6640625" style="71" customWidth="1"/>
    <col min="9008" max="9009" width="7.75" style="71" customWidth="1"/>
    <col min="9010" max="9010" width="6.83203125" style="71" customWidth="1"/>
    <col min="9011" max="9011" width="6.25" style="71" customWidth="1"/>
    <col min="9012" max="9012" width="7.6640625" style="71" customWidth="1"/>
    <col min="9013" max="9013" width="8.6640625" style="71" customWidth="1"/>
    <col min="9014" max="9016" width="8.33203125" style="71" customWidth="1"/>
    <col min="9017" max="9017" width="10" style="71" customWidth="1"/>
    <col min="9018" max="9019" width="8.75" style="71" customWidth="1"/>
    <col min="9020" max="9020" width="9.33203125" style="71" customWidth="1"/>
    <col min="9021" max="9024" width="8.6640625" style="71" customWidth="1"/>
    <col min="9025" max="9025" width="8.75" style="71" customWidth="1"/>
    <col min="9026" max="9026" width="9.5" style="71" customWidth="1"/>
    <col min="9027" max="9216" width="9" style="71"/>
    <col min="9217" max="9217" width="3" style="71" bestFit="1" customWidth="1"/>
    <col min="9218" max="9218" width="10" style="71" customWidth="1"/>
    <col min="9219" max="9219" width="8.1640625" style="71" customWidth="1"/>
    <col min="9220" max="9220" width="7.83203125" style="71" customWidth="1"/>
    <col min="9221" max="9224" width="8.1640625" style="71" customWidth="1"/>
    <col min="9225" max="9227" width="7.25" style="71" bestFit="1" customWidth="1"/>
    <col min="9228" max="9228" width="9.75" style="71" bestFit="1" customWidth="1"/>
    <col min="9229" max="9229" width="10" style="71" customWidth="1"/>
    <col min="9230" max="9236" width="11.33203125" style="71" customWidth="1"/>
    <col min="9237" max="9237" width="10" style="71" customWidth="1"/>
    <col min="9238" max="9238" width="10.5" style="71" customWidth="1"/>
    <col min="9239" max="9245" width="9.75" style="71" customWidth="1"/>
    <col min="9246" max="9246" width="10" style="71" customWidth="1"/>
    <col min="9247" max="9252" width="13.1640625" style="71" customWidth="1"/>
    <col min="9253" max="9253" width="10" style="71" customWidth="1"/>
    <col min="9254" max="9259" width="9.83203125" style="71" customWidth="1"/>
    <col min="9260" max="9262" width="10" style="71" customWidth="1"/>
    <col min="9263" max="9263" width="9.6640625" style="71" customWidth="1"/>
    <col min="9264" max="9265" width="7.75" style="71" customWidth="1"/>
    <col min="9266" max="9266" width="6.83203125" style="71" customWidth="1"/>
    <col min="9267" max="9267" width="6.25" style="71" customWidth="1"/>
    <col min="9268" max="9268" width="7.6640625" style="71" customWidth="1"/>
    <col min="9269" max="9269" width="8.6640625" style="71" customWidth="1"/>
    <col min="9270" max="9272" width="8.33203125" style="71" customWidth="1"/>
    <col min="9273" max="9273" width="10" style="71" customWidth="1"/>
    <col min="9274" max="9275" width="8.75" style="71" customWidth="1"/>
    <col min="9276" max="9276" width="9.33203125" style="71" customWidth="1"/>
    <col min="9277" max="9280" width="8.6640625" style="71" customWidth="1"/>
    <col min="9281" max="9281" width="8.75" style="71" customWidth="1"/>
    <col min="9282" max="9282" width="9.5" style="71" customWidth="1"/>
    <col min="9283" max="9472" width="9" style="71"/>
    <col min="9473" max="9473" width="3" style="71" bestFit="1" customWidth="1"/>
    <col min="9474" max="9474" width="10" style="71" customWidth="1"/>
    <col min="9475" max="9475" width="8.1640625" style="71" customWidth="1"/>
    <col min="9476" max="9476" width="7.83203125" style="71" customWidth="1"/>
    <col min="9477" max="9480" width="8.1640625" style="71" customWidth="1"/>
    <col min="9481" max="9483" width="7.25" style="71" bestFit="1" customWidth="1"/>
    <col min="9484" max="9484" width="9.75" style="71" bestFit="1" customWidth="1"/>
    <col min="9485" max="9485" width="10" style="71" customWidth="1"/>
    <col min="9486" max="9492" width="11.33203125" style="71" customWidth="1"/>
    <col min="9493" max="9493" width="10" style="71" customWidth="1"/>
    <col min="9494" max="9494" width="10.5" style="71" customWidth="1"/>
    <col min="9495" max="9501" width="9.75" style="71" customWidth="1"/>
    <col min="9502" max="9502" width="10" style="71" customWidth="1"/>
    <col min="9503" max="9508" width="13.1640625" style="71" customWidth="1"/>
    <col min="9509" max="9509" width="10" style="71" customWidth="1"/>
    <col min="9510" max="9515" width="9.83203125" style="71" customWidth="1"/>
    <col min="9516" max="9518" width="10" style="71" customWidth="1"/>
    <col min="9519" max="9519" width="9.6640625" style="71" customWidth="1"/>
    <col min="9520" max="9521" width="7.75" style="71" customWidth="1"/>
    <col min="9522" max="9522" width="6.83203125" style="71" customWidth="1"/>
    <col min="9523" max="9523" width="6.25" style="71" customWidth="1"/>
    <col min="9524" max="9524" width="7.6640625" style="71" customWidth="1"/>
    <col min="9525" max="9525" width="8.6640625" style="71" customWidth="1"/>
    <col min="9526" max="9528" width="8.33203125" style="71" customWidth="1"/>
    <col min="9529" max="9529" width="10" style="71" customWidth="1"/>
    <col min="9530" max="9531" width="8.75" style="71" customWidth="1"/>
    <col min="9532" max="9532" width="9.33203125" style="71" customWidth="1"/>
    <col min="9533" max="9536" width="8.6640625" style="71" customWidth="1"/>
    <col min="9537" max="9537" width="8.75" style="71" customWidth="1"/>
    <col min="9538" max="9538" width="9.5" style="71" customWidth="1"/>
    <col min="9539" max="9728" width="9" style="71"/>
    <col min="9729" max="9729" width="3" style="71" bestFit="1" customWidth="1"/>
    <col min="9730" max="9730" width="10" style="71" customWidth="1"/>
    <col min="9731" max="9731" width="8.1640625" style="71" customWidth="1"/>
    <col min="9732" max="9732" width="7.83203125" style="71" customWidth="1"/>
    <col min="9733" max="9736" width="8.1640625" style="71" customWidth="1"/>
    <col min="9737" max="9739" width="7.25" style="71" bestFit="1" customWidth="1"/>
    <col min="9740" max="9740" width="9.75" style="71" bestFit="1" customWidth="1"/>
    <col min="9741" max="9741" width="10" style="71" customWidth="1"/>
    <col min="9742" max="9748" width="11.33203125" style="71" customWidth="1"/>
    <col min="9749" max="9749" width="10" style="71" customWidth="1"/>
    <col min="9750" max="9750" width="10.5" style="71" customWidth="1"/>
    <col min="9751" max="9757" width="9.75" style="71" customWidth="1"/>
    <col min="9758" max="9758" width="10" style="71" customWidth="1"/>
    <col min="9759" max="9764" width="13.1640625" style="71" customWidth="1"/>
    <col min="9765" max="9765" width="10" style="71" customWidth="1"/>
    <col min="9766" max="9771" width="9.83203125" style="71" customWidth="1"/>
    <col min="9772" max="9774" width="10" style="71" customWidth="1"/>
    <col min="9775" max="9775" width="9.6640625" style="71" customWidth="1"/>
    <col min="9776" max="9777" width="7.75" style="71" customWidth="1"/>
    <col min="9778" max="9778" width="6.83203125" style="71" customWidth="1"/>
    <col min="9779" max="9779" width="6.25" style="71" customWidth="1"/>
    <col min="9780" max="9780" width="7.6640625" style="71" customWidth="1"/>
    <col min="9781" max="9781" width="8.6640625" style="71" customWidth="1"/>
    <col min="9782" max="9784" width="8.33203125" style="71" customWidth="1"/>
    <col min="9785" max="9785" width="10" style="71" customWidth="1"/>
    <col min="9786" max="9787" width="8.75" style="71" customWidth="1"/>
    <col min="9788" max="9788" width="9.33203125" style="71" customWidth="1"/>
    <col min="9789" max="9792" width="8.6640625" style="71" customWidth="1"/>
    <col min="9793" max="9793" width="8.75" style="71" customWidth="1"/>
    <col min="9794" max="9794" width="9.5" style="71" customWidth="1"/>
    <col min="9795" max="9984" width="9" style="71"/>
    <col min="9985" max="9985" width="3" style="71" bestFit="1" customWidth="1"/>
    <col min="9986" max="9986" width="10" style="71" customWidth="1"/>
    <col min="9987" max="9987" width="8.1640625" style="71" customWidth="1"/>
    <col min="9988" max="9988" width="7.83203125" style="71" customWidth="1"/>
    <col min="9989" max="9992" width="8.1640625" style="71" customWidth="1"/>
    <col min="9993" max="9995" width="7.25" style="71" bestFit="1" customWidth="1"/>
    <col min="9996" max="9996" width="9.75" style="71" bestFit="1" customWidth="1"/>
    <col min="9997" max="9997" width="10" style="71" customWidth="1"/>
    <col min="9998" max="10004" width="11.33203125" style="71" customWidth="1"/>
    <col min="10005" max="10005" width="10" style="71" customWidth="1"/>
    <col min="10006" max="10006" width="10.5" style="71" customWidth="1"/>
    <col min="10007" max="10013" width="9.75" style="71" customWidth="1"/>
    <col min="10014" max="10014" width="10" style="71" customWidth="1"/>
    <col min="10015" max="10020" width="13.1640625" style="71" customWidth="1"/>
    <col min="10021" max="10021" width="10" style="71" customWidth="1"/>
    <col min="10022" max="10027" width="9.83203125" style="71" customWidth="1"/>
    <col min="10028" max="10030" width="10" style="71" customWidth="1"/>
    <col min="10031" max="10031" width="9.6640625" style="71" customWidth="1"/>
    <col min="10032" max="10033" width="7.75" style="71" customWidth="1"/>
    <col min="10034" max="10034" width="6.83203125" style="71" customWidth="1"/>
    <col min="10035" max="10035" width="6.25" style="71" customWidth="1"/>
    <col min="10036" max="10036" width="7.6640625" style="71" customWidth="1"/>
    <col min="10037" max="10037" width="8.6640625" style="71" customWidth="1"/>
    <col min="10038" max="10040" width="8.33203125" style="71" customWidth="1"/>
    <col min="10041" max="10041" width="10" style="71" customWidth="1"/>
    <col min="10042" max="10043" width="8.75" style="71" customWidth="1"/>
    <col min="10044" max="10044" width="9.33203125" style="71" customWidth="1"/>
    <col min="10045" max="10048" width="8.6640625" style="71" customWidth="1"/>
    <col min="10049" max="10049" width="8.75" style="71" customWidth="1"/>
    <col min="10050" max="10050" width="9.5" style="71" customWidth="1"/>
    <col min="10051" max="10240" width="9" style="71"/>
    <col min="10241" max="10241" width="3" style="71" bestFit="1" customWidth="1"/>
    <col min="10242" max="10242" width="10" style="71" customWidth="1"/>
    <col min="10243" max="10243" width="8.1640625" style="71" customWidth="1"/>
    <col min="10244" max="10244" width="7.83203125" style="71" customWidth="1"/>
    <col min="10245" max="10248" width="8.1640625" style="71" customWidth="1"/>
    <col min="10249" max="10251" width="7.25" style="71" bestFit="1" customWidth="1"/>
    <col min="10252" max="10252" width="9.75" style="71" bestFit="1" customWidth="1"/>
    <col min="10253" max="10253" width="10" style="71" customWidth="1"/>
    <col min="10254" max="10260" width="11.33203125" style="71" customWidth="1"/>
    <col min="10261" max="10261" width="10" style="71" customWidth="1"/>
    <col min="10262" max="10262" width="10.5" style="71" customWidth="1"/>
    <col min="10263" max="10269" width="9.75" style="71" customWidth="1"/>
    <col min="10270" max="10270" width="10" style="71" customWidth="1"/>
    <col min="10271" max="10276" width="13.1640625" style="71" customWidth="1"/>
    <col min="10277" max="10277" width="10" style="71" customWidth="1"/>
    <col min="10278" max="10283" width="9.83203125" style="71" customWidth="1"/>
    <col min="10284" max="10286" width="10" style="71" customWidth="1"/>
    <col min="10287" max="10287" width="9.6640625" style="71" customWidth="1"/>
    <col min="10288" max="10289" width="7.75" style="71" customWidth="1"/>
    <col min="10290" max="10290" width="6.83203125" style="71" customWidth="1"/>
    <col min="10291" max="10291" width="6.25" style="71" customWidth="1"/>
    <col min="10292" max="10292" width="7.6640625" style="71" customWidth="1"/>
    <col min="10293" max="10293" width="8.6640625" style="71" customWidth="1"/>
    <col min="10294" max="10296" width="8.33203125" style="71" customWidth="1"/>
    <col min="10297" max="10297" width="10" style="71" customWidth="1"/>
    <col min="10298" max="10299" width="8.75" style="71" customWidth="1"/>
    <col min="10300" max="10300" width="9.33203125" style="71" customWidth="1"/>
    <col min="10301" max="10304" width="8.6640625" style="71" customWidth="1"/>
    <col min="10305" max="10305" width="8.75" style="71" customWidth="1"/>
    <col min="10306" max="10306" width="9.5" style="71" customWidth="1"/>
    <col min="10307" max="10496" width="9" style="71"/>
    <col min="10497" max="10497" width="3" style="71" bestFit="1" customWidth="1"/>
    <col min="10498" max="10498" width="10" style="71" customWidth="1"/>
    <col min="10499" max="10499" width="8.1640625" style="71" customWidth="1"/>
    <col min="10500" max="10500" width="7.83203125" style="71" customWidth="1"/>
    <col min="10501" max="10504" width="8.1640625" style="71" customWidth="1"/>
    <col min="10505" max="10507" width="7.25" style="71" bestFit="1" customWidth="1"/>
    <col min="10508" max="10508" width="9.75" style="71" bestFit="1" customWidth="1"/>
    <col min="10509" max="10509" width="10" style="71" customWidth="1"/>
    <col min="10510" max="10516" width="11.33203125" style="71" customWidth="1"/>
    <col min="10517" max="10517" width="10" style="71" customWidth="1"/>
    <col min="10518" max="10518" width="10.5" style="71" customWidth="1"/>
    <col min="10519" max="10525" width="9.75" style="71" customWidth="1"/>
    <col min="10526" max="10526" width="10" style="71" customWidth="1"/>
    <col min="10527" max="10532" width="13.1640625" style="71" customWidth="1"/>
    <col min="10533" max="10533" width="10" style="71" customWidth="1"/>
    <col min="10534" max="10539" width="9.83203125" style="71" customWidth="1"/>
    <col min="10540" max="10542" width="10" style="71" customWidth="1"/>
    <col min="10543" max="10543" width="9.6640625" style="71" customWidth="1"/>
    <col min="10544" max="10545" width="7.75" style="71" customWidth="1"/>
    <col min="10546" max="10546" width="6.83203125" style="71" customWidth="1"/>
    <col min="10547" max="10547" width="6.25" style="71" customWidth="1"/>
    <col min="10548" max="10548" width="7.6640625" style="71" customWidth="1"/>
    <col min="10549" max="10549" width="8.6640625" style="71" customWidth="1"/>
    <col min="10550" max="10552" width="8.33203125" style="71" customWidth="1"/>
    <col min="10553" max="10553" width="10" style="71" customWidth="1"/>
    <col min="10554" max="10555" width="8.75" style="71" customWidth="1"/>
    <col min="10556" max="10556" width="9.33203125" style="71" customWidth="1"/>
    <col min="10557" max="10560" width="8.6640625" style="71" customWidth="1"/>
    <col min="10561" max="10561" width="8.75" style="71" customWidth="1"/>
    <col min="10562" max="10562" width="9.5" style="71" customWidth="1"/>
    <col min="10563" max="10752" width="9" style="71"/>
    <col min="10753" max="10753" width="3" style="71" bestFit="1" customWidth="1"/>
    <col min="10754" max="10754" width="10" style="71" customWidth="1"/>
    <col min="10755" max="10755" width="8.1640625" style="71" customWidth="1"/>
    <col min="10756" max="10756" width="7.83203125" style="71" customWidth="1"/>
    <col min="10757" max="10760" width="8.1640625" style="71" customWidth="1"/>
    <col min="10761" max="10763" width="7.25" style="71" bestFit="1" customWidth="1"/>
    <col min="10764" max="10764" width="9.75" style="71" bestFit="1" customWidth="1"/>
    <col min="10765" max="10765" width="10" style="71" customWidth="1"/>
    <col min="10766" max="10772" width="11.33203125" style="71" customWidth="1"/>
    <col min="10773" max="10773" width="10" style="71" customWidth="1"/>
    <col min="10774" max="10774" width="10.5" style="71" customWidth="1"/>
    <col min="10775" max="10781" width="9.75" style="71" customWidth="1"/>
    <col min="10782" max="10782" width="10" style="71" customWidth="1"/>
    <col min="10783" max="10788" width="13.1640625" style="71" customWidth="1"/>
    <col min="10789" max="10789" width="10" style="71" customWidth="1"/>
    <col min="10790" max="10795" width="9.83203125" style="71" customWidth="1"/>
    <col min="10796" max="10798" width="10" style="71" customWidth="1"/>
    <col min="10799" max="10799" width="9.6640625" style="71" customWidth="1"/>
    <col min="10800" max="10801" width="7.75" style="71" customWidth="1"/>
    <col min="10802" max="10802" width="6.83203125" style="71" customWidth="1"/>
    <col min="10803" max="10803" width="6.25" style="71" customWidth="1"/>
    <col min="10804" max="10804" width="7.6640625" style="71" customWidth="1"/>
    <col min="10805" max="10805" width="8.6640625" style="71" customWidth="1"/>
    <col min="10806" max="10808" width="8.33203125" style="71" customWidth="1"/>
    <col min="10809" max="10809" width="10" style="71" customWidth="1"/>
    <col min="10810" max="10811" width="8.75" style="71" customWidth="1"/>
    <col min="10812" max="10812" width="9.33203125" style="71" customWidth="1"/>
    <col min="10813" max="10816" width="8.6640625" style="71" customWidth="1"/>
    <col min="10817" max="10817" width="8.75" style="71" customWidth="1"/>
    <col min="10818" max="10818" width="9.5" style="71" customWidth="1"/>
    <col min="10819" max="11008" width="9" style="71"/>
    <col min="11009" max="11009" width="3" style="71" bestFit="1" customWidth="1"/>
    <col min="11010" max="11010" width="10" style="71" customWidth="1"/>
    <col min="11011" max="11011" width="8.1640625" style="71" customWidth="1"/>
    <col min="11012" max="11012" width="7.83203125" style="71" customWidth="1"/>
    <col min="11013" max="11016" width="8.1640625" style="71" customWidth="1"/>
    <col min="11017" max="11019" width="7.25" style="71" bestFit="1" customWidth="1"/>
    <col min="11020" max="11020" width="9.75" style="71" bestFit="1" customWidth="1"/>
    <col min="11021" max="11021" width="10" style="71" customWidth="1"/>
    <col min="11022" max="11028" width="11.33203125" style="71" customWidth="1"/>
    <col min="11029" max="11029" width="10" style="71" customWidth="1"/>
    <col min="11030" max="11030" width="10.5" style="71" customWidth="1"/>
    <col min="11031" max="11037" width="9.75" style="71" customWidth="1"/>
    <col min="11038" max="11038" width="10" style="71" customWidth="1"/>
    <col min="11039" max="11044" width="13.1640625" style="71" customWidth="1"/>
    <col min="11045" max="11045" width="10" style="71" customWidth="1"/>
    <col min="11046" max="11051" width="9.83203125" style="71" customWidth="1"/>
    <col min="11052" max="11054" width="10" style="71" customWidth="1"/>
    <col min="11055" max="11055" width="9.6640625" style="71" customWidth="1"/>
    <col min="11056" max="11057" width="7.75" style="71" customWidth="1"/>
    <col min="11058" max="11058" width="6.83203125" style="71" customWidth="1"/>
    <col min="11059" max="11059" width="6.25" style="71" customWidth="1"/>
    <col min="11060" max="11060" width="7.6640625" style="71" customWidth="1"/>
    <col min="11061" max="11061" width="8.6640625" style="71" customWidth="1"/>
    <col min="11062" max="11064" width="8.33203125" style="71" customWidth="1"/>
    <col min="11065" max="11065" width="10" style="71" customWidth="1"/>
    <col min="11066" max="11067" width="8.75" style="71" customWidth="1"/>
    <col min="11068" max="11068" width="9.33203125" style="71" customWidth="1"/>
    <col min="11069" max="11072" width="8.6640625" style="71" customWidth="1"/>
    <col min="11073" max="11073" width="8.75" style="71" customWidth="1"/>
    <col min="11074" max="11074" width="9.5" style="71" customWidth="1"/>
    <col min="11075" max="11264" width="9" style="71"/>
    <col min="11265" max="11265" width="3" style="71" bestFit="1" customWidth="1"/>
    <col min="11266" max="11266" width="10" style="71" customWidth="1"/>
    <col min="11267" max="11267" width="8.1640625" style="71" customWidth="1"/>
    <col min="11268" max="11268" width="7.83203125" style="71" customWidth="1"/>
    <col min="11269" max="11272" width="8.1640625" style="71" customWidth="1"/>
    <col min="11273" max="11275" width="7.25" style="71" bestFit="1" customWidth="1"/>
    <col min="11276" max="11276" width="9.75" style="71" bestFit="1" customWidth="1"/>
    <col min="11277" max="11277" width="10" style="71" customWidth="1"/>
    <col min="11278" max="11284" width="11.33203125" style="71" customWidth="1"/>
    <col min="11285" max="11285" width="10" style="71" customWidth="1"/>
    <col min="11286" max="11286" width="10.5" style="71" customWidth="1"/>
    <col min="11287" max="11293" width="9.75" style="71" customWidth="1"/>
    <col min="11294" max="11294" width="10" style="71" customWidth="1"/>
    <col min="11295" max="11300" width="13.1640625" style="71" customWidth="1"/>
    <col min="11301" max="11301" width="10" style="71" customWidth="1"/>
    <col min="11302" max="11307" width="9.83203125" style="71" customWidth="1"/>
    <col min="11308" max="11310" width="10" style="71" customWidth="1"/>
    <col min="11311" max="11311" width="9.6640625" style="71" customWidth="1"/>
    <col min="11312" max="11313" width="7.75" style="71" customWidth="1"/>
    <col min="11314" max="11314" width="6.83203125" style="71" customWidth="1"/>
    <col min="11315" max="11315" width="6.25" style="71" customWidth="1"/>
    <col min="11316" max="11316" width="7.6640625" style="71" customWidth="1"/>
    <col min="11317" max="11317" width="8.6640625" style="71" customWidth="1"/>
    <col min="11318" max="11320" width="8.33203125" style="71" customWidth="1"/>
    <col min="11321" max="11321" width="10" style="71" customWidth="1"/>
    <col min="11322" max="11323" width="8.75" style="71" customWidth="1"/>
    <col min="11324" max="11324" width="9.33203125" style="71" customWidth="1"/>
    <col min="11325" max="11328" width="8.6640625" style="71" customWidth="1"/>
    <col min="11329" max="11329" width="8.75" style="71" customWidth="1"/>
    <col min="11330" max="11330" width="9.5" style="71" customWidth="1"/>
    <col min="11331" max="11520" width="9" style="71"/>
    <col min="11521" max="11521" width="3" style="71" bestFit="1" customWidth="1"/>
    <col min="11522" max="11522" width="10" style="71" customWidth="1"/>
    <col min="11523" max="11523" width="8.1640625" style="71" customWidth="1"/>
    <col min="11524" max="11524" width="7.83203125" style="71" customWidth="1"/>
    <col min="11525" max="11528" width="8.1640625" style="71" customWidth="1"/>
    <col min="11529" max="11531" width="7.25" style="71" bestFit="1" customWidth="1"/>
    <col min="11532" max="11532" width="9.75" style="71" bestFit="1" customWidth="1"/>
    <col min="11533" max="11533" width="10" style="71" customWidth="1"/>
    <col min="11534" max="11540" width="11.33203125" style="71" customWidth="1"/>
    <col min="11541" max="11541" width="10" style="71" customWidth="1"/>
    <col min="11542" max="11542" width="10.5" style="71" customWidth="1"/>
    <col min="11543" max="11549" width="9.75" style="71" customWidth="1"/>
    <col min="11550" max="11550" width="10" style="71" customWidth="1"/>
    <col min="11551" max="11556" width="13.1640625" style="71" customWidth="1"/>
    <col min="11557" max="11557" width="10" style="71" customWidth="1"/>
    <col min="11558" max="11563" width="9.83203125" style="71" customWidth="1"/>
    <col min="11564" max="11566" width="10" style="71" customWidth="1"/>
    <col min="11567" max="11567" width="9.6640625" style="71" customWidth="1"/>
    <col min="11568" max="11569" width="7.75" style="71" customWidth="1"/>
    <col min="11570" max="11570" width="6.83203125" style="71" customWidth="1"/>
    <col min="11571" max="11571" width="6.25" style="71" customWidth="1"/>
    <col min="11572" max="11572" width="7.6640625" style="71" customWidth="1"/>
    <col min="11573" max="11573" width="8.6640625" style="71" customWidth="1"/>
    <col min="11574" max="11576" width="8.33203125" style="71" customWidth="1"/>
    <col min="11577" max="11577" width="10" style="71" customWidth="1"/>
    <col min="11578" max="11579" width="8.75" style="71" customWidth="1"/>
    <col min="11580" max="11580" width="9.33203125" style="71" customWidth="1"/>
    <col min="11581" max="11584" width="8.6640625" style="71" customWidth="1"/>
    <col min="11585" max="11585" width="8.75" style="71" customWidth="1"/>
    <col min="11586" max="11586" width="9.5" style="71" customWidth="1"/>
    <col min="11587" max="11776" width="9" style="71"/>
    <col min="11777" max="11777" width="3" style="71" bestFit="1" customWidth="1"/>
    <col min="11778" max="11778" width="10" style="71" customWidth="1"/>
    <col min="11779" max="11779" width="8.1640625" style="71" customWidth="1"/>
    <col min="11780" max="11780" width="7.83203125" style="71" customWidth="1"/>
    <col min="11781" max="11784" width="8.1640625" style="71" customWidth="1"/>
    <col min="11785" max="11787" width="7.25" style="71" bestFit="1" customWidth="1"/>
    <col min="11788" max="11788" width="9.75" style="71" bestFit="1" customWidth="1"/>
    <col min="11789" max="11789" width="10" style="71" customWidth="1"/>
    <col min="11790" max="11796" width="11.33203125" style="71" customWidth="1"/>
    <col min="11797" max="11797" width="10" style="71" customWidth="1"/>
    <col min="11798" max="11798" width="10.5" style="71" customWidth="1"/>
    <col min="11799" max="11805" width="9.75" style="71" customWidth="1"/>
    <col min="11806" max="11806" width="10" style="71" customWidth="1"/>
    <col min="11807" max="11812" width="13.1640625" style="71" customWidth="1"/>
    <col min="11813" max="11813" width="10" style="71" customWidth="1"/>
    <col min="11814" max="11819" width="9.83203125" style="71" customWidth="1"/>
    <col min="11820" max="11822" width="10" style="71" customWidth="1"/>
    <col min="11823" max="11823" width="9.6640625" style="71" customWidth="1"/>
    <col min="11824" max="11825" width="7.75" style="71" customWidth="1"/>
    <col min="11826" max="11826" width="6.83203125" style="71" customWidth="1"/>
    <col min="11827" max="11827" width="6.25" style="71" customWidth="1"/>
    <col min="11828" max="11828" width="7.6640625" style="71" customWidth="1"/>
    <col min="11829" max="11829" width="8.6640625" style="71" customWidth="1"/>
    <col min="11830" max="11832" width="8.33203125" style="71" customWidth="1"/>
    <col min="11833" max="11833" width="10" style="71" customWidth="1"/>
    <col min="11834" max="11835" width="8.75" style="71" customWidth="1"/>
    <col min="11836" max="11836" width="9.33203125" style="71" customWidth="1"/>
    <col min="11837" max="11840" width="8.6640625" style="71" customWidth="1"/>
    <col min="11841" max="11841" width="8.75" style="71" customWidth="1"/>
    <col min="11842" max="11842" width="9.5" style="71" customWidth="1"/>
    <col min="11843" max="12032" width="9" style="71"/>
    <col min="12033" max="12033" width="3" style="71" bestFit="1" customWidth="1"/>
    <col min="12034" max="12034" width="10" style="71" customWidth="1"/>
    <col min="12035" max="12035" width="8.1640625" style="71" customWidth="1"/>
    <col min="12036" max="12036" width="7.83203125" style="71" customWidth="1"/>
    <col min="12037" max="12040" width="8.1640625" style="71" customWidth="1"/>
    <col min="12041" max="12043" width="7.25" style="71" bestFit="1" customWidth="1"/>
    <col min="12044" max="12044" width="9.75" style="71" bestFit="1" customWidth="1"/>
    <col min="12045" max="12045" width="10" style="71" customWidth="1"/>
    <col min="12046" max="12052" width="11.33203125" style="71" customWidth="1"/>
    <col min="12053" max="12053" width="10" style="71" customWidth="1"/>
    <col min="12054" max="12054" width="10.5" style="71" customWidth="1"/>
    <col min="12055" max="12061" width="9.75" style="71" customWidth="1"/>
    <col min="12062" max="12062" width="10" style="71" customWidth="1"/>
    <col min="12063" max="12068" width="13.1640625" style="71" customWidth="1"/>
    <col min="12069" max="12069" width="10" style="71" customWidth="1"/>
    <col min="12070" max="12075" width="9.83203125" style="71" customWidth="1"/>
    <col min="12076" max="12078" width="10" style="71" customWidth="1"/>
    <col min="12079" max="12079" width="9.6640625" style="71" customWidth="1"/>
    <col min="12080" max="12081" width="7.75" style="71" customWidth="1"/>
    <col min="12082" max="12082" width="6.83203125" style="71" customWidth="1"/>
    <col min="12083" max="12083" width="6.25" style="71" customWidth="1"/>
    <col min="12084" max="12084" width="7.6640625" style="71" customWidth="1"/>
    <col min="12085" max="12085" width="8.6640625" style="71" customWidth="1"/>
    <col min="12086" max="12088" width="8.33203125" style="71" customWidth="1"/>
    <col min="12089" max="12089" width="10" style="71" customWidth="1"/>
    <col min="12090" max="12091" width="8.75" style="71" customWidth="1"/>
    <col min="12092" max="12092" width="9.33203125" style="71" customWidth="1"/>
    <col min="12093" max="12096" width="8.6640625" style="71" customWidth="1"/>
    <col min="12097" max="12097" width="8.75" style="71" customWidth="1"/>
    <col min="12098" max="12098" width="9.5" style="71" customWidth="1"/>
    <col min="12099" max="12288" width="9" style="71"/>
    <col min="12289" max="12289" width="3" style="71" bestFit="1" customWidth="1"/>
    <col min="12290" max="12290" width="10" style="71" customWidth="1"/>
    <col min="12291" max="12291" width="8.1640625" style="71" customWidth="1"/>
    <col min="12292" max="12292" width="7.83203125" style="71" customWidth="1"/>
    <col min="12293" max="12296" width="8.1640625" style="71" customWidth="1"/>
    <col min="12297" max="12299" width="7.25" style="71" bestFit="1" customWidth="1"/>
    <col min="12300" max="12300" width="9.75" style="71" bestFit="1" customWidth="1"/>
    <col min="12301" max="12301" width="10" style="71" customWidth="1"/>
    <col min="12302" max="12308" width="11.33203125" style="71" customWidth="1"/>
    <col min="12309" max="12309" width="10" style="71" customWidth="1"/>
    <col min="12310" max="12310" width="10.5" style="71" customWidth="1"/>
    <col min="12311" max="12317" width="9.75" style="71" customWidth="1"/>
    <col min="12318" max="12318" width="10" style="71" customWidth="1"/>
    <col min="12319" max="12324" width="13.1640625" style="71" customWidth="1"/>
    <col min="12325" max="12325" width="10" style="71" customWidth="1"/>
    <col min="12326" max="12331" width="9.83203125" style="71" customWidth="1"/>
    <col min="12332" max="12334" width="10" style="71" customWidth="1"/>
    <col min="12335" max="12335" width="9.6640625" style="71" customWidth="1"/>
    <col min="12336" max="12337" width="7.75" style="71" customWidth="1"/>
    <col min="12338" max="12338" width="6.83203125" style="71" customWidth="1"/>
    <col min="12339" max="12339" width="6.25" style="71" customWidth="1"/>
    <col min="12340" max="12340" width="7.6640625" style="71" customWidth="1"/>
    <col min="12341" max="12341" width="8.6640625" style="71" customWidth="1"/>
    <col min="12342" max="12344" width="8.33203125" style="71" customWidth="1"/>
    <col min="12345" max="12345" width="10" style="71" customWidth="1"/>
    <col min="12346" max="12347" width="8.75" style="71" customWidth="1"/>
    <col min="12348" max="12348" width="9.33203125" style="71" customWidth="1"/>
    <col min="12349" max="12352" width="8.6640625" style="71" customWidth="1"/>
    <col min="12353" max="12353" width="8.75" style="71" customWidth="1"/>
    <col min="12354" max="12354" width="9.5" style="71" customWidth="1"/>
    <col min="12355" max="12544" width="9" style="71"/>
    <col min="12545" max="12545" width="3" style="71" bestFit="1" customWidth="1"/>
    <col min="12546" max="12546" width="10" style="71" customWidth="1"/>
    <col min="12547" max="12547" width="8.1640625" style="71" customWidth="1"/>
    <col min="12548" max="12548" width="7.83203125" style="71" customWidth="1"/>
    <col min="12549" max="12552" width="8.1640625" style="71" customWidth="1"/>
    <col min="12553" max="12555" width="7.25" style="71" bestFit="1" customWidth="1"/>
    <col min="12556" max="12556" width="9.75" style="71" bestFit="1" customWidth="1"/>
    <col min="12557" max="12557" width="10" style="71" customWidth="1"/>
    <col min="12558" max="12564" width="11.33203125" style="71" customWidth="1"/>
    <col min="12565" max="12565" width="10" style="71" customWidth="1"/>
    <col min="12566" max="12566" width="10.5" style="71" customWidth="1"/>
    <col min="12567" max="12573" width="9.75" style="71" customWidth="1"/>
    <col min="12574" max="12574" width="10" style="71" customWidth="1"/>
    <col min="12575" max="12580" width="13.1640625" style="71" customWidth="1"/>
    <col min="12581" max="12581" width="10" style="71" customWidth="1"/>
    <col min="12582" max="12587" width="9.83203125" style="71" customWidth="1"/>
    <col min="12588" max="12590" width="10" style="71" customWidth="1"/>
    <col min="12591" max="12591" width="9.6640625" style="71" customWidth="1"/>
    <col min="12592" max="12593" width="7.75" style="71" customWidth="1"/>
    <col min="12594" max="12594" width="6.83203125" style="71" customWidth="1"/>
    <col min="12595" max="12595" width="6.25" style="71" customWidth="1"/>
    <col min="12596" max="12596" width="7.6640625" style="71" customWidth="1"/>
    <col min="12597" max="12597" width="8.6640625" style="71" customWidth="1"/>
    <col min="12598" max="12600" width="8.33203125" style="71" customWidth="1"/>
    <col min="12601" max="12601" width="10" style="71" customWidth="1"/>
    <col min="12602" max="12603" width="8.75" style="71" customWidth="1"/>
    <col min="12604" max="12604" width="9.33203125" style="71" customWidth="1"/>
    <col min="12605" max="12608" width="8.6640625" style="71" customWidth="1"/>
    <col min="12609" max="12609" width="8.75" style="71" customWidth="1"/>
    <col min="12610" max="12610" width="9.5" style="71" customWidth="1"/>
    <col min="12611" max="12800" width="9" style="71"/>
    <col min="12801" max="12801" width="3" style="71" bestFit="1" customWidth="1"/>
    <col min="12802" max="12802" width="10" style="71" customWidth="1"/>
    <col min="12803" max="12803" width="8.1640625" style="71" customWidth="1"/>
    <col min="12804" max="12804" width="7.83203125" style="71" customWidth="1"/>
    <col min="12805" max="12808" width="8.1640625" style="71" customWidth="1"/>
    <col min="12809" max="12811" width="7.25" style="71" bestFit="1" customWidth="1"/>
    <col min="12812" max="12812" width="9.75" style="71" bestFit="1" customWidth="1"/>
    <col min="12813" max="12813" width="10" style="71" customWidth="1"/>
    <col min="12814" max="12820" width="11.33203125" style="71" customWidth="1"/>
    <col min="12821" max="12821" width="10" style="71" customWidth="1"/>
    <col min="12822" max="12822" width="10.5" style="71" customWidth="1"/>
    <col min="12823" max="12829" width="9.75" style="71" customWidth="1"/>
    <col min="12830" max="12830" width="10" style="71" customWidth="1"/>
    <col min="12831" max="12836" width="13.1640625" style="71" customWidth="1"/>
    <col min="12837" max="12837" width="10" style="71" customWidth="1"/>
    <col min="12838" max="12843" width="9.83203125" style="71" customWidth="1"/>
    <col min="12844" max="12846" width="10" style="71" customWidth="1"/>
    <col min="12847" max="12847" width="9.6640625" style="71" customWidth="1"/>
    <col min="12848" max="12849" width="7.75" style="71" customWidth="1"/>
    <col min="12850" max="12850" width="6.83203125" style="71" customWidth="1"/>
    <col min="12851" max="12851" width="6.25" style="71" customWidth="1"/>
    <col min="12852" max="12852" width="7.6640625" style="71" customWidth="1"/>
    <col min="12853" max="12853" width="8.6640625" style="71" customWidth="1"/>
    <col min="12854" max="12856" width="8.33203125" style="71" customWidth="1"/>
    <col min="12857" max="12857" width="10" style="71" customWidth="1"/>
    <col min="12858" max="12859" width="8.75" style="71" customWidth="1"/>
    <col min="12860" max="12860" width="9.33203125" style="71" customWidth="1"/>
    <col min="12861" max="12864" width="8.6640625" style="71" customWidth="1"/>
    <col min="12865" max="12865" width="8.75" style="71" customWidth="1"/>
    <col min="12866" max="12866" width="9.5" style="71" customWidth="1"/>
    <col min="12867" max="13056" width="9" style="71"/>
    <col min="13057" max="13057" width="3" style="71" bestFit="1" customWidth="1"/>
    <col min="13058" max="13058" width="10" style="71" customWidth="1"/>
    <col min="13059" max="13059" width="8.1640625" style="71" customWidth="1"/>
    <col min="13060" max="13060" width="7.83203125" style="71" customWidth="1"/>
    <col min="13061" max="13064" width="8.1640625" style="71" customWidth="1"/>
    <col min="13065" max="13067" width="7.25" style="71" bestFit="1" customWidth="1"/>
    <col min="13068" max="13068" width="9.75" style="71" bestFit="1" customWidth="1"/>
    <col min="13069" max="13069" width="10" style="71" customWidth="1"/>
    <col min="13070" max="13076" width="11.33203125" style="71" customWidth="1"/>
    <col min="13077" max="13077" width="10" style="71" customWidth="1"/>
    <col min="13078" max="13078" width="10.5" style="71" customWidth="1"/>
    <col min="13079" max="13085" width="9.75" style="71" customWidth="1"/>
    <col min="13086" max="13086" width="10" style="71" customWidth="1"/>
    <col min="13087" max="13092" width="13.1640625" style="71" customWidth="1"/>
    <col min="13093" max="13093" width="10" style="71" customWidth="1"/>
    <col min="13094" max="13099" width="9.83203125" style="71" customWidth="1"/>
    <col min="13100" max="13102" width="10" style="71" customWidth="1"/>
    <col min="13103" max="13103" width="9.6640625" style="71" customWidth="1"/>
    <col min="13104" max="13105" width="7.75" style="71" customWidth="1"/>
    <col min="13106" max="13106" width="6.83203125" style="71" customWidth="1"/>
    <col min="13107" max="13107" width="6.25" style="71" customWidth="1"/>
    <col min="13108" max="13108" width="7.6640625" style="71" customWidth="1"/>
    <col min="13109" max="13109" width="8.6640625" style="71" customWidth="1"/>
    <col min="13110" max="13112" width="8.33203125" style="71" customWidth="1"/>
    <col min="13113" max="13113" width="10" style="71" customWidth="1"/>
    <col min="13114" max="13115" width="8.75" style="71" customWidth="1"/>
    <col min="13116" max="13116" width="9.33203125" style="71" customWidth="1"/>
    <col min="13117" max="13120" width="8.6640625" style="71" customWidth="1"/>
    <col min="13121" max="13121" width="8.75" style="71" customWidth="1"/>
    <col min="13122" max="13122" width="9.5" style="71" customWidth="1"/>
    <col min="13123" max="13312" width="9" style="71"/>
    <col min="13313" max="13313" width="3" style="71" bestFit="1" customWidth="1"/>
    <col min="13314" max="13314" width="10" style="71" customWidth="1"/>
    <col min="13315" max="13315" width="8.1640625" style="71" customWidth="1"/>
    <col min="13316" max="13316" width="7.83203125" style="71" customWidth="1"/>
    <col min="13317" max="13320" width="8.1640625" style="71" customWidth="1"/>
    <col min="13321" max="13323" width="7.25" style="71" bestFit="1" customWidth="1"/>
    <col min="13324" max="13324" width="9.75" style="71" bestFit="1" customWidth="1"/>
    <col min="13325" max="13325" width="10" style="71" customWidth="1"/>
    <col min="13326" max="13332" width="11.33203125" style="71" customWidth="1"/>
    <col min="13333" max="13333" width="10" style="71" customWidth="1"/>
    <col min="13334" max="13334" width="10.5" style="71" customWidth="1"/>
    <col min="13335" max="13341" width="9.75" style="71" customWidth="1"/>
    <col min="13342" max="13342" width="10" style="71" customWidth="1"/>
    <col min="13343" max="13348" width="13.1640625" style="71" customWidth="1"/>
    <col min="13349" max="13349" width="10" style="71" customWidth="1"/>
    <col min="13350" max="13355" width="9.83203125" style="71" customWidth="1"/>
    <col min="13356" max="13358" width="10" style="71" customWidth="1"/>
    <col min="13359" max="13359" width="9.6640625" style="71" customWidth="1"/>
    <col min="13360" max="13361" width="7.75" style="71" customWidth="1"/>
    <col min="13362" max="13362" width="6.83203125" style="71" customWidth="1"/>
    <col min="13363" max="13363" width="6.25" style="71" customWidth="1"/>
    <col min="13364" max="13364" width="7.6640625" style="71" customWidth="1"/>
    <col min="13365" max="13365" width="8.6640625" style="71" customWidth="1"/>
    <col min="13366" max="13368" width="8.33203125" style="71" customWidth="1"/>
    <col min="13369" max="13369" width="10" style="71" customWidth="1"/>
    <col min="13370" max="13371" width="8.75" style="71" customWidth="1"/>
    <col min="13372" max="13372" width="9.33203125" style="71" customWidth="1"/>
    <col min="13373" max="13376" width="8.6640625" style="71" customWidth="1"/>
    <col min="13377" max="13377" width="8.75" style="71" customWidth="1"/>
    <col min="13378" max="13378" width="9.5" style="71" customWidth="1"/>
    <col min="13379" max="13568" width="9" style="71"/>
    <col min="13569" max="13569" width="3" style="71" bestFit="1" customWidth="1"/>
    <col min="13570" max="13570" width="10" style="71" customWidth="1"/>
    <col min="13571" max="13571" width="8.1640625" style="71" customWidth="1"/>
    <col min="13572" max="13572" width="7.83203125" style="71" customWidth="1"/>
    <col min="13573" max="13576" width="8.1640625" style="71" customWidth="1"/>
    <col min="13577" max="13579" width="7.25" style="71" bestFit="1" customWidth="1"/>
    <col min="13580" max="13580" width="9.75" style="71" bestFit="1" customWidth="1"/>
    <col min="13581" max="13581" width="10" style="71" customWidth="1"/>
    <col min="13582" max="13588" width="11.33203125" style="71" customWidth="1"/>
    <col min="13589" max="13589" width="10" style="71" customWidth="1"/>
    <col min="13590" max="13590" width="10.5" style="71" customWidth="1"/>
    <col min="13591" max="13597" width="9.75" style="71" customWidth="1"/>
    <col min="13598" max="13598" width="10" style="71" customWidth="1"/>
    <col min="13599" max="13604" width="13.1640625" style="71" customWidth="1"/>
    <col min="13605" max="13605" width="10" style="71" customWidth="1"/>
    <col min="13606" max="13611" width="9.83203125" style="71" customWidth="1"/>
    <col min="13612" max="13614" width="10" style="71" customWidth="1"/>
    <col min="13615" max="13615" width="9.6640625" style="71" customWidth="1"/>
    <col min="13616" max="13617" width="7.75" style="71" customWidth="1"/>
    <col min="13618" max="13618" width="6.83203125" style="71" customWidth="1"/>
    <col min="13619" max="13619" width="6.25" style="71" customWidth="1"/>
    <col min="13620" max="13620" width="7.6640625" style="71" customWidth="1"/>
    <col min="13621" max="13621" width="8.6640625" style="71" customWidth="1"/>
    <col min="13622" max="13624" width="8.33203125" style="71" customWidth="1"/>
    <col min="13625" max="13625" width="10" style="71" customWidth="1"/>
    <col min="13626" max="13627" width="8.75" style="71" customWidth="1"/>
    <col min="13628" max="13628" width="9.33203125" style="71" customWidth="1"/>
    <col min="13629" max="13632" width="8.6640625" style="71" customWidth="1"/>
    <col min="13633" max="13633" width="8.75" style="71" customWidth="1"/>
    <col min="13634" max="13634" width="9.5" style="71" customWidth="1"/>
    <col min="13635" max="13824" width="9" style="71"/>
    <col min="13825" max="13825" width="3" style="71" bestFit="1" customWidth="1"/>
    <col min="13826" max="13826" width="10" style="71" customWidth="1"/>
    <col min="13827" max="13827" width="8.1640625" style="71" customWidth="1"/>
    <col min="13828" max="13828" width="7.83203125" style="71" customWidth="1"/>
    <col min="13829" max="13832" width="8.1640625" style="71" customWidth="1"/>
    <col min="13833" max="13835" width="7.25" style="71" bestFit="1" customWidth="1"/>
    <col min="13836" max="13836" width="9.75" style="71" bestFit="1" customWidth="1"/>
    <col min="13837" max="13837" width="10" style="71" customWidth="1"/>
    <col min="13838" max="13844" width="11.33203125" style="71" customWidth="1"/>
    <col min="13845" max="13845" width="10" style="71" customWidth="1"/>
    <col min="13846" max="13846" width="10.5" style="71" customWidth="1"/>
    <col min="13847" max="13853" width="9.75" style="71" customWidth="1"/>
    <col min="13854" max="13854" width="10" style="71" customWidth="1"/>
    <col min="13855" max="13860" width="13.1640625" style="71" customWidth="1"/>
    <col min="13861" max="13861" width="10" style="71" customWidth="1"/>
    <col min="13862" max="13867" width="9.83203125" style="71" customWidth="1"/>
    <col min="13868" max="13870" width="10" style="71" customWidth="1"/>
    <col min="13871" max="13871" width="9.6640625" style="71" customWidth="1"/>
    <col min="13872" max="13873" width="7.75" style="71" customWidth="1"/>
    <col min="13874" max="13874" width="6.83203125" style="71" customWidth="1"/>
    <col min="13875" max="13875" width="6.25" style="71" customWidth="1"/>
    <col min="13876" max="13876" width="7.6640625" style="71" customWidth="1"/>
    <col min="13877" max="13877" width="8.6640625" style="71" customWidth="1"/>
    <col min="13878" max="13880" width="8.33203125" style="71" customWidth="1"/>
    <col min="13881" max="13881" width="10" style="71" customWidth="1"/>
    <col min="13882" max="13883" width="8.75" style="71" customWidth="1"/>
    <col min="13884" max="13884" width="9.33203125" style="71" customWidth="1"/>
    <col min="13885" max="13888" width="8.6640625" style="71" customWidth="1"/>
    <col min="13889" max="13889" width="8.75" style="71" customWidth="1"/>
    <col min="13890" max="13890" width="9.5" style="71" customWidth="1"/>
    <col min="13891" max="14080" width="9" style="71"/>
    <col min="14081" max="14081" width="3" style="71" bestFit="1" customWidth="1"/>
    <col min="14082" max="14082" width="10" style="71" customWidth="1"/>
    <col min="14083" max="14083" width="8.1640625" style="71" customWidth="1"/>
    <col min="14084" max="14084" width="7.83203125" style="71" customWidth="1"/>
    <col min="14085" max="14088" width="8.1640625" style="71" customWidth="1"/>
    <col min="14089" max="14091" width="7.25" style="71" bestFit="1" customWidth="1"/>
    <col min="14092" max="14092" width="9.75" style="71" bestFit="1" customWidth="1"/>
    <col min="14093" max="14093" width="10" style="71" customWidth="1"/>
    <col min="14094" max="14100" width="11.33203125" style="71" customWidth="1"/>
    <col min="14101" max="14101" width="10" style="71" customWidth="1"/>
    <col min="14102" max="14102" width="10.5" style="71" customWidth="1"/>
    <col min="14103" max="14109" width="9.75" style="71" customWidth="1"/>
    <col min="14110" max="14110" width="10" style="71" customWidth="1"/>
    <col min="14111" max="14116" width="13.1640625" style="71" customWidth="1"/>
    <col min="14117" max="14117" width="10" style="71" customWidth="1"/>
    <col min="14118" max="14123" width="9.83203125" style="71" customWidth="1"/>
    <col min="14124" max="14126" width="10" style="71" customWidth="1"/>
    <col min="14127" max="14127" width="9.6640625" style="71" customWidth="1"/>
    <col min="14128" max="14129" width="7.75" style="71" customWidth="1"/>
    <col min="14130" max="14130" width="6.83203125" style="71" customWidth="1"/>
    <col min="14131" max="14131" width="6.25" style="71" customWidth="1"/>
    <col min="14132" max="14132" width="7.6640625" style="71" customWidth="1"/>
    <col min="14133" max="14133" width="8.6640625" style="71" customWidth="1"/>
    <col min="14134" max="14136" width="8.33203125" style="71" customWidth="1"/>
    <col min="14137" max="14137" width="10" style="71" customWidth="1"/>
    <col min="14138" max="14139" width="8.75" style="71" customWidth="1"/>
    <col min="14140" max="14140" width="9.33203125" style="71" customWidth="1"/>
    <col min="14141" max="14144" width="8.6640625" style="71" customWidth="1"/>
    <col min="14145" max="14145" width="8.75" style="71" customWidth="1"/>
    <col min="14146" max="14146" width="9.5" style="71" customWidth="1"/>
    <col min="14147" max="14336" width="9" style="71"/>
    <col min="14337" max="14337" width="3" style="71" bestFit="1" customWidth="1"/>
    <col min="14338" max="14338" width="10" style="71" customWidth="1"/>
    <col min="14339" max="14339" width="8.1640625" style="71" customWidth="1"/>
    <col min="14340" max="14340" width="7.83203125" style="71" customWidth="1"/>
    <col min="14341" max="14344" width="8.1640625" style="71" customWidth="1"/>
    <col min="14345" max="14347" width="7.25" style="71" bestFit="1" customWidth="1"/>
    <col min="14348" max="14348" width="9.75" style="71" bestFit="1" customWidth="1"/>
    <col min="14349" max="14349" width="10" style="71" customWidth="1"/>
    <col min="14350" max="14356" width="11.33203125" style="71" customWidth="1"/>
    <col min="14357" max="14357" width="10" style="71" customWidth="1"/>
    <col min="14358" max="14358" width="10.5" style="71" customWidth="1"/>
    <col min="14359" max="14365" width="9.75" style="71" customWidth="1"/>
    <col min="14366" max="14366" width="10" style="71" customWidth="1"/>
    <col min="14367" max="14372" width="13.1640625" style="71" customWidth="1"/>
    <col min="14373" max="14373" width="10" style="71" customWidth="1"/>
    <col min="14374" max="14379" width="9.83203125" style="71" customWidth="1"/>
    <col min="14380" max="14382" width="10" style="71" customWidth="1"/>
    <col min="14383" max="14383" width="9.6640625" style="71" customWidth="1"/>
    <col min="14384" max="14385" width="7.75" style="71" customWidth="1"/>
    <col min="14386" max="14386" width="6.83203125" style="71" customWidth="1"/>
    <col min="14387" max="14387" width="6.25" style="71" customWidth="1"/>
    <col min="14388" max="14388" width="7.6640625" style="71" customWidth="1"/>
    <col min="14389" max="14389" width="8.6640625" style="71" customWidth="1"/>
    <col min="14390" max="14392" width="8.33203125" style="71" customWidth="1"/>
    <col min="14393" max="14393" width="10" style="71" customWidth="1"/>
    <col min="14394" max="14395" width="8.75" style="71" customWidth="1"/>
    <col min="14396" max="14396" width="9.33203125" style="71" customWidth="1"/>
    <col min="14397" max="14400" width="8.6640625" style="71" customWidth="1"/>
    <col min="14401" max="14401" width="8.75" style="71" customWidth="1"/>
    <col min="14402" max="14402" width="9.5" style="71" customWidth="1"/>
    <col min="14403" max="14592" width="9" style="71"/>
    <col min="14593" max="14593" width="3" style="71" bestFit="1" customWidth="1"/>
    <col min="14594" max="14594" width="10" style="71" customWidth="1"/>
    <col min="14595" max="14595" width="8.1640625" style="71" customWidth="1"/>
    <col min="14596" max="14596" width="7.83203125" style="71" customWidth="1"/>
    <col min="14597" max="14600" width="8.1640625" style="71" customWidth="1"/>
    <col min="14601" max="14603" width="7.25" style="71" bestFit="1" customWidth="1"/>
    <col min="14604" max="14604" width="9.75" style="71" bestFit="1" customWidth="1"/>
    <col min="14605" max="14605" width="10" style="71" customWidth="1"/>
    <col min="14606" max="14612" width="11.33203125" style="71" customWidth="1"/>
    <col min="14613" max="14613" width="10" style="71" customWidth="1"/>
    <col min="14614" max="14614" width="10.5" style="71" customWidth="1"/>
    <col min="14615" max="14621" width="9.75" style="71" customWidth="1"/>
    <col min="14622" max="14622" width="10" style="71" customWidth="1"/>
    <col min="14623" max="14628" width="13.1640625" style="71" customWidth="1"/>
    <col min="14629" max="14629" width="10" style="71" customWidth="1"/>
    <col min="14630" max="14635" width="9.83203125" style="71" customWidth="1"/>
    <col min="14636" max="14638" width="10" style="71" customWidth="1"/>
    <col min="14639" max="14639" width="9.6640625" style="71" customWidth="1"/>
    <col min="14640" max="14641" width="7.75" style="71" customWidth="1"/>
    <col min="14642" max="14642" width="6.83203125" style="71" customWidth="1"/>
    <col min="14643" max="14643" width="6.25" style="71" customWidth="1"/>
    <col min="14644" max="14644" width="7.6640625" style="71" customWidth="1"/>
    <col min="14645" max="14645" width="8.6640625" style="71" customWidth="1"/>
    <col min="14646" max="14648" width="8.33203125" style="71" customWidth="1"/>
    <col min="14649" max="14649" width="10" style="71" customWidth="1"/>
    <col min="14650" max="14651" width="8.75" style="71" customWidth="1"/>
    <col min="14652" max="14652" width="9.33203125" style="71" customWidth="1"/>
    <col min="14653" max="14656" width="8.6640625" style="71" customWidth="1"/>
    <col min="14657" max="14657" width="8.75" style="71" customWidth="1"/>
    <col min="14658" max="14658" width="9.5" style="71" customWidth="1"/>
    <col min="14659" max="14848" width="9" style="71"/>
    <col min="14849" max="14849" width="3" style="71" bestFit="1" customWidth="1"/>
    <col min="14850" max="14850" width="10" style="71" customWidth="1"/>
    <col min="14851" max="14851" width="8.1640625" style="71" customWidth="1"/>
    <col min="14852" max="14852" width="7.83203125" style="71" customWidth="1"/>
    <col min="14853" max="14856" width="8.1640625" style="71" customWidth="1"/>
    <col min="14857" max="14859" width="7.25" style="71" bestFit="1" customWidth="1"/>
    <col min="14860" max="14860" width="9.75" style="71" bestFit="1" customWidth="1"/>
    <col min="14861" max="14861" width="10" style="71" customWidth="1"/>
    <col min="14862" max="14868" width="11.33203125" style="71" customWidth="1"/>
    <col min="14869" max="14869" width="10" style="71" customWidth="1"/>
    <col min="14870" max="14870" width="10.5" style="71" customWidth="1"/>
    <col min="14871" max="14877" width="9.75" style="71" customWidth="1"/>
    <col min="14878" max="14878" width="10" style="71" customWidth="1"/>
    <col min="14879" max="14884" width="13.1640625" style="71" customWidth="1"/>
    <col min="14885" max="14885" width="10" style="71" customWidth="1"/>
    <col min="14886" max="14891" width="9.83203125" style="71" customWidth="1"/>
    <col min="14892" max="14894" width="10" style="71" customWidth="1"/>
    <col min="14895" max="14895" width="9.6640625" style="71" customWidth="1"/>
    <col min="14896" max="14897" width="7.75" style="71" customWidth="1"/>
    <col min="14898" max="14898" width="6.83203125" style="71" customWidth="1"/>
    <col min="14899" max="14899" width="6.25" style="71" customWidth="1"/>
    <col min="14900" max="14900" width="7.6640625" style="71" customWidth="1"/>
    <col min="14901" max="14901" width="8.6640625" style="71" customWidth="1"/>
    <col min="14902" max="14904" width="8.33203125" style="71" customWidth="1"/>
    <col min="14905" max="14905" width="10" style="71" customWidth="1"/>
    <col min="14906" max="14907" width="8.75" style="71" customWidth="1"/>
    <col min="14908" max="14908" width="9.33203125" style="71" customWidth="1"/>
    <col min="14909" max="14912" width="8.6640625" style="71" customWidth="1"/>
    <col min="14913" max="14913" width="8.75" style="71" customWidth="1"/>
    <col min="14914" max="14914" width="9.5" style="71" customWidth="1"/>
    <col min="14915" max="15104" width="9" style="71"/>
    <col min="15105" max="15105" width="3" style="71" bestFit="1" customWidth="1"/>
    <col min="15106" max="15106" width="10" style="71" customWidth="1"/>
    <col min="15107" max="15107" width="8.1640625" style="71" customWidth="1"/>
    <col min="15108" max="15108" width="7.83203125" style="71" customWidth="1"/>
    <col min="15109" max="15112" width="8.1640625" style="71" customWidth="1"/>
    <col min="15113" max="15115" width="7.25" style="71" bestFit="1" customWidth="1"/>
    <col min="15116" max="15116" width="9.75" style="71" bestFit="1" customWidth="1"/>
    <col min="15117" max="15117" width="10" style="71" customWidth="1"/>
    <col min="15118" max="15124" width="11.33203125" style="71" customWidth="1"/>
    <col min="15125" max="15125" width="10" style="71" customWidth="1"/>
    <col min="15126" max="15126" width="10.5" style="71" customWidth="1"/>
    <col min="15127" max="15133" width="9.75" style="71" customWidth="1"/>
    <col min="15134" max="15134" width="10" style="71" customWidth="1"/>
    <col min="15135" max="15140" width="13.1640625" style="71" customWidth="1"/>
    <col min="15141" max="15141" width="10" style="71" customWidth="1"/>
    <col min="15142" max="15147" width="9.83203125" style="71" customWidth="1"/>
    <col min="15148" max="15150" width="10" style="71" customWidth="1"/>
    <col min="15151" max="15151" width="9.6640625" style="71" customWidth="1"/>
    <col min="15152" max="15153" width="7.75" style="71" customWidth="1"/>
    <col min="15154" max="15154" width="6.83203125" style="71" customWidth="1"/>
    <col min="15155" max="15155" width="6.25" style="71" customWidth="1"/>
    <col min="15156" max="15156" width="7.6640625" style="71" customWidth="1"/>
    <col min="15157" max="15157" width="8.6640625" style="71" customWidth="1"/>
    <col min="15158" max="15160" width="8.33203125" style="71" customWidth="1"/>
    <col min="15161" max="15161" width="10" style="71" customWidth="1"/>
    <col min="15162" max="15163" width="8.75" style="71" customWidth="1"/>
    <col min="15164" max="15164" width="9.33203125" style="71" customWidth="1"/>
    <col min="15165" max="15168" width="8.6640625" style="71" customWidth="1"/>
    <col min="15169" max="15169" width="8.75" style="71" customWidth="1"/>
    <col min="15170" max="15170" width="9.5" style="71" customWidth="1"/>
    <col min="15171" max="15360" width="9" style="71"/>
    <col min="15361" max="15361" width="3" style="71" bestFit="1" customWidth="1"/>
    <col min="15362" max="15362" width="10" style="71" customWidth="1"/>
    <col min="15363" max="15363" width="8.1640625" style="71" customWidth="1"/>
    <col min="15364" max="15364" width="7.83203125" style="71" customWidth="1"/>
    <col min="15365" max="15368" width="8.1640625" style="71" customWidth="1"/>
    <col min="15369" max="15371" width="7.25" style="71" bestFit="1" customWidth="1"/>
    <col min="15372" max="15372" width="9.75" style="71" bestFit="1" customWidth="1"/>
    <col min="15373" max="15373" width="10" style="71" customWidth="1"/>
    <col min="15374" max="15380" width="11.33203125" style="71" customWidth="1"/>
    <col min="15381" max="15381" width="10" style="71" customWidth="1"/>
    <col min="15382" max="15382" width="10.5" style="71" customWidth="1"/>
    <col min="15383" max="15389" width="9.75" style="71" customWidth="1"/>
    <col min="15390" max="15390" width="10" style="71" customWidth="1"/>
    <col min="15391" max="15396" width="13.1640625" style="71" customWidth="1"/>
    <col min="15397" max="15397" width="10" style="71" customWidth="1"/>
    <col min="15398" max="15403" width="9.83203125" style="71" customWidth="1"/>
    <col min="15404" max="15406" width="10" style="71" customWidth="1"/>
    <col min="15407" max="15407" width="9.6640625" style="71" customWidth="1"/>
    <col min="15408" max="15409" width="7.75" style="71" customWidth="1"/>
    <col min="15410" max="15410" width="6.83203125" style="71" customWidth="1"/>
    <col min="15411" max="15411" width="6.25" style="71" customWidth="1"/>
    <col min="15412" max="15412" width="7.6640625" style="71" customWidth="1"/>
    <col min="15413" max="15413" width="8.6640625" style="71" customWidth="1"/>
    <col min="15414" max="15416" width="8.33203125" style="71" customWidth="1"/>
    <col min="15417" max="15417" width="10" style="71" customWidth="1"/>
    <col min="15418" max="15419" width="8.75" style="71" customWidth="1"/>
    <col min="15420" max="15420" width="9.33203125" style="71" customWidth="1"/>
    <col min="15421" max="15424" width="8.6640625" style="71" customWidth="1"/>
    <col min="15425" max="15425" width="8.75" style="71" customWidth="1"/>
    <col min="15426" max="15426" width="9.5" style="71" customWidth="1"/>
    <col min="15427" max="15616" width="9" style="71"/>
    <col min="15617" max="15617" width="3" style="71" bestFit="1" customWidth="1"/>
    <col min="15618" max="15618" width="10" style="71" customWidth="1"/>
    <col min="15619" max="15619" width="8.1640625" style="71" customWidth="1"/>
    <col min="15620" max="15620" width="7.83203125" style="71" customWidth="1"/>
    <col min="15621" max="15624" width="8.1640625" style="71" customWidth="1"/>
    <col min="15625" max="15627" width="7.25" style="71" bestFit="1" customWidth="1"/>
    <col min="15628" max="15628" width="9.75" style="71" bestFit="1" customWidth="1"/>
    <col min="15629" max="15629" width="10" style="71" customWidth="1"/>
    <col min="15630" max="15636" width="11.33203125" style="71" customWidth="1"/>
    <col min="15637" max="15637" width="10" style="71" customWidth="1"/>
    <col min="15638" max="15638" width="10.5" style="71" customWidth="1"/>
    <col min="15639" max="15645" width="9.75" style="71" customWidth="1"/>
    <col min="15646" max="15646" width="10" style="71" customWidth="1"/>
    <col min="15647" max="15652" width="13.1640625" style="71" customWidth="1"/>
    <col min="15653" max="15653" width="10" style="71" customWidth="1"/>
    <col min="15654" max="15659" width="9.83203125" style="71" customWidth="1"/>
    <col min="15660" max="15662" width="10" style="71" customWidth="1"/>
    <col min="15663" max="15663" width="9.6640625" style="71" customWidth="1"/>
    <col min="15664" max="15665" width="7.75" style="71" customWidth="1"/>
    <col min="15666" max="15666" width="6.83203125" style="71" customWidth="1"/>
    <col min="15667" max="15667" width="6.25" style="71" customWidth="1"/>
    <col min="15668" max="15668" width="7.6640625" style="71" customWidth="1"/>
    <col min="15669" max="15669" width="8.6640625" style="71" customWidth="1"/>
    <col min="15670" max="15672" width="8.33203125" style="71" customWidth="1"/>
    <col min="15673" max="15673" width="10" style="71" customWidth="1"/>
    <col min="15674" max="15675" width="8.75" style="71" customWidth="1"/>
    <col min="15676" max="15676" width="9.33203125" style="71" customWidth="1"/>
    <col min="15677" max="15680" width="8.6640625" style="71" customWidth="1"/>
    <col min="15681" max="15681" width="8.75" style="71" customWidth="1"/>
    <col min="15682" max="15682" width="9.5" style="71" customWidth="1"/>
    <col min="15683" max="15872" width="9" style="71"/>
    <col min="15873" max="15873" width="3" style="71" bestFit="1" customWidth="1"/>
    <col min="15874" max="15874" width="10" style="71" customWidth="1"/>
    <col min="15875" max="15875" width="8.1640625" style="71" customWidth="1"/>
    <col min="15876" max="15876" width="7.83203125" style="71" customWidth="1"/>
    <col min="15877" max="15880" width="8.1640625" style="71" customWidth="1"/>
    <col min="15881" max="15883" width="7.25" style="71" bestFit="1" customWidth="1"/>
    <col min="15884" max="15884" width="9.75" style="71" bestFit="1" customWidth="1"/>
    <col min="15885" max="15885" width="10" style="71" customWidth="1"/>
    <col min="15886" max="15892" width="11.33203125" style="71" customWidth="1"/>
    <col min="15893" max="15893" width="10" style="71" customWidth="1"/>
    <col min="15894" max="15894" width="10.5" style="71" customWidth="1"/>
    <col min="15895" max="15901" width="9.75" style="71" customWidth="1"/>
    <col min="15902" max="15902" width="10" style="71" customWidth="1"/>
    <col min="15903" max="15908" width="13.1640625" style="71" customWidth="1"/>
    <col min="15909" max="15909" width="10" style="71" customWidth="1"/>
    <col min="15910" max="15915" width="9.83203125" style="71" customWidth="1"/>
    <col min="15916" max="15918" width="10" style="71" customWidth="1"/>
    <col min="15919" max="15919" width="9.6640625" style="71" customWidth="1"/>
    <col min="15920" max="15921" width="7.75" style="71" customWidth="1"/>
    <col min="15922" max="15922" width="6.83203125" style="71" customWidth="1"/>
    <col min="15923" max="15923" width="6.25" style="71" customWidth="1"/>
    <col min="15924" max="15924" width="7.6640625" style="71" customWidth="1"/>
    <col min="15925" max="15925" width="8.6640625" style="71" customWidth="1"/>
    <col min="15926" max="15928" width="8.33203125" style="71" customWidth="1"/>
    <col min="15929" max="15929" width="10" style="71" customWidth="1"/>
    <col min="15930" max="15931" width="8.75" style="71" customWidth="1"/>
    <col min="15932" max="15932" width="9.33203125" style="71" customWidth="1"/>
    <col min="15933" max="15936" width="8.6640625" style="71" customWidth="1"/>
    <col min="15937" max="15937" width="8.75" style="71" customWidth="1"/>
    <col min="15938" max="15938" width="9.5" style="71" customWidth="1"/>
    <col min="15939" max="16128" width="9" style="71"/>
    <col min="16129" max="16129" width="3" style="71" bestFit="1" customWidth="1"/>
    <col min="16130" max="16130" width="10" style="71" customWidth="1"/>
    <col min="16131" max="16131" width="8.1640625" style="71" customWidth="1"/>
    <col min="16132" max="16132" width="7.83203125" style="71" customWidth="1"/>
    <col min="16133" max="16136" width="8.1640625" style="71" customWidth="1"/>
    <col min="16137" max="16139" width="7.25" style="71" bestFit="1" customWidth="1"/>
    <col min="16140" max="16140" width="9.75" style="71" bestFit="1" customWidth="1"/>
    <col min="16141" max="16141" width="10" style="71" customWidth="1"/>
    <col min="16142" max="16148" width="11.33203125" style="71" customWidth="1"/>
    <col min="16149" max="16149" width="10" style="71" customWidth="1"/>
    <col min="16150" max="16150" width="10.5" style="71" customWidth="1"/>
    <col min="16151" max="16157" width="9.75" style="71" customWidth="1"/>
    <col min="16158" max="16158" width="10" style="71" customWidth="1"/>
    <col min="16159" max="16164" width="13.1640625" style="71" customWidth="1"/>
    <col min="16165" max="16165" width="10" style="71" customWidth="1"/>
    <col min="16166" max="16171" width="9.83203125" style="71" customWidth="1"/>
    <col min="16172" max="16174" width="10" style="71" customWidth="1"/>
    <col min="16175" max="16175" width="9.6640625" style="71" customWidth="1"/>
    <col min="16176" max="16177" width="7.75" style="71" customWidth="1"/>
    <col min="16178" max="16178" width="6.83203125" style="71" customWidth="1"/>
    <col min="16179" max="16179" width="6.25" style="71" customWidth="1"/>
    <col min="16180" max="16180" width="7.6640625" style="71" customWidth="1"/>
    <col min="16181" max="16181" width="8.6640625" style="71" customWidth="1"/>
    <col min="16182" max="16184" width="8.33203125" style="71" customWidth="1"/>
    <col min="16185" max="16185" width="10" style="71" customWidth="1"/>
    <col min="16186" max="16187" width="8.75" style="71" customWidth="1"/>
    <col min="16188" max="16188" width="9.33203125" style="71" customWidth="1"/>
    <col min="16189" max="16192" width="8.6640625" style="71" customWidth="1"/>
    <col min="16193" max="16193" width="8.75" style="71" customWidth="1"/>
    <col min="16194" max="16194" width="9.5" style="71" customWidth="1"/>
    <col min="16195" max="16384" width="9" style="71"/>
  </cols>
  <sheetData>
    <row r="1" spans="1:73" s="78" customFormat="1" ht="22.5" customHeight="1"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495"/>
      <c r="U1" s="495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495"/>
      <c r="AY1" s="495"/>
      <c r="AZ1" s="495"/>
      <c r="BA1" s="495"/>
      <c r="BB1" s="495"/>
      <c r="BC1" s="495"/>
      <c r="BD1" s="495"/>
      <c r="BE1" s="495"/>
      <c r="BF1" s="495"/>
      <c r="BG1" s="495"/>
      <c r="BH1" s="495"/>
      <c r="BI1" s="495"/>
      <c r="BJ1" s="495"/>
      <c r="BK1" s="495"/>
      <c r="BL1" s="495"/>
      <c r="BM1" s="495"/>
      <c r="BN1" s="495"/>
      <c r="BO1" s="495"/>
      <c r="BP1" s="495"/>
      <c r="BQ1" s="79"/>
      <c r="BR1" s="79"/>
    </row>
    <row r="2" spans="1:73" ht="15" customHeight="1">
      <c r="B2" s="71" t="s">
        <v>615</v>
      </c>
    </row>
    <row r="3" spans="1:73" s="227" customFormat="1" ht="18.75" customHeight="1" thickBot="1">
      <c r="B3" s="275" t="s">
        <v>627</v>
      </c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92" t="s">
        <v>231</v>
      </c>
      <c r="N3" s="275" t="str">
        <f>B3</f>
        <v>イ．令和６年度末地方債現在高　（ア）市町村・普通会計</v>
      </c>
      <c r="O3" s="275"/>
      <c r="P3" s="275"/>
      <c r="Q3" s="275"/>
      <c r="R3" s="275"/>
      <c r="S3" s="275"/>
      <c r="T3" s="275"/>
      <c r="U3" s="294"/>
      <c r="V3" s="292" t="s">
        <v>231</v>
      </c>
      <c r="W3" s="275" t="str">
        <f>N3</f>
        <v>イ．令和６年度末地方債現在高　（ア）市町村・普通会計</v>
      </c>
      <c r="X3" s="275"/>
      <c r="Y3" s="275"/>
      <c r="Z3" s="275"/>
      <c r="AA3" s="275"/>
      <c r="AB3" s="275"/>
      <c r="AC3" s="275"/>
      <c r="AD3" s="275"/>
      <c r="AE3" s="294"/>
      <c r="AF3" s="292" t="s">
        <v>231</v>
      </c>
      <c r="AG3" s="275" t="str">
        <f>W3</f>
        <v>イ．令和６年度末地方債現在高　（ア）市町村・普通会計</v>
      </c>
      <c r="AH3" s="293"/>
      <c r="AI3" s="293"/>
      <c r="AJ3" s="292"/>
      <c r="AK3" s="71"/>
      <c r="AL3" s="73"/>
      <c r="AM3" s="73"/>
      <c r="AN3" s="73" t="s">
        <v>593</v>
      </c>
      <c r="AO3" s="73"/>
      <c r="AP3" s="275" t="str">
        <f>AG3</f>
        <v>イ．令和６年度末地方債現在高　（ア）市町村・普通会計</v>
      </c>
      <c r="AQ3" s="294"/>
      <c r="AR3" s="294"/>
      <c r="AS3" s="294"/>
      <c r="AT3" s="294"/>
      <c r="AU3" s="294"/>
      <c r="AV3" s="294"/>
      <c r="AW3" s="292" t="s">
        <v>231</v>
      </c>
      <c r="AX3" s="275" t="str">
        <f>AP3</f>
        <v>イ．令和６年度末地方債現在高　（ア）市町村・普通会計</v>
      </c>
      <c r="AY3" s="294"/>
      <c r="AZ3" s="294"/>
      <c r="BA3" s="294"/>
      <c r="BB3" s="294"/>
      <c r="BC3" s="294"/>
      <c r="BD3" s="294"/>
      <c r="BE3" s="292" t="s">
        <v>231</v>
      </c>
      <c r="BF3" s="275" t="str">
        <f>AX3</f>
        <v>イ．令和６年度末地方債現在高　（ア）市町村・普通会計</v>
      </c>
      <c r="BG3" s="294"/>
      <c r="BH3" s="292"/>
      <c r="BI3" s="275"/>
      <c r="BJ3" s="275"/>
      <c r="BK3" s="294"/>
      <c r="BL3" s="294"/>
      <c r="BM3" s="294"/>
      <c r="BN3" s="294"/>
      <c r="BO3" s="292" t="s">
        <v>231</v>
      </c>
      <c r="BP3" s="294"/>
      <c r="BR3" s="226"/>
    </row>
    <row r="4" spans="1:73" s="72" customFormat="1" ht="15" customHeight="1">
      <c r="B4" s="455" t="s">
        <v>232</v>
      </c>
      <c r="C4" s="458" t="s">
        <v>534</v>
      </c>
      <c r="D4" s="277"/>
      <c r="E4" s="467" t="s">
        <v>598</v>
      </c>
      <c r="F4" s="467" t="s">
        <v>233</v>
      </c>
      <c r="G4" s="461" t="s">
        <v>234</v>
      </c>
      <c r="H4" s="201"/>
      <c r="I4" s="277"/>
      <c r="J4" s="461" t="s">
        <v>531</v>
      </c>
      <c r="K4" s="201"/>
      <c r="L4" s="201"/>
      <c r="M4" s="295"/>
      <c r="N4" s="455" t="s">
        <v>232</v>
      </c>
      <c r="O4" s="464" t="s">
        <v>539</v>
      </c>
      <c r="P4" s="461" t="s">
        <v>537</v>
      </c>
      <c r="Q4" s="296"/>
      <c r="R4" s="297"/>
      <c r="S4" s="296"/>
      <c r="T4" s="296"/>
      <c r="U4" s="296"/>
      <c r="V4" s="298"/>
      <c r="W4" s="455" t="s">
        <v>232</v>
      </c>
      <c r="X4" s="458" t="s">
        <v>235</v>
      </c>
      <c r="Y4" s="201"/>
      <c r="Z4" s="201"/>
      <c r="AA4" s="201"/>
      <c r="AB4" s="201"/>
      <c r="AC4" s="201"/>
      <c r="AD4" s="201"/>
      <c r="AE4" s="201"/>
      <c r="AF4" s="295"/>
      <c r="AG4" s="455" t="s">
        <v>232</v>
      </c>
      <c r="AH4" s="299"/>
      <c r="AI4" s="300"/>
      <c r="AJ4" s="300"/>
      <c r="AK4" s="201"/>
      <c r="AL4" s="201"/>
      <c r="AM4" s="201"/>
      <c r="AN4" s="201"/>
      <c r="AO4" s="295"/>
      <c r="AP4" s="455" t="s">
        <v>232</v>
      </c>
      <c r="AQ4" s="467" t="s">
        <v>236</v>
      </c>
      <c r="AR4" s="467" t="s">
        <v>237</v>
      </c>
      <c r="AS4" s="467" t="s">
        <v>238</v>
      </c>
      <c r="AT4" s="467" t="s">
        <v>239</v>
      </c>
      <c r="AU4" s="467" t="s">
        <v>240</v>
      </c>
      <c r="AV4" s="467" t="s">
        <v>241</v>
      </c>
      <c r="AW4" s="478" t="s">
        <v>242</v>
      </c>
      <c r="AX4" s="455" t="s">
        <v>232</v>
      </c>
      <c r="AY4" s="461" t="s">
        <v>544</v>
      </c>
      <c r="AZ4" s="201"/>
      <c r="BA4" s="264"/>
      <c r="BB4" s="467" t="s">
        <v>551</v>
      </c>
      <c r="BC4" s="490" t="s">
        <v>547</v>
      </c>
      <c r="BD4" s="490" t="s">
        <v>244</v>
      </c>
      <c r="BE4" s="491" t="s">
        <v>545</v>
      </c>
      <c r="BF4" s="455" t="s">
        <v>232</v>
      </c>
      <c r="BG4" s="490" t="s">
        <v>245</v>
      </c>
      <c r="BH4" s="490" t="s">
        <v>549</v>
      </c>
      <c r="BI4" s="467" t="s">
        <v>246</v>
      </c>
      <c r="BJ4" s="492" t="s">
        <v>629</v>
      </c>
      <c r="BK4" s="467" t="s">
        <v>550</v>
      </c>
      <c r="BL4" s="461" t="s">
        <v>247</v>
      </c>
      <c r="BM4" s="461" t="s">
        <v>604</v>
      </c>
      <c r="BN4" s="461" t="s">
        <v>248</v>
      </c>
      <c r="BO4" s="489" t="s">
        <v>249</v>
      </c>
      <c r="BP4" s="202"/>
    </row>
    <row r="5" spans="1:73" s="72" customFormat="1" ht="15" customHeight="1">
      <c r="B5" s="456"/>
      <c r="C5" s="459"/>
      <c r="D5" s="451" t="s">
        <v>533</v>
      </c>
      <c r="E5" s="468"/>
      <c r="F5" s="468"/>
      <c r="G5" s="468"/>
      <c r="H5" s="451" t="s">
        <v>250</v>
      </c>
      <c r="I5" s="451" t="s">
        <v>251</v>
      </c>
      <c r="J5" s="468"/>
      <c r="K5" s="451" t="s">
        <v>532</v>
      </c>
      <c r="L5" s="451" t="s">
        <v>535</v>
      </c>
      <c r="M5" s="448" t="s">
        <v>585</v>
      </c>
      <c r="N5" s="456"/>
      <c r="O5" s="465"/>
      <c r="P5" s="462"/>
      <c r="Q5" s="451" t="s">
        <v>536</v>
      </c>
      <c r="R5" s="451" t="s">
        <v>311</v>
      </c>
      <c r="S5" s="451" t="s">
        <v>252</v>
      </c>
      <c r="T5" s="454" t="s">
        <v>586</v>
      </c>
      <c r="U5" s="301"/>
      <c r="V5" s="448" t="s">
        <v>538</v>
      </c>
      <c r="W5" s="456"/>
      <c r="X5" s="459"/>
      <c r="Y5" s="454" t="s">
        <v>543</v>
      </c>
      <c r="Z5" s="454" t="s">
        <v>541</v>
      </c>
      <c r="AA5" s="454" t="s">
        <v>579</v>
      </c>
      <c r="AB5" s="301"/>
      <c r="AC5" s="454" t="s">
        <v>580</v>
      </c>
      <c r="AD5" s="454" t="s">
        <v>542</v>
      </c>
      <c r="AE5" s="303"/>
      <c r="AF5" s="304"/>
      <c r="AG5" s="456"/>
      <c r="AH5" s="501" t="s">
        <v>590</v>
      </c>
      <c r="AI5" s="501" t="s">
        <v>612</v>
      </c>
      <c r="AJ5" s="501" t="s">
        <v>591</v>
      </c>
      <c r="AK5" s="454" t="s">
        <v>587</v>
      </c>
      <c r="AL5" s="454" t="s">
        <v>592</v>
      </c>
      <c r="AM5" s="451" t="s">
        <v>599</v>
      </c>
      <c r="AN5" s="451" t="s">
        <v>603</v>
      </c>
      <c r="AO5" s="448" t="s">
        <v>613</v>
      </c>
      <c r="AP5" s="456"/>
      <c r="AQ5" s="468"/>
      <c r="AR5" s="468"/>
      <c r="AS5" s="468"/>
      <c r="AT5" s="468"/>
      <c r="AU5" s="468"/>
      <c r="AV5" s="468"/>
      <c r="AW5" s="479"/>
      <c r="AX5" s="456"/>
      <c r="AY5" s="468"/>
      <c r="AZ5" s="451" t="s">
        <v>570</v>
      </c>
      <c r="BA5" s="451" t="s">
        <v>546</v>
      </c>
      <c r="BB5" s="468"/>
      <c r="BC5" s="452"/>
      <c r="BD5" s="452"/>
      <c r="BE5" s="449"/>
      <c r="BF5" s="456"/>
      <c r="BG5" s="452"/>
      <c r="BH5" s="452"/>
      <c r="BI5" s="468"/>
      <c r="BJ5" s="493"/>
      <c r="BK5" s="468"/>
      <c r="BL5" s="468"/>
      <c r="BM5" s="462"/>
      <c r="BN5" s="462"/>
      <c r="BO5" s="479"/>
      <c r="BP5" s="202"/>
    </row>
    <row r="6" spans="1:73" s="72" customFormat="1" ht="15" customHeight="1">
      <c r="B6" s="456"/>
      <c r="C6" s="459"/>
      <c r="D6" s="452"/>
      <c r="E6" s="468"/>
      <c r="F6" s="468"/>
      <c r="G6" s="468"/>
      <c r="H6" s="452"/>
      <c r="I6" s="452"/>
      <c r="J6" s="468"/>
      <c r="K6" s="452"/>
      <c r="L6" s="452"/>
      <c r="M6" s="449"/>
      <c r="N6" s="456"/>
      <c r="O6" s="465"/>
      <c r="P6" s="462"/>
      <c r="Q6" s="452"/>
      <c r="R6" s="452"/>
      <c r="S6" s="452"/>
      <c r="T6" s="452"/>
      <c r="U6" s="452" t="s">
        <v>540</v>
      </c>
      <c r="V6" s="449"/>
      <c r="W6" s="456"/>
      <c r="X6" s="459"/>
      <c r="Y6" s="452"/>
      <c r="Z6" s="452"/>
      <c r="AA6" s="452"/>
      <c r="AB6" s="452" t="s">
        <v>583</v>
      </c>
      <c r="AC6" s="452"/>
      <c r="AD6" s="452"/>
      <c r="AE6" s="452" t="s">
        <v>253</v>
      </c>
      <c r="AF6" s="449" t="s">
        <v>254</v>
      </c>
      <c r="AG6" s="456"/>
      <c r="AH6" s="502"/>
      <c r="AI6" s="502"/>
      <c r="AJ6" s="502"/>
      <c r="AK6" s="487"/>
      <c r="AL6" s="487"/>
      <c r="AM6" s="452"/>
      <c r="AN6" s="452"/>
      <c r="AO6" s="449"/>
      <c r="AP6" s="456"/>
      <c r="AQ6" s="468"/>
      <c r="AR6" s="468"/>
      <c r="AS6" s="468"/>
      <c r="AT6" s="468"/>
      <c r="AU6" s="468"/>
      <c r="AV6" s="468"/>
      <c r="AW6" s="479"/>
      <c r="AX6" s="456"/>
      <c r="AY6" s="468"/>
      <c r="AZ6" s="452"/>
      <c r="BA6" s="473"/>
      <c r="BB6" s="468"/>
      <c r="BC6" s="452"/>
      <c r="BD6" s="452"/>
      <c r="BE6" s="449"/>
      <c r="BF6" s="456"/>
      <c r="BG6" s="452"/>
      <c r="BH6" s="452"/>
      <c r="BI6" s="468"/>
      <c r="BJ6" s="493"/>
      <c r="BK6" s="468"/>
      <c r="BL6" s="468"/>
      <c r="BM6" s="462"/>
      <c r="BN6" s="462"/>
      <c r="BO6" s="479"/>
      <c r="BP6" s="202"/>
    </row>
    <row r="7" spans="1:73" s="72" customFormat="1" ht="15" customHeight="1">
      <c r="B7" s="456"/>
      <c r="C7" s="459"/>
      <c r="D7" s="452"/>
      <c r="E7" s="468"/>
      <c r="F7" s="468"/>
      <c r="G7" s="468"/>
      <c r="H7" s="452"/>
      <c r="I7" s="452"/>
      <c r="J7" s="468"/>
      <c r="K7" s="452"/>
      <c r="L7" s="452"/>
      <c r="M7" s="449"/>
      <c r="N7" s="456"/>
      <c r="O7" s="465"/>
      <c r="P7" s="462"/>
      <c r="Q7" s="452"/>
      <c r="R7" s="452"/>
      <c r="S7" s="452"/>
      <c r="T7" s="452"/>
      <c r="U7" s="452"/>
      <c r="V7" s="449"/>
      <c r="W7" s="456"/>
      <c r="X7" s="459"/>
      <c r="Y7" s="452"/>
      <c r="Z7" s="452"/>
      <c r="AA7" s="452"/>
      <c r="AB7" s="452"/>
      <c r="AC7" s="452"/>
      <c r="AD7" s="452"/>
      <c r="AE7" s="452"/>
      <c r="AF7" s="449"/>
      <c r="AG7" s="456"/>
      <c r="AH7" s="502"/>
      <c r="AI7" s="502"/>
      <c r="AJ7" s="502"/>
      <c r="AK7" s="487"/>
      <c r="AL7" s="487"/>
      <c r="AM7" s="452"/>
      <c r="AN7" s="452"/>
      <c r="AO7" s="449"/>
      <c r="AP7" s="456"/>
      <c r="AQ7" s="468"/>
      <c r="AR7" s="468"/>
      <c r="AS7" s="468"/>
      <c r="AT7" s="468"/>
      <c r="AU7" s="468"/>
      <c r="AV7" s="468"/>
      <c r="AW7" s="479"/>
      <c r="AX7" s="456"/>
      <c r="AY7" s="468"/>
      <c r="AZ7" s="452"/>
      <c r="BA7" s="473"/>
      <c r="BB7" s="468"/>
      <c r="BC7" s="452"/>
      <c r="BD7" s="452"/>
      <c r="BE7" s="449"/>
      <c r="BF7" s="456"/>
      <c r="BG7" s="452"/>
      <c r="BH7" s="452"/>
      <c r="BI7" s="468"/>
      <c r="BJ7" s="493"/>
      <c r="BK7" s="468"/>
      <c r="BL7" s="468"/>
      <c r="BM7" s="462"/>
      <c r="BN7" s="462"/>
      <c r="BO7" s="479"/>
      <c r="BP7" s="202"/>
    </row>
    <row r="8" spans="1:73" s="72" customFormat="1" ht="15" customHeight="1" thickBot="1">
      <c r="B8" s="457"/>
      <c r="C8" s="460"/>
      <c r="D8" s="453"/>
      <c r="E8" s="469"/>
      <c r="F8" s="469"/>
      <c r="G8" s="469"/>
      <c r="H8" s="453"/>
      <c r="I8" s="453"/>
      <c r="J8" s="469"/>
      <c r="K8" s="453"/>
      <c r="L8" s="453"/>
      <c r="M8" s="450"/>
      <c r="N8" s="457"/>
      <c r="O8" s="466"/>
      <c r="P8" s="463"/>
      <c r="Q8" s="453"/>
      <c r="R8" s="453"/>
      <c r="S8" s="453"/>
      <c r="T8" s="453"/>
      <c r="U8" s="453"/>
      <c r="V8" s="450"/>
      <c r="W8" s="457"/>
      <c r="X8" s="460"/>
      <c r="Y8" s="453"/>
      <c r="Z8" s="453"/>
      <c r="AA8" s="453"/>
      <c r="AB8" s="453"/>
      <c r="AC8" s="453"/>
      <c r="AD8" s="453"/>
      <c r="AE8" s="453"/>
      <c r="AF8" s="450"/>
      <c r="AG8" s="457"/>
      <c r="AH8" s="503"/>
      <c r="AI8" s="503"/>
      <c r="AJ8" s="503"/>
      <c r="AK8" s="488"/>
      <c r="AL8" s="488"/>
      <c r="AM8" s="453"/>
      <c r="AN8" s="453"/>
      <c r="AO8" s="450"/>
      <c r="AP8" s="457"/>
      <c r="AQ8" s="469"/>
      <c r="AR8" s="469"/>
      <c r="AS8" s="469"/>
      <c r="AT8" s="469"/>
      <c r="AU8" s="469"/>
      <c r="AV8" s="469"/>
      <c r="AW8" s="480"/>
      <c r="AX8" s="457"/>
      <c r="AY8" s="469"/>
      <c r="AZ8" s="453"/>
      <c r="BA8" s="474"/>
      <c r="BB8" s="469"/>
      <c r="BC8" s="453"/>
      <c r="BD8" s="453"/>
      <c r="BE8" s="450"/>
      <c r="BF8" s="457"/>
      <c r="BG8" s="453"/>
      <c r="BH8" s="453"/>
      <c r="BI8" s="469"/>
      <c r="BJ8" s="494"/>
      <c r="BK8" s="469"/>
      <c r="BL8" s="469"/>
      <c r="BM8" s="463"/>
      <c r="BN8" s="463"/>
      <c r="BO8" s="480"/>
      <c r="BP8" s="202"/>
    </row>
    <row r="9" spans="1:73" ht="17.25" customHeight="1">
      <c r="A9" s="80">
        <v>1</v>
      </c>
      <c r="B9" s="305" t="s">
        <v>255</v>
      </c>
      <c r="C9" s="236">
        <v>7658868</v>
      </c>
      <c r="D9" s="236">
        <v>0</v>
      </c>
      <c r="E9" s="236">
        <v>21200</v>
      </c>
      <c r="F9" s="236">
        <v>13503456</v>
      </c>
      <c r="G9" s="236">
        <v>20893</v>
      </c>
      <c r="H9" s="236">
        <v>20893</v>
      </c>
      <c r="I9" s="236">
        <v>0</v>
      </c>
      <c r="J9" s="236">
        <v>0</v>
      </c>
      <c r="K9" s="236">
        <v>0</v>
      </c>
      <c r="L9" s="236">
        <v>0</v>
      </c>
      <c r="M9" s="257">
        <v>0</v>
      </c>
      <c r="N9" s="305" t="s">
        <v>255</v>
      </c>
      <c r="O9" s="236">
        <v>46859</v>
      </c>
      <c r="P9" s="236">
        <v>32877311</v>
      </c>
      <c r="Q9" s="236">
        <v>21607923</v>
      </c>
      <c r="R9" s="236">
        <v>886603</v>
      </c>
      <c r="S9" s="236">
        <v>170030</v>
      </c>
      <c r="T9" s="236">
        <v>9930371</v>
      </c>
      <c r="U9" s="236">
        <v>0</v>
      </c>
      <c r="V9" s="257">
        <v>282384</v>
      </c>
      <c r="W9" s="305" t="s">
        <v>255</v>
      </c>
      <c r="X9" s="236">
        <v>5021902</v>
      </c>
      <c r="Y9" s="236">
        <v>0</v>
      </c>
      <c r="Z9" s="236">
        <v>0</v>
      </c>
      <c r="AA9" s="236">
        <v>51951</v>
      </c>
      <c r="AB9" s="236">
        <v>0</v>
      </c>
      <c r="AC9" s="236">
        <v>0</v>
      </c>
      <c r="AD9" s="236">
        <v>0</v>
      </c>
      <c r="AE9" s="236">
        <v>0</v>
      </c>
      <c r="AF9" s="257">
        <v>0</v>
      </c>
      <c r="AG9" s="305" t="s">
        <v>255</v>
      </c>
      <c r="AH9" s="236">
        <v>823800</v>
      </c>
      <c r="AI9" s="236">
        <v>0</v>
      </c>
      <c r="AJ9" s="236">
        <v>0</v>
      </c>
      <c r="AK9" s="236">
        <v>431769</v>
      </c>
      <c r="AL9" s="236">
        <v>107542</v>
      </c>
      <c r="AM9" s="236">
        <v>0</v>
      </c>
      <c r="AN9" s="236">
        <v>0</v>
      </c>
      <c r="AO9" s="257">
        <v>128400</v>
      </c>
      <c r="AP9" s="305" t="s">
        <v>255</v>
      </c>
      <c r="AQ9" s="236">
        <v>0</v>
      </c>
      <c r="AR9" s="236">
        <v>0</v>
      </c>
      <c r="AS9" s="236">
        <v>243386</v>
      </c>
      <c r="AT9" s="236">
        <v>0</v>
      </c>
      <c r="AU9" s="236">
        <v>0</v>
      </c>
      <c r="AV9" s="236">
        <v>0</v>
      </c>
      <c r="AW9" s="245">
        <v>0</v>
      </c>
      <c r="AX9" s="305" t="s">
        <v>255</v>
      </c>
      <c r="AY9" s="236">
        <v>171287</v>
      </c>
      <c r="AZ9" s="236">
        <v>0</v>
      </c>
      <c r="BA9" s="236">
        <v>171287</v>
      </c>
      <c r="BB9" s="236">
        <v>7508923</v>
      </c>
      <c r="BC9" s="236">
        <v>546315</v>
      </c>
      <c r="BD9" s="236">
        <v>0</v>
      </c>
      <c r="BE9" s="245">
        <v>0</v>
      </c>
      <c r="BF9" s="305" t="s">
        <v>255</v>
      </c>
      <c r="BG9" s="236">
        <v>77289</v>
      </c>
      <c r="BH9" s="236">
        <v>0</v>
      </c>
      <c r="BI9" s="236">
        <v>46857295</v>
      </c>
      <c r="BJ9" s="236">
        <v>0</v>
      </c>
      <c r="BK9" s="236">
        <v>29848</v>
      </c>
      <c r="BL9" s="236">
        <v>142418</v>
      </c>
      <c r="BM9" s="236">
        <v>0</v>
      </c>
      <c r="BN9" s="236">
        <v>20481933</v>
      </c>
      <c r="BO9" s="245">
        <v>135209183</v>
      </c>
      <c r="BP9" s="203"/>
      <c r="BR9" s="74"/>
      <c r="BS9" s="74"/>
      <c r="BU9" s="74"/>
    </row>
    <row r="10" spans="1:73" ht="17.25" customHeight="1">
      <c r="A10" s="71">
        <v>2</v>
      </c>
      <c r="B10" s="306" t="s">
        <v>256</v>
      </c>
      <c r="C10" s="236">
        <v>2013490</v>
      </c>
      <c r="D10" s="236">
        <v>423294</v>
      </c>
      <c r="E10" s="236">
        <v>7600</v>
      </c>
      <c r="F10" s="236">
        <v>365344</v>
      </c>
      <c r="G10" s="236">
        <v>0</v>
      </c>
      <c r="H10" s="236">
        <v>0</v>
      </c>
      <c r="I10" s="236">
        <v>0</v>
      </c>
      <c r="J10" s="236">
        <v>0</v>
      </c>
      <c r="K10" s="236">
        <v>0</v>
      </c>
      <c r="L10" s="236">
        <v>0</v>
      </c>
      <c r="M10" s="257">
        <v>0</v>
      </c>
      <c r="N10" s="306" t="s">
        <v>256</v>
      </c>
      <c r="O10" s="236">
        <v>0</v>
      </c>
      <c r="P10" s="236">
        <v>10524894</v>
      </c>
      <c r="Q10" s="236">
        <v>5042773</v>
      </c>
      <c r="R10" s="236">
        <v>387976</v>
      </c>
      <c r="S10" s="236">
        <v>0</v>
      </c>
      <c r="T10" s="236">
        <v>5093897</v>
      </c>
      <c r="U10" s="236">
        <v>0</v>
      </c>
      <c r="V10" s="257">
        <v>248</v>
      </c>
      <c r="W10" s="306" t="s">
        <v>256</v>
      </c>
      <c r="X10" s="236">
        <v>2503998</v>
      </c>
      <c r="Y10" s="236">
        <v>0</v>
      </c>
      <c r="Z10" s="236">
        <v>0</v>
      </c>
      <c r="AA10" s="236">
        <v>0</v>
      </c>
      <c r="AB10" s="236">
        <v>0</v>
      </c>
      <c r="AC10" s="236">
        <v>0</v>
      </c>
      <c r="AD10" s="236">
        <v>0</v>
      </c>
      <c r="AE10" s="236">
        <v>0</v>
      </c>
      <c r="AF10" s="257">
        <v>0</v>
      </c>
      <c r="AG10" s="306" t="s">
        <v>256</v>
      </c>
      <c r="AH10" s="236">
        <v>879420</v>
      </c>
      <c r="AI10" s="236">
        <v>0</v>
      </c>
      <c r="AJ10" s="236">
        <v>0</v>
      </c>
      <c r="AK10" s="236">
        <v>1370299</v>
      </c>
      <c r="AL10" s="236">
        <v>103100</v>
      </c>
      <c r="AM10" s="236">
        <v>57519</v>
      </c>
      <c r="AN10" s="236">
        <v>0</v>
      </c>
      <c r="AO10" s="257">
        <v>2600</v>
      </c>
      <c r="AP10" s="306" t="s">
        <v>256</v>
      </c>
      <c r="AQ10" s="236">
        <v>0</v>
      </c>
      <c r="AR10" s="236">
        <v>0</v>
      </c>
      <c r="AS10" s="236">
        <v>0</v>
      </c>
      <c r="AT10" s="236">
        <v>0</v>
      </c>
      <c r="AU10" s="236">
        <v>0</v>
      </c>
      <c r="AV10" s="236">
        <v>0</v>
      </c>
      <c r="AW10" s="245">
        <v>0</v>
      </c>
      <c r="AX10" s="306" t="s">
        <v>256</v>
      </c>
      <c r="AY10" s="236">
        <v>21180</v>
      </c>
      <c r="AZ10" s="236">
        <v>0</v>
      </c>
      <c r="BA10" s="236">
        <v>21180</v>
      </c>
      <c r="BB10" s="236">
        <v>1492287</v>
      </c>
      <c r="BC10" s="236">
        <v>127215</v>
      </c>
      <c r="BD10" s="236">
        <v>0</v>
      </c>
      <c r="BE10" s="245">
        <v>0</v>
      </c>
      <c r="BF10" s="306" t="s">
        <v>256</v>
      </c>
      <c r="BG10" s="236">
        <v>15115</v>
      </c>
      <c r="BH10" s="236">
        <v>0</v>
      </c>
      <c r="BI10" s="236">
        <v>11549013</v>
      </c>
      <c r="BJ10" s="236">
        <v>0</v>
      </c>
      <c r="BK10" s="236">
        <v>77009</v>
      </c>
      <c r="BL10" s="236">
        <v>143910</v>
      </c>
      <c r="BM10" s="236">
        <v>25000</v>
      </c>
      <c r="BN10" s="236">
        <v>0</v>
      </c>
      <c r="BO10" s="245">
        <v>28866055</v>
      </c>
      <c r="BP10" s="203"/>
      <c r="BR10" s="74"/>
      <c r="BS10" s="74"/>
      <c r="BU10" s="74"/>
    </row>
    <row r="11" spans="1:73" ht="17.25" customHeight="1">
      <c r="A11" s="71">
        <v>3</v>
      </c>
      <c r="B11" s="306" t="s">
        <v>257</v>
      </c>
      <c r="C11" s="236">
        <v>2645834</v>
      </c>
      <c r="D11" s="236">
        <v>655426</v>
      </c>
      <c r="E11" s="236">
        <v>10500</v>
      </c>
      <c r="F11" s="236">
        <v>1233760</v>
      </c>
      <c r="G11" s="236">
        <v>1258</v>
      </c>
      <c r="H11" s="236">
        <v>0</v>
      </c>
      <c r="I11" s="236">
        <v>1258</v>
      </c>
      <c r="J11" s="236">
        <v>0</v>
      </c>
      <c r="K11" s="236">
        <v>0</v>
      </c>
      <c r="L11" s="236">
        <v>0</v>
      </c>
      <c r="M11" s="257">
        <v>0</v>
      </c>
      <c r="N11" s="306" t="s">
        <v>257</v>
      </c>
      <c r="O11" s="236">
        <v>0</v>
      </c>
      <c r="P11" s="236">
        <v>5098081</v>
      </c>
      <c r="Q11" s="236">
        <v>2669790</v>
      </c>
      <c r="R11" s="236">
        <v>137551</v>
      </c>
      <c r="S11" s="236">
        <v>1477780</v>
      </c>
      <c r="T11" s="236">
        <v>812960</v>
      </c>
      <c r="U11" s="236">
        <v>0</v>
      </c>
      <c r="V11" s="257">
        <v>0</v>
      </c>
      <c r="W11" s="306" t="s">
        <v>257</v>
      </c>
      <c r="X11" s="236">
        <v>8629541</v>
      </c>
      <c r="Y11" s="236">
        <v>0</v>
      </c>
      <c r="Z11" s="236">
        <v>0</v>
      </c>
      <c r="AA11" s="236">
        <v>0</v>
      </c>
      <c r="AB11" s="236">
        <v>0</v>
      </c>
      <c r="AC11" s="236">
        <v>0</v>
      </c>
      <c r="AD11" s="236">
        <v>0</v>
      </c>
      <c r="AE11" s="236">
        <v>0</v>
      </c>
      <c r="AF11" s="257">
        <v>0</v>
      </c>
      <c r="AG11" s="306" t="s">
        <v>257</v>
      </c>
      <c r="AH11" s="236">
        <v>299428</v>
      </c>
      <c r="AI11" s="236">
        <v>514</v>
      </c>
      <c r="AJ11" s="236">
        <v>0</v>
      </c>
      <c r="AK11" s="236">
        <v>4798996</v>
      </c>
      <c r="AL11" s="236">
        <v>211600</v>
      </c>
      <c r="AM11" s="236">
        <v>0</v>
      </c>
      <c r="AN11" s="236">
        <v>234100</v>
      </c>
      <c r="AO11" s="257">
        <v>0</v>
      </c>
      <c r="AP11" s="306" t="s">
        <v>257</v>
      </c>
      <c r="AQ11" s="236">
        <v>3588680</v>
      </c>
      <c r="AR11" s="236">
        <v>0</v>
      </c>
      <c r="AS11" s="236">
        <v>0</v>
      </c>
      <c r="AT11" s="236">
        <v>13773</v>
      </c>
      <c r="AU11" s="236">
        <v>0</v>
      </c>
      <c r="AV11" s="236">
        <v>0</v>
      </c>
      <c r="AW11" s="245">
        <v>0</v>
      </c>
      <c r="AX11" s="306" t="s">
        <v>257</v>
      </c>
      <c r="AY11" s="236">
        <v>206433</v>
      </c>
      <c r="AZ11" s="236">
        <v>0</v>
      </c>
      <c r="BA11" s="236">
        <v>0</v>
      </c>
      <c r="BB11" s="236">
        <v>264264</v>
      </c>
      <c r="BC11" s="236">
        <v>108017</v>
      </c>
      <c r="BD11" s="236">
        <v>0</v>
      </c>
      <c r="BE11" s="245">
        <v>0</v>
      </c>
      <c r="BF11" s="306" t="s">
        <v>257</v>
      </c>
      <c r="BG11" s="236">
        <v>6466</v>
      </c>
      <c r="BH11" s="236">
        <v>0</v>
      </c>
      <c r="BI11" s="236">
        <v>6093284</v>
      </c>
      <c r="BJ11" s="236">
        <v>0</v>
      </c>
      <c r="BK11" s="236">
        <v>0</v>
      </c>
      <c r="BL11" s="236">
        <v>260083</v>
      </c>
      <c r="BM11" s="236">
        <v>0</v>
      </c>
      <c r="BN11" s="236">
        <v>117707</v>
      </c>
      <c r="BO11" s="245">
        <v>28277681</v>
      </c>
      <c r="BP11" s="203"/>
      <c r="BR11" s="74"/>
      <c r="BS11" s="74"/>
      <c r="BU11" s="74"/>
    </row>
    <row r="12" spans="1:73" ht="17.25" customHeight="1">
      <c r="A12" s="71">
        <v>4</v>
      </c>
      <c r="B12" s="306" t="s">
        <v>258</v>
      </c>
      <c r="C12" s="236">
        <v>3967541</v>
      </c>
      <c r="D12" s="236">
        <v>419318</v>
      </c>
      <c r="E12" s="236">
        <v>0</v>
      </c>
      <c r="F12" s="236">
        <v>47434</v>
      </c>
      <c r="G12" s="236">
        <v>0</v>
      </c>
      <c r="H12" s="236">
        <v>0</v>
      </c>
      <c r="I12" s="236">
        <v>0</v>
      </c>
      <c r="J12" s="236">
        <v>0</v>
      </c>
      <c r="K12" s="236">
        <v>0</v>
      </c>
      <c r="L12" s="236">
        <v>0</v>
      </c>
      <c r="M12" s="257">
        <v>0</v>
      </c>
      <c r="N12" s="306" t="s">
        <v>258</v>
      </c>
      <c r="O12" s="236">
        <v>0</v>
      </c>
      <c r="P12" s="236">
        <v>7149592</v>
      </c>
      <c r="Q12" s="236">
        <v>2229556</v>
      </c>
      <c r="R12" s="236">
        <v>297616</v>
      </c>
      <c r="S12" s="236">
        <v>155770</v>
      </c>
      <c r="T12" s="236">
        <v>4421450</v>
      </c>
      <c r="U12" s="236">
        <v>0</v>
      </c>
      <c r="V12" s="257">
        <v>45200</v>
      </c>
      <c r="W12" s="306" t="s">
        <v>258</v>
      </c>
      <c r="X12" s="236">
        <v>1430072</v>
      </c>
      <c r="Y12" s="236">
        <v>0</v>
      </c>
      <c r="Z12" s="236">
        <v>0</v>
      </c>
      <c r="AA12" s="236">
        <v>0</v>
      </c>
      <c r="AB12" s="236">
        <v>0</v>
      </c>
      <c r="AC12" s="236">
        <v>5521</v>
      </c>
      <c r="AD12" s="236">
        <v>0</v>
      </c>
      <c r="AE12" s="236">
        <v>0</v>
      </c>
      <c r="AF12" s="257">
        <v>0</v>
      </c>
      <c r="AG12" s="306" t="s">
        <v>258</v>
      </c>
      <c r="AH12" s="236">
        <v>631257</v>
      </c>
      <c r="AI12" s="236">
        <v>0</v>
      </c>
      <c r="AJ12" s="236">
        <v>0</v>
      </c>
      <c r="AK12" s="236">
        <v>402096</v>
      </c>
      <c r="AL12" s="236">
        <v>222330</v>
      </c>
      <c r="AM12" s="236">
        <v>0</v>
      </c>
      <c r="AN12" s="236">
        <v>0</v>
      </c>
      <c r="AO12" s="257">
        <v>96800</v>
      </c>
      <c r="AP12" s="306" t="s">
        <v>258</v>
      </c>
      <c r="AQ12" s="236">
        <v>0</v>
      </c>
      <c r="AR12" s="236">
        <v>0</v>
      </c>
      <c r="AS12" s="236">
        <v>0</v>
      </c>
      <c r="AT12" s="236">
        <v>0</v>
      </c>
      <c r="AU12" s="236">
        <v>0</v>
      </c>
      <c r="AV12" s="236">
        <v>0</v>
      </c>
      <c r="AW12" s="245">
        <v>0</v>
      </c>
      <c r="AX12" s="306" t="s">
        <v>258</v>
      </c>
      <c r="AY12" s="236">
        <v>49747</v>
      </c>
      <c r="AZ12" s="236">
        <v>0</v>
      </c>
      <c r="BA12" s="236">
        <v>49747</v>
      </c>
      <c r="BB12" s="236">
        <v>2807380</v>
      </c>
      <c r="BC12" s="236">
        <v>57697</v>
      </c>
      <c r="BD12" s="236">
        <v>0</v>
      </c>
      <c r="BE12" s="245">
        <v>0</v>
      </c>
      <c r="BF12" s="306" t="s">
        <v>258</v>
      </c>
      <c r="BG12" s="236">
        <v>23451</v>
      </c>
      <c r="BH12" s="236">
        <v>0</v>
      </c>
      <c r="BI12" s="236">
        <v>14955466</v>
      </c>
      <c r="BJ12" s="236">
        <v>0</v>
      </c>
      <c r="BK12" s="236">
        <v>1428195</v>
      </c>
      <c r="BL12" s="236">
        <v>78200</v>
      </c>
      <c r="BM12" s="236">
        <v>0</v>
      </c>
      <c r="BN12" s="236">
        <v>44025</v>
      </c>
      <c r="BO12" s="245">
        <v>32038800</v>
      </c>
      <c r="BP12" s="203"/>
      <c r="BR12" s="74"/>
      <c r="BS12" s="74"/>
      <c r="BU12" s="74"/>
    </row>
    <row r="13" spans="1:73" ht="17.25" customHeight="1">
      <c r="A13" s="71">
        <v>5</v>
      </c>
      <c r="B13" s="307" t="s">
        <v>259</v>
      </c>
      <c r="C13" s="324">
        <v>3093744</v>
      </c>
      <c r="D13" s="328">
        <v>0</v>
      </c>
      <c r="E13" s="325">
        <v>30400</v>
      </c>
      <c r="F13" s="325">
        <v>1857416</v>
      </c>
      <c r="G13" s="325">
        <v>30938</v>
      </c>
      <c r="H13" s="325">
        <v>0</v>
      </c>
      <c r="I13" s="325">
        <v>30938</v>
      </c>
      <c r="J13" s="325">
        <v>0</v>
      </c>
      <c r="K13" s="325">
        <v>0</v>
      </c>
      <c r="L13" s="325">
        <v>0</v>
      </c>
      <c r="M13" s="326">
        <v>0</v>
      </c>
      <c r="N13" s="309" t="s">
        <v>259</v>
      </c>
      <c r="O13" s="325">
        <v>0</v>
      </c>
      <c r="P13" s="325">
        <v>8017892</v>
      </c>
      <c r="Q13" s="325">
        <v>3641383</v>
      </c>
      <c r="R13" s="325">
        <v>0</v>
      </c>
      <c r="S13" s="325">
        <v>1228562</v>
      </c>
      <c r="T13" s="325">
        <v>3147947</v>
      </c>
      <c r="U13" s="325">
        <v>0</v>
      </c>
      <c r="V13" s="326">
        <v>0</v>
      </c>
      <c r="W13" s="309" t="s">
        <v>259</v>
      </c>
      <c r="X13" s="325">
        <v>2510440</v>
      </c>
      <c r="Y13" s="325">
        <v>0</v>
      </c>
      <c r="Z13" s="325">
        <v>0</v>
      </c>
      <c r="AA13" s="325">
        <v>0</v>
      </c>
      <c r="AB13" s="325">
        <v>0</v>
      </c>
      <c r="AC13" s="325">
        <v>0</v>
      </c>
      <c r="AD13" s="325">
        <v>0</v>
      </c>
      <c r="AE13" s="325">
        <v>0</v>
      </c>
      <c r="AF13" s="326">
        <v>0</v>
      </c>
      <c r="AG13" s="309" t="s">
        <v>259</v>
      </c>
      <c r="AH13" s="325">
        <v>1755</v>
      </c>
      <c r="AI13" s="325">
        <v>0</v>
      </c>
      <c r="AJ13" s="325">
        <v>0</v>
      </c>
      <c r="AK13" s="325">
        <v>1752186</v>
      </c>
      <c r="AL13" s="325">
        <v>0</v>
      </c>
      <c r="AM13" s="325">
        <v>0</v>
      </c>
      <c r="AN13" s="325">
        <v>0</v>
      </c>
      <c r="AO13" s="326">
        <v>67300</v>
      </c>
      <c r="AP13" s="309" t="s">
        <v>259</v>
      </c>
      <c r="AQ13" s="325">
        <v>0</v>
      </c>
      <c r="AR13" s="325">
        <v>0</v>
      </c>
      <c r="AS13" s="325">
        <v>0</v>
      </c>
      <c r="AT13" s="325">
        <v>0</v>
      </c>
      <c r="AU13" s="325">
        <v>0</v>
      </c>
      <c r="AV13" s="325">
        <v>0</v>
      </c>
      <c r="AW13" s="327">
        <v>0</v>
      </c>
      <c r="AX13" s="309" t="s">
        <v>259</v>
      </c>
      <c r="AY13" s="325">
        <v>330701</v>
      </c>
      <c r="AZ13" s="325">
        <v>0</v>
      </c>
      <c r="BA13" s="325">
        <v>0</v>
      </c>
      <c r="BB13" s="325">
        <v>4061762</v>
      </c>
      <c r="BC13" s="325">
        <v>17995</v>
      </c>
      <c r="BD13" s="325">
        <v>0</v>
      </c>
      <c r="BE13" s="327">
        <v>0</v>
      </c>
      <c r="BF13" s="309" t="s">
        <v>259</v>
      </c>
      <c r="BG13" s="325">
        <v>8220</v>
      </c>
      <c r="BH13" s="325">
        <v>0</v>
      </c>
      <c r="BI13" s="325">
        <v>7790395</v>
      </c>
      <c r="BJ13" s="325">
        <v>0</v>
      </c>
      <c r="BK13" s="325">
        <v>58342</v>
      </c>
      <c r="BL13" s="325">
        <v>52496</v>
      </c>
      <c r="BM13" s="325">
        <v>0</v>
      </c>
      <c r="BN13" s="325">
        <v>0</v>
      </c>
      <c r="BO13" s="327">
        <v>27860741</v>
      </c>
      <c r="BP13" s="203"/>
      <c r="BR13" s="74"/>
      <c r="BS13" s="74"/>
      <c r="BU13" s="74"/>
    </row>
    <row r="14" spans="1:73" s="221" customFormat="1" ht="17.25" customHeight="1">
      <c r="A14" s="221">
        <v>6</v>
      </c>
      <c r="B14" s="308" t="s">
        <v>260</v>
      </c>
      <c r="C14" s="236">
        <v>1297875</v>
      </c>
      <c r="D14" s="236">
        <v>200133</v>
      </c>
      <c r="E14" s="236">
        <v>81800</v>
      </c>
      <c r="F14" s="236">
        <v>1586859</v>
      </c>
      <c r="G14" s="236">
        <v>4042</v>
      </c>
      <c r="H14" s="236">
        <v>2926</v>
      </c>
      <c r="I14" s="236">
        <v>1116</v>
      </c>
      <c r="J14" s="236">
        <v>0</v>
      </c>
      <c r="K14" s="236">
        <v>0</v>
      </c>
      <c r="L14" s="236">
        <v>0</v>
      </c>
      <c r="M14" s="257">
        <v>0</v>
      </c>
      <c r="N14" s="305" t="s">
        <v>260</v>
      </c>
      <c r="O14" s="236">
        <v>0</v>
      </c>
      <c r="P14" s="236">
        <v>5353279</v>
      </c>
      <c r="Q14" s="236">
        <v>3154573</v>
      </c>
      <c r="R14" s="236">
        <v>103513</v>
      </c>
      <c r="S14" s="236">
        <v>0</v>
      </c>
      <c r="T14" s="236">
        <v>2060593</v>
      </c>
      <c r="U14" s="236">
        <v>0</v>
      </c>
      <c r="V14" s="257">
        <v>34600</v>
      </c>
      <c r="W14" s="305" t="s">
        <v>260</v>
      </c>
      <c r="X14" s="236">
        <v>2652022</v>
      </c>
      <c r="Y14" s="236">
        <v>0</v>
      </c>
      <c r="Z14" s="236">
        <v>0</v>
      </c>
      <c r="AA14" s="236">
        <v>0</v>
      </c>
      <c r="AB14" s="236">
        <v>0</v>
      </c>
      <c r="AC14" s="236">
        <v>1300</v>
      </c>
      <c r="AD14" s="236">
        <v>0</v>
      </c>
      <c r="AE14" s="236">
        <v>0</v>
      </c>
      <c r="AF14" s="257">
        <v>0</v>
      </c>
      <c r="AG14" s="305" t="s">
        <v>260</v>
      </c>
      <c r="AH14" s="236">
        <v>108064</v>
      </c>
      <c r="AI14" s="236">
        <v>0</v>
      </c>
      <c r="AJ14" s="236">
        <v>0</v>
      </c>
      <c r="AK14" s="236">
        <v>1219293</v>
      </c>
      <c r="AL14" s="236">
        <v>201003</v>
      </c>
      <c r="AM14" s="236">
        <v>156200</v>
      </c>
      <c r="AN14" s="236">
        <v>63900</v>
      </c>
      <c r="AO14" s="257">
        <v>0</v>
      </c>
      <c r="AP14" s="305" t="s">
        <v>260</v>
      </c>
      <c r="AQ14" s="236">
        <v>0</v>
      </c>
      <c r="AR14" s="236">
        <v>0</v>
      </c>
      <c r="AS14" s="236">
        <v>0</v>
      </c>
      <c r="AT14" s="236">
        <v>0</v>
      </c>
      <c r="AU14" s="236">
        <v>0</v>
      </c>
      <c r="AV14" s="236">
        <v>0</v>
      </c>
      <c r="AW14" s="245">
        <v>20412</v>
      </c>
      <c r="AX14" s="305" t="s">
        <v>260</v>
      </c>
      <c r="AY14" s="236">
        <v>14214</v>
      </c>
      <c r="AZ14" s="236">
        <v>0</v>
      </c>
      <c r="BA14" s="236">
        <v>14214</v>
      </c>
      <c r="BB14" s="236">
        <v>544256</v>
      </c>
      <c r="BC14" s="236">
        <v>43700</v>
      </c>
      <c r="BD14" s="236">
        <v>0</v>
      </c>
      <c r="BE14" s="245">
        <v>0</v>
      </c>
      <c r="BF14" s="305" t="s">
        <v>260</v>
      </c>
      <c r="BG14" s="236">
        <v>6698</v>
      </c>
      <c r="BH14" s="236">
        <v>0</v>
      </c>
      <c r="BI14" s="236">
        <v>6215862</v>
      </c>
      <c r="BJ14" s="236">
        <v>0</v>
      </c>
      <c r="BK14" s="236">
        <v>12791</v>
      </c>
      <c r="BL14" s="236">
        <v>0</v>
      </c>
      <c r="BM14" s="236">
        <v>11786</v>
      </c>
      <c r="BN14" s="236">
        <v>0</v>
      </c>
      <c r="BO14" s="245">
        <v>17845596</v>
      </c>
      <c r="BP14" s="218"/>
      <c r="BR14" s="222"/>
      <c r="BS14" s="222"/>
      <c r="BU14" s="222"/>
    </row>
    <row r="15" spans="1:73" ht="17.25" customHeight="1">
      <c r="A15" s="71">
        <v>7</v>
      </c>
      <c r="B15" s="306" t="s">
        <v>261</v>
      </c>
      <c r="C15" s="236">
        <v>2102345</v>
      </c>
      <c r="D15" s="236">
        <v>127776</v>
      </c>
      <c r="E15" s="236">
        <v>1800</v>
      </c>
      <c r="F15" s="236">
        <v>3356601</v>
      </c>
      <c r="G15" s="236">
        <v>1380</v>
      </c>
      <c r="H15" s="236">
        <v>0</v>
      </c>
      <c r="I15" s="236">
        <v>1380</v>
      </c>
      <c r="J15" s="236">
        <v>0</v>
      </c>
      <c r="K15" s="236">
        <v>0</v>
      </c>
      <c r="L15" s="236">
        <v>0</v>
      </c>
      <c r="M15" s="257">
        <v>0</v>
      </c>
      <c r="N15" s="306" t="s">
        <v>261</v>
      </c>
      <c r="O15" s="236">
        <v>206321</v>
      </c>
      <c r="P15" s="236">
        <v>14509286</v>
      </c>
      <c r="Q15" s="236">
        <v>7824088</v>
      </c>
      <c r="R15" s="236">
        <v>1040758</v>
      </c>
      <c r="S15" s="236">
        <v>0</v>
      </c>
      <c r="T15" s="236">
        <v>5644440</v>
      </c>
      <c r="U15" s="236">
        <v>0</v>
      </c>
      <c r="V15" s="257">
        <v>0</v>
      </c>
      <c r="W15" s="306" t="s">
        <v>261</v>
      </c>
      <c r="X15" s="236">
        <v>2963483</v>
      </c>
      <c r="Y15" s="236">
        <v>0</v>
      </c>
      <c r="Z15" s="236">
        <v>0</v>
      </c>
      <c r="AA15" s="236">
        <v>10875</v>
      </c>
      <c r="AB15" s="236">
        <v>0</v>
      </c>
      <c r="AC15" s="236">
        <v>21600</v>
      </c>
      <c r="AD15" s="236">
        <v>0</v>
      </c>
      <c r="AE15" s="236">
        <v>0</v>
      </c>
      <c r="AF15" s="257">
        <v>0</v>
      </c>
      <c r="AG15" s="306" t="s">
        <v>261</v>
      </c>
      <c r="AH15" s="236">
        <v>64895</v>
      </c>
      <c r="AI15" s="236">
        <v>0</v>
      </c>
      <c r="AJ15" s="236">
        <v>0</v>
      </c>
      <c r="AK15" s="236">
        <v>474540</v>
      </c>
      <c r="AL15" s="236">
        <v>216751</v>
      </c>
      <c r="AM15" s="236">
        <v>132900</v>
      </c>
      <c r="AN15" s="236">
        <v>0</v>
      </c>
      <c r="AO15" s="257">
        <v>0</v>
      </c>
      <c r="AP15" s="306" t="s">
        <v>261</v>
      </c>
      <c r="AQ15" s="236">
        <v>0</v>
      </c>
      <c r="AR15" s="236">
        <v>0</v>
      </c>
      <c r="AS15" s="236">
        <v>0</v>
      </c>
      <c r="AT15" s="236">
        <v>0</v>
      </c>
      <c r="AU15" s="236">
        <v>0</v>
      </c>
      <c r="AV15" s="236">
        <v>0</v>
      </c>
      <c r="AW15" s="245">
        <v>0</v>
      </c>
      <c r="AX15" s="306" t="s">
        <v>261</v>
      </c>
      <c r="AY15" s="236">
        <v>0</v>
      </c>
      <c r="AZ15" s="236">
        <v>0</v>
      </c>
      <c r="BA15" s="236">
        <v>0</v>
      </c>
      <c r="BB15" s="236">
        <v>2260616</v>
      </c>
      <c r="BC15" s="236">
        <v>138728</v>
      </c>
      <c r="BD15" s="236">
        <v>0</v>
      </c>
      <c r="BE15" s="245">
        <v>0</v>
      </c>
      <c r="BF15" s="306" t="s">
        <v>261</v>
      </c>
      <c r="BG15" s="236">
        <v>20616</v>
      </c>
      <c r="BH15" s="236">
        <v>0</v>
      </c>
      <c r="BI15" s="236">
        <v>15394874</v>
      </c>
      <c r="BJ15" s="236">
        <v>0</v>
      </c>
      <c r="BK15" s="236">
        <v>0</v>
      </c>
      <c r="BL15" s="236">
        <v>568146</v>
      </c>
      <c r="BM15" s="236">
        <v>0</v>
      </c>
      <c r="BN15" s="236">
        <v>0</v>
      </c>
      <c r="BO15" s="245">
        <v>41524196</v>
      </c>
      <c r="BP15" s="203"/>
      <c r="BR15" s="74"/>
      <c r="BS15" s="74"/>
      <c r="BU15" s="74"/>
    </row>
    <row r="16" spans="1:73" ht="17.25" customHeight="1">
      <c r="A16" s="71">
        <v>8</v>
      </c>
      <c r="B16" s="306" t="s">
        <v>262</v>
      </c>
      <c r="C16" s="236">
        <v>1713829</v>
      </c>
      <c r="D16" s="236">
        <v>0</v>
      </c>
      <c r="E16" s="236">
        <v>59100</v>
      </c>
      <c r="F16" s="236">
        <v>1447004</v>
      </c>
      <c r="G16" s="236">
        <v>127400</v>
      </c>
      <c r="H16" s="236">
        <v>120700</v>
      </c>
      <c r="I16" s="236">
        <v>6700</v>
      </c>
      <c r="J16" s="236">
        <v>0</v>
      </c>
      <c r="K16" s="236">
        <v>0</v>
      </c>
      <c r="L16" s="236">
        <v>0</v>
      </c>
      <c r="M16" s="257">
        <v>0</v>
      </c>
      <c r="N16" s="306" t="s">
        <v>262</v>
      </c>
      <c r="O16" s="236">
        <v>0</v>
      </c>
      <c r="P16" s="236">
        <v>12280478</v>
      </c>
      <c r="Q16" s="236">
        <v>10949987</v>
      </c>
      <c r="R16" s="236">
        <v>6794</v>
      </c>
      <c r="S16" s="236">
        <v>0</v>
      </c>
      <c r="T16" s="236">
        <v>1323697</v>
      </c>
      <c r="U16" s="236">
        <v>0</v>
      </c>
      <c r="V16" s="257">
        <v>0</v>
      </c>
      <c r="W16" s="306" t="s">
        <v>262</v>
      </c>
      <c r="X16" s="236">
        <v>5243317</v>
      </c>
      <c r="Y16" s="236">
        <v>0</v>
      </c>
      <c r="Z16" s="236">
        <v>0</v>
      </c>
      <c r="AA16" s="236">
        <v>0</v>
      </c>
      <c r="AB16" s="236">
        <v>0</v>
      </c>
      <c r="AC16" s="236">
        <v>17860</v>
      </c>
      <c r="AD16" s="236">
        <v>0</v>
      </c>
      <c r="AE16" s="236">
        <v>0</v>
      </c>
      <c r="AF16" s="257">
        <v>0</v>
      </c>
      <c r="AG16" s="306" t="s">
        <v>262</v>
      </c>
      <c r="AH16" s="236">
        <v>1288</v>
      </c>
      <c r="AI16" s="236">
        <v>0</v>
      </c>
      <c r="AJ16" s="236">
        <v>0</v>
      </c>
      <c r="AK16" s="236">
        <v>4878330</v>
      </c>
      <c r="AL16" s="236">
        <v>0</v>
      </c>
      <c r="AM16" s="236">
        <v>6900</v>
      </c>
      <c r="AN16" s="236">
        <v>0</v>
      </c>
      <c r="AO16" s="257">
        <v>144600</v>
      </c>
      <c r="AP16" s="306" t="s">
        <v>262</v>
      </c>
      <c r="AQ16" s="236">
        <v>0</v>
      </c>
      <c r="AR16" s="236">
        <v>0</v>
      </c>
      <c r="AS16" s="236">
        <v>35386</v>
      </c>
      <c r="AT16" s="236">
        <v>0</v>
      </c>
      <c r="AU16" s="236">
        <v>0</v>
      </c>
      <c r="AV16" s="236">
        <v>0</v>
      </c>
      <c r="AW16" s="245">
        <v>0</v>
      </c>
      <c r="AX16" s="306" t="s">
        <v>262</v>
      </c>
      <c r="AY16" s="236">
        <v>0</v>
      </c>
      <c r="AZ16" s="236">
        <v>0</v>
      </c>
      <c r="BA16" s="236">
        <v>0</v>
      </c>
      <c r="BB16" s="236">
        <v>1570937</v>
      </c>
      <c r="BC16" s="236">
        <v>25891</v>
      </c>
      <c r="BD16" s="236">
        <v>0</v>
      </c>
      <c r="BE16" s="245">
        <v>0</v>
      </c>
      <c r="BF16" s="306" t="s">
        <v>262</v>
      </c>
      <c r="BG16" s="236">
        <v>4963</v>
      </c>
      <c r="BH16" s="236">
        <v>0</v>
      </c>
      <c r="BI16" s="236">
        <v>6086805</v>
      </c>
      <c r="BJ16" s="236">
        <v>0</v>
      </c>
      <c r="BK16" s="236">
        <v>39029</v>
      </c>
      <c r="BL16" s="236">
        <v>1101956</v>
      </c>
      <c r="BM16" s="236">
        <v>0</v>
      </c>
      <c r="BN16" s="236">
        <v>37000</v>
      </c>
      <c r="BO16" s="245">
        <v>29773095</v>
      </c>
      <c r="BP16" s="203"/>
      <c r="BR16" s="74"/>
      <c r="BS16" s="74"/>
      <c r="BU16" s="74"/>
    </row>
    <row r="17" spans="1:73" ht="17.25" customHeight="1">
      <c r="A17" s="71">
        <v>9</v>
      </c>
      <c r="B17" s="306" t="s">
        <v>263</v>
      </c>
      <c r="C17" s="236">
        <v>1001990</v>
      </c>
      <c r="D17" s="236">
        <v>0</v>
      </c>
      <c r="E17" s="236">
        <v>7900</v>
      </c>
      <c r="F17" s="236">
        <v>1579119</v>
      </c>
      <c r="G17" s="236">
        <v>94140</v>
      </c>
      <c r="H17" s="236">
        <v>64230</v>
      </c>
      <c r="I17" s="236">
        <v>29910</v>
      </c>
      <c r="J17" s="236">
        <v>0</v>
      </c>
      <c r="K17" s="236">
        <v>0</v>
      </c>
      <c r="L17" s="236">
        <v>0</v>
      </c>
      <c r="M17" s="257">
        <v>0</v>
      </c>
      <c r="N17" s="306" t="s">
        <v>263</v>
      </c>
      <c r="O17" s="236">
        <v>0</v>
      </c>
      <c r="P17" s="236">
        <v>5814302</v>
      </c>
      <c r="Q17" s="236">
        <v>4115133</v>
      </c>
      <c r="R17" s="236">
        <v>20053</v>
      </c>
      <c r="S17" s="236">
        <v>0</v>
      </c>
      <c r="T17" s="236">
        <v>1679116</v>
      </c>
      <c r="U17" s="236">
        <v>0</v>
      </c>
      <c r="V17" s="257">
        <v>0</v>
      </c>
      <c r="W17" s="306" t="s">
        <v>263</v>
      </c>
      <c r="X17" s="236">
        <v>21084947</v>
      </c>
      <c r="Y17" s="236">
        <v>0</v>
      </c>
      <c r="Z17" s="236">
        <v>0</v>
      </c>
      <c r="AA17" s="236">
        <v>13500</v>
      </c>
      <c r="AB17" s="236">
        <v>0</v>
      </c>
      <c r="AC17" s="236">
        <v>0</v>
      </c>
      <c r="AD17" s="236">
        <v>16843326</v>
      </c>
      <c r="AE17" s="236">
        <v>16843326</v>
      </c>
      <c r="AF17" s="257">
        <v>0</v>
      </c>
      <c r="AG17" s="306" t="s">
        <v>263</v>
      </c>
      <c r="AH17" s="236">
        <v>8400</v>
      </c>
      <c r="AI17" s="236">
        <v>0</v>
      </c>
      <c r="AJ17" s="236">
        <v>0</v>
      </c>
      <c r="AK17" s="236">
        <v>2781325</v>
      </c>
      <c r="AL17" s="236">
        <v>503204</v>
      </c>
      <c r="AM17" s="236">
        <v>26000</v>
      </c>
      <c r="AN17" s="236">
        <v>113528</v>
      </c>
      <c r="AO17" s="257">
        <v>97627</v>
      </c>
      <c r="AP17" s="306" t="s">
        <v>263</v>
      </c>
      <c r="AQ17" s="236">
        <v>219158</v>
      </c>
      <c r="AR17" s="236">
        <v>0</v>
      </c>
      <c r="AS17" s="236">
        <v>51120</v>
      </c>
      <c r="AT17" s="236">
        <v>0</v>
      </c>
      <c r="AU17" s="236">
        <v>0</v>
      </c>
      <c r="AV17" s="236">
        <v>0</v>
      </c>
      <c r="AW17" s="245">
        <v>0</v>
      </c>
      <c r="AX17" s="306" t="s">
        <v>263</v>
      </c>
      <c r="AY17" s="236">
        <v>0</v>
      </c>
      <c r="AZ17" s="236">
        <v>0</v>
      </c>
      <c r="BA17" s="236">
        <v>0</v>
      </c>
      <c r="BB17" s="236">
        <v>1062825</v>
      </c>
      <c r="BC17" s="236">
        <v>108714</v>
      </c>
      <c r="BD17" s="236">
        <v>0</v>
      </c>
      <c r="BE17" s="245">
        <v>0</v>
      </c>
      <c r="BF17" s="306" t="s">
        <v>263</v>
      </c>
      <c r="BG17" s="236">
        <v>13022</v>
      </c>
      <c r="BH17" s="236">
        <v>0</v>
      </c>
      <c r="BI17" s="236">
        <v>12206283</v>
      </c>
      <c r="BJ17" s="236">
        <v>0</v>
      </c>
      <c r="BK17" s="236">
        <v>0</v>
      </c>
      <c r="BL17" s="236">
        <v>69957</v>
      </c>
      <c r="BM17" s="236">
        <v>0</v>
      </c>
      <c r="BN17" s="236">
        <v>0</v>
      </c>
      <c r="BO17" s="245">
        <v>43313477</v>
      </c>
      <c r="BP17" s="203"/>
      <c r="BR17" s="74"/>
      <c r="BS17" s="74"/>
      <c r="BU17" s="74"/>
    </row>
    <row r="18" spans="1:73" s="223" customFormat="1" ht="17.25" customHeight="1">
      <c r="A18" s="223">
        <v>10</v>
      </c>
      <c r="B18" s="309" t="s">
        <v>264</v>
      </c>
      <c r="C18" s="324">
        <v>2420642</v>
      </c>
      <c r="D18" s="325">
        <v>0</v>
      </c>
      <c r="E18" s="325">
        <v>251671</v>
      </c>
      <c r="F18" s="325">
        <v>533018</v>
      </c>
      <c r="G18" s="325">
        <v>652</v>
      </c>
      <c r="H18" s="325">
        <v>652</v>
      </c>
      <c r="I18" s="325">
        <v>0</v>
      </c>
      <c r="J18" s="325">
        <v>0</v>
      </c>
      <c r="K18" s="325">
        <v>0</v>
      </c>
      <c r="L18" s="325">
        <v>0</v>
      </c>
      <c r="M18" s="326">
        <v>0</v>
      </c>
      <c r="N18" s="309" t="s">
        <v>264</v>
      </c>
      <c r="O18" s="325">
        <v>0</v>
      </c>
      <c r="P18" s="325">
        <v>3035604</v>
      </c>
      <c r="Q18" s="325">
        <v>1812466</v>
      </c>
      <c r="R18" s="325">
        <v>2025</v>
      </c>
      <c r="S18" s="325">
        <v>0</v>
      </c>
      <c r="T18" s="325">
        <v>1221113</v>
      </c>
      <c r="U18" s="325">
        <v>0</v>
      </c>
      <c r="V18" s="326">
        <v>0</v>
      </c>
      <c r="W18" s="309" t="s">
        <v>264</v>
      </c>
      <c r="X18" s="325">
        <v>15660897</v>
      </c>
      <c r="Y18" s="325">
        <v>0</v>
      </c>
      <c r="Z18" s="325">
        <v>0</v>
      </c>
      <c r="AA18" s="325">
        <v>0</v>
      </c>
      <c r="AB18" s="325">
        <v>0</v>
      </c>
      <c r="AC18" s="325">
        <v>59200</v>
      </c>
      <c r="AD18" s="325">
        <v>13659766</v>
      </c>
      <c r="AE18" s="325">
        <v>13659766</v>
      </c>
      <c r="AF18" s="326">
        <v>0</v>
      </c>
      <c r="AG18" s="309" t="s">
        <v>264</v>
      </c>
      <c r="AH18" s="325">
        <v>75645</v>
      </c>
      <c r="AI18" s="325">
        <v>0</v>
      </c>
      <c r="AJ18" s="325">
        <v>0</v>
      </c>
      <c r="AK18" s="325">
        <v>953420</v>
      </c>
      <c r="AL18" s="325">
        <v>698262</v>
      </c>
      <c r="AM18" s="325">
        <v>0</v>
      </c>
      <c r="AN18" s="325">
        <v>0</v>
      </c>
      <c r="AO18" s="326">
        <v>0</v>
      </c>
      <c r="AP18" s="309" t="s">
        <v>264</v>
      </c>
      <c r="AQ18" s="325">
        <v>2372896</v>
      </c>
      <c r="AR18" s="325">
        <v>3266141</v>
      </c>
      <c r="AS18" s="325">
        <v>0</v>
      </c>
      <c r="AT18" s="325">
        <v>0</v>
      </c>
      <c r="AU18" s="325">
        <v>0</v>
      </c>
      <c r="AV18" s="325">
        <v>0</v>
      </c>
      <c r="AW18" s="327">
        <v>0</v>
      </c>
      <c r="AX18" s="309" t="s">
        <v>264</v>
      </c>
      <c r="AY18" s="325">
        <v>0</v>
      </c>
      <c r="AZ18" s="325">
        <v>0</v>
      </c>
      <c r="BA18" s="325">
        <v>0</v>
      </c>
      <c r="BB18" s="325">
        <v>1007024</v>
      </c>
      <c r="BC18" s="325">
        <v>95862</v>
      </c>
      <c r="BD18" s="325">
        <v>0</v>
      </c>
      <c r="BE18" s="327">
        <v>0</v>
      </c>
      <c r="BF18" s="309" t="s">
        <v>264</v>
      </c>
      <c r="BG18" s="325">
        <v>7277</v>
      </c>
      <c r="BH18" s="325">
        <v>0</v>
      </c>
      <c r="BI18" s="325">
        <v>7322198</v>
      </c>
      <c r="BJ18" s="325">
        <v>0</v>
      </c>
      <c r="BK18" s="325">
        <v>0</v>
      </c>
      <c r="BL18" s="325">
        <v>0</v>
      </c>
      <c r="BM18" s="325">
        <v>0</v>
      </c>
      <c r="BN18" s="325">
        <v>0</v>
      </c>
      <c r="BO18" s="327">
        <v>35973882</v>
      </c>
      <c r="BP18" s="220"/>
      <c r="BR18" s="224"/>
      <c r="BS18" s="224"/>
      <c r="BU18" s="224"/>
    </row>
    <row r="19" spans="1:73" ht="17.25" customHeight="1">
      <c r="A19" s="71">
        <v>11</v>
      </c>
      <c r="B19" s="305" t="s">
        <v>265</v>
      </c>
      <c r="C19" s="236">
        <v>246601</v>
      </c>
      <c r="D19" s="236">
        <v>19296</v>
      </c>
      <c r="E19" s="236">
        <v>23200</v>
      </c>
      <c r="F19" s="236">
        <v>55316</v>
      </c>
      <c r="G19" s="236">
        <v>11800</v>
      </c>
      <c r="H19" s="236">
        <v>550</v>
      </c>
      <c r="I19" s="236">
        <v>11250</v>
      </c>
      <c r="J19" s="236">
        <v>0</v>
      </c>
      <c r="K19" s="236">
        <v>0</v>
      </c>
      <c r="L19" s="236">
        <v>0</v>
      </c>
      <c r="M19" s="257">
        <v>0</v>
      </c>
      <c r="N19" s="305" t="s">
        <v>265</v>
      </c>
      <c r="O19" s="236">
        <v>0</v>
      </c>
      <c r="P19" s="236">
        <v>3931432</v>
      </c>
      <c r="Q19" s="236">
        <v>3759002</v>
      </c>
      <c r="R19" s="236">
        <v>22610</v>
      </c>
      <c r="S19" s="236">
        <v>0</v>
      </c>
      <c r="T19" s="236">
        <v>149820</v>
      </c>
      <c r="U19" s="236">
        <v>0</v>
      </c>
      <c r="V19" s="257">
        <v>0</v>
      </c>
      <c r="W19" s="305" t="s">
        <v>265</v>
      </c>
      <c r="X19" s="236">
        <v>9513773</v>
      </c>
      <c r="Y19" s="236">
        <v>0</v>
      </c>
      <c r="Z19" s="236">
        <v>0</v>
      </c>
      <c r="AA19" s="236">
        <v>0</v>
      </c>
      <c r="AB19" s="236">
        <v>0</v>
      </c>
      <c r="AC19" s="236">
        <v>7420</v>
      </c>
      <c r="AD19" s="236">
        <v>8399148</v>
      </c>
      <c r="AE19" s="236">
        <v>8399148</v>
      </c>
      <c r="AF19" s="257">
        <v>0</v>
      </c>
      <c r="AG19" s="305" t="s">
        <v>265</v>
      </c>
      <c r="AH19" s="236">
        <v>0</v>
      </c>
      <c r="AI19" s="236">
        <v>0</v>
      </c>
      <c r="AJ19" s="236">
        <v>0</v>
      </c>
      <c r="AK19" s="236">
        <v>428037</v>
      </c>
      <c r="AL19" s="236">
        <v>162240</v>
      </c>
      <c r="AM19" s="236">
        <v>229830</v>
      </c>
      <c r="AN19" s="236">
        <v>128740</v>
      </c>
      <c r="AO19" s="257">
        <v>26080</v>
      </c>
      <c r="AP19" s="305" t="s">
        <v>265</v>
      </c>
      <c r="AQ19" s="236">
        <v>73324</v>
      </c>
      <c r="AR19" s="236">
        <v>579358</v>
      </c>
      <c r="AS19" s="236">
        <v>0</v>
      </c>
      <c r="AT19" s="236">
        <v>0</v>
      </c>
      <c r="AU19" s="236">
        <v>0</v>
      </c>
      <c r="AV19" s="236">
        <v>0</v>
      </c>
      <c r="AW19" s="245">
        <v>0</v>
      </c>
      <c r="AX19" s="305" t="s">
        <v>265</v>
      </c>
      <c r="AY19" s="236">
        <v>0</v>
      </c>
      <c r="AZ19" s="236">
        <v>0</v>
      </c>
      <c r="BA19" s="236">
        <v>0</v>
      </c>
      <c r="BB19" s="236">
        <v>329298</v>
      </c>
      <c r="BC19" s="236">
        <v>40474</v>
      </c>
      <c r="BD19" s="236">
        <v>0</v>
      </c>
      <c r="BE19" s="245">
        <v>0</v>
      </c>
      <c r="BF19" s="305" t="s">
        <v>265</v>
      </c>
      <c r="BG19" s="236">
        <v>3591</v>
      </c>
      <c r="BH19" s="236">
        <v>0</v>
      </c>
      <c r="BI19" s="236">
        <v>3962765</v>
      </c>
      <c r="BJ19" s="236">
        <v>0</v>
      </c>
      <c r="BK19" s="236">
        <v>0</v>
      </c>
      <c r="BL19" s="236">
        <v>208040</v>
      </c>
      <c r="BM19" s="236">
        <v>0</v>
      </c>
      <c r="BN19" s="236">
        <v>0</v>
      </c>
      <c r="BO19" s="245">
        <v>18978972</v>
      </c>
      <c r="BP19" s="203"/>
      <c r="BR19" s="74"/>
      <c r="BS19" s="74"/>
      <c r="BU19" s="74"/>
    </row>
    <row r="20" spans="1:73" ht="17.25" customHeight="1">
      <c r="A20" s="71">
        <v>12</v>
      </c>
      <c r="B20" s="306" t="s">
        <v>266</v>
      </c>
      <c r="C20" s="236">
        <v>845</v>
      </c>
      <c r="D20" s="236">
        <v>436</v>
      </c>
      <c r="E20" s="236">
        <v>16400</v>
      </c>
      <c r="F20" s="236">
        <v>263552</v>
      </c>
      <c r="G20" s="236">
        <v>41509</v>
      </c>
      <c r="H20" s="236">
        <v>29000</v>
      </c>
      <c r="I20" s="236">
        <v>12509</v>
      </c>
      <c r="J20" s="236">
        <v>0</v>
      </c>
      <c r="K20" s="236">
        <v>0</v>
      </c>
      <c r="L20" s="236">
        <v>0</v>
      </c>
      <c r="M20" s="257">
        <v>0</v>
      </c>
      <c r="N20" s="306" t="s">
        <v>266</v>
      </c>
      <c r="O20" s="236">
        <v>0</v>
      </c>
      <c r="P20" s="236">
        <v>167940</v>
      </c>
      <c r="Q20" s="236">
        <v>41403</v>
      </c>
      <c r="R20" s="236">
        <v>0</v>
      </c>
      <c r="S20" s="236">
        <v>0</v>
      </c>
      <c r="T20" s="236">
        <v>126537</v>
      </c>
      <c r="U20" s="236">
        <v>0</v>
      </c>
      <c r="V20" s="257">
        <v>0</v>
      </c>
      <c r="W20" s="306" t="s">
        <v>266</v>
      </c>
      <c r="X20" s="236">
        <v>406260</v>
      </c>
      <c r="Y20" s="236">
        <v>0</v>
      </c>
      <c r="Z20" s="236">
        <v>0</v>
      </c>
      <c r="AA20" s="236">
        <v>0</v>
      </c>
      <c r="AB20" s="236">
        <v>0</v>
      </c>
      <c r="AC20" s="236">
        <v>0</v>
      </c>
      <c r="AD20" s="236">
        <v>0</v>
      </c>
      <c r="AE20" s="236">
        <v>0</v>
      </c>
      <c r="AF20" s="257">
        <v>0</v>
      </c>
      <c r="AG20" s="306" t="s">
        <v>266</v>
      </c>
      <c r="AH20" s="236">
        <v>0</v>
      </c>
      <c r="AI20" s="236">
        <v>0</v>
      </c>
      <c r="AJ20" s="236">
        <v>0</v>
      </c>
      <c r="AK20" s="236">
        <v>0</v>
      </c>
      <c r="AL20" s="236">
        <v>377287</v>
      </c>
      <c r="AM20" s="236">
        <v>0</v>
      </c>
      <c r="AN20" s="236">
        <v>0</v>
      </c>
      <c r="AO20" s="257">
        <v>0</v>
      </c>
      <c r="AP20" s="306" t="s">
        <v>266</v>
      </c>
      <c r="AQ20" s="236">
        <v>68547</v>
      </c>
      <c r="AR20" s="236">
        <v>3623905</v>
      </c>
      <c r="AS20" s="236">
        <v>0</v>
      </c>
      <c r="AT20" s="236">
        <v>0</v>
      </c>
      <c r="AU20" s="236">
        <v>0</v>
      </c>
      <c r="AV20" s="236">
        <v>0</v>
      </c>
      <c r="AW20" s="245">
        <v>0</v>
      </c>
      <c r="AX20" s="306" t="s">
        <v>266</v>
      </c>
      <c r="AY20" s="236">
        <v>0</v>
      </c>
      <c r="AZ20" s="236">
        <v>0</v>
      </c>
      <c r="BA20" s="236">
        <v>0</v>
      </c>
      <c r="BB20" s="236">
        <v>1503</v>
      </c>
      <c r="BC20" s="236">
        <v>8379</v>
      </c>
      <c r="BD20" s="236">
        <v>0</v>
      </c>
      <c r="BE20" s="245">
        <v>0</v>
      </c>
      <c r="BF20" s="306" t="s">
        <v>266</v>
      </c>
      <c r="BG20" s="236">
        <v>440</v>
      </c>
      <c r="BH20" s="236">
        <v>0</v>
      </c>
      <c r="BI20" s="236">
        <v>1212556</v>
      </c>
      <c r="BJ20" s="236">
        <v>0</v>
      </c>
      <c r="BK20" s="236">
        <v>0</v>
      </c>
      <c r="BL20" s="236">
        <v>0</v>
      </c>
      <c r="BM20" s="236">
        <v>0</v>
      </c>
      <c r="BN20" s="236">
        <v>0</v>
      </c>
      <c r="BO20" s="245">
        <v>5811836</v>
      </c>
      <c r="BP20" s="203"/>
      <c r="BR20" s="74"/>
      <c r="BS20" s="74"/>
      <c r="BU20" s="74"/>
    </row>
    <row r="21" spans="1:73" ht="17.25" customHeight="1">
      <c r="A21" s="71">
        <v>13</v>
      </c>
      <c r="B21" s="306" t="s">
        <v>267</v>
      </c>
      <c r="C21" s="236">
        <v>0</v>
      </c>
      <c r="D21" s="236">
        <v>0</v>
      </c>
      <c r="E21" s="236">
        <v>0</v>
      </c>
      <c r="F21" s="236">
        <v>252619</v>
      </c>
      <c r="G21" s="236">
        <v>67800</v>
      </c>
      <c r="H21" s="236">
        <v>40900</v>
      </c>
      <c r="I21" s="236">
        <v>26900</v>
      </c>
      <c r="J21" s="236">
        <v>0</v>
      </c>
      <c r="K21" s="236">
        <v>0</v>
      </c>
      <c r="L21" s="236">
        <v>0</v>
      </c>
      <c r="M21" s="257">
        <v>0</v>
      </c>
      <c r="N21" s="306" t="s">
        <v>267</v>
      </c>
      <c r="O21" s="236">
        <v>0</v>
      </c>
      <c r="P21" s="236">
        <v>238348</v>
      </c>
      <c r="Q21" s="236">
        <v>25031</v>
      </c>
      <c r="R21" s="236">
        <v>0</v>
      </c>
      <c r="S21" s="236">
        <v>0</v>
      </c>
      <c r="T21" s="236">
        <v>213317</v>
      </c>
      <c r="U21" s="236">
        <v>0</v>
      </c>
      <c r="V21" s="257">
        <v>0</v>
      </c>
      <c r="W21" s="306" t="s">
        <v>267</v>
      </c>
      <c r="X21" s="236">
        <v>1376766</v>
      </c>
      <c r="Y21" s="236">
        <v>0</v>
      </c>
      <c r="Z21" s="236">
        <v>0</v>
      </c>
      <c r="AA21" s="236">
        <v>0</v>
      </c>
      <c r="AB21" s="236">
        <v>0</v>
      </c>
      <c r="AC21" s="236">
        <v>0</v>
      </c>
      <c r="AD21" s="236">
        <v>0</v>
      </c>
      <c r="AE21" s="236">
        <v>0</v>
      </c>
      <c r="AF21" s="257">
        <v>0</v>
      </c>
      <c r="AG21" s="306" t="s">
        <v>267</v>
      </c>
      <c r="AH21" s="236">
        <v>0</v>
      </c>
      <c r="AI21" s="236">
        <v>0</v>
      </c>
      <c r="AJ21" s="236">
        <v>0</v>
      </c>
      <c r="AK21" s="236">
        <v>1351</v>
      </c>
      <c r="AL21" s="236">
        <v>1216000</v>
      </c>
      <c r="AM21" s="236">
        <v>103700</v>
      </c>
      <c r="AN21" s="236">
        <v>18016</v>
      </c>
      <c r="AO21" s="257">
        <v>0</v>
      </c>
      <c r="AP21" s="306" t="s">
        <v>267</v>
      </c>
      <c r="AQ21" s="236">
        <v>0</v>
      </c>
      <c r="AR21" s="236">
        <v>2064650</v>
      </c>
      <c r="AS21" s="236">
        <v>0</v>
      </c>
      <c r="AT21" s="236">
        <v>0</v>
      </c>
      <c r="AU21" s="236">
        <v>0</v>
      </c>
      <c r="AV21" s="236">
        <v>0</v>
      </c>
      <c r="AW21" s="245">
        <v>0</v>
      </c>
      <c r="AX21" s="306" t="s">
        <v>267</v>
      </c>
      <c r="AY21" s="236">
        <v>0</v>
      </c>
      <c r="AZ21" s="236">
        <v>0</v>
      </c>
      <c r="BA21" s="236">
        <v>0</v>
      </c>
      <c r="BB21" s="236">
        <v>3044</v>
      </c>
      <c r="BC21" s="236">
        <v>0</v>
      </c>
      <c r="BD21" s="236">
        <v>0</v>
      </c>
      <c r="BE21" s="245">
        <v>0</v>
      </c>
      <c r="BF21" s="306" t="s">
        <v>267</v>
      </c>
      <c r="BG21" s="236">
        <v>264</v>
      </c>
      <c r="BH21" s="236">
        <v>0</v>
      </c>
      <c r="BI21" s="236">
        <v>791888</v>
      </c>
      <c r="BJ21" s="236">
        <v>0</v>
      </c>
      <c r="BK21" s="236">
        <v>3392</v>
      </c>
      <c r="BL21" s="236">
        <v>42866</v>
      </c>
      <c r="BM21" s="236">
        <v>0</v>
      </c>
      <c r="BN21" s="236">
        <v>0</v>
      </c>
      <c r="BO21" s="245">
        <v>4841637</v>
      </c>
      <c r="BP21" s="203"/>
      <c r="BR21" s="74"/>
      <c r="BS21" s="74"/>
      <c r="BU21" s="74"/>
    </row>
    <row r="22" spans="1:73" ht="17.25" customHeight="1">
      <c r="A22" s="71">
        <v>14</v>
      </c>
      <c r="B22" s="306" t="s">
        <v>268</v>
      </c>
      <c r="C22" s="236">
        <v>15900</v>
      </c>
      <c r="D22" s="236">
        <v>0</v>
      </c>
      <c r="E22" s="236">
        <v>0</v>
      </c>
      <c r="F22" s="236">
        <v>207879</v>
      </c>
      <c r="G22" s="236">
        <v>65066</v>
      </c>
      <c r="H22" s="236">
        <v>0</v>
      </c>
      <c r="I22" s="236">
        <v>65066</v>
      </c>
      <c r="J22" s="236">
        <v>0</v>
      </c>
      <c r="K22" s="236">
        <v>0</v>
      </c>
      <c r="L22" s="236">
        <v>0</v>
      </c>
      <c r="M22" s="257">
        <v>0</v>
      </c>
      <c r="N22" s="306" t="s">
        <v>268</v>
      </c>
      <c r="O22" s="236">
        <v>0</v>
      </c>
      <c r="P22" s="236">
        <v>150651</v>
      </c>
      <c r="Q22" s="236">
        <v>72284</v>
      </c>
      <c r="R22" s="236">
        <v>0</v>
      </c>
      <c r="S22" s="236">
        <v>0</v>
      </c>
      <c r="T22" s="236">
        <v>78367</v>
      </c>
      <c r="U22" s="236">
        <v>0</v>
      </c>
      <c r="V22" s="257">
        <v>0</v>
      </c>
      <c r="W22" s="306" t="s">
        <v>268</v>
      </c>
      <c r="X22" s="236">
        <v>115239</v>
      </c>
      <c r="Y22" s="236">
        <v>0</v>
      </c>
      <c r="Z22" s="236">
        <v>0</v>
      </c>
      <c r="AA22" s="236">
        <v>0</v>
      </c>
      <c r="AB22" s="236">
        <v>0</v>
      </c>
      <c r="AC22" s="236">
        <v>0</v>
      </c>
      <c r="AD22" s="236">
        <v>0</v>
      </c>
      <c r="AE22" s="236">
        <v>0</v>
      </c>
      <c r="AF22" s="257">
        <v>0</v>
      </c>
      <c r="AG22" s="306" t="s">
        <v>268</v>
      </c>
      <c r="AH22" s="236">
        <v>0</v>
      </c>
      <c r="AI22" s="236">
        <v>0</v>
      </c>
      <c r="AJ22" s="236">
        <v>0</v>
      </c>
      <c r="AK22" s="236">
        <v>0</v>
      </c>
      <c r="AL22" s="236">
        <v>0</v>
      </c>
      <c r="AM22" s="236">
        <v>0</v>
      </c>
      <c r="AN22" s="236">
        <v>0</v>
      </c>
      <c r="AO22" s="257">
        <v>0</v>
      </c>
      <c r="AP22" s="306" t="s">
        <v>268</v>
      </c>
      <c r="AQ22" s="236">
        <v>0</v>
      </c>
      <c r="AR22" s="236">
        <v>1434057</v>
      </c>
      <c r="AS22" s="236">
        <v>0</v>
      </c>
      <c r="AT22" s="236">
        <v>0</v>
      </c>
      <c r="AU22" s="236">
        <v>0</v>
      </c>
      <c r="AV22" s="236">
        <v>0</v>
      </c>
      <c r="AW22" s="245">
        <v>0</v>
      </c>
      <c r="AX22" s="306" t="s">
        <v>268</v>
      </c>
      <c r="AY22" s="236">
        <v>0</v>
      </c>
      <c r="AZ22" s="236">
        <v>0</v>
      </c>
      <c r="BA22" s="236">
        <v>0</v>
      </c>
      <c r="BB22" s="236">
        <v>0</v>
      </c>
      <c r="BC22" s="236">
        <v>4032</v>
      </c>
      <c r="BD22" s="236">
        <v>0</v>
      </c>
      <c r="BE22" s="245">
        <v>0</v>
      </c>
      <c r="BF22" s="306" t="s">
        <v>268</v>
      </c>
      <c r="BG22" s="236">
        <v>432</v>
      </c>
      <c r="BH22" s="236">
        <v>0</v>
      </c>
      <c r="BI22" s="236">
        <v>585644</v>
      </c>
      <c r="BJ22" s="236">
        <v>0</v>
      </c>
      <c r="BK22" s="236">
        <v>0</v>
      </c>
      <c r="BL22" s="236">
        <v>0</v>
      </c>
      <c r="BM22" s="236">
        <v>0</v>
      </c>
      <c r="BN22" s="236">
        <v>0</v>
      </c>
      <c r="BO22" s="245">
        <v>2578900</v>
      </c>
      <c r="BP22" s="203"/>
      <c r="BR22" s="74"/>
      <c r="BS22" s="74"/>
      <c r="BU22" s="74"/>
    </row>
    <row r="23" spans="1:73" ht="17.25" customHeight="1">
      <c r="A23" s="71">
        <v>15</v>
      </c>
      <c r="B23" s="307" t="s">
        <v>269</v>
      </c>
      <c r="C23" s="324">
        <v>236025</v>
      </c>
      <c r="D23" s="325">
        <v>4894</v>
      </c>
      <c r="E23" s="325">
        <v>0</v>
      </c>
      <c r="F23" s="325">
        <v>224752</v>
      </c>
      <c r="G23" s="325">
        <v>11962</v>
      </c>
      <c r="H23" s="325">
        <v>0</v>
      </c>
      <c r="I23" s="325">
        <v>11962</v>
      </c>
      <c r="J23" s="325">
        <v>0</v>
      </c>
      <c r="K23" s="325">
        <v>0</v>
      </c>
      <c r="L23" s="325">
        <v>0</v>
      </c>
      <c r="M23" s="326">
        <v>0</v>
      </c>
      <c r="N23" s="309" t="s">
        <v>269</v>
      </c>
      <c r="O23" s="325">
        <v>0</v>
      </c>
      <c r="P23" s="325">
        <v>1127373</v>
      </c>
      <c r="Q23" s="325">
        <v>503004</v>
      </c>
      <c r="R23" s="325">
        <v>0</v>
      </c>
      <c r="S23" s="325">
        <v>12531</v>
      </c>
      <c r="T23" s="325">
        <v>611838</v>
      </c>
      <c r="U23" s="325">
        <v>0</v>
      </c>
      <c r="V23" s="326">
        <v>0</v>
      </c>
      <c r="W23" s="309" t="s">
        <v>269</v>
      </c>
      <c r="X23" s="325">
        <v>1603887</v>
      </c>
      <c r="Y23" s="325">
        <v>0</v>
      </c>
      <c r="Z23" s="325">
        <v>0</v>
      </c>
      <c r="AA23" s="325">
        <v>5500</v>
      </c>
      <c r="AB23" s="325">
        <v>0</v>
      </c>
      <c r="AC23" s="325">
        <v>0</v>
      </c>
      <c r="AD23" s="325">
        <v>0</v>
      </c>
      <c r="AE23" s="325">
        <v>0</v>
      </c>
      <c r="AF23" s="326">
        <v>0</v>
      </c>
      <c r="AG23" s="309" t="s">
        <v>269</v>
      </c>
      <c r="AH23" s="325">
        <v>21550</v>
      </c>
      <c r="AI23" s="325">
        <v>0</v>
      </c>
      <c r="AJ23" s="325">
        <v>0</v>
      </c>
      <c r="AK23" s="325">
        <v>1485</v>
      </c>
      <c r="AL23" s="325">
        <v>1179402</v>
      </c>
      <c r="AM23" s="325">
        <v>0</v>
      </c>
      <c r="AN23" s="325">
        <v>0</v>
      </c>
      <c r="AO23" s="326">
        <v>0</v>
      </c>
      <c r="AP23" s="309" t="s">
        <v>269</v>
      </c>
      <c r="AQ23" s="325">
        <v>0</v>
      </c>
      <c r="AR23" s="325">
        <v>0</v>
      </c>
      <c r="AS23" s="325">
        <v>0</v>
      </c>
      <c r="AT23" s="325">
        <v>0</v>
      </c>
      <c r="AU23" s="325">
        <v>0</v>
      </c>
      <c r="AV23" s="325">
        <v>0</v>
      </c>
      <c r="AW23" s="327">
        <v>0</v>
      </c>
      <c r="AX23" s="309" t="s">
        <v>269</v>
      </c>
      <c r="AY23" s="325">
        <v>0</v>
      </c>
      <c r="AZ23" s="325">
        <v>0</v>
      </c>
      <c r="BA23" s="325">
        <v>0</v>
      </c>
      <c r="BB23" s="325">
        <v>207468</v>
      </c>
      <c r="BC23" s="325">
        <v>2832</v>
      </c>
      <c r="BD23" s="325">
        <v>0</v>
      </c>
      <c r="BE23" s="327">
        <v>0</v>
      </c>
      <c r="BF23" s="309" t="s">
        <v>269</v>
      </c>
      <c r="BG23" s="325">
        <v>303</v>
      </c>
      <c r="BH23" s="325">
        <v>0</v>
      </c>
      <c r="BI23" s="325">
        <v>767434</v>
      </c>
      <c r="BJ23" s="325">
        <v>0</v>
      </c>
      <c r="BK23" s="325">
        <v>7948</v>
      </c>
      <c r="BL23" s="325">
        <v>0</v>
      </c>
      <c r="BM23" s="325">
        <v>0</v>
      </c>
      <c r="BN23" s="325">
        <v>0</v>
      </c>
      <c r="BO23" s="327">
        <v>4189984</v>
      </c>
      <c r="BP23" s="203"/>
      <c r="BR23" s="74"/>
      <c r="BS23" s="74"/>
      <c r="BU23" s="74"/>
    </row>
    <row r="24" spans="1:73" s="221" customFormat="1" ht="17.25" customHeight="1">
      <c r="A24" s="221">
        <v>16</v>
      </c>
      <c r="B24" s="308" t="s">
        <v>270</v>
      </c>
      <c r="C24" s="236">
        <v>110358</v>
      </c>
      <c r="D24" s="236">
        <v>0</v>
      </c>
      <c r="E24" s="236">
        <v>0</v>
      </c>
      <c r="F24" s="236">
        <v>681914</v>
      </c>
      <c r="G24" s="236">
        <v>41700</v>
      </c>
      <c r="H24" s="236">
        <v>23400</v>
      </c>
      <c r="I24" s="236">
        <v>18300</v>
      </c>
      <c r="J24" s="236">
        <v>0</v>
      </c>
      <c r="K24" s="236">
        <v>0</v>
      </c>
      <c r="L24" s="236">
        <v>0</v>
      </c>
      <c r="M24" s="257">
        <v>0</v>
      </c>
      <c r="N24" s="305" t="s">
        <v>270</v>
      </c>
      <c r="O24" s="236">
        <v>0</v>
      </c>
      <c r="P24" s="236">
        <v>314065</v>
      </c>
      <c r="Q24" s="236">
        <v>76727</v>
      </c>
      <c r="R24" s="236">
        <v>0</v>
      </c>
      <c r="S24" s="236">
        <v>0</v>
      </c>
      <c r="T24" s="236">
        <v>237338</v>
      </c>
      <c r="U24" s="236">
        <v>0</v>
      </c>
      <c r="V24" s="257">
        <v>0</v>
      </c>
      <c r="W24" s="305" t="s">
        <v>270</v>
      </c>
      <c r="X24" s="236">
        <v>30538</v>
      </c>
      <c r="Y24" s="236">
        <v>0</v>
      </c>
      <c r="Z24" s="236">
        <v>0</v>
      </c>
      <c r="AA24" s="236">
        <v>0</v>
      </c>
      <c r="AB24" s="236">
        <v>0</v>
      </c>
      <c r="AC24" s="236">
        <v>0</v>
      </c>
      <c r="AD24" s="236">
        <v>0</v>
      </c>
      <c r="AE24" s="236">
        <v>0</v>
      </c>
      <c r="AF24" s="257">
        <v>0</v>
      </c>
      <c r="AG24" s="305" t="s">
        <v>270</v>
      </c>
      <c r="AH24" s="236">
        <v>0</v>
      </c>
      <c r="AI24" s="236">
        <v>0</v>
      </c>
      <c r="AJ24" s="236">
        <v>0</v>
      </c>
      <c r="AK24" s="236">
        <v>0</v>
      </c>
      <c r="AL24" s="236">
        <v>0</v>
      </c>
      <c r="AM24" s="236">
        <v>13200</v>
      </c>
      <c r="AN24" s="236">
        <v>0</v>
      </c>
      <c r="AO24" s="257">
        <v>0</v>
      </c>
      <c r="AP24" s="305" t="s">
        <v>270</v>
      </c>
      <c r="AQ24" s="236">
        <v>0</v>
      </c>
      <c r="AR24" s="236">
        <v>4375095</v>
      </c>
      <c r="AS24" s="236">
        <v>0</v>
      </c>
      <c r="AT24" s="236">
        <v>0</v>
      </c>
      <c r="AU24" s="236">
        <v>0</v>
      </c>
      <c r="AV24" s="236">
        <v>0</v>
      </c>
      <c r="AW24" s="245">
        <v>0</v>
      </c>
      <c r="AX24" s="305" t="s">
        <v>270</v>
      </c>
      <c r="AY24" s="236">
        <v>0</v>
      </c>
      <c r="AZ24" s="236">
        <v>0</v>
      </c>
      <c r="BA24" s="236">
        <v>0</v>
      </c>
      <c r="BB24" s="236">
        <v>65972</v>
      </c>
      <c r="BC24" s="236">
        <v>13354</v>
      </c>
      <c r="BD24" s="236">
        <v>0</v>
      </c>
      <c r="BE24" s="245">
        <v>0</v>
      </c>
      <c r="BF24" s="305" t="s">
        <v>270</v>
      </c>
      <c r="BG24" s="236">
        <v>929</v>
      </c>
      <c r="BH24" s="236">
        <v>0</v>
      </c>
      <c r="BI24" s="236">
        <v>1641443</v>
      </c>
      <c r="BJ24" s="236">
        <v>0</v>
      </c>
      <c r="BK24" s="236">
        <v>0</v>
      </c>
      <c r="BL24" s="236">
        <v>0</v>
      </c>
      <c r="BM24" s="236">
        <v>0</v>
      </c>
      <c r="BN24" s="236">
        <v>109425</v>
      </c>
      <c r="BO24" s="245">
        <v>7384793</v>
      </c>
      <c r="BP24" s="218"/>
      <c r="BR24" s="222"/>
      <c r="BS24" s="222"/>
      <c r="BU24" s="222"/>
    </row>
    <row r="25" spans="1:73" ht="17.25" customHeight="1">
      <c r="A25" s="71">
        <v>17</v>
      </c>
      <c r="B25" s="306" t="s">
        <v>271</v>
      </c>
      <c r="C25" s="236">
        <v>61083</v>
      </c>
      <c r="D25" s="236">
        <v>31273</v>
      </c>
      <c r="E25" s="236">
        <v>0</v>
      </c>
      <c r="F25" s="236">
        <v>1657</v>
      </c>
      <c r="G25" s="236">
        <v>0</v>
      </c>
      <c r="H25" s="236">
        <v>0</v>
      </c>
      <c r="I25" s="236">
        <v>0</v>
      </c>
      <c r="J25" s="236">
        <v>0</v>
      </c>
      <c r="K25" s="236">
        <v>0</v>
      </c>
      <c r="L25" s="236">
        <v>0</v>
      </c>
      <c r="M25" s="257">
        <v>0</v>
      </c>
      <c r="N25" s="306" t="s">
        <v>271</v>
      </c>
      <c r="O25" s="236">
        <v>0</v>
      </c>
      <c r="P25" s="236">
        <v>2539570</v>
      </c>
      <c r="Q25" s="236">
        <v>1825274</v>
      </c>
      <c r="R25" s="236">
        <v>0</v>
      </c>
      <c r="S25" s="236">
        <v>0</v>
      </c>
      <c r="T25" s="236">
        <v>714296</v>
      </c>
      <c r="U25" s="236">
        <v>0</v>
      </c>
      <c r="V25" s="257">
        <v>0</v>
      </c>
      <c r="W25" s="306" t="s">
        <v>271</v>
      </c>
      <c r="X25" s="236">
        <v>0</v>
      </c>
      <c r="Y25" s="236">
        <v>0</v>
      </c>
      <c r="Z25" s="236">
        <v>0</v>
      </c>
      <c r="AA25" s="236">
        <v>0</v>
      </c>
      <c r="AB25" s="236">
        <v>0</v>
      </c>
      <c r="AC25" s="236">
        <v>0</v>
      </c>
      <c r="AD25" s="236">
        <v>0</v>
      </c>
      <c r="AE25" s="236">
        <v>0</v>
      </c>
      <c r="AF25" s="257">
        <v>0</v>
      </c>
      <c r="AG25" s="306" t="s">
        <v>271</v>
      </c>
      <c r="AH25" s="236">
        <v>0</v>
      </c>
      <c r="AI25" s="236">
        <v>0</v>
      </c>
      <c r="AJ25" s="236">
        <v>0</v>
      </c>
      <c r="AK25" s="236">
        <v>0</v>
      </c>
      <c r="AL25" s="236">
        <v>0</v>
      </c>
      <c r="AM25" s="236">
        <v>0</v>
      </c>
      <c r="AN25" s="236">
        <v>0</v>
      </c>
      <c r="AO25" s="257">
        <v>0</v>
      </c>
      <c r="AP25" s="306" t="s">
        <v>271</v>
      </c>
      <c r="AQ25" s="236">
        <v>0</v>
      </c>
      <c r="AR25" s="236">
        <v>0</v>
      </c>
      <c r="AS25" s="236">
        <v>0</v>
      </c>
      <c r="AT25" s="236">
        <v>0</v>
      </c>
      <c r="AU25" s="236">
        <v>0</v>
      </c>
      <c r="AV25" s="236">
        <v>0</v>
      </c>
      <c r="AW25" s="245">
        <v>0</v>
      </c>
      <c r="AX25" s="306" t="s">
        <v>271</v>
      </c>
      <c r="AY25" s="236">
        <v>0</v>
      </c>
      <c r="AZ25" s="236">
        <v>0</v>
      </c>
      <c r="BA25" s="236">
        <v>0</v>
      </c>
      <c r="BB25" s="236">
        <v>95724</v>
      </c>
      <c r="BC25" s="236">
        <v>26175</v>
      </c>
      <c r="BD25" s="236">
        <v>0</v>
      </c>
      <c r="BE25" s="245">
        <v>0</v>
      </c>
      <c r="BF25" s="306" t="s">
        <v>271</v>
      </c>
      <c r="BG25" s="236">
        <v>587</v>
      </c>
      <c r="BH25" s="236">
        <v>0</v>
      </c>
      <c r="BI25" s="236">
        <v>1400433</v>
      </c>
      <c r="BJ25" s="236">
        <v>0</v>
      </c>
      <c r="BK25" s="236">
        <v>0</v>
      </c>
      <c r="BL25" s="236">
        <v>0</v>
      </c>
      <c r="BM25" s="236">
        <v>0</v>
      </c>
      <c r="BN25" s="236">
        <v>0</v>
      </c>
      <c r="BO25" s="245">
        <v>4125229</v>
      </c>
      <c r="BP25" s="203"/>
      <c r="BR25" s="74"/>
      <c r="BS25" s="74"/>
      <c r="BU25" s="74"/>
    </row>
    <row r="26" spans="1:73" ht="17.25" customHeight="1">
      <c r="A26" s="71">
        <v>18</v>
      </c>
      <c r="B26" s="306" t="s">
        <v>272</v>
      </c>
      <c r="C26" s="236">
        <v>207780</v>
      </c>
      <c r="D26" s="236">
        <v>691</v>
      </c>
      <c r="E26" s="236">
        <v>102053</v>
      </c>
      <c r="F26" s="236">
        <v>73675</v>
      </c>
      <c r="G26" s="236">
        <v>14232</v>
      </c>
      <c r="H26" s="236">
        <v>4833</v>
      </c>
      <c r="I26" s="236">
        <v>9399</v>
      </c>
      <c r="J26" s="236">
        <v>0</v>
      </c>
      <c r="K26" s="236">
        <v>0</v>
      </c>
      <c r="L26" s="236">
        <v>0</v>
      </c>
      <c r="M26" s="257">
        <v>0</v>
      </c>
      <c r="N26" s="306" t="s">
        <v>272</v>
      </c>
      <c r="O26" s="236">
        <v>0</v>
      </c>
      <c r="P26" s="236">
        <v>1079838</v>
      </c>
      <c r="Q26" s="236">
        <v>324003</v>
      </c>
      <c r="R26" s="236">
        <v>0</v>
      </c>
      <c r="S26" s="236">
        <v>0</v>
      </c>
      <c r="T26" s="236">
        <v>755835</v>
      </c>
      <c r="U26" s="236">
        <v>0</v>
      </c>
      <c r="V26" s="257">
        <v>0</v>
      </c>
      <c r="W26" s="306" t="s">
        <v>272</v>
      </c>
      <c r="X26" s="236">
        <v>659074</v>
      </c>
      <c r="Y26" s="236">
        <v>0</v>
      </c>
      <c r="Z26" s="236">
        <v>0</v>
      </c>
      <c r="AA26" s="236">
        <v>42985</v>
      </c>
      <c r="AB26" s="236">
        <v>0</v>
      </c>
      <c r="AC26" s="236">
        <v>0</v>
      </c>
      <c r="AD26" s="236">
        <v>0</v>
      </c>
      <c r="AE26" s="236">
        <v>0</v>
      </c>
      <c r="AF26" s="257">
        <v>0</v>
      </c>
      <c r="AG26" s="306" t="s">
        <v>272</v>
      </c>
      <c r="AH26" s="236">
        <v>0</v>
      </c>
      <c r="AI26" s="236">
        <v>0</v>
      </c>
      <c r="AJ26" s="236">
        <v>0</v>
      </c>
      <c r="AK26" s="236">
        <v>556804</v>
      </c>
      <c r="AL26" s="236">
        <v>0</v>
      </c>
      <c r="AM26" s="236">
        <v>0</v>
      </c>
      <c r="AN26" s="236">
        <v>11400</v>
      </c>
      <c r="AO26" s="257">
        <v>0</v>
      </c>
      <c r="AP26" s="306" t="s">
        <v>272</v>
      </c>
      <c r="AQ26" s="236">
        <v>0</v>
      </c>
      <c r="AR26" s="236">
        <v>0</v>
      </c>
      <c r="AS26" s="236">
        <v>0</v>
      </c>
      <c r="AT26" s="236">
        <v>0</v>
      </c>
      <c r="AU26" s="236">
        <v>0</v>
      </c>
      <c r="AV26" s="236">
        <v>0</v>
      </c>
      <c r="AW26" s="245">
        <v>0</v>
      </c>
      <c r="AX26" s="306" t="s">
        <v>272</v>
      </c>
      <c r="AY26" s="236">
        <v>0</v>
      </c>
      <c r="AZ26" s="236">
        <v>0</v>
      </c>
      <c r="BA26" s="236">
        <v>0</v>
      </c>
      <c r="BB26" s="236">
        <v>0</v>
      </c>
      <c r="BC26" s="236">
        <v>3968</v>
      </c>
      <c r="BD26" s="236">
        <v>0</v>
      </c>
      <c r="BE26" s="245">
        <v>0</v>
      </c>
      <c r="BF26" s="306" t="s">
        <v>272</v>
      </c>
      <c r="BG26" s="236">
        <v>601</v>
      </c>
      <c r="BH26" s="236">
        <v>0</v>
      </c>
      <c r="BI26" s="236">
        <v>988870</v>
      </c>
      <c r="BJ26" s="236">
        <v>0</v>
      </c>
      <c r="BK26" s="236">
        <v>0</v>
      </c>
      <c r="BL26" s="236">
        <v>0</v>
      </c>
      <c r="BM26" s="236">
        <v>0</v>
      </c>
      <c r="BN26" s="236">
        <v>0</v>
      </c>
      <c r="BO26" s="245">
        <v>3130091</v>
      </c>
      <c r="BP26" s="203"/>
      <c r="BR26" s="74"/>
      <c r="BS26" s="74"/>
      <c r="BU26" s="74"/>
    </row>
    <row r="27" spans="1:73" ht="17.25" customHeight="1">
      <c r="A27" s="71">
        <v>19</v>
      </c>
      <c r="B27" s="306" t="s">
        <v>273</v>
      </c>
      <c r="C27" s="236">
        <v>114375</v>
      </c>
      <c r="D27" s="236">
        <v>0</v>
      </c>
      <c r="E27" s="236">
        <v>0</v>
      </c>
      <c r="F27" s="236">
        <v>0</v>
      </c>
      <c r="G27" s="236">
        <v>9600</v>
      </c>
      <c r="H27" s="236">
        <v>0</v>
      </c>
      <c r="I27" s="236">
        <v>9600</v>
      </c>
      <c r="J27" s="236">
        <v>0</v>
      </c>
      <c r="K27" s="236">
        <v>0</v>
      </c>
      <c r="L27" s="236">
        <v>0</v>
      </c>
      <c r="M27" s="257">
        <v>0</v>
      </c>
      <c r="N27" s="306" t="s">
        <v>273</v>
      </c>
      <c r="O27" s="236">
        <v>0</v>
      </c>
      <c r="P27" s="236">
        <v>1714563</v>
      </c>
      <c r="Q27" s="236">
        <v>596146</v>
      </c>
      <c r="R27" s="236">
        <v>0</v>
      </c>
      <c r="S27" s="236">
        <v>0</v>
      </c>
      <c r="T27" s="236">
        <v>1118417</v>
      </c>
      <c r="U27" s="236">
        <v>0</v>
      </c>
      <c r="V27" s="257">
        <v>0</v>
      </c>
      <c r="W27" s="306" t="s">
        <v>273</v>
      </c>
      <c r="X27" s="236">
        <v>122680</v>
      </c>
      <c r="Y27" s="236">
        <v>11580</v>
      </c>
      <c r="Z27" s="236">
        <v>0</v>
      </c>
      <c r="AA27" s="236">
        <v>0</v>
      </c>
      <c r="AB27" s="236">
        <v>0</v>
      </c>
      <c r="AC27" s="236">
        <v>0</v>
      </c>
      <c r="AD27" s="236">
        <v>0</v>
      </c>
      <c r="AE27" s="236">
        <v>0</v>
      </c>
      <c r="AF27" s="257">
        <v>0</v>
      </c>
      <c r="AG27" s="306" t="s">
        <v>273</v>
      </c>
      <c r="AH27" s="236">
        <v>0</v>
      </c>
      <c r="AI27" s="236">
        <v>0</v>
      </c>
      <c r="AJ27" s="236">
        <v>0</v>
      </c>
      <c r="AK27" s="236">
        <v>111100</v>
      </c>
      <c r="AL27" s="236">
        <v>0</v>
      </c>
      <c r="AM27" s="236">
        <v>0</v>
      </c>
      <c r="AN27" s="236">
        <v>0</v>
      </c>
      <c r="AO27" s="257">
        <v>0</v>
      </c>
      <c r="AP27" s="306" t="s">
        <v>273</v>
      </c>
      <c r="AQ27" s="236">
        <v>0</v>
      </c>
      <c r="AR27" s="236">
        <v>0</v>
      </c>
      <c r="AS27" s="236">
        <v>0</v>
      </c>
      <c r="AT27" s="236">
        <v>0</v>
      </c>
      <c r="AU27" s="236">
        <v>0</v>
      </c>
      <c r="AV27" s="236">
        <v>0</v>
      </c>
      <c r="AW27" s="245">
        <v>0</v>
      </c>
      <c r="AX27" s="306" t="s">
        <v>273</v>
      </c>
      <c r="AY27" s="236">
        <v>0</v>
      </c>
      <c r="AZ27" s="236">
        <v>0</v>
      </c>
      <c r="BA27" s="236">
        <v>0</v>
      </c>
      <c r="BB27" s="236">
        <v>117056</v>
      </c>
      <c r="BC27" s="236">
        <v>11486</v>
      </c>
      <c r="BD27" s="236">
        <v>0</v>
      </c>
      <c r="BE27" s="245">
        <v>0</v>
      </c>
      <c r="BF27" s="306" t="s">
        <v>273</v>
      </c>
      <c r="BG27" s="236">
        <v>0</v>
      </c>
      <c r="BH27" s="236">
        <v>0</v>
      </c>
      <c r="BI27" s="236">
        <v>1638957</v>
      </c>
      <c r="BJ27" s="236">
        <v>0</v>
      </c>
      <c r="BK27" s="236">
        <v>0</v>
      </c>
      <c r="BL27" s="236">
        <v>0</v>
      </c>
      <c r="BM27" s="236">
        <v>0</v>
      </c>
      <c r="BN27" s="236">
        <v>0</v>
      </c>
      <c r="BO27" s="245">
        <v>3728717</v>
      </c>
      <c r="BP27" s="203"/>
      <c r="BR27" s="74"/>
      <c r="BS27" s="74"/>
      <c r="BU27" s="74"/>
    </row>
    <row r="28" spans="1:73" s="223" customFormat="1" ht="17.25" customHeight="1">
      <c r="A28" s="223">
        <v>20</v>
      </c>
      <c r="B28" s="309" t="s">
        <v>274</v>
      </c>
      <c r="C28" s="324">
        <v>68503</v>
      </c>
      <c r="D28" s="325">
        <v>18465</v>
      </c>
      <c r="E28" s="325">
        <v>0</v>
      </c>
      <c r="F28" s="325">
        <v>273598</v>
      </c>
      <c r="G28" s="325">
        <v>0</v>
      </c>
      <c r="H28" s="325">
        <v>0</v>
      </c>
      <c r="I28" s="325">
        <v>0</v>
      </c>
      <c r="J28" s="325">
        <v>0</v>
      </c>
      <c r="K28" s="325">
        <v>0</v>
      </c>
      <c r="L28" s="325">
        <v>0</v>
      </c>
      <c r="M28" s="326">
        <v>0</v>
      </c>
      <c r="N28" s="309" t="s">
        <v>274</v>
      </c>
      <c r="O28" s="325">
        <v>0</v>
      </c>
      <c r="P28" s="325">
        <v>416980</v>
      </c>
      <c r="Q28" s="325">
        <v>356014</v>
      </c>
      <c r="R28" s="325">
        <v>0</v>
      </c>
      <c r="S28" s="325">
        <v>0</v>
      </c>
      <c r="T28" s="325">
        <v>60966</v>
      </c>
      <c r="U28" s="325">
        <v>0</v>
      </c>
      <c r="V28" s="326">
        <v>0</v>
      </c>
      <c r="W28" s="309" t="s">
        <v>274</v>
      </c>
      <c r="X28" s="325">
        <v>136985</v>
      </c>
      <c r="Y28" s="325">
        <v>0</v>
      </c>
      <c r="Z28" s="325">
        <v>0</v>
      </c>
      <c r="AA28" s="325">
        <v>0</v>
      </c>
      <c r="AB28" s="325">
        <v>0</v>
      </c>
      <c r="AC28" s="325">
        <v>0</v>
      </c>
      <c r="AD28" s="325">
        <v>0</v>
      </c>
      <c r="AE28" s="325">
        <v>0</v>
      </c>
      <c r="AF28" s="326">
        <v>0</v>
      </c>
      <c r="AG28" s="309" t="s">
        <v>274</v>
      </c>
      <c r="AH28" s="325">
        <v>0</v>
      </c>
      <c r="AI28" s="325">
        <v>0</v>
      </c>
      <c r="AJ28" s="325">
        <v>0</v>
      </c>
      <c r="AK28" s="325">
        <v>124976</v>
      </c>
      <c r="AL28" s="325">
        <v>0</v>
      </c>
      <c r="AM28" s="325">
        <v>0</v>
      </c>
      <c r="AN28" s="325">
        <v>0</v>
      </c>
      <c r="AO28" s="326">
        <v>0</v>
      </c>
      <c r="AP28" s="309" t="s">
        <v>274</v>
      </c>
      <c r="AQ28" s="325">
        <v>1450608</v>
      </c>
      <c r="AR28" s="325">
        <v>748341</v>
      </c>
      <c r="AS28" s="325">
        <v>0</v>
      </c>
      <c r="AT28" s="325">
        <v>0</v>
      </c>
      <c r="AU28" s="325">
        <v>0</v>
      </c>
      <c r="AV28" s="325">
        <v>0</v>
      </c>
      <c r="AW28" s="327">
        <v>0</v>
      </c>
      <c r="AX28" s="309" t="s">
        <v>274</v>
      </c>
      <c r="AY28" s="325">
        <v>0</v>
      </c>
      <c r="AZ28" s="325">
        <v>0</v>
      </c>
      <c r="BA28" s="325">
        <v>0</v>
      </c>
      <c r="BB28" s="325">
        <v>2103</v>
      </c>
      <c r="BC28" s="325">
        <v>0</v>
      </c>
      <c r="BD28" s="325">
        <v>0</v>
      </c>
      <c r="BE28" s="327">
        <v>0</v>
      </c>
      <c r="BF28" s="309" t="s">
        <v>274</v>
      </c>
      <c r="BG28" s="325">
        <v>0</v>
      </c>
      <c r="BH28" s="325">
        <v>0</v>
      </c>
      <c r="BI28" s="325">
        <v>893971</v>
      </c>
      <c r="BJ28" s="325">
        <v>0</v>
      </c>
      <c r="BK28" s="325">
        <v>0</v>
      </c>
      <c r="BL28" s="325">
        <v>0</v>
      </c>
      <c r="BM28" s="325">
        <v>0</v>
      </c>
      <c r="BN28" s="325">
        <v>7400</v>
      </c>
      <c r="BO28" s="327">
        <v>3998489</v>
      </c>
      <c r="BP28" s="220"/>
      <c r="BR28" s="224"/>
      <c r="BS28" s="224"/>
      <c r="BU28" s="224"/>
    </row>
    <row r="29" spans="1:73" ht="17.25" customHeight="1">
      <c r="A29" s="71">
        <v>21</v>
      </c>
      <c r="B29" s="305" t="s">
        <v>275</v>
      </c>
      <c r="C29" s="236">
        <v>1000281</v>
      </c>
      <c r="D29" s="236">
        <v>231920</v>
      </c>
      <c r="E29" s="236">
        <v>46400</v>
      </c>
      <c r="F29" s="236">
        <v>0</v>
      </c>
      <c r="G29" s="236">
        <v>0</v>
      </c>
      <c r="H29" s="236">
        <v>0</v>
      </c>
      <c r="I29" s="236">
        <v>0</v>
      </c>
      <c r="J29" s="236">
        <v>0</v>
      </c>
      <c r="K29" s="236">
        <v>0</v>
      </c>
      <c r="L29" s="236">
        <v>0</v>
      </c>
      <c r="M29" s="257">
        <v>0</v>
      </c>
      <c r="N29" s="305" t="s">
        <v>275</v>
      </c>
      <c r="O29" s="236">
        <v>39002</v>
      </c>
      <c r="P29" s="236">
        <v>2032759</v>
      </c>
      <c r="Q29" s="236">
        <v>1124981</v>
      </c>
      <c r="R29" s="236">
        <v>0</v>
      </c>
      <c r="S29" s="236">
        <v>0</v>
      </c>
      <c r="T29" s="236">
        <v>907778</v>
      </c>
      <c r="U29" s="236">
        <v>0</v>
      </c>
      <c r="V29" s="257">
        <v>0</v>
      </c>
      <c r="W29" s="305" t="s">
        <v>275</v>
      </c>
      <c r="X29" s="236">
        <v>231597</v>
      </c>
      <c r="Y29" s="236">
        <v>0</v>
      </c>
      <c r="Z29" s="236">
        <v>0</v>
      </c>
      <c r="AA29" s="236">
        <v>0</v>
      </c>
      <c r="AB29" s="236">
        <v>0</v>
      </c>
      <c r="AC29" s="236">
        <v>0</v>
      </c>
      <c r="AD29" s="236">
        <v>0</v>
      </c>
      <c r="AE29" s="236">
        <v>0</v>
      </c>
      <c r="AF29" s="257">
        <v>0</v>
      </c>
      <c r="AG29" s="305" t="s">
        <v>275</v>
      </c>
      <c r="AH29" s="236">
        <v>41498</v>
      </c>
      <c r="AI29" s="236">
        <v>0</v>
      </c>
      <c r="AJ29" s="236">
        <v>0</v>
      </c>
      <c r="AK29" s="236">
        <v>95250</v>
      </c>
      <c r="AL29" s="236">
        <v>0</v>
      </c>
      <c r="AM29" s="236">
        <v>0</v>
      </c>
      <c r="AN29" s="236">
        <v>0</v>
      </c>
      <c r="AO29" s="257">
        <v>0</v>
      </c>
      <c r="AP29" s="305" t="s">
        <v>275</v>
      </c>
      <c r="AQ29" s="236">
        <v>0</v>
      </c>
      <c r="AR29" s="236">
        <v>0</v>
      </c>
      <c r="AS29" s="236">
        <v>0</v>
      </c>
      <c r="AT29" s="236">
        <v>0</v>
      </c>
      <c r="AU29" s="236">
        <v>0</v>
      </c>
      <c r="AV29" s="236">
        <v>0</v>
      </c>
      <c r="AW29" s="245">
        <v>0</v>
      </c>
      <c r="AX29" s="305" t="s">
        <v>275</v>
      </c>
      <c r="AY29" s="236">
        <v>1000</v>
      </c>
      <c r="AZ29" s="236">
        <v>0</v>
      </c>
      <c r="BA29" s="236">
        <v>1000</v>
      </c>
      <c r="BB29" s="236">
        <v>54271</v>
      </c>
      <c r="BC29" s="236">
        <v>1279</v>
      </c>
      <c r="BD29" s="236">
        <v>0</v>
      </c>
      <c r="BE29" s="245">
        <v>0</v>
      </c>
      <c r="BF29" s="305" t="s">
        <v>275</v>
      </c>
      <c r="BG29" s="236">
        <v>0</v>
      </c>
      <c r="BH29" s="236">
        <v>0</v>
      </c>
      <c r="BI29" s="236">
        <v>3844080</v>
      </c>
      <c r="BJ29" s="236">
        <v>0</v>
      </c>
      <c r="BK29" s="236">
        <v>32187</v>
      </c>
      <c r="BL29" s="236">
        <v>0</v>
      </c>
      <c r="BM29" s="236">
        <v>0</v>
      </c>
      <c r="BN29" s="236">
        <v>6250</v>
      </c>
      <c r="BO29" s="245">
        <v>7289106</v>
      </c>
      <c r="BP29" s="203"/>
      <c r="BR29" s="74"/>
      <c r="BS29" s="74"/>
      <c r="BU29" s="74"/>
    </row>
    <row r="30" spans="1:73" ht="17.25" customHeight="1">
      <c r="A30" s="71">
        <v>22</v>
      </c>
      <c r="B30" s="306" t="s">
        <v>276</v>
      </c>
      <c r="C30" s="236">
        <v>0</v>
      </c>
      <c r="D30" s="236">
        <v>0</v>
      </c>
      <c r="E30" s="236">
        <v>0</v>
      </c>
      <c r="F30" s="236">
        <v>1231352</v>
      </c>
      <c r="G30" s="236">
        <v>0</v>
      </c>
      <c r="H30" s="236">
        <v>0</v>
      </c>
      <c r="I30" s="236">
        <v>0</v>
      </c>
      <c r="J30" s="236">
        <v>0</v>
      </c>
      <c r="K30" s="236">
        <v>0</v>
      </c>
      <c r="L30" s="236">
        <v>0</v>
      </c>
      <c r="M30" s="257">
        <v>0</v>
      </c>
      <c r="N30" s="306" t="s">
        <v>276</v>
      </c>
      <c r="O30" s="236">
        <v>0</v>
      </c>
      <c r="P30" s="236">
        <v>2663727</v>
      </c>
      <c r="Q30" s="236">
        <v>161107</v>
      </c>
      <c r="R30" s="236">
        <v>0</v>
      </c>
      <c r="S30" s="236">
        <v>0</v>
      </c>
      <c r="T30" s="236">
        <v>2502620</v>
      </c>
      <c r="U30" s="236">
        <v>0</v>
      </c>
      <c r="V30" s="257">
        <v>0</v>
      </c>
      <c r="W30" s="306" t="s">
        <v>276</v>
      </c>
      <c r="X30" s="236">
        <v>298371</v>
      </c>
      <c r="Y30" s="236">
        <v>0</v>
      </c>
      <c r="Z30" s="236">
        <v>0</v>
      </c>
      <c r="AA30" s="236">
        <v>0</v>
      </c>
      <c r="AB30" s="236">
        <v>0</v>
      </c>
      <c r="AC30" s="236">
        <v>0</v>
      </c>
      <c r="AD30" s="236">
        <v>0</v>
      </c>
      <c r="AE30" s="236">
        <v>0</v>
      </c>
      <c r="AF30" s="257">
        <v>0</v>
      </c>
      <c r="AG30" s="306" t="s">
        <v>276</v>
      </c>
      <c r="AH30" s="236">
        <v>0</v>
      </c>
      <c r="AI30" s="236">
        <v>0</v>
      </c>
      <c r="AJ30" s="236">
        <v>0</v>
      </c>
      <c r="AK30" s="236">
        <v>151547</v>
      </c>
      <c r="AL30" s="236">
        <v>0</v>
      </c>
      <c r="AM30" s="236">
        <v>0</v>
      </c>
      <c r="AN30" s="236">
        <v>0</v>
      </c>
      <c r="AO30" s="257">
        <v>0</v>
      </c>
      <c r="AP30" s="306" t="s">
        <v>276</v>
      </c>
      <c r="AQ30" s="236">
        <v>0</v>
      </c>
      <c r="AR30" s="236">
        <v>0</v>
      </c>
      <c r="AS30" s="236">
        <v>0</v>
      </c>
      <c r="AT30" s="236">
        <v>0</v>
      </c>
      <c r="AU30" s="236">
        <v>0</v>
      </c>
      <c r="AV30" s="236">
        <v>0</v>
      </c>
      <c r="AW30" s="245">
        <v>0</v>
      </c>
      <c r="AX30" s="306" t="s">
        <v>276</v>
      </c>
      <c r="AY30" s="236">
        <v>0</v>
      </c>
      <c r="AZ30" s="236">
        <v>0</v>
      </c>
      <c r="BA30" s="236">
        <v>0</v>
      </c>
      <c r="BB30" s="236">
        <v>32965</v>
      </c>
      <c r="BC30" s="236">
        <v>12540</v>
      </c>
      <c r="BD30" s="236">
        <v>0</v>
      </c>
      <c r="BE30" s="245">
        <v>0</v>
      </c>
      <c r="BF30" s="306" t="s">
        <v>276</v>
      </c>
      <c r="BG30" s="236">
        <v>2718</v>
      </c>
      <c r="BH30" s="236">
        <v>0</v>
      </c>
      <c r="BI30" s="236">
        <v>120176</v>
      </c>
      <c r="BJ30" s="236">
        <v>0</v>
      </c>
      <c r="BK30" s="236">
        <v>0</v>
      </c>
      <c r="BL30" s="236">
        <v>0</v>
      </c>
      <c r="BM30" s="236">
        <v>0</v>
      </c>
      <c r="BN30" s="236">
        <v>0</v>
      </c>
      <c r="BO30" s="245">
        <v>4361849</v>
      </c>
      <c r="BP30" s="203"/>
      <c r="BR30" s="74"/>
      <c r="BS30" s="74"/>
      <c r="BU30" s="74"/>
    </row>
    <row r="31" spans="1:73" ht="17.25" customHeight="1">
      <c r="A31" s="71">
        <v>23</v>
      </c>
      <c r="B31" s="306" t="s">
        <v>277</v>
      </c>
      <c r="C31" s="236">
        <v>146621</v>
      </c>
      <c r="D31" s="236">
        <v>0</v>
      </c>
      <c r="E31" s="236">
        <v>45515</v>
      </c>
      <c r="F31" s="236">
        <v>0</v>
      </c>
      <c r="G31" s="236">
        <v>0</v>
      </c>
      <c r="H31" s="236">
        <v>0</v>
      </c>
      <c r="I31" s="236">
        <v>0</v>
      </c>
      <c r="J31" s="236">
        <v>0</v>
      </c>
      <c r="K31" s="236">
        <v>0</v>
      </c>
      <c r="L31" s="236">
        <v>0</v>
      </c>
      <c r="M31" s="257">
        <v>0</v>
      </c>
      <c r="N31" s="306" t="s">
        <v>277</v>
      </c>
      <c r="O31" s="236">
        <v>16267</v>
      </c>
      <c r="P31" s="236">
        <v>2967667</v>
      </c>
      <c r="Q31" s="236">
        <v>1177788</v>
      </c>
      <c r="R31" s="236">
        <v>0</v>
      </c>
      <c r="S31" s="236">
        <v>0</v>
      </c>
      <c r="T31" s="236">
        <v>1779819</v>
      </c>
      <c r="U31" s="236">
        <v>0</v>
      </c>
      <c r="V31" s="257">
        <v>10060</v>
      </c>
      <c r="W31" s="306" t="s">
        <v>277</v>
      </c>
      <c r="X31" s="236">
        <v>295108</v>
      </c>
      <c r="Y31" s="236">
        <v>0</v>
      </c>
      <c r="Z31" s="236">
        <v>0</v>
      </c>
      <c r="AA31" s="236">
        <v>0</v>
      </c>
      <c r="AB31" s="236">
        <v>0</v>
      </c>
      <c r="AC31" s="236">
        <v>0</v>
      </c>
      <c r="AD31" s="236">
        <v>0</v>
      </c>
      <c r="AE31" s="236">
        <v>0</v>
      </c>
      <c r="AF31" s="257">
        <v>0</v>
      </c>
      <c r="AG31" s="306" t="s">
        <v>277</v>
      </c>
      <c r="AH31" s="236">
        <v>43600</v>
      </c>
      <c r="AI31" s="236">
        <v>0</v>
      </c>
      <c r="AJ31" s="236">
        <v>0</v>
      </c>
      <c r="AK31" s="236">
        <v>251508</v>
      </c>
      <c r="AL31" s="236">
        <v>0</v>
      </c>
      <c r="AM31" s="236">
        <v>0</v>
      </c>
      <c r="AN31" s="236">
        <v>0</v>
      </c>
      <c r="AO31" s="257">
        <v>0</v>
      </c>
      <c r="AP31" s="306" t="s">
        <v>277</v>
      </c>
      <c r="AQ31" s="236">
        <v>0</v>
      </c>
      <c r="AR31" s="236">
        <v>0</v>
      </c>
      <c r="AS31" s="236">
        <v>0</v>
      </c>
      <c r="AT31" s="236">
        <v>0</v>
      </c>
      <c r="AU31" s="236">
        <v>0</v>
      </c>
      <c r="AV31" s="236">
        <v>0</v>
      </c>
      <c r="AW31" s="245">
        <v>0</v>
      </c>
      <c r="AX31" s="306" t="s">
        <v>277</v>
      </c>
      <c r="AY31" s="236">
        <v>0</v>
      </c>
      <c r="AZ31" s="236">
        <v>0</v>
      </c>
      <c r="BA31" s="236">
        <v>0</v>
      </c>
      <c r="BB31" s="236">
        <v>205134</v>
      </c>
      <c r="BC31" s="236">
        <v>937</v>
      </c>
      <c r="BD31" s="236">
        <v>0</v>
      </c>
      <c r="BE31" s="245">
        <v>0</v>
      </c>
      <c r="BF31" s="306" t="s">
        <v>277</v>
      </c>
      <c r="BG31" s="236">
        <v>6564</v>
      </c>
      <c r="BH31" s="236">
        <v>0</v>
      </c>
      <c r="BI31" s="236">
        <v>2700617</v>
      </c>
      <c r="BJ31" s="236">
        <v>0</v>
      </c>
      <c r="BK31" s="236">
        <v>31164</v>
      </c>
      <c r="BL31" s="236">
        <v>0</v>
      </c>
      <c r="BM31" s="236">
        <v>0</v>
      </c>
      <c r="BN31" s="236">
        <v>0</v>
      </c>
      <c r="BO31" s="245">
        <v>6415594</v>
      </c>
      <c r="BP31" s="203"/>
      <c r="BR31" s="74"/>
      <c r="BS31" s="74"/>
      <c r="BU31" s="74"/>
    </row>
    <row r="32" spans="1:73" ht="17.25" customHeight="1">
      <c r="A32" s="71">
        <v>24</v>
      </c>
      <c r="B32" s="306" t="s">
        <v>278</v>
      </c>
      <c r="C32" s="236">
        <v>118637</v>
      </c>
      <c r="D32" s="236">
        <v>0</v>
      </c>
      <c r="E32" s="236">
        <v>31300</v>
      </c>
      <c r="F32" s="236">
        <v>0</v>
      </c>
      <c r="G32" s="236">
        <v>11036</v>
      </c>
      <c r="H32" s="236">
        <v>11036</v>
      </c>
      <c r="I32" s="236">
        <v>0</v>
      </c>
      <c r="J32" s="236">
        <v>0</v>
      </c>
      <c r="K32" s="236">
        <v>0</v>
      </c>
      <c r="L32" s="236">
        <v>0</v>
      </c>
      <c r="M32" s="257">
        <v>0</v>
      </c>
      <c r="N32" s="306" t="s">
        <v>278</v>
      </c>
      <c r="O32" s="236">
        <v>0</v>
      </c>
      <c r="P32" s="236">
        <v>1030942</v>
      </c>
      <c r="Q32" s="236">
        <v>741443</v>
      </c>
      <c r="R32" s="236">
        <v>14831</v>
      </c>
      <c r="S32" s="236">
        <v>0</v>
      </c>
      <c r="T32" s="236">
        <v>274668</v>
      </c>
      <c r="U32" s="236">
        <v>0</v>
      </c>
      <c r="V32" s="257">
        <v>0</v>
      </c>
      <c r="W32" s="306" t="s">
        <v>278</v>
      </c>
      <c r="X32" s="236">
        <v>884266</v>
      </c>
      <c r="Y32" s="236">
        <v>0</v>
      </c>
      <c r="Z32" s="236">
        <v>0</v>
      </c>
      <c r="AA32" s="236">
        <v>21478</v>
      </c>
      <c r="AB32" s="236">
        <v>0</v>
      </c>
      <c r="AC32" s="236">
        <v>0</v>
      </c>
      <c r="AD32" s="236">
        <v>0</v>
      </c>
      <c r="AE32" s="236">
        <v>0</v>
      </c>
      <c r="AF32" s="257">
        <v>0</v>
      </c>
      <c r="AG32" s="306" t="s">
        <v>278</v>
      </c>
      <c r="AH32" s="236">
        <v>4461</v>
      </c>
      <c r="AI32" s="236">
        <v>0</v>
      </c>
      <c r="AJ32" s="236">
        <v>0</v>
      </c>
      <c r="AK32" s="236">
        <v>67055</v>
      </c>
      <c r="AL32" s="236">
        <v>676639</v>
      </c>
      <c r="AM32" s="236">
        <v>5600</v>
      </c>
      <c r="AN32" s="236">
        <v>0</v>
      </c>
      <c r="AO32" s="257">
        <v>0</v>
      </c>
      <c r="AP32" s="306" t="s">
        <v>278</v>
      </c>
      <c r="AQ32" s="236">
        <v>0</v>
      </c>
      <c r="AR32" s="236">
        <v>0</v>
      </c>
      <c r="AS32" s="236">
        <v>0</v>
      </c>
      <c r="AT32" s="236">
        <v>0</v>
      </c>
      <c r="AU32" s="236">
        <v>0</v>
      </c>
      <c r="AV32" s="236">
        <v>0</v>
      </c>
      <c r="AW32" s="245">
        <v>0</v>
      </c>
      <c r="AX32" s="306" t="s">
        <v>278</v>
      </c>
      <c r="AY32" s="236">
        <v>0</v>
      </c>
      <c r="AZ32" s="236">
        <v>0</v>
      </c>
      <c r="BA32" s="236">
        <v>0</v>
      </c>
      <c r="BB32" s="236">
        <v>139336</v>
      </c>
      <c r="BC32" s="236">
        <v>0</v>
      </c>
      <c r="BD32" s="236">
        <v>0</v>
      </c>
      <c r="BE32" s="245">
        <v>0</v>
      </c>
      <c r="BF32" s="306" t="s">
        <v>278</v>
      </c>
      <c r="BG32" s="236">
        <v>2568</v>
      </c>
      <c r="BH32" s="236">
        <v>0</v>
      </c>
      <c r="BI32" s="236">
        <v>2205814</v>
      </c>
      <c r="BJ32" s="236">
        <v>0</v>
      </c>
      <c r="BK32" s="236">
        <v>0</v>
      </c>
      <c r="BL32" s="236">
        <v>0</v>
      </c>
      <c r="BM32" s="236">
        <v>0</v>
      </c>
      <c r="BN32" s="236">
        <v>0</v>
      </c>
      <c r="BO32" s="245">
        <v>4423899</v>
      </c>
      <c r="BP32" s="203"/>
      <c r="BR32" s="74"/>
      <c r="BS32" s="74"/>
      <c r="BU32" s="74"/>
    </row>
    <row r="33" spans="1:73" ht="17.25" customHeight="1">
      <c r="A33" s="71">
        <v>25</v>
      </c>
      <c r="B33" s="307" t="s">
        <v>279</v>
      </c>
      <c r="C33" s="324">
        <v>311761</v>
      </c>
      <c r="D33" s="325">
        <v>92754</v>
      </c>
      <c r="E33" s="325">
        <v>0</v>
      </c>
      <c r="F33" s="325">
        <v>0</v>
      </c>
      <c r="G33" s="325">
        <v>0</v>
      </c>
      <c r="H33" s="325">
        <v>0</v>
      </c>
      <c r="I33" s="325">
        <v>0</v>
      </c>
      <c r="J33" s="325">
        <v>0</v>
      </c>
      <c r="K33" s="325">
        <v>0</v>
      </c>
      <c r="L33" s="325">
        <v>0</v>
      </c>
      <c r="M33" s="326">
        <v>0</v>
      </c>
      <c r="N33" s="309" t="s">
        <v>279</v>
      </c>
      <c r="O33" s="325">
        <v>0</v>
      </c>
      <c r="P33" s="325">
        <v>1046026</v>
      </c>
      <c r="Q33" s="325">
        <v>438315</v>
      </c>
      <c r="R33" s="325">
        <v>2924</v>
      </c>
      <c r="S33" s="325">
        <v>0</v>
      </c>
      <c r="T33" s="325">
        <v>604787</v>
      </c>
      <c r="U33" s="325">
        <v>0</v>
      </c>
      <c r="V33" s="326">
        <v>0</v>
      </c>
      <c r="W33" s="309" t="s">
        <v>279</v>
      </c>
      <c r="X33" s="325">
        <v>1301677</v>
      </c>
      <c r="Y33" s="325">
        <v>0</v>
      </c>
      <c r="Z33" s="325">
        <v>0</v>
      </c>
      <c r="AA33" s="325">
        <v>0</v>
      </c>
      <c r="AB33" s="325">
        <v>0</v>
      </c>
      <c r="AC33" s="325">
        <v>0</v>
      </c>
      <c r="AD33" s="325">
        <v>0</v>
      </c>
      <c r="AE33" s="325">
        <v>0</v>
      </c>
      <c r="AF33" s="326">
        <v>0</v>
      </c>
      <c r="AG33" s="309" t="s">
        <v>279</v>
      </c>
      <c r="AH33" s="325">
        <v>35029</v>
      </c>
      <c r="AI33" s="325">
        <v>0</v>
      </c>
      <c r="AJ33" s="325">
        <v>0</v>
      </c>
      <c r="AK33" s="325">
        <v>1900</v>
      </c>
      <c r="AL33" s="325">
        <v>854543</v>
      </c>
      <c r="AM33" s="325">
        <v>0</v>
      </c>
      <c r="AN33" s="325">
        <v>0</v>
      </c>
      <c r="AO33" s="326">
        <v>0</v>
      </c>
      <c r="AP33" s="309" t="s">
        <v>279</v>
      </c>
      <c r="AQ33" s="325">
        <v>0</v>
      </c>
      <c r="AR33" s="325">
        <v>0</v>
      </c>
      <c r="AS33" s="325">
        <v>0</v>
      </c>
      <c r="AT33" s="325">
        <v>0</v>
      </c>
      <c r="AU33" s="325">
        <v>0</v>
      </c>
      <c r="AV33" s="325">
        <v>0</v>
      </c>
      <c r="AW33" s="327">
        <v>0</v>
      </c>
      <c r="AX33" s="309" t="s">
        <v>279</v>
      </c>
      <c r="AY33" s="325">
        <v>0</v>
      </c>
      <c r="AZ33" s="325">
        <v>0</v>
      </c>
      <c r="BA33" s="325">
        <v>0</v>
      </c>
      <c r="BB33" s="325">
        <v>93707</v>
      </c>
      <c r="BC33" s="325">
        <v>18652</v>
      </c>
      <c r="BD33" s="325">
        <v>0</v>
      </c>
      <c r="BE33" s="327">
        <v>0</v>
      </c>
      <c r="BF33" s="309" t="s">
        <v>279</v>
      </c>
      <c r="BG33" s="325">
        <v>1880</v>
      </c>
      <c r="BH33" s="325">
        <v>0</v>
      </c>
      <c r="BI33" s="325">
        <v>2365683</v>
      </c>
      <c r="BJ33" s="325">
        <v>0</v>
      </c>
      <c r="BK33" s="325">
        <v>0</v>
      </c>
      <c r="BL33" s="325">
        <v>0</v>
      </c>
      <c r="BM33" s="325">
        <v>0</v>
      </c>
      <c r="BN33" s="325">
        <v>0</v>
      </c>
      <c r="BO33" s="327">
        <v>5139386</v>
      </c>
      <c r="BP33" s="203"/>
      <c r="BR33" s="74"/>
      <c r="BS33" s="74"/>
      <c r="BU33" s="74"/>
    </row>
    <row r="34" spans="1:73" s="221" customFormat="1" ht="17.25" customHeight="1">
      <c r="A34" s="221">
        <v>26</v>
      </c>
      <c r="B34" s="308" t="s">
        <v>280</v>
      </c>
      <c r="C34" s="236">
        <v>899135</v>
      </c>
      <c r="D34" s="236">
        <v>50674</v>
      </c>
      <c r="E34" s="236">
        <v>33900</v>
      </c>
      <c r="F34" s="236">
        <v>0</v>
      </c>
      <c r="G34" s="236">
        <v>22080</v>
      </c>
      <c r="H34" s="236">
        <v>18621</v>
      </c>
      <c r="I34" s="236">
        <v>3459</v>
      </c>
      <c r="J34" s="236">
        <v>0</v>
      </c>
      <c r="K34" s="236">
        <v>0</v>
      </c>
      <c r="L34" s="236">
        <v>0</v>
      </c>
      <c r="M34" s="257">
        <v>0</v>
      </c>
      <c r="N34" s="305" t="s">
        <v>280</v>
      </c>
      <c r="O34" s="236">
        <v>0</v>
      </c>
      <c r="P34" s="236">
        <v>976067</v>
      </c>
      <c r="Q34" s="236">
        <v>499141</v>
      </c>
      <c r="R34" s="236">
        <v>0</v>
      </c>
      <c r="S34" s="236">
        <v>0</v>
      </c>
      <c r="T34" s="236">
        <v>476926</v>
      </c>
      <c r="U34" s="236">
        <v>0</v>
      </c>
      <c r="V34" s="257">
        <v>0</v>
      </c>
      <c r="W34" s="305" t="s">
        <v>280</v>
      </c>
      <c r="X34" s="236">
        <v>571295</v>
      </c>
      <c r="Y34" s="236">
        <v>0</v>
      </c>
      <c r="Z34" s="236">
        <v>0</v>
      </c>
      <c r="AA34" s="236">
        <v>0</v>
      </c>
      <c r="AB34" s="236">
        <v>0</v>
      </c>
      <c r="AC34" s="236">
        <v>0</v>
      </c>
      <c r="AD34" s="236">
        <v>0</v>
      </c>
      <c r="AE34" s="236">
        <v>0</v>
      </c>
      <c r="AF34" s="257">
        <v>0</v>
      </c>
      <c r="AG34" s="305" t="s">
        <v>280</v>
      </c>
      <c r="AH34" s="236">
        <v>27377</v>
      </c>
      <c r="AI34" s="236">
        <v>0</v>
      </c>
      <c r="AJ34" s="236">
        <v>0</v>
      </c>
      <c r="AK34" s="236">
        <v>0</v>
      </c>
      <c r="AL34" s="236">
        <v>0</v>
      </c>
      <c r="AM34" s="236">
        <v>0</v>
      </c>
      <c r="AN34" s="236">
        <v>0</v>
      </c>
      <c r="AO34" s="257">
        <v>133739</v>
      </c>
      <c r="AP34" s="305" t="s">
        <v>280</v>
      </c>
      <c r="AQ34" s="236">
        <v>0</v>
      </c>
      <c r="AR34" s="236">
        <v>0</v>
      </c>
      <c r="AS34" s="236">
        <v>0</v>
      </c>
      <c r="AT34" s="236">
        <v>0</v>
      </c>
      <c r="AU34" s="236">
        <v>0</v>
      </c>
      <c r="AV34" s="236">
        <v>0</v>
      </c>
      <c r="AW34" s="245">
        <v>0</v>
      </c>
      <c r="AX34" s="305" t="s">
        <v>280</v>
      </c>
      <c r="AY34" s="236">
        <v>0</v>
      </c>
      <c r="AZ34" s="236">
        <v>0</v>
      </c>
      <c r="BA34" s="236">
        <v>0</v>
      </c>
      <c r="BB34" s="236">
        <v>697857</v>
      </c>
      <c r="BC34" s="236">
        <v>8927</v>
      </c>
      <c r="BD34" s="236">
        <v>0</v>
      </c>
      <c r="BE34" s="245">
        <v>0</v>
      </c>
      <c r="BF34" s="305" t="s">
        <v>280</v>
      </c>
      <c r="BG34" s="236">
        <v>3190</v>
      </c>
      <c r="BH34" s="236">
        <v>0</v>
      </c>
      <c r="BI34" s="236">
        <v>3939424</v>
      </c>
      <c r="BJ34" s="236">
        <v>0</v>
      </c>
      <c r="BK34" s="236">
        <v>22028</v>
      </c>
      <c r="BL34" s="236">
        <v>60969</v>
      </c>
      <c r="BM34" s="236">
        <v>0</v>
      </c>
      <c r="BN34" s="236">
        <v>0</v>
      </c>
      <c r="BO34" s="245">
        <v>7234872</v>
      </c>
      <c r="BP34" s="218"/>
      <c r="BR34" s="222"/>
      <c r="BS34" s="222"/>
      <c r="BU34" s="222"/>
    </row>
    <row r="35" spans="1:73" ht="17.25" customHeight="1">
      <c r="A35" s="71">
        <v>27</v>
      </c>
      <c r="B35" s="306" t="s">
        <v>281</v>
      </c>
      <c r="C35" s="236">
        <v>952165</v>
      </c>
      <c r="D35" s="236">
        <v>177540</v>
      </c>
      <c r="E35" s="236">
        <v>17700</v>
      </c>
      <c r="F35" s="236">
        <v>279674</v>
      </c>
      <c r="G35" s="236">
        <v>5300</v>
      </c>
      <c r="H35" s="236">
        <v>5300</v>
      </c>
      <c r="I35" s="236">
        <v>0</v>
      </c>
      <c r="J35" s="236">
        <v>0</v>
      </c>
      <c r="K35" s="236">
        <v>0</v>
      </c>
      <c r="L35" s="236">
        <v>0</v>
      </c>
      <c r="M35" s="257">
        <v>0</v>
      </c>
      <c r="N35" s="306" t="s">
        <v>281</v>
      </c>
      <c r="O35" s="236">
        <v>0</v>
      </c>
      <c r="P35" s="236">
        <v>1175214</v>
      </c>
      <c r="Q35" s="236">
        <v>613301</v>
      </c>
      <c r="R35" s="236">
        <v>31299</v>
      </c>
      <c r="S35" s="236">
        <v>0</v>
      </c>
      <c r="T35" s="236">
        <v>528814</v>
      </c>
      <c r="U35" s="236">
        <v>0</v>
      </c>
      <c r="V35" s="257">
        <v>1800</v>
      </c>
      <c r="W35" s="306" t="s">
        <v>281</v>
      </c>
      <c r="X35" s="236">
        <v>2500884</v>
      </c>
      <c r="Y35" s="236">
        <v>0</v>
      </c>
      <c r="Z35" s="236">
        <v>0</v>
      </c>
      <c r="AA35" s="236">
        <v>0</v>
      </c>
      <c r="AB35" s="236">
        <v>0</v>
      </c>
      <c r="AC35" s="236">
        <v>0</v>
      </c>
      <c r="AD35" s="236">
        <v>0</v>
      </c>
      <c r="AE35" s="236">
        <v>0</v>
      </c>
      <c r="AF35" s="257">
        <v>0</v>
      </c>
      <c r="AG35" s="306" t="s">
        <v>281</v>
      </c>
      <c r="AH35" s="236">
        <v>1458</v>
      </c>
      <c r="AI35" s="236">
        <v>0</v>
      </c>
      <c r="AJ35" s="236">
        <v>0</v>
      </c>
      <c r="AK35" s="236">
        <v>110600</v>
      </c>
      <c r="AL35" s="236">
        <v>1467754</v>
      </c>
      <c r="AM35" s="236">
        <v>0</v>
      </c>
      <c r="AN35" s="236">
        <v>0</v>
      </c>
      <c r="AO35" s="257">
        <v>0</v>
      </c>
      <c r="AP35" s="306" t="s">
        <v>281</v>
      </c>
      <c r="AQ35" s="236">
        <v>0</v>
      </c>
      <c r="AR35" s="236">
        <v>0</v>
      </c>
      <c r="AS35" s="236">
        <v>0</v>
      </c>
      <c r="AT35" s="236">
        <v>0</v>
      </c>
      <c r="AU35" s="236">
        <v>0</v>
      </c>
      <c r="AV35" s="236">
        <v>0</v>
      </c>
      <c r="AW35" s="245">
        <v>0</v>
      </c>
      <c r="AX35" s="306" t="s">
        <v>281</v>
      </c>
      <c r="AY35" s="236">
        <v>0</v>
      </c>
      <c r="AZ35" s="236">
        <v>0</v>
      </c>
      <c r="BA35" s="236">
        <v>0</v>
      </c>
      <c r="BB35" s="236">
        <v>460500</v>
      </c>
      <c r="BC35" s="236">
        <v>24616</v>
      </c>
      <c r="BD35" s="236">
        <v>0</v>
      </c>
      <c r="BE35" s="245">
        <v>0</v>
      </c>
      <c r="BF35" s="306" t="s">
        <v>281</v>
      </c>
      <c r="BG35" s="236">
        <v>2075</v>
      </c>
      <c r="BH35" s="236">
        <v>0</v>
      </c>
      <c r="BI35" s="236">
        <v>2055143</v>
      </c>
      <c r="BJ35" s="236">
        <v>0</v>
      </c>
      <c r="BK35" s="236">
        <v>0</v>
      </c>
      <c r="BL35" s="236">
        <v>186540</v>
      </c>
      <c r="BM35" s="236">
        <v>0</v>
      </c>
      <c r="BN35" s="236">
        <v>0</v>
      </c>
      <c r="BO35" s="245">
        <v>7659811</v>
      </c>
      <c r="BP35" s="203"/>
      <c r="BR35" s="74"/>
      <c r="BS35" s="74"/>
      <c r="BU35" s="74"/>
    </row>
    <row r="36" spans="1:73" ht="17.25" customHeight="1">
      <c r="A36" s="71">
        <v>28</v>
      </c>
      <c r="B36" s="306" t="s">
        <v>282</v>
      </c>
      <c r="C36" s="236">
        <v>1683097</v>
      </c>
      <c r="D36" s="236">
        <v>143307</v>
      </c>
      <c r="E36" s="236">
        <v>0</v>
      </c>
      <c r="F36" s="236">
        <v>0</v>
      </c>
      <c r="G36" s="236">
        <v>3525</v>
      </c>
      <c r="H36" s="236">
        <v>0</v>
      </c>
      <c r="I36" s="236">
        <v>3525</v>
      </c>
      <c r="J36" s="236">
        <v>0</v>
      </c>
      <c r="K36" s="236">
        <v>0</v>
      </c>
      <c r="L36" s="236">
        <v>0</v>
      </c>
      <c r="M36" s="257">
        <v>0</v>
      </c>
      <c r="N36" s="306" t="s">
        <v>282</v>
      </c>
      <c r="O36" s="236">
        <v>0</v>
      </c>
      <c r="P36" s="236">
        <v>1625537</v>
      </c>
      <c r="Q36" s="236">
        <v>1104916</v>
      </c>
      <c r="R36" s="236">
        <v>67899</v>
      </c>
      <c r="S36" s="236">
        <v>0</v>
      </c>
      <c r="T36" s="236">
        <v>452722</v>
      </c>
      <c r="U36" s="236">
        <v>0</v>
      </c>
      <c r="V36" s="257">
        <v>0</v>
      </c>
      <c r="W36" s="306" t="s">
        <v>282</v>
      </c>
      <c r="X36" s="236">
        <v>705389</v>
      </c>
      <c r="Y36" s="236">
        <v>0</v>
      </c>
      <c r="Z36" s="236">
        <v>0</v>
      </c>
      <c r="AA36" s="236">
        <v>86418</v>
      </c>
      <c r="AB36" s="236">
        <v>0</v>
      </c>
      <c r="AC36" s="236">
        <v>0</v>
      </c>
      <c r="AD36" s="236">
        <v>0</v>
      </c>
      <c r="AE36" s="236">
        <v>0</v>
      </c>
      <c r="AF36" s="257">
        <v>0</v>
      </c>
      <c r="AG36" s="306" t="s">
        <v>282</v>
      </c>
      <c r="AH36" s="236">
        <v>358470</v>
      </c>
      <c r="AI36" s="236">
        <v>0</v>
      </c>
      <c r="AJ36" s="236">
        <v>0</v>
      </c>
      <c r="AK36" s="236">
        <v>20801</v>
      </c>
      <c r="AL36" s="236">
        <v>59400</v>
      </c>
      <c r="AM36" s="236">
        <v>0</v>
      </c>
      <c r="AN36" s="236">
        <v>180300</v>
      </c>
      <c r="AO36" s="257">
        <v>0</v>
      </c>
      <c r="AP36" s="306" t="s">
        <v>282</v>
      </c>
      <c r="AQ36" s="236">
        <v>0</v>
      </c>
      <c r="AR36" s="236">
        <v>0</v>
      </c>
      <c r="AS36" s="236">
        <v>0</v>
      </c>
      <c r="AT36" s="236">
        <v>0</v>
      </c>
      <c r="AU36" s="236">
        <v>0</v>
      </c>
      <c r="AV36" s="236">
        <v>0</v>
      </c>
      <c r="AW36" s="245">
        <v>0</v>
      </c>
      <c r="AX36" s="306" t="s">
        <v>282</v>
      </c>
      <c r="AY36" s="236">
        <v>18105</v>
      </c>
      <c r="AZ36" s="236">
        <v>0</v>
      </c>
      <c r="BA36" s="236">
        <v>18105</v>
      </c>
      <c r="BB36" s="236">
        <v>1415554</v>
      </c>
      <c r="BC36" s="236">
        <v>6004</v>
      </c>
      <c r="BD36" s="236">
        <v>0</v>
      </c>
      <c r="BE36" s="245">
        <v>0</v>
      </c>
      <c r="BF36" s="306" t="s">
        <v>282</v>
      </c>
      <c r="BG36" s="236">
        <v>4818</v>
      </c>
      <c r="BH36" s="236">
        <v>0</v>
      </c>
      <c r="BI36" s="236">
        <v>4455239</v>
      </c>
      <c r="BJ36" s="236">
        <v>0</v>
      </c>
      <c r="BK36" s="236">
        <v>41109</v>
      </c>
      <c r="BL36" s="236">
        <v>0</v>
      </c>
      <c r="BM36" s="236">
        <v>0</v>
      </c>
      <c r="BN36" s="236">
        <v>0</v>
      </c>
      <c r="BO36" s="245">
        <v>9958377</v>
      </c>
      <c r="BP36" s="203"/>
      <c r="BR36" s="74"/>
      <c r="BS36" s="74"/>
      <c r="BU36" s="74"/>
    </row>
    <row r="37" spans="1:73" ht="17.25" customHeight="1">
      <c r="A37" s="71">
        <v>29</v>
      </c>
      <c r="B37" s="306" t="s">
        <v>283</v>
      </c>
      <c r="C37" s="236">
        <v>0</v>
      </c>
      <c r="D37" s="236">
        <v>0</v>
      </c>
      <c r="E37" s="236">
        <v>0</v>
      </c>
      <c r="F37" s="236">
        <v>31177</v>
      </c>
      <c r="G37" s="236">
        <v>0</v>
      </c>
      <c r="H37" s="236">
        <v>0</v>
      </c>
      <c r="I37" s="236">
        <v>0</v>
      </c>
      <c r="J37" s="236">
        <v>0</v>
      </c>
      <c r="K37" s="236">
        <v>0</v>
      </c>
      <c r="L37" s="236">
        <v>0</v>
      </c>
      <c r="M37" s="257">
        <v>0</v>
      </c>
      <c r="N37" s="306" t="s">
        <v>283</v>
      </c>
      <c r="O37" s="236">
        <v>0</v>
      </c>
      <c r="P37" s="236">
        <v>150904</v>
      </c>
      <c r="Q37" s="236">
        <v>24458</v>
      </c>
      <c r="R37" s="236">
        <v>0</v>
      </c>
      <c r="S37" s="236">
        <v>54183</v>
      </c>
      <c r="T37" s="236">
        <v>72263</v>
      </c>
      <c r="U37" s="236">
        <v>0</v>
      </c>
      <c r="V37" s="257">
        <v>0</v>
      </c>
      <c r="W37" s="306" t="s">
        <v>283</v>
      </c>
      <c r="X37" s="236">
        <v>1300</v>
      </c>
      <c r="Y37" s="236">
        <v>0</v>
      </c>
      <c r="Z37" s="236">
        <v>0</v>
      </c>
      <c r="AA37" s="236">
        <v>0</v>
      </c>
      <c r="AB37" s="236">
        <v>0</v>
      </c>
      <c r="AC37" s="236">
        <v>0</v>
      </c>
      <c r="AD37" s="236">
        <v>0</v>
      </c>
      <c r="AE37" s="236">
        <v>0</v>
      </c>
      <c r="AF37" s="257">
        <v>0</v>
      </c>
      <c r="AG37" s="306" t="s">
        <v>283</v>
      </c>
      <c r="AH37" s="236">
        <v>0</v>
      </c>
      <c r="AI37" s="236">
        <v>0</v>
      </c>
      <c r="AJ37" s="236">
        <v>0</v>
      </c>
      <c r="AK37" s="236">
        <v>1300</v>
      </c>
      <c r="AL37" s="236">
        <v>0</v>
      </c>
      <c r="AM37" s="236">
        <v>0</v>
      </c>
      <c r="AN37" s="236">
        <v>0</v>
      </c>
      <c r="AO37" s="257">
        <v>0</v>
      </c>
      <c r="AP37" s="306" t="s">
        <v>283</v>
      </c>
      <c r="AQ37" s="236">
        <v>68158</v>
      </c>
      <c r="AR37" s="236">
        <v>430032</v>
      </c>
      <c r="AS37" s="236">
        <v>0</v>
      </c>
      <c r="AT37" s="236">
        <v>0</v>
      </c>
      <c r="AU37" s="236">
        <v>0</v>
      </c>
      <c r="AV37" s="236">
        <v>0</v>
      </c>
      <c r="AW37" s="245">
        <v>0</v>
      </c>
      <c r="AX37" s="306" t="s">
        <v>283</v>
      </c>
      <c r="AY37" s="236">
        <v>40498</v>
      </c>
      <c r="AZ37" s="236">
        <v>0</v>
      </c>
      <c r="BA37" s="236">
        <v>0</v>
      </c>
      <c r="BB37" s="236">
        <v>0</v>
      </c>
      <c r="BC37" s="236">
        <v>1371</v>
      </c>
      <c r="BD37" s="236">
        <v>0</v>
      </c>
      <c r="BE37" s="245">
        <v>0</v>
      </c>
      <c r="BF37" s="306" t="s">
        <v>283</v>
      </c>
      <c r="BG37" s="236">
        <v>94</v>
      </c>
      <c r="BH37" s="236">
        <v>0</v>
      </c>
      <c r="BI37" s="236">
        <v>270105</v>
      </c>
      <c r="BJ37" s="236">
        <v>0</v>
      </c>
      <c r="BK37" s="236">
        <v>0</v>
      </c>
      <c r="BL37" s="236">
        <v>0</v>
      </c>
      <c r="BM37" s="236">
        <v>0</v>
      </c>
      <c r="BN37" s="236">
        <v>0</v>
      </c>
      <c r="BO37" s="245">
        <v>993639</v>
      </c>
      <c r="BP37" s="203"/>
      <c r="BR37" s="74"/>
      <c r="BS37" s="74"/>
      <c r="BU37" s="74"/>
    </row>
    <row r="38" spans="1:73" s="223" customFormat="1" ht="17.25" customHeight="1">
      <c r="A38" s="223">
        <v>30</v>
      </c>
      <c r="B38" s="309" t="s">
        <v>284</v>
      </c>
      <c r="C38" s="324">
        <v>0</v>
      </c>
      <c r="D38" s="325">
        <v>0</v>
      </c>
      <c r="E38" s="325">
        <v>0</v>
      </c>
      <c r="F38" s="325">
        <v>1891</v>
      </c>
      <c r="G38" s="325">
        <v>8626</v>
      </c>
      <c r="H38" s="325">
        <v>0</v>
      </c>
      <c r="I38" s="325">
        <v>8626</v>
      </c>
      <c r="J38" s="325">
        <v>0</v>
      </c>
      <c r="K38" s="325">
        <v>0</v>
      </c>
      <c r="L38" s="325">
        <v>0</v>
      </c>
      <c r="M38" s="326">
        <v>0</v>
      </c>
      <c r="N38" s="309" t="s">
        <v>284</v>
      </c>
      <c r="O38" s="325">
        <v>0</v>
      </c>
      <c r="P38" s="325">
        <v>59786</v>
      </c>
      <c r="Q38" s="325">
        <v>7082</v>
      </c>
      <c r="R38" s="325">
        <v>0</v>
      </c>
      <c r="S38" s="325">
        <v>0</v>
      </c>
      <c r="T38" s="325">
        <v>52704</v>
      </c>
      <c r="U38" s="325">
        <v>0</v>
      </c>
      <c r="V38" s="326">
        <v>0</v>
      </c>
      <c r="W38" s="309" t="s">
        <v>284</v>
      </c>
      <c r="X38" s="325">
        <v>1680</v>
      </c>
      <c r="Y38" s="325">
        <v>0</v>
      </c>
      <c r="Z38" s="325">
        <v>0</v>
      </c>
      <c r="AA38" s="325">
        <v>0</v>
      </c>
      <c r="AB38" s="325">
        <v>0</v>
      </c>
      <c r="AC38" s="325">
        <v>0</v>
      </c>
      <c r="AD38" s="325">
        <v>0</v>
      </c>
      <c r="AE38" s="325">
        <v>0</v>
      </c>
      <c r="AF38" s="326">
        <v>0</v>
      </c>
      <c r="AG38" s="309" t="s">
        <v>284</v>
      </c>
      <c r="AH38" s="325">
        <v>0</v>
      </c>
      <c r="AI38" s="325">
        <v>0</v>
      </c>
      <c r="AJ38" s="325">
        <v>0</v>
      </c>
      <c r="AK38" s="325">
        <v>1680</v>
      </c>
      <c r="AL38" s="325">
        <v>0</v>
      </c>
      <c r="AM38" s="325">
        <v>0</v>
      </c>
      <c r="AN38" s="325">
        <v>0</v>
      </c>
      <c r="AO38" s="326">
        <v>0</v>
      </c>
      <c r="AP38" s="309" t="s">
        <v>284</v>
      </c>
      <c r="AQ38" s="325">
        <v>66951</v>
      </c>
      <c r="AR38" s="325">
        <v>766183</v>
      </c>
      <c r="AS38" s="325">
        <v>0</v>
      </c>
      <c r="AT38" s="325">
        <v>0</v>
      </c>
      <c r="AU38" s="325">
        <v>0</v>
      </c>
      <c r="AV38" s="325">
        <v>0</v>
      </c>
      <c r="AW38" s="327">
        <v>0</v>
      </c>
      <c r="AX38" s="309" t="s">
        <v>284</v>
      </c>
      <c r="AY38" s="325">
        <v>35266</v>
      </c>
      <c r="AZ38" s="325">
        <v>0</v>
      </c>
      <c r="BA38" s="325">
        <v>0</v>
      </c>
      <c r="BB38" s="325">
        <v>1102</v>
      </c>
      <c r="BC38" s="325">
        <v>1200</v>
      </c>
      <c r="BD38" s="325">
        <v>0</v>
      </c>
      <c r="BE38" s="327">
        <v>0</v>
      </c>
      <c r="BF38" s="309" t="s">
        <v>284</v>
      </c>
      <c r="BG38" s="325">
        <v>0</v>
      </c>
      <c r="BH38" s="325">
        <v>0</v>
      </c>
      <c r="BI38" s="325">
        <v>270979</v>
      </c>
      <c r="BJ38" s="325">
        <v>0</v>
      </c>
      <c r="BK38" s="325">
        <v>0</v>
      </c>
      <c r="BL38" s="325">
        <v>11752</v>
      </c>
      <c r="BM38" s="325">
        <v>0</v>
      </c>
      <c r="BN38" s="325">
        <v>0</v>
      </c>
      <c r="BO38" s="327">
        <v>1225416</v>
      </c>
      <c r="BP38" s="220"/>
      <c r="BR38" s="224"/>
      <c r="BS38" s="224"/>
      <c r="BU38" s="224"/>
    </row>
    <row r="39" spans="1:73" ht="17.25" customHeight="1">
      <c r="A39" s="71">
        <v>31</v>
      </c>
      <c r="B39" s="305" t="s">
        <v>285</v>
      </c>
      <c r="C39" s="236">
        <v>0</v>
      </c>
      <c r="D39" s="236">
        <v>0</v>
      </c>
      <c r="E39" s="236">
        <v>0</v>
      </c>
      <c r="F39" s="236">
        <v>43489</v>
      </c>
      <c r="G39" s="236">
        <v>0</v>
      </c>
      <c r="H39" s="236">
        <v>0</v>
      </c>
      <c r="I39" s="236">
        <v>0</v>
      </c>
      <c r="J39" s="236">
        <v>0</v>
      </c>
      <c r="K39" s="236">
        <v>0</v>
      </c>
      <c r="L39" s="236">
        <v>0</v>
      </c>
      <c r="M39" s="257">
        <v>0</v>
      </c>
      <c r="N39" s="305" t="s">
        <v>285</v>
      </c>
      <c r="O39" s="236">
        <v>0</v>
      </c>
      <c r="P39" s="236">
        <v>414922</v>
      </c>
      <c r="Q39" s="236">
        <v>404322</v>
      </c>
      <c r="R39" s="236">
        <v>0</v>
      </c>
      <c r="S39" s="236">
        <v>0</v>
      </c>
      <c r="T39" s="236">
        <v>10600</v>
      </c>
      <c r="U39" s="236">
        <v>0</v>
      </c>
      <c r="V39" s="257">
        <v>0</v>
      </c>
      <c r="W39" s="305" t="s">
        <v>285</v>
      </c>
      <c r="X39" s="236">
        <v>974387</v>
      </c>
      <c r="Y39" s="236">
        <v>0</v>
      </c>
      <c r="Z39" s="236">
        <v>0</v>
      </c>
      <c r="AA39" s="236">
        <v>0</v>
      </c>
      <c r="AB39" s="236">
        <v>0</v>
      </c>
      <c r="AC39" s="236">
        <v>0</v>
      </c>
      <c r="AD39" s="236">
        <v>0</v>
      </c>
      <c r="AE39" s="236">
        <v>0</v>
      </c>
      <c r="AF39" s="257">
        <v>0</v>
      </c>
      <c r="AG39" s="305" t="s">
        <v>285</v>
      </c>
      <c r="AH39" s="236">
        <v>0</v>
      </c>
      <c r="AI39" s="236">
        <v>0</v>
      </c>
      <c r="AJ39" s="236">
        <v>0</v>
      </c>
      <c r="AK39" s="236">
        <v>845</v>
      </c>
      <c r="AL39" s="236">
        <v>729400</v>
      </c>
      <c r="AM39" s="236">
        <v>0</v>
      </c>
      <c r="AN39" s="236">
        <v>0</v>
      </c>
      <c r="AO39" s="257">
        <v>0</v>
      </c>
      <c r="AP39" s="305" t="s">
        <v>285</v>
      </c>
      <c r="AQ39" s="236">
        <v>150117</v>
      </c>
      <c r="AR39" s="236">
        <v>780245</v>
      </c>
      <c r="AS39" s="236">
        <v>0</v>
      </c>
      <c r="AT39" s="236">
        <v>0</v>
      </c>
      <c r="AU39" s="236">
        <v>0</v>
      </c>
      <c r="AV39" s="236">
        <v>0</v>
      </c>
      <c r="AW39" s="245">
        <v>0</v>
      </c>
      <c r="AX39" s="305" t="s">
        <v>285</v>
      </c>
      <c r="AY39" s="236">
        <v>0</v>
      </c>
      <c r="AZ39" s="236">
        <v>0</v>
      </c>
      <c r="BA39" s="236">
        <v>0</v>
      </c>
      <c r="BB39" s="236">
        <v>0</v>
      </c>
      <c r="BC39" s="236">
        <v>0</v>
      </c>
      <c r="BD39" s="236">
        <v>0</v>
      </c>
      <c r="BE39" s="245">
        <v>0</v>
      </c>
      <c r="BF39" s="305" t="s">
        <v>285</v>
      </c>
      <c r="BG39" s="236">
        <v>0</v>
      </c>
      <c r="BH39" s="236">
        <v>0</v>
      </c>
      <c r="BI39" s="236">
        <v>251977</v>
      </c>
      <c r="BJ39" s="236">
        <v>0</v>
      </c>
      <c r="BK39" s="236">
        <v>253</v>
      </c>
      <c r="BL39" s="236">
        <v>0</v>
      </c>
      <c r="BM39" s="236">
        <v>0</v>
      </c>
      <c r="BN39" s="236">
        <v>0</v>
      </c>
      <c r="BO39" s="245">
        <v>2615390</v>
      </c>
      <c r="BP39" s="203"/>
      <c r="BR39" s="74"/>
      <c r="BS39" s="74"/>
      <c r="BU39" s="74"/>
    </row>
    <row r="40" spans="1:73" ht="17.25" customHeight="1">
      <c r="A40" s="71">
        <v>32</v>
      </c>
      <c r="B40" s="306" t="s">
        <v>286</v>
      </c>
      <c r="C40" s="236">
        <v>0</v>
      </c>
      <c r="D40" s="236">
        <v>0</v>
      </c>
      <c r="E40" s="236">
        <v>0</v>
      </c>
      <c r="F40" s="236">
        <v>0</v>
      </c>
      <c r="G40" s="236">
        <v>0</v>
      </c>
      <c r="H40" s="236">
        <v>0</v>
      </c>
      <c r="I40" s="236">
        <v>0</v>
      </c>
      <c r="J40" s="236">
        <v>0</v>
      </c>
      <c r="K40" s="236">
        <v>0</v>
      </c>
      <c r="L40" s="236">
        <v>0</v>
      </c>
      <c r="M40" s="257">
        <v>0</v>
      </c>
      <c r="N40" s="306" t="s">
        <v>286</v>
      </c>
      <c r="O40" s="236">
        <v>0</v>
      </c>
      <c r="P40" s="236">
        <v>294701</v>
      </c>
      <c r="Q40" s="236">
        <v>0</v>
      </c>
      <c r="R40" s="236">
        <v>0</v>
      </c>
      <c r="S40" s="236">
        <v>0</v>
      </c>
      <c r="T40" s="236">
        <v>294701</v>
      </c>
      <c r="U40" s="236">
        <v>0</v>
      </c>
      <c r="V40" s="257">
        <v>0</v>
      </c>
      <c r="W40" s="306" t="s">
        <v>286</v>
      </c>
      <c r="X40" s="236">
        <v>1954</v>
      </c>
      <c r="Y40" s="236">
        <v>0</v>
      </c>
      <c r="Z40" s="236">
        <v>0</v>
      </c>
      <c r="AA40" s="236">
        <v>0</v>
      </c>
      <c r="AB40" s="236">
        <v>0</v>
      </c>
      <c r="AC40" s="236">
        <v>0</v>
      </c>
      <c r="AD40" s="236">
        <v>0</v>
      </c>
      <c r="AE40" s="236">
        <v>0</v>
      </c>
      <c r="AF40" s="257">
        <v>0</v>
      </c>
      <c r="AG40" s="306" t="s">
        <v>286</v>
      </c>
      <c r="AH40" s="236">
        <v>0</v>
      </c>
      <c r="AI40" s="236">
        <v>0</v>
      </c>
      <c r="AJ40" s="236">
        <v>0</v>
      </c>
      <c r="AK40" s="236">
        <v>1954</v>
      </c>
      <c r="AL40" s="236">
        <v>0</v>
      </c>
      <c r="AM40" s="236">
        <v>0</v>
      </c>
      <c r="AN40" s="236">
        <v>0</v>
      </c>
      <c r="AO40" s="257">
        <v>0</v>
      </c>
      <c r="AP40" s="306" t="s">
        <v>286</v>
      </c>
      <c r="AQ40" s="236">
        <v>1200</v>
      </c>
      <c r="AR40" s="236">
        <v>205294</v>
      </c>
      <c r="AS40" s="236">
        <v>0</v>
      </c>
      <c r="AT40" s="236">
        <v>0</v>
      </c>
      <c r="AU40" s="236">
        <v>0</v>
      </c>
      <c r="AV40" s="236">
        <v>0</v>
      </c>
      <c r="AW40" s="245">
        <v>0</v>
      </c>
      <c r="AX40" s="306" t="s">
        <v>286</v>
      </c>
      <c r="AY40" s="236">
        <v>0</v>
      </c>
      <c r="AZ40" s="236">
        <v>0</v>
      </c>
      <c r="BA40" s="236">
        <v>0</v>
      </c>
      <c r="BB40" s="236">
        <v>0</v>
      </c>
      <c r="BC40" s="236">
        <v>0</v>
      </c>
      <c r="BD40" s="236">
        <v>0</v>
      </c>
      <c r="BE40" s="245">
        <v>0</v>
      </c>
      <c r="BF40" s="306" t="s">
        <v>286</v>
      </c>
      <c r="BG40" s="236">
        <v>43</v>
      </c>
      <c r="BH40" s="236">
        <v>0</v>
      </c>
      <c r="BI40" s="236">
        <v>150669</v>
      </c>
      <c r="BJ40" s="236">
        <v>0</v>
      </c>
      <c r="BK40" s="236">
        <v>206</v>
      </c>
      <c r="BL40" s="236">
        <v>0</v>
      </c>
      <c r="BM40" s="236">
        <v>0</v>
      </c>
      <c r="BN40" s="236">
        <v>0</v>
      </c>
      <c r="BO40" s="245">
        <v>654067</v>
      </c>
      <c r="BP40" s="203"/>
      <c r="BR40" s="74"/>
      <c r="BS40" s="74"/>
      <c r="BU40" s="74"/>
    </row>
    <row r="41" spans="1:73" ht="17.25" customHeight="1">
      <c r="A41" s="71">
        <v>33</v>
      </c>
      <c r="B41" s="306" t="s">
        <v>287</v>
      </c>
      <c r="C41" s="236">
        <v>60086</v>
      </c>
      <c r="D41" s="236">
        <v>0</v>
      </c>
      <c r="E41" s="236">
        <v>0</v>
      </c>
      <c r="F41" s="236">
        <v>312302</v>
      </c>
      <c r="G41" s="236">
        <v>0</v>
      </c>
      <c r="H41" s="236">
        <v>0</v>
      </c>
      <c r="I41" s="236">
        <v>0</v>
      </c>
      <c r="J41" s="236">
        <v>0</v>
      </c>
      <c r="K41" s="236">
        <v>0</v>
      </c>
      <c r="L41" s="236">
        <v>0</v>
      </c>
      <c r="M41" s="257">
        <v>0</v>
      </c>
      <c r="N41" s="306" t="s">
        <v>287</v>
      </c>
      <c r="O41" s="236">
        <v>0</v>
      </c>
      <c r="P41" s="236">
        <v>284991</v>
      </c>
      <c r="Q41" s="236">
        <v>22686</v>
      </c>
      <c r="R41" s="236">
        <v>0</v>
      </c>
      <c r="S41" s="236">
        <v>45921</v>
      </c>
      <c r="T41" s="236">
        <v>216384</v>
      </c>
      <c r="U41" s="236">
        <v>0</v>
      </c>
      <c r="V41" s="257">
        <v>0</v>
      </c>
      <c r="W41" s="306" t="s">
        <v>287</v>
      </c>
      <c r="X41" s="236">
        <v>18483</v>
      </c>
      <c r="Y41" s="236">
        <v>0</v>
      </c>
      <c r="Z41" s="236">
        <v>0</v>
      </c>
      <c r="AA41" s="236">
        <v>0</v>
      </c>
      <c r="AB41" s="236">
        <v>0</v>
      </c>
      <c r="AC41" s="236">
        <v>0</v>
      </c>
      <c r="AD41" s="236">
        <v>0</v>
      </c>
      <c r="AE41" s="236">
        <v>0</v>
      </c>
      <c r="AF41" s="257">
        <v>0</v>
      </c>
      <c r="AG41" s="306" t="s">
        <v>287</v>
      </c>
      <c r="AH41" s="236">
        <v>0</v>
      </c>
      <c r="AI41" s="236">
        <v>0</v>
      </c>
      <c r="AJ41" s="236">
        <v>0</v>
      </c>
      <c r="AK41" s="236">
        <v>2226</v>
      </c>
      <c r="AL41" s="236">
        <v>0</v>
      </c>
      <c r="AM41" s="236">
        <v>0</v>
      </c>
      <c r="AN41" s="236">
        <v>0</v>
      </c>
      <c r="AO41" s="257">
        <v>0</v>
      </c>
      <c r="AP41" s="306" t="s">
        <v>287</v>
      </c>
      <c r="AQ41" s="236">
        <v>236174</v>
      </c>
      <c r="AR41" s="236">
        <v>1466056</v>
      </c>
      <c r="AS41" s="236">
        <v>0</v>
      </c>
      <c r="AT41" s="236">
        <v>0</v>
      </c>
      <c r="AU41" s="236">
        <v>0</v>
      </c>
      <c r="AV41" s="236">
        <v>0</v>
      </c>
      <c r="AW41" s="245">
        <v>0</v>
      </c>
      <c r="AX41" s="306" t="s">
        <v>287</v>
      </c>
      <c r="AY41" s="236">
        <v>0</v>
      </c>
      <c r="AZ41" s="236">
        <v>0</v>
      </c>
      <c r="BA41" s="236">
        <v>0</v>
      </c>
      <c r="BB41" s="236">
        <v>27</v>
      </c>
      <c r="BC41" s="236">
        <v>15125</v>
      </c>
      <c r="BD41" s="236">
        <v>0</v>
      </c>
      <c r="BE41" s="245">
        <v>0</v>
      </c>
      <c r="BF41" s="306" t="s">
        <v>287</v>
      </c>
      <c r="BG41" s="236">
        <v>226</v>
      </c>
      <c r="BH41" s="236">
        <v>0</v>
      </c>
      <c r="BI41" s="236">
        <v>475767</v>
      </c>
      <c r="BJ41" s="236">
        <v>0</v>
      </c>
      <c r="BK41" s="236">
        <v>0</v>
      </c>
      <c r="BL41" s="236">
        <v>0</v>
      </c>
      <c r="BM41" s="236">
        <v>0</v>
      </c>
      <c r="BN41" s="236">
        <v>0</v>
      </c>
      <c r="BO41" s="245">
        <v>2869237</v>
      </c>
      <c r="BP41" s="203"/>
      <c r="BR41" s="74"/>
      <c r="BS41" s="74"/>
      <c r="BU41" s="74"/>
    </row>
    <row r="42" spans="1:73" ht="17.25" customHeight="1">
      <c r="A42" s="71">
        <v>34</v>
      </c>
      <c r="B42" s="306" t="s">
        <v>288</v>
      </c>
      <c r="C42" s="236">
        <v>343</v>
      </c>
      <c r="D42" s="236">
        <v>0</v>
      </c>
      <c r="E42" s="236">
        <v>0</v>
      </c>
      <c r="F42" s="236">
        <v>92258</v>
      </c>
      <c r="G42" s="236">
        <v>2688</v>
      </c>
      <c r="H42" s="236">
        <v>0</v>
      </c>
      <c r="I42" s="236">
        <v>2688</v>
      </c>
      <c r="J42" s="236">
        <v>0</v>
      </c>
      <c r="K42" s="236">
        <v>0</v>
      </c>
      <c r="L42" s="236">
        <v>0</v>
      </c>
      <c r="M42" s="257">
        <v>0</v>
      </c>
      <c r="N42" s="306" t="s">
        <v>288</v>
      </c>
      <c r="O42" s="236">
        <v>0</v>
      </c>
      <c r="P42" s="236">
        <v>81890</v>
      </c>
      <c r="Q42" s="236">
        <v>74954</v>
      </c>
      <c r="R42" s="236">
        <v>0</v>
      </c>
      <c r="S42" s="236">
        <v>0</v>
      </c>
      <c r="T42" s="236">
        <v>6936</v>
      </c>
      <c r="U42" s="236">
        <v>0</v>
      </c>
      <c r="V42" s="257">
        <v>0</v>
      </c>
      <c r="W42" s="306" t="s">
        <v>288</v>
      </c>
      <c r="X42" s="236">
        <v>73086</v>
      </c>
      <c r="Y42" s="236">
        <v>0</v>
      </c>
      <c r="Z42" s="236">
        <v>0</v>
      </c>
      <c r="AA42" s="236">
        <v>0</v>
      </c>
      <c r="AB42" s="236">
        <v>0</v>
      </c>
      <c r="AC42" s="236">
        <v>0</v>
      </c>
      <c r="AD42" s="236">
        <v>0</v>
      </c>
      <c r="AE42" s="236">
        <v>0</v>
      </c>
      <c r="AF42" s="257">
        <v>0</v>
      </c>
      <c r="AG42" s="306" t="s">
        <v>288</v>
      </c>
      <c r="AH42" s="236">
        <v>0</v>
      </c>
      <c r="AI42" s="236">
        <v>0</v>
      </c>
      <c r="AJ42" s="236">
        <v>0</v>
      </c>
      <c r="AK42" s="236">
        <v>300</v>
      </c>
      <c r="AL42" s="236">
        <v>0</v>
      </c>
      <c r="AM42" s="236">
        <v>0</v>
      </c>
      <c r="AN42" s="236">
        <v>0</v>
      </c>
      <c r="AO42" s="257">
        <v>0</v>
      </c>
      <c r="AP42" s="306" t="s">
        <v>288</v>
      </c>
      <c r="AQ42" s="236">
        <v>1643954</v>
      </c>
      <c r="AR42" s="236">
        <v>757637</v>
      </c>
      <c r="AS42" s="236">
        <v>0</v>
      </c>
      <c r="AT42" s="236">
        <v>0</v>
      </c>
      <c r="AU42" s="236">
        <v>0</v>
      </c>
      <c r="AV42" s="236">
        <v>0</v>
      </c>
      <c r="AW42" s="245">
        <v>0</v>
      </c>
      <c r="AX42" s="306" t="s">
        <v>288</v>
      </c>
      <c r="AY42" s="236">
        <v>0</v>
      </c>
      <c r="AZ42" s="236">
        <v>0</v>
      </c>
      <c r="BA42" s="236">
        <v>0</v>
      </c>
      <c r="BB42" s="236">
        <v>4103</v>
      </c>
      <c r="BC42" s="236">
        <v>1631</v>
      </c>
      <c r="BD42" s="236">
        <v>0</v>
      </c>
      <c r="BE42" s="245">
        <v>0</v>
      </c>
      <c r="BF42" s="306" t="s">
        <v>288</v>
      </c>
      <c r="BG42" s="236">
        <v>0</v>
      </c>
      <c r="BH42" s="236">
        <v>0</v>
      </c>
      <c r="BI42" s="236">
        <v>285658</v>
      </c>
      <c r="BJ42" s="236">
        <v>0</v>
      </c>
      <c r="BK42" s="236">
        <v>0</v>
      </c>
      <c r="BL42" s="236">
        <v>30361</v>
      </c>
      <c r="BM42" s="236">
        <v>0</v>
      </c>
      <c r="BN42" s="236">
        <v>0</v>
      </c>
      <c r="BO42" s="245">
        <v>2973609</v>
      </c>
      <c r="BP42" s="203"/>
      <c r="BR42" s="74"/>
      <c r="BS42" s="74"/>
      <c r="BU42" s="74"/>
    </row>
    <row r="43" spans="1:73" ht="17.25" customHeight="1">
      <c r="A43" s="71">
        <v>35</v>
      </c>
      <c r="B43" s="307" t="s">
        <v>289</v>
      </c>
      <c r="C43" s="324">
        <v>9491</v>
      </c>
      <c r="D43" s="325">
        <v>0</v>
      </c>
      <c r="E43" s="325">
        <v>0</v>
      </c>
      <c r="F43" s="325">
        <v>188291</v>
      </c>
      <c r="G43" s="325">
        <v>68773</v>
      </c>
      <c r="H43" s="325">
        <v>51144</v>
      </c>
      <c r="I43" s="325">
        <v>17629</v>
      </c>
      <c r="J43" s="325">
        <v>0</v>
      </c>
      <c r="K43" s="325">
        <v>0</v>
      </c>
      <c r="L43" s="325">
        <v>0</v>
      </c>
      <c r="M43" s="326">
        <v>0</v>
      </c>
      <c r="N43" s="309" t="s">
        <v>289</v>
      </c>
      <c r="O43" s="325">
        <v>0</v>
      </c>
      <c r="P43" s="325">
        <v>81050</v>
      </c>
      <c r="Q43" s="325">
        <v>51788</v>
      </c>
      <c r="R43" s="325">
        <v>0</v>
      </c>
      <c r="S43" s="325">
        <v>0</v>
      </c>
      <c r="T43" s="325">
        <v>29262</v>
      </c>
      <c r="U43" s="325">
        <v>0</v>
      </c>
      <c r="V43" s="326">
        <v>0</v>
      </c>
      <c r="W43" s="309" t="s">
        <v>289</v>
      </c>
      <c r="X43" s="325">
        <v>100179</v>
      </c>
      <c r="Y43" s="325">
        <v>0</v>
      </c>
      <c r="Z43" s="325">
        <v>0</v>
      </c>
      <c r="AA43" s="325">
        <v>0</v>
      </c>
      <c r="AB43" s="325">
        <v>0</v>
      </c>
      <c r="AC43" s="325">
        <v>0</v>
      </c>
      <c r="AD43" s="325">
        <v>0</v>
      </c>
      <c r="AE43" s="325">
        <v>0</v>
      </c>
      <c r="AF43" s="326">
        <v>0</v>
      </c>
      <c r="AG43" s="309" t="s">
        <v>289</v>
      </c>
      <c r="AH43" s="325">
        <v>0</v>
      </c>
      <c r="AI43" s="325">
        <v>0</v>
      </c>
      <c r="AJ43" s="325">
        <v>0</v>
      </c>
      <c r="AK43" s="325">
        <v>37988</v>
      </c>
      <c r="AL43" s="325">
        <v>0</v>
      </c>
      <c r="AM43" s="325">
        <v>0</v>
      </c>
      <c r="AN43" s="325">
        <v>0</v>
      </c>
      <c r="AO43" s="326">
        <v>0</v>
      </c>
      <c r="AP43" s="309" t="s">
        <v>289</v>
      </c>
      <c r="AQ43" s="325">
        <v>730071</v>
      </c>
      <c r="AR43" s="325">
        <v>2397766</v>
      </c>
      <c r="AS43" s="325">
        <v>0</v>
      </c>
      <c r="AT43" s="325">
        <v>0</v>
      </c>
      <c r="AU43" s="325">
        <v>0</v>
      </c>
      <c r="AV43" s="325">
        <v>0</v>
      </c>
      <c r="AW43" s="327">
        <v>0</v>
      </c>
      <c r="AX43" s="309" t="s">
        <v>289</v>
      </c>
      <c r="AY43" s="325">
        <v>0</v>
      </c>
      <c r="AZ43" s="325">
        <v>0</v>
      </c>
      <c r="BA43" s="325">
        <v>0</v>
      </c>
      <c r="BB43" s="325">
        <v>1134</v>
      </c>
      <c r="BC43" s="325">
        <v>0</v>
      </c>
      <c r="BD43" s="325">
        <v>0</v>
      </c>
      <c r="BE43" s="327">
        <v>0</v>
      </c>
      <c r="BF43" s="309" t="s">
        <v>289</v>
      </c>
      <c r="BG43" s="325">
        <v>150</v>
      </c>
      <c r="BH43" s="325">
        <v>0</v>
      </c>
      <c r="BI43" s="325">
        <v>390191</v>
      </c>
      <c r="BJ43" s="325">
        <v>0</v>
      </c>
      <c r="BK43" s="325">
        <v>3776</v>
      </c>
      <c r="BL43" s="325">
        <v>1879</v>
      </c>
      <c r="BM43" s="325">
        <v>0</v>
      </c>
      <c r="BN43" s="325">
        <v>0</v>
      </c>
      <c r="BO43" s="327">
        <v>3972751</v>
      </c>
      <c r="BP43" s="203"/>
      <c r="BR43" s="74"/>
      <c r="BS43" s="74"/>
      <c r="BU43" s="74"/>
    </row>
    <row r="44" spans="1:73" s="221" customFormat="1" ht="17.25" customHeight="1">
      <c r="A44" s="221">
        <v>36</v>
      </c>
      <c r="B44" s="308" t="s">
        <v>290</v>
      </c>
      <c r="C44" s="236">
        <v>22029</v>
      </c>
      <c r="D44" s="236">
        <v>0</v>
      </c>
      <c r="E44" s="236">
        <v>0</v>
      </c>
      <c r="F44" s="236">
        <v>0</v>
      </c>
      <c r="G44" s="236">
        <v>15250</v>
      </c>
      <c r="H44" s="236">
        <v>6100</v>
      </c>
      <c r="I44" s="236">
        <v>9150</v>
      </c>
      <c r="J44" s="236">
        <v>0</v>
      </c>
      <c r="K44" s="236">
        <v>0</v>
      </c>
      <c r="L44" s="236">
        <v>0</v>
      </c>
      <c r="M44" s="257">
        <v>0</v>
      </c>
      <c r="N44" s="305" t="s">
        <v>290</v>
      </c>
      <c r="O44" s="236">
        <v>0</v>
      </c>
      <c r="P44" s="236">
        <v>54853</v>
      </c>
      <c r="Q44" s="236">
        <v>9291</v>
      </c>
      <c r="R44" s="236">
        <v>0</v>
      </c>
      <c r="S44" s="236">
        <v>32884</v>
      </c>
      <c r="T44" s="236">
        <v>12678</v>
      </c>
      <c r="U44" s="236">
        <v>0</v>
      </c>
      <c r="V44" s="257">
        <v>0</v>
      </c>
      <c r="W44" s="305" t="s">
        <v>290</v>
      </c>
      <c r="X44" s="236">
        <v>1245100</v>
      </c>
      <c r="Y44" s="236">
        <v>0</v>
      </c>
      <c r="Z44" s="236">
        <v>0</v>
      </c>
      <c r="AA44" s="236">
        <v>0</v>
      </c>
      <c r="AB44" s="236">
        <v>0</v>
      </c>
      <c r="AC44" s="236">
        <v>0</v>
      </c>
      <c r="AD44" s="236">
        <v>0</v>
      </c>
      <c r="AE44" s="236">
        <v>0</v>
      </c>
      <c r="AF44" s="257">
        <v>0</v>
      </c>
      <c r="AG44" s="305" t="s">
        <v>290</v>
      </c>
      <c r="AH44" s="236">
        <v>0</v>
      </c>
      <c r="AI44" s="236">
        <v>0</v>
      </c>
      <c r="AJ44" s="236">
        <v>0</v>
      </c>
      <c r="AK44" s="236">
        <v>263200</v>
      </c>
      <c r="AL44" s="236">
        <v>981900</v>
      </c>
      <c r="AM44" s="236">
        <v>0</v>
      </c>
      <c r="AN44" s="236">
        <v>0</v>
      </c>
      <c r="AO44" s="257">
        <v>0</v>
      </c>
      <c r="AP44" s="305" t="s">
        <v>290</v>
      </c>
      <c r="AQ44" s="236">
        <v>693188</v>
      </c>
      <c r="AR44" s="236">
        <v>1119391</v>
      </c>
      <c r="AS44" s="236">
        <v>0</v>
      </c>
      <c r="AT44" s="236">
        <v>0</v>
      </c>
      <c r="AU44" s="236">
        <v>0</v>
      </c>
      <c r="AV44" s="236">
        <v>0</v>
      </c>
      <c r="AW44" s="245">
        <v>0</v>
      </c>
      <c r="AX44" s="305" t="s">
        <v>290</v>
      </c>
      <c r="AY44" s="236">
        <v>0</v>
      </c>
      <c r="AZ44" s="236">
        <v>0</v>
      </c>
      <c r="BA44" s="236">
        <v>0</v>
      </c>
      <c r="BB44" s="236">
        <v>19984</v>
      </c>
      <c r="BC44" s="236">
        <v>600</v>
      </c>
      <c r="BD44" s="236">
        <v>0</v>
      </c>
      <c r="BE44" s="245">
        <v>0</v>
      </c>
      <c r="BF44" s="305" t="s">
        <v>290</v>
      </c>
      <c r="BG44" s="236">
        <v>169</v>
      </c>
      <c r="BH44" s="236">
        <v>0</v>
      </c>
      <c r="BI44" s="236">
        <v>421107</v>
      </c>
      <c r="BJ44" s="236">
        <v>0</v>
      </c>
      <c r="BK44" s="236">
        <v>0</v>
      </c>
      <c r="BL44" s="236">
        <v>0</v>
      </c>
      <c r="BM44" s="236">
        <v>0</v>
      </c>
      <c r="BN44" s="236">
        <v>0</v>
      </c>
      <c r="BO44" s="245">
        <v>3591671</v>
      </c>
      <c r="BP44" s="218"/>
      <c r="BR44" s="222"/>
      <c r="BS44" s="222"/>
      <c r="BU44" s="222"/>
    </row>
    <row r="45" spans="1:73" ht="17.25" customHeight="1">
      <c r="A45" s="71">
        <v>37</v>
      </c>
      <c r="B45" s="306" t="s">
        <v>291</v>
      </c>
      <c r="C45" s="236">
        <v>23425</v>
      </c>
      <c r="D45" s="236">
        <v>6692</v>
      </c>
      <c r="E45" s="236">
        <v>3688</v>
      </c>
      <c r="F45" s="236">
        <v>2236</v>
      </c>
      <c r="G45" s="236">
        <v>31702</v>
      </c>
      <c r="H45" s="236">
        <v>19656</v>
      </c>
      <c r="I45" s="236">
        <v>12046</v>
      </c>
      <c r="J45" s="236">
        <v>10311</v>
      </c>
      <c r="K45" s="236">
        <v>0</v>
      </c>
      <c r="L45" s="236">
        <v>0</v>
      </c>
      <c r="M45" s="257">
        <v>10311</v>
      </c>
      <c r="N45" s="306" t="s">
        <v>291</v>
      </c>
      <c r="O45" s="236">
        <v>0</v>
      </c>
      <c r="P45" s="236">
        <v>154791</v>
      </c>
      <c r="Q45" s="236">
        <v>100628</v>
      </c>
      <c r="R45" s="236">
        <v>0</v>
      </c>
      <c r="S45" s="236">
        <v>11376</v>
      </c>
      <c r="T45" s="236">
        <v>42787</v>
      </c>
      <c r="U45" s="236">
        <v>0</v>
      </c>
      <c r="V45" s="257">
        <v>0</v>
      </c>
      <c r="W45" s="306" t="s">
        <v>291</v>
      </c>
      <c r="X45" s="236">
        <v>896273</v>
      </c>
      <c r="Y45" s="236">
        <v>0</v>
      </c>
      <c r="Z45" s="236">
        <v>0</v>
      </c>
      <c r="AA45" s="236">
        <v>0</v>
      </c>
      <c r="AB45" s="236">
        <v>0</v>
      </c>
      <c r="AC45" s="236">
        <v>0</v>
      </c>
      <c r="AD45" s="236">
        <v>617031</v>
      </c>
      <c r="AE45" s="236">
        <v>617031</v>
      </c>
      <c r="AF45" s="257">
        <v>0</v>
      </c>
      <c r="AG45" s="306" t="s">
        <v>291</v>
      </c>
      <c r="AH45" s="236">
        <v>0</v>
      </c>
      <c r="AI45" s="236">
        <v>0</v>
      </c>
      <c r="AJ45" s="236">
        <v>0</v>
      </c>
      <c r="AK45" s="236">
        <v>74103</v>
      </c>
      <c r="AL45" s="236">
        <v>175841</v>
      </c>
      <c r="AM45" s="236">
        <v>19600</v>
      </c>
      <c r="AN45" s="236">
        <v>0</v>
      </c>
      <c r="AO45" s="257">
        <v>0</v>
      </c>
      <c r="AP45" s="306" t="s">
        <v>291</v>
      </c>
      <c r="AQ45" s="236">
        <v>164056</v>
      </c>
      <c r="AR45" s="236">
        <v>3254720</v>
      </c>
      <c r="AS45" s="236">
        <v>0</v>
      </c>
      <c r="AT45" s="236">
        <v>0</v>
      </c>
      <c r="AU45" s="236">
        <v>0</v>
      </c>
      <c r="AV45" s="236">
        <v>0</v>
      </c>
      <c r="AW45" s="245">
        <v>0</v>
      </c>
      <c r="AX45" s="306" t="s">
        <v>291</v>
      </c>
      <c r="AY45" s="236">
        <v>12042</v>
      </c>
      <c r="AZ45" s="236">
        <v>0</v>
      </c>
      <c r="BA45" s="236">
        <v>0</v>
      </c>
      <c r="BB45" s="236">
        <v>19571</v>
      </c>
      <c r="BC45" s="236">
        <v>20693</v>
      </c>
      <c r="BD45" s="236">
        <v>0</v>
      </c>
      <c r="BE45" s="245">
        <v>0</v>
      </c>
      <c r="BF45" s="306" t="s">
        <v>291</v>
      </c>
      <c r="BG45" s="236">
        <v>1084</v>
      </c>
      <c r="BH45" s="236">
        <v>0</v>
      </c>
      <c r="BI45" s="236">
        <v>1607121</v>
      </c>
      <c r="BJ45" s="236">
        <v>0</v>
      </c>
      <c r="BK45" s="236">
        <v>0</v>
      </c>
      <c r="BL45" s="236">
        <v>0</v>
      </c>
      <c r="BM45" s="236">
        <v>0</v>
      </c>
      <c r="BN45" s="236">
        <v>0</v>
      </c>
      <c r="BO45" s="245">
        <v>6201713</v>
      </c>
      <c r="BP45" s="203"/>
      <c r="BR45" s="74"/>
      <c r="BS45" s="74"/>
      <c r="BU45" s="74"/>
    </row>
    <row r="46" spans="1:73" ht="17.25" customHeight="1">
      <c r="A46" s="71">
        <v>38</v>
      </c>
      <c r="B46" s="306" t="s">
        <v>292</v>
      </c>
      <c r="C46" s="236">
        <v>609624</v>
      </c>
      <c r="D46" s="236">
        <v>146922</v>
      </c>
      <c r="E46" s="236">
        <v>0</v>
      </c>
      <c r="F46" s="236">
        <v>18900</v>
      </c>
      <c r="G46" s="236">
        <v>31100</v>
      </c>
      <c r="H46" s="236">
        <v>17400</v>
      </c>
      <c r="I46" s="236">
        <v>13700</v>
      </c>
      <c r="J46" s="236">
        <v>0</v>
      </c>
      <c r="K46" s="236">
        <v>0</v>
      </c>
      <c r="L46" s="236">
        <v>0</v>
      </c>
      <c r="M46" s="257">
        <v>0</v>
      </c>
      <c r="N46" s="306" t="s">
        <v>292</v>
      </c>
      <c r="O46" s="236">
        <v>0</v>
      </c>
      <c r="P46" s="236">
        <v>1392051</v>
      </c>
      <c r="Q46" s="236">
        <v>754907</v>
      </c>
      <c r="R46" s="236">
        <v>0</v>
      </c>
      <c r="S46" s="236">
        <v>0</v>
      </c>
      <c r="T46" s="236">
        <v>637144</v>
      </c>
      <c r="U46" s="236">
        <v>0</v>
      </c>
      <c r="V46" s="257">
        <v>0</v>
      </c>
      <c r="W46" s="306" t="s">
        <v>292</v>
      </c>
      <c r="X46" s="236">
        <v>4104509</v>
      </c>
      <c r="Y46" s="236">
        <v>0</v>
      </c>
      <c r="Z46" s="236">
        <v>0</v>
      </c>
      <c r="AA46" s="236">
        <v>2480</v>
      </c>
      <c r="AB46" s="236">
        <v>0</v>
      </c>
      <c r="AC46" s="236">
        <v>0</v>
      </c>
      <c r="AD46" s="236">
        <v>3943136</v>
      </c>
      <c r="AE46" s="236">
        <v>3943136</v>
      </c>
      <c r="AF46" s="257">
        <v>0</v>
      </c>
      <c r="AG46" s="306" t="s">
        <v>292</v>
      </c>
      <c r="AH46" s="236">
        <v>1377</v>
      </c>
      <c r="AI46" s="236">
        <v>0</v>
      </c>
      <c r="AJ46" s="236">
        <v>0</v>
      </c>
      <c r="AK46" s="236">
        <v>0</v>
      </c>
      <c r="AL46" s="236">
        <v>28874</v>
      </c>
      <c r="AM46" s="236">
        <v>0</v>
      </c>
      <c r="AN46" s="236">
        <v>115620</v>
      </c>
      <c r="AO46" s="257">
        <v>0</v>
      </c>
      <c r="AP46" s="306" t="s">
        <v>292</v>
      </c>
      <c r="AQ46" s="236">
        <v>0</v>
      </c>
      <c r="AR46" s="236">
        <v>0</v>
      </c>
      <c r="AS46" s="236">
        <v>0</v>
      </c>
      <c r="AT46" s="236">
        <v>0</v>
      </c>
      <c r="AU46" s="236">
        <v>0</v>
      </c>
      <c r="AV46" s="236">
        <v>0</v>
      </c>
      <c r="AW46" s="245">
        <v>0</v>
      </c>
      <c r="AX46" s="306" t="s">
        <v>292</v>
      </c>
      <c r="AY46" s="236">
        <v>880</v>
      </c>
      <c r="AZ46" s="236">
        <v>0</v>
      </c>
      <c r="BA46" s="236">
        <v>880</v>
      </c>
      <c r="BB46" s="236">
        <v>348287</v>
      </c>
      <c r="BC46" s="236">
        <v>19546</v>
      </c>
      <c r="BD46" s="236">
        <v>0</v>
      </c>
      <c r="BE46" s="245">
        <v>0</v>
      </c>
      <c r="BF46" s="306" t="s">
        <v>292</v>
      </c>
      <c r="BG46" s="236">
        <v>2200</v>
      </c>
      <c r="BH46" s="236">
        <v>0</v>
      </c>
      <c r="BI46" s="236">
        <v>3251632</v>
      </c>
      <c r="BJ46" s="236">
        <v>0</v>
      </c>
      <c r="BK46" s="236">
        <v>8976</v>
      </c>
      <c r="BL46" s="236">
        <v>0</v>
      </c>
      <c r="BM46" s="236">
        <v>0</v>
      </c>
      <c r="BN46" s="236">
        <v>30322</v>
      </c>
      <c r="BO46" s="245">
        <v>9818027</v>
      </c>
      <c r="BP46" s="203"/>
      <c r="BR46" s="74"/>
      <c r="BS46" s="74"/>
      <c r="BU46" s="74"/>
    </row>
    <row r="47" spans="1:73" ht="17.25" customHeight="1">
      <c r="A47" s="71">
        <v>39</v>
      </c>
      <c r="B47" s="306" t="s">
        <v>293</v>
      </c>
      <c r="C47" s="236">
        <v>0</v>
      </c>
      <c r="D47" s="236">
        <v>0</v>
      </c>
      <c r="E47" s="236">
        <v>0</v>
      </c>
      <c r="F47" s="236">
        <v>144464</v>
      </c>
      <c r="G47" s="236">
        <v>0</v>
      </c>
      <c r="H47" s="236">
        <v>0</v>
      </c>
      <c r="I47" s="236">
        <v>0</v>
      </c>
      <c r="J47" s="236">
        <v>0</v>
      </c>
      <c r="K47" s="236">
        <v>0</v>
      </c>
      <c r="L47" s="236">
        <v>0</v>
      </c>
      <c r="M47" s="257">
        <v>0</v>
      </c>
      <c r="N47" s="306" t="s">
        <v>293</v>
      </c>
      <c r="O47" s="236">
        <v>0</v>
      </c>
      <c r="P47" s="236">
        <v>44380</v>
      </c>
      <c r="Q47" s="236">
        <v>12752</v>
      </c>
      <c r="R47" s="236">
        <v>0</v>
      </c>
      <c r="S47" s="236">
        <v>0</v>
      </c>
      <c r="T47" s="236">
        <v>31628</v>
      </c>
      <c r="U47" s="236">
        <v>0</v>
      </c>
      <c r="V47" s="257">
        <v>0</v>
      </c>
      <c r="W47" s="306" t="s">
        <v>293</v>
      </c>
      <c r="X47" s="236">
        <v>75620</v>
      </c>
      <c r="Y47" s="236">
        <v>0</v>
      </c>
      <c r="Z47" s="236">
        <v>0</v>
      </c>
      <c r="AA47" s="236">
        <v>0</v>
      </c>
      <c r="AB47" s="236">
        <v>0</v>
      </c>
      <c r="AC47" s="236">
        <v>0</v>
      </c>
      <c r="AD47" s="236">
        <v>0</v>
      </c>
      <c r="AE47" s="236">
        <v>0</v>
      </c>
      <c r="AF47" s="257">
        <v>0</v>
      </c>
      <c r="AG47" s="306" t="s">
        <v>293</v>
      </c>
      <c r="AH47" s="236">
        <v>0</v>
      </c>
      <c r="AI47" s="236">
        <v>0</v>
      </c>
      <c r="AJ47" s="236">
        <v>0</v>
      </c>
      <c r="AK47" s="236">
        <v>500</v>
      </c>
      <c r="AL47" s="236">
        <v>34800</v>
      </c>
      <c r="AM47" s="236">
        <v>0</v>
      </c>
      <c r="AN47" s="236">
        <v>0</v>
      </c>
      <c r="AO47" s="257">
        <v>0</v>
      </c>
      <c r="AP47" s="306" t="s">
        <v>293</v>
      </c>
      <c r="AQ47" s="236">
        <v>890411</v>
      </c>
      <c r="AR47" s="236">
        <v>270987</v>
      </c>
      <c r="AS47" s="236">
        <v>0</v>
      </c>
      <c r="AT47" s="236">
        <v>0</v>
      </c>
      <c r="AU47" s="236">
        <v>0</v>
      </c>
      <c r="AV47" s="236">
        <v>0</v>
      </c>
      <c r="AW47" s="245">
        <v>0</v>
      </c>
      <c r="AX47" s="306" t="s">
        <v>293</v>
      </c>
      <c r="AY47" s="236">
        <v>0</v>
      </c>
      <c r="AZ47" s="236">
        <v>0</v>
      </c>
      <c r="BA47" s="236">
        <v>0</v>
      </c>
      <c r="BB47" s="236">
        <v>427</v>
      </c>
      <c r="BC47" s="236">
        <v>0</v>
      </c>
      <c r="BD47" s="236">
        <v>0</v>
      </c>
      <c r="BE47" s="245">
        <v>0</v>
      </c>
      <c r="BF47" s="306" t="s">
        <v>293</v>
      </c>
      <c r="BG47" s="236">
        <v>0</v>
      </c>
      <c r="BH47" s="236">
        <v>0</v>
      </c>
      <c r="BI47" s="236">
        <v>419181</v>
      </c>
      <c r="BJ47" s="236">
        <v>0</v>
      </c>
      <c r="BK47" s="236">
        <v>1244</v>
      </c>
      <c r="BL47" s="236">
        <v>0</v>
      </c>
      <c r="BM47" s="236">
        <v>0</v>
      </c>
      <c r="BN47" s="236">
        <v>0</v>
      </c>
      <c r="BO47" s="245">
        <v>1846714</v>
      </c>
      <c r="BP47" s="203"/>
      <c r="BR47" s="74"/>
      <c r="BS47" s="74"/>
      <c r="BU47" s="74"/>
    </row>
    <row r="48" spans="1:73" s="223" customFormat="1" ht="17.25" customHeight="1">
      <c r="A48" s="223">
        <v>40</v>
      </c>
      <c r="B48" s="309" t="s">
        <v>294</v>
      </c>
      <c r="C48" s="324">
        <v>0</v>
      </c>
      <c r="D48" s="325">
        <v>0</v>
      </c>
      <c r="E48" s="325">
        <v>0</v>
      </c>
      <c r="F48" s="325">
        <v>530421</v>
      </c>
      <c r="G48" s="325">
        <v>0</v>
      </c>
      <c r="H48" s="325">
        <v>0</v>
      </c>
      <c r="I48" s="325">
        <v>0</v>
      </c>
      <c r="J48" s="325">
        <v>0</v>
      </c>
      <c r="K48" s="325">
        <v>0</v>
      </c>
      <c r="L48" s="325">
        <v>0</v>
      </c>
      <c r="M48" s="326">
        <v>0</v>
      </c>
      <c r="N48" s="309" t="s">
        <v>294</v>
      </c>
      <c r="O48" s="325">
        <v>0</v>
      </c>
      <c r="P48" s="325">
        <v>1111693</v>
      </c>
      <c r="Q48" s="325">
        <v>190322</v>
      </c>
      <c r="R48" s="325">
        <v>0</v>
      </c>
      <c r="S48" s="325">
        <v>871379</v>
      </c>
      <c r="T48" s="325">
        <v>49992</v>
      </c>
      <c r="U48" s="325">
        <v>0</v>
      </c>
      <c r="V48" s="326">
        <v>0</v>
      </c>
      <c r="W48" s="309" t="s">
        <v>294</v>
      </c>
      <c r="X48" s="325">
        <v>2769494</v>
      </c>
      <c r="Y48" s="325">
        <v>0</v>
      </c>
      <c r="Z48" s="325">
        <v>0</v>
      </c>
      <c r="AA48" s="325">
        <v>1211</v>
      </c>
      <c r="AB48" s="325">
        <v>0</v>
      </c>
      <c r="AC48" s="325">
        <v>19999</v>
      </c>
      <c r="AD48" s="325">
        <v>0</v>
      </c>
      <c r="AE48" s="325">
        <v>0</v>
      </c>
      <c r="AF48" s="326">
        <v>0</v>
      </c>
      <c r="AG48" s="309" t="s">
        <v>294</v>
      </c>
      <c r="AH48" s="325">
        <v>0</v>
      </c>
      <c r="AI48" s="325">
        <v>0</v>
      </c>
      <c r="AJ48" s="325">
        <v>0</v>
      </c>
      <c r="AK48" s="325">
        <v>254384</v>
      </c>
      <c r="AL48" s="325">
        <v>2481800</v>
      </c>
      <c r="AM48" s="325">
        <v>12100</v>
      </c>
      <c r="AN48" s="325">
        <v>0</v>
      </c>
      <c r="AO48" s="326">
        <v>0</v>
      </c>
      <c r="AP48" s="309" t="s">
        <v>294</v>
      </c>
      <c r="AQ48" s="325">
        <v>2456078</v>
      </c>
      <c r="AR48" s="325">
        <v>2382016</v>
      </c>
      <c r="AS48" s="325">
        <v>0</v>
      </c>
      <c r="AT48" s="325">
        <v>0</v>
      </c>
      <c r="AU48" s="325">
        <v>0</v>
      </c>
      <c r="AV48" s="325">
        <v>0</v>
      </c>
      <c r="AW48" s="327">
        <v>0</v>
      </c>
      <c r="AX48" s="309" t="s">
        <v>294</v>
      </c>
      <c r="AY48" s="325">
        <v>0</v>
      </c>
      <c r="AZ48" s="325">
        <v>0</v>
      </c>
      <c r="BA48" s="325">
        <v>0</v>
      </c>
      <c r="BB48" s="325">
        <v>133800</v>
      </c>
      <c r="BC48" s="325">
        <v>0</v>
      </c>
      <c r="BD48" s="325">
        <v>0</v>
      </c>
      <c r="BE48" s="327">
        <v>0</v>
      </c>
      <c r="BF48" s="309" t="s">
        <v>294</v>
      </c>
      <c r="BG48" s="325">
        <v>0</v>
      </c>
      <c r="BH48" s="325">
        <v>0</v>
      </c>
      <c r="BI48" s="325">
        <v>1086380</v>
      </c>
      <c r="BJ48" s="325">
        <v>0</v>
      </c>
      <c r="BK48" s="325">
        <v>9191</v>
      </c>
      <c r="BL48" s="325">
        <v>171578</v>
      </c>
      <c r="BM48" s="325">
        <v>0</v>
      </c>
      <c r="BN48" s="325">
        <v>0</v>
      </c>
      <c r="BO48" s="327">
        <v>10650651</v>
      </c>
      <c r="BP48" s="220"/>
      <c r="BR48" s="224"/>
      <c r="BS48" s="224"/>
      <c r="BU48" s="224"/>
    </row>
    <row r="49" spans="1:73" ht="17.25" customHeight="1" thickBot="1">
      <c r="A49" s="71">
        <v>41</v>
      </c>
      <c r="B49" s="310" t="s">
        <v>295</v>
      </c>
      <c r="C49" s="236">
        <v>34498</v>
      </c>
      <c r="D49" s="236">
        <v>0</v>
      </c>
      <c r="E49" s="236">
        <v>0</v>
      </c>
      <c r="F49" s="236">
        <v>29449</v>
      </c>
      <c r="G49" s="236">
        <v>8803</v>
      </c>
      <c r="H49" s="236">
        <v>7803</v>
      </c>
      <c r="I49" s="236">
        <v>1000</v>
      </c>
      <c r="J49" s="236">
        <v>0</v>
      </c>
      <c r="K49" s="236">
        <v>0</v>
      </c>
      <c r="L49" s="236">
        <v>0</v>
      </c>
      <c r="M49" s="257">
        <v>0</v>
      </c>
      <c r="N49" s="310" t="s">
        <v>295</v>
      </c>
      <c r="O49" s="236">
        <v>0</v>
      </c>
      <c r="P49" s="236">
        <v>59136</v>
      </c>
      <c r="Q49" s="236">
        <v>52160</v>
      </c>
      <c r="R49" s="236">
        <v>0</v>
      </c>
      <c r="S49" s="236">
        <v>0</v>
      </c>
      <c r="T49" s="236">
        <v>6976</v>
      </c>
      <c r="U49" s="236">
        <v>0</v>
      </c>
      <c r="V49" s="257">
        <v>0</v>
      </c>
      <c r="W49" s="310" t="s">
        <v>295</v>
      </c>
      <c r="X49" s="236">
        <v>161548</v>
      </c>
      <c r="Y49" s="236">
        <v>0</v>
      </c>
      <c r="Z49" s="236">
        <v>0</v>
      </c>
      <c r="AA49" s="236">
        <v>0</v>
      </c>
      <c r="AB49" s="236">
        <v>0</v>
      </c>
      <c r="AC49" s="236">
        <v>0</v>
      </c>
      <c r="AD49" s="236">
        <v>0</v>
      </c>
      <c r="AE49" s="236">
        <v>0</v>
      </c>
      <c r="AF49" s="257">
        <v>0</v>
      </c>
      <c r="AG49" s="310" t="s">
        <v>295</v>
      </c>
      <c r="AH49" s="236">
        <v>0</v>
      </c>
      <c r="AI49" s="236">
        <v>0</v>
      </c>
      <c r="AJ49" s="236">
        <v>0</v>
      </c>
      <c r="AK49" s="236">
        <v>119916</v>
      </c>
      <c r="AL49" s="236">
        <v>18165</v>
      </c>
      <c r="AM49" s="236">
        <v>0</v>
      </c>
      <c r="AN49" s="236">
        <v>0</v>
      </c>
      <c r="AO49" s="257">
        <v>0</v>
      </c>
      <c r="AP49" s="310" t="s">
        <v>295</v>
      </c>
      <c r="AQ49" s="236">
        <v>160260</v>
      </c>
      <c r="AR49" s="236">
        <v>835987</v>
      </c>
      <c r="AS49" s="236">
        <v>0</v>
      </c>
      <c r="AT49" s="236">
        <v>0</v>
      </c>
      <c r="AU49" s="236">
        <v>0</v>
      </c>
      <c r="AV49" s="236">
        <v>0</v>
      </c>
      <c r="AW49" s="245">
        <v>0</v>
      </c>
      <c r="AX49" s="310" t="s">
        <v>295</v>
      </c>
      <c r="AY49" s="236">
        <v>0</v>
      </c>
      <c r="AZ49" s="236">
        <v>0</v>
      </c>
      <c r="BA49" s="236">
        <v>0</v>
      </c>
      <c r="BB49" s="236">
        <v>28657</v>
      </c>
      <c r="BC49" s="236">
        <v>4629</v>
      </c>
      <c r="BD49" s="236">
        <v>0</v>
      </c>
      <c r="BE49" s="245">
        <v>0</v>
      </c>
      <c r="BF49" s="310" t="s">
        <v>295</v>
      </c>
      <c r="BG49" s="236">
        <v>263</v>
      </c>
      <c r="BH49" s="236">
        <v>0</v>
      </c>
      <c r="BI49" s="236">
        <v>556538</v>
      </c>
      <c r="BJ49" s="236">
        <v>0</v>
      </c>
      <c r="BK49" s="236">
        <v>0</v>
      </c>
      <c r="BL49" s="236">
        <v>113878</v>
      </c>
      <c r="BM49" s="236">
        <v>0</v>
      </c>
      <c r="BN49" s="236">
        <v>0</v>
      </c>
      <c r="BO49" s="245">
        <v>1993646</v>
      </c>
      <c r="BP49" s="203"/>
      <c r="BR49" s="74"/>
      <c r="BS49" s="74"/>
      <c r="BU49" s="74"/>
    </row>
    <row r="50" spans="1:73" ht="17.25" customHeight="1">
      <c r="B50" s="311" t="s">
        <v>296</v>
      </c>
      <c r="C50" s="237">
        <v>28162759</v>
      </c>
      <c r="D50" s="237">
        <v>1845243</v>
      </c>
      <c r="E50" s="237">
        <v>495171</v>
      </c>
      <c r="F50" s="237">
        <v>25565327</v>
      </c>
      <c r="G50" s="237">
        <v>292503</v>
      </c>
      <c r="H50" s="237">
        <v>209951</v>
      </c>
      <c r="I50" s="237">
        <v>82552</v>
      </c>
      <c r="J50" s="237">
        <v>0</v>
      </c>
      <c r="K50" s="237">
        <v>0</v>
      </c>
      <c r="L50" s="237">
        <v>0</v>
      </c>
      <c r="M50" s="256">
        <v>0</v>
      </c>
      <c r="N50" s="311" t="s">
        <v>296</v>
      </c>
      <c r="O50" s="239">
        <v>253180</v>
      </c>
      <c r="P50" s="238">
        <v>108592151</v>
      </c>
      <c r="Q50" s="238">
        <v>66806674</v>
      </c>
      <c r="R50" s="238">
        <v>2905499</v>
      </c>
      <c r="S50" s="238">
        <v>3032142</v>
      </c>
      <c r="T50" s="238">
        <v>35485404</v>
      </c>
      <c r="U50" s="238">
        <v>0</v>
      </c>
      <c r="V50" s="241">
        <v>362432</v>
      </c>
      <c r="W50" s="311" t="s">
        <v>296</v>
      </c>
      <c r="X50" s="237">
        <v>77214392</v>
      </c>
      <c r="Y50" s="237">
        <v>0</v>
      </c>
      <c r="Z50" s="237">
        <v>0</v>
      </c>
      <c r="AA50" s="237">
        <v>76326</v>
      </c>
      <c r="AB50" s="237">
        <v>0</v>
      </c>
      <c r="AC50" s="237">
        <v>112901</v>
      </c>
      <c r="AD50" s="237">
        <v>38902240</v>
      </c>
      <c r="AE50" s="237">
        <v>38902240</v>
      </c>
      <c r="AF50" s="256">
        <v>0</v>
      </c>
      <c r="AG50" s="311" t="s">
        <v>296</v>
      </c>
      <c r="AH50" s="239">
        <v>2893952</v>
      </c>
      <c r="AI50" s="237">
        <v>514</v>
      </c>
      <c r="AJ50" s="238">
        <v>0</v>
      </c>
      <c r="AK50" s="240">
        <v>19490291</v>
      </c>
      <c r="AL50" s="240">
        <v>2426032</v>
      </c>
      <c r="AM50" s="240">
        <v>609349</v>
      </c>
      <c r="AN50" s="240">
        <v>540268</v>
      </c>
      <c r="AO50" s="241">
        <v>563407</v>
      </c>
      <c r="AP50" s="311" t="s">
        <v>296</v>
      </c>
      <c r="AQ50" s="237">
        <v>6254058</v>
      </c>
      <c r="AR50" s="237">
        <v>3845499</v>
      </c>
      <c r="AS50" s="237">
        <v>329892</v>
      </c>
      <c r="AT50" s="238">
        <v>13773</v>
      </c>
      <c r="AU50" s="237">
        <v>0</v>
      </c>
      <c r="AV50" s="237">
        <v>0</v>
      </c>
      <c r="AW50" s="241">
        <v>20412</v>
      </c>
      <c r="AX50" s="311" t="s">
        <v>296</v>
      </c>
      <c r="AY50" s="237">
        <v>793562</v>
      </c>
      <c r="AZ50" s="237">
        <v>0</v>
      </c>
      <c r="BA50" s="237">
        <v>256428</v>
      </c>
      <c r="BB50" s="237">
        <v>22909572</v>
      </c>
      <c r="BC50" s="238">
        <v>1310608</v>
      </c>
      <c r="BD50" s="237">
        <v>0</v>
      </c>
      <c r="BE50" s="241">
        <v>0</v>
      </c>
      <c r="BF50" s="311" t="s">
        <v>296</v>
      </c>
      <c r="BG50" s="239">
        <v>186708</v>
      </c>
      <c r="BH50" s="238">
        <v>0</v>
      </c>
      <c r="BI50" s="238">
        <v>138434240</v>
      </c>
      <c r="BJ50" s="238">
        <v>0</v>
      </c>
      <c r="BK50" s="238">
        <v>1645214</v>
      </c>
      <c r="BL50" s="238">
        <v>2625206</v>
      </c>
      <c r="BM50" s="238">
        <v>36786</v>
      </c>
      <c r="BN50" s="238">
        <v>20680665</v>
      </c>
      <c r="BO50" s="241">
        <v>439661678</v>
      </c>
      <c r="BP50" s="203"/>
      <c r="BR50" s="74"/>
      <c r="BS50" s="74"/>
    </row>
    <row r="51" spans="1:73" ht="17.25" customHeight="1">
      <c r="B51" s="306" t="s">
        <v>297</v>
      </c>
      <c r="C51" s="236">
        <v>6686062</v>
      </c>
      <c r="D51" s="236">
        <v>905568</v>
      </c>
      <c r="E51" s="236">
        <v>296956</v>
      </c>
      <c r="F51" s="236">
        <v>4885550</v>
      </c>
      <c r="G51" s="236">
        <v>460752</v>
      </c>
      <c r="H51" s="236">
        <v>235193</v>
      </c>
      <c r="I51" s="236">
        <v>225559</v>
      </c>
      <c r="J51" s="236">
        <v>10311</v>
      </c>
      <c r="K51" s="236">
        <v>0</v>
      </c>
      <c r="L51" s="236">
        <v>0</v>
      </c>
      <c r="M51" s="257">
        <v>10311</v>
      </c>
      <c r="N51" s="306" t="s">
        <v>297</v>
      </c>
      <c r="O51" s="243">
        <v>55269</v>
      </c>
      <c r="P51" s="242">
        <v>25452415</v>
      </c>
      <c r="Q51" s="242">
        <v>11386228</v>
      </c>
      <c r="R51" s="242">
        <v>116953</v>
      </c>
      <c r="S51" s="242">
        <v>1028274</v>
      </c>
      <c r="T51" s="242">
        <v>12909100</v>
      </c>
      <c r="U51" s="242">
        <v>0</v>
      </c>
      <c r="V51" s="245">
        <v>11860</v>
      </c>
      <c r="W51" s="306" t="s">
        <v>297</v>
      </c>
      <c r="X51" s="236">
        <v>21663629</v>
      </c>
      <c r="Y51" s="236">
        <v>11580</v>
      </c>
      <c r="Z51" s="236">
        <v>0</v>
      </c>
      <c r="AA51" s="236">
        <v>160072</v>
      </c>
      <c r="AB51" s="236">
        <v>0</v>
      </c>
      <c r="AC51" s="236">
        <v>19999</v>
      </c>
      <c r="AD51" s="236">
        <v>4560167</v>
      </c>
      <c r="AE51" s="236">
        <v>4560167</v>
      </c>
      <c r="AF51" s="257">
        <v>0</v>
      </c>
      <c r="AG51" s="306" t="s">
        <v>297</v>
      </c>
      <c r="AH51" s="243">
        <v>534820</v>
      </c>
      <c r="AI51" s="236">
        <v>0</v>
      </c>
      <c r="AJ51" s="242">
        <v>0</v>
      </c>
      <c r="AK51" s="244">
        <v>2252773</v>
      </c>
      <c r="AL51" s="244">
        <v>10281805</v>
      </c>
      <c r="AM51" s="244">
        <v>154200</v>
      </c>
      <c r="AN51" s="244">
        <v>325336</v>
      </c>
      <c r="AO51" s="245">
        <v>133739</v>
      </c>
      <c r="AP51" s="306" t="s">
        <v>297</v>
      </c>
      <c r="AQ51" s="236">
        <v>8779773</v>
      </c>
      <c r="AR51" s="236">
        <v>26912362</v>
      </c>
      <c r="AS51" s="236">
        <v>0</v>
      </c>
      <c r="AT51" s="242">
        <v>0</v>
      </c>
      <c r="AU51" s="236">
        <v>0</v>
      </c>
      <c r="AV51" s="236">
        <v>0</v>
      </c>
      <c r="AW51" s="245">
        <v>0</v>
      </c>
      <c r="AX51" s="306" t="s">
        <v>297</v>
      </c>
      <c r="AY51" s="236">
        <v>107791</v>
      </c>
      <c r="AZ51" s="236">
        <v>0</v>
      </c>
      <c r="BA51" s="236">
        <v>19985</v>
      </c>
      <c r="BB51" s="236">
        <v>4149286</v>
      </c>
      <c r="BC51" s="236">
        <v>207976</v>
      </c>
      <c r="BD51" s="236">
        <v>0</v>
      </c>
      <c r="BE51" s="245">
        <v>0</v>
      </c>
      <c r="BF51" s="306" t="s">
        <v>297</v>
      </c>
      <c r="BG51" s="246">
        <v>31598</v>
      </c>
      <c r="BH51" s="247">
        <v>0</v>
      </c>
      <c r="BI51" s="247">
        <v>41044677</v>
      </c>
      <c r="BJ51" s="247">
        <v>0</v>
      </c>
      <c r="BK51" s="247">
        <v>161474</v>
      </c>
      <c r="BL51" s="247">
        <v>619823</v>
      </c>
      <c r="BM51" s="247">
        <v>0</v>
      </c>
      <c r="BN51" s="247">
        <v>153397</v>
      </c>
      <c r="BO51" s="260">
        <v>141679101</v>
      </c>
      <c r="BP51" s="203"/>
      <c r="BR51" s="74"/>
      <c r="BS51" s="74"/>
    </row>
    <row r="52" spans="1:73" ht="17.25" customHeight="1" thickBot="1">
      <c r="B52" s="314" t="s">
        <v>298</v>
      </c>
      <c r="C52" s="258">
        <v>34848821</v>
      </c>
      <c r="D52" s="258">
        <v>2750811</v>
      </c>
      <c r="E52" s="258">
        <v>792127</v>
      </c>
      <c r="F52" s="258">
        <v>30450877</v>
      </c>
      <c r="G52" s="258">
        <v>753255</v>
      </c>
      <c r="H52" s="258">
        <v>445144</v>
      </c>
      <c r="I52" s="258">
        <v>308111</v>
      </c>
      <c r="J52" s="258">
        <v>10311</v>
      </c>
      <c r="K52" s="258">
        <v>0</v>
      </c>
      <c r="L52" s="258">
        <v>0</v>
      </c>
      <c r="M52" s="259">
        <v>10311</v>
      </c>
      <c r="N52" s="314" t="s">
        <v>298</v>
      </c>
      <c r="O52" s="248">
        <v>308449</v>
      </c>
      <c r="P52" s="249">
        <v>134044566</v>
      </c>
      <c r="Q52" s="249">
        <v>78192902</v>
      </c>
      <c r="R52" s="249">
        <v>3022452</v>
      </c>
      <c r="S52" s="249">
        <v>4060416</v>
      </c>
      <c r="T52" s="249">
        <v>48394504</v>
      </c>
      <c r="U52" s="249">
        <v>0</v>
      </c>
      <c r="V52" s="251">
        <v>374292</v>
      </c>
      <c r="W52" s="314" t="s">
        <v>298</v>
      </c>
      <c r="X52" s="258">
        <v>98878021</v>
      </c>
      <c r="Y52" s="258">
        <v>11580</v>
      </c>
      <c r="Z52" s="258">
        <v>0</v>
      </c>
      <c r="AA52" s="258">
        <v>236398</v>
      </c>
      <c r="AB52" s="258">
        <v>0</v>
      </c>
      <c r="AC52" s="258">
        <v>132900</v>
      </c>
      <c r="AD52" s="258">
        <v>43462407</v>
      </c>
      <c r="AE52" s="258">
        <v>43462407</v>
      </c>
      <c r="AF52" s="259">
        <v>0</v>
      </c>
      <c r="AG52" s="314" t="s">
        <v>298</v>
      </c>
      <c r="AH52" s="248">
        <v>3428772</v>
      </c>
      <c r="AI52" s="258">
        <v>514</v>
      </c>
      <c r="AJ52" s="249">
        <v>0</v>
      </c>
      <c r="AK52" s="250">
        <v>21743064</v>
      </c>
      <c r="AL52" s="250">
        <v>12707837</v>
      </c>
      <c r="AM52" s="250">
        <v>763549</v>
      </c>
      <c r="AN52" s="250">
        <v>865604</v>
      </c>
      <c r="AO52" s="251">
        <v>697146</v>
      </c>
      <c r="AP52" s="314" t="s">
        <v>298</v>
      </c>
      <c r="AQ52" s="258">
        <v>15033831</v>
      </c>
      <c r="AR52" s="258">
        <v>30757861</v>
      </c>
      <c r="AS52" s="258">
        <v>329892</v>
      </c>
      <c r="AT52" s="249">
        <v>13773</v>
      </c>
      <c r="AU52" s="258">
        <v>0</v>
      </c>
      <c r="AV52" s="258">
        <v>0</v>
      </c>
      <c r="AW52" s="251">
        <v>20412</v>
      </c>
      <c r="AX52" s="314" t="s">
        <v>298</v>
      </c>
      <c r="AY52" s="258">
        <v>901353</v>
      </c>
      <c r="AZ52" s="258">
        <v>0</v>
      </c>
      <c r="BA52" s="258">
        <v>276413</v>
      </c>
      <c r="BB52" s="258">
        <v>27058858</v>
      </c>
      <c r="BC52" s="258">
        <v>1518584</v>
      </c>
      <c r="BD52" s="258">
        <v>0</v>
      </c>
      <c r="BE52" s="251">
        <v>0</v>
      </c>
      <c r="BF52" s="314" t="s">
        <v>298</v>
      </c>
      <c r="BG52" s="261">
        <v>218306</v>
      </c>
      <c r="BH52" s="262">
        <v>0</v>
      </c>
      <c r="BI52" s="262">
        <v>179478917</v>
      </c>
      <c r="BJ52" s="262">
        <v>0</v>
      </c>
      <c r="BK52" s="262">
        <v>1806688</v>
      </c>
      <c r="BL52" s="262">
        <v>3245029</v>
      </c>
      <c r="BM52" s="262">
        <v>36786</v>
      </c>
      <c r="BN52" s="262">
        <v>20834062</v>
      </c>
      <c r="BO52" s="263">
        <v>581340779</v>
      </c>
      <c r="BP52" s="203"/>
      <c r="BR52" s="74"/>
      <c r="BS52" s="74"/>
    </row>
    <row r="53" spans="1:73" ht="20.149999999999999" customHeight="1"/>
    <row r="54" spans="1:73" ht="20.149999999999999" customHeight="1"/>
    <row r="55" spans="1:73" ht="20.149999999999999" customHeight="1"/>
    <row r="56" spans="1:73" ht="20.149999999999999" customHeight="1"/>
    <row r="57" spans="1:73" ht="20.149999999999999" customHeight="1"/>
    <row r="58" spans="1:73" ht="20.149999999999999" customHeight="1"/>
    <row r="59" spans="1:73" ht="20.149999999999999" customHeight="1"/>
    <row r="60" spans="1:73" ht="20.149999999999999" customHeight="1"/>
    <row r="61" spans="1:73" ht="20.149999999999999" customHeight="1"/>
    <row r="62" spans="1:73" ht="20.149999999999999" customHeight="1"/>
    <row r="63" spans="1:73" ht="20.149999999999999" customHeight="1"/>
    <row r="64" spans="1:73" ht="20.149999999999999" customHeight="1"/>
    <row r="65" ht="20.149999999999999" customHeight="1"/>
    <row r="66" ht="20.149999999999999" customHeight="1"/>
    <row r="67" ht="20.149999999999999" customHeight="1"/>
    <row r="68" ht="20.149999999999999" customHeight="1"/>
    <row r="69" ht="20.149999999999999" customHeight="1"/>
    <row r="70" ht="20.149999999999999" customHeight="1"/>
    <row r="71" ht="20.149999999999999" customHeight="1"/>
    <row r="72" ht="20.149999999999999" customHeight="1"/>
    <row r="73" ht="20.149999999999999" customHeight="1"/>
    <row r="74" ht="20.149999999999999" customHeight="1"/>
    <row r="75" ht="20.149999999999999" customHeight="1"/>
    <row r="76" ht="20.149999999999999" customHeight="1"/>
    <row r="77" ht="20.149999999999999" customHeight="1"/>
    <row r="78" ht="20.149999999999999" customHeight="1"/>
    <row r="79" ht="20.149999999999999" customHeight="1"/>
    <row r="80" ht="20.149999999999999" customHeight="1"/>
    <row r="81" ht="20.149999999999999" customHeight="1"/>
    <row r="82" ht="20.149999999999999" customHeight="1"/>
    <row r="83" ht="20.149999999999999" customHeight="1"/>
    <row r="84" ht="20.149999999999999" customHeight="1"/>
    <row r="85" ht="20.149999999999999" customHeight="1"/>
    <row r="86" ht="20.149999999999999" customHeight="1"/>
    <row r="87" ht="20.149999999999999" customHeight="1"/>
    <row r="88" ht="20.149999999999999" customHeight="1"/>
    <row r="89" ht="20.149999999999999" customHeight="1"/>
    <row r="90" ht="20.149999999999999" customHeight="1"/>
  </sheetData>
  <mergeCells count="70">
    <mergeCell ref="BM4:BM8"/>
    <mergeCell ref="AX1:BH1"/>
    <mergeCell ref="BI1:BP1"/>
    <mergeCell ref="AM5:AM8"/>
    <mergeCell ref="BO4:BO8"/>
    <mergeCell ref="AR4:AR8"/>
    <mergeCell ref="AS4:AS8"/>
    <mergeCell ref="AT4:AT8"/>
    <mergeCell ref="AU4:AU8"/>
    <mergeCell ref="AX4:AX8"/>
    <mergeCell ref="AY4:AY8"/>
    <mergeCell ref="BB4:BB8"/>
    <mergeCell ref="AZ5:AZ8"/>
    <mergeCell ref="BA5:BA8"/>
    <mergeCell ref="AO5:AO8"/>
    <mergeCell ref="F4:F8"/>
    <mergeCell ref="G4:G8"/>
    <mergeCell ref="J4:J8"/>
    <mergeCell ref="D5:D8"/>
    <mergeCell ref="H5:H8"/>
    <mergeCell ref="I5:I8"/>
    <mergeCell ref="E4:E8"/>
    <mergeCell ref="B1:M1"/>
    <mergeCell ref="N1:U1"/>
    <mergeCell ref="BN4:BN8"/>
    <mergeCell ref="BE4:BE8"/>
    <mergeCell ref="BF4:BF8"/>
    <mergeCell ref="BG4:BG8"/>
    <mergeCell ref="BH4:BH8"/>
    <mergeCell ref="BI4:BI8"/>
    <mergeCell ref="BJ4:BJ8"/>
    <mergeCell ref="BK4:BK8"/>
    <mergeCell ref="BL4:BL8"/>
    <mergeCell ref="BD4:BD8"/>
    <mergeCell ref="AP4:AP8"/>
    <mergeCell ref="AQ4:AQ8"/>
    <mergeCell ref="B4:B8"/>
    <mergeCell ref="C4:C8"/>
    <mergeCell ref="K5:K8"/>
    <mergeCell ref="L5:L8"/>
    <mergeCell ref="X4:X8"/>
    <mergeCell ref="BC4:BC8"/>
    <mergeCell ref="AW4:AW8"/>
    <mergeCell ref="AK5:AK8"/>
    <mergeCell ref="U6:U8"/>
    <mergeCell ref="AF6:AF8"/>
    <mergeCell ref="AH5:AH8"/>
    <mergeCell ref="AV4:AV8"/>
    <mergeCell ref="AL5:AL8"/>
    <mergeCell ref="AN5:AN8"/>
    <mergeCell ref="W4:W8"/>
    <mergeCell ref="Y5:Y8"/>
    <mergeCell ref="V5:V8"/>
    <mergeCell ref="AG4:AG8"/>
    <mergeCell ref="M5:M8"/>
    <mergeCell ref="N4:N8"/>
    <mergeCell ref="O4:O8"/>
    <mergeCell ref="S5:S8"/>
    <mergeCell ref="Q5:Q8"/>
    <mergeCell ref="R5:R8"/>
    <mergeCell ref="AJ5:AJ8"/>
    <mergeCell ref="AB6:AB8"/>
    <mergeCell ref="AI5:AI8"/>
    <mergeCell ref="T5:T8"/>
    <mergeCell ref="P4:P8"/>
    <mergeCell ref="AD5:AD8"/>
    <mergeCell ref="AE6:AE8"/>
    <mergeCell ref="Z5:Z8"/>
    <mergeCell ref="AA5:AA8"/>
    <mergeCell ref="AC5:AC8"/>
  </mergeCells>
  <phoneticPr fontId="18"/>
  <pageMargins left="0.6692913385826772" right="0.31496062992125984" top="0.59055118110236227" bottom="0.59055118110236227" header="0" footer="0"/>
  <pageSetup paperSize="9" scale="76" fitToWidth="0" orientation="portrait" r:id="rId1"/>
  <headerFooter alignWithMargins="0"/>
  <colBreaks count="6" manualBreakCount="6">
    <brk id="13" max="51" man="1"/>
    <brk id="22" max="51" man="1"/>
    <brk id="32" max="51" man="1"/>
    <brk id="41" max="51" man="1"/>
    <brk id="49" max="51" man="1"/>
    <brk id="57" max="5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BQ50"/>
  <sheetViews>
    <sheetView view="pageBreakPreview" zoomScale="40" zoomScaleNormal="100" zoomScaleSheetLayoutView="40" workbookViewId="0">
      <pane xSplit="1" ySplit="7" topLeftCell="B8" activePane="bottomRight" state="frozen"/>
      <selection activeCell="F14" sqref="F14"/>
      <selection pane="topRight" activeCell="F14" sqref="F14"/>
      <selection pane="bottomLeft" activeCell="F14" sqref="F14"/>
      <selection pane="bottomRight" activeCell="U15" sqref="U15"/>
    </sheetView>
  </sheetViews>
  <sheetFormatPr defaultColWidth="9" defaultRowHeight="11"/>
  <cols>
    <col min="1" max="1" width="17.5" style="71" customWidth="1"/>
    <col min="2" max="2" width="8.25" style="71" bestFit="1" customWidth="1"/>
    <col min="3" max="3" width="8" style="71" customWidth="1"/>
    <col min="4" max="5" width="8.25" style="71" bestFit="1" customWidth="1"/>
    <col min="6" max="6" width="7.25" style="71" bestFit="1" customWidth="1"/>
    <col min="7" max="7" width="7.33203125" style="71" bestFit="1" customWidth="1"/>
    <col min="8" max="8" width="8.25" style="71" bestFit="1" customWidth="1"/>
    <col min="9" max="10" width="6.25" style="71" customWidth="1"/>
    <col min="11" max="11" width="7.33203125" style="71" customWidth="1"/>
    <col min="12" max="12" width="7.25" style="71" bestFit="1" customWidth="1"/>
    <col min="13" max="13" width="6.33203125" style="71" bestFit="1" customWidth="1"/>
    <col min="14" max="14" width="9.1640625" style="71" bestFit="1" customWidth="1"/>
    <col min="15" max="15" width="7.25" style="71" customWidth="1"/>
    <col min="16" max="31" width="9" style="71"/>
    <col min="32" max="39" width="10.6640625" style="71" customWidth="1"/>
    <col min="40" max="65" width="9" style="71"/>
    <col min="66" max="66" width="10.6640625" style="71" customWidth="1"/>
    <col min="67" max="67" width="9" style="71"/>
    <col min="68" max="68" width="10.1640625" style="71" bestFit="1" customWidth="1"/>
    <col min="69" max="256" width="9" style="71"/>
    <col min="257" max="257" width="3.75" style="71" bestFit="1" customWidth="1"/>
    <col min="258" max="258" width="12.5" style="71" customWidth="1"/>
    <col min="259" max="259" width="7.83203125" style="71" customWidth="1"/>
    <col min="260" max="261" width="7.5" style="71" customWidth="1"/>
    <col min="262" max="263" width="5.6640625" style="71" customWidth="1"/>
    <col min="264" max="264" width="6.83203125" style="71" customWidth="1"/>
    <col min="265" max="266" width="6.25" style="71" customWidth="1"/>
    <col min="267" max="267" width="6.1640625" style="71" customWidth="1"/>
    <col min="268" max="268" width="5" style="71" customWidth="1"/>
    <col min="269" max="269" width="7.5" style="71" customWidth="1"/>
    <col min="270" max="270" width="3" style="71" customWidth="1"/>
    <col min="271" max="271" width="9.75" style="71" bestFit="1" customWidth="1"/>
    <col min="272" max="512" width="9" style="71"/>
    <col min="513" max="513" width="3.75" style="71" bestFit="1" customWidth="1"/>
    <col min="514" max="514" width="12.5" style="71" customWidth="1"/>
    <col min="515" max="515" width="7.83203125" style="71" customWidth="1"/>
    <col min="516" max="517" width="7.5" style="71" customWidth="1"/>
    <col min="518" max="519" width="5.6640625" style="71" customWidth="1"/>
    <col min="520" max="520" width="6.83203125" style="71" customWidth="1"/>
    <col min="521" max="522" width="6.25" style="71" customWidth="1"/>
    <col min="523" max="523" width="6.1640625" style="71" customWidth="1"/>
    <col min="524" max="524" width="5" style="71" customWidth="1"/>
    <col min="525" max="525" width="7.5" style="71" customWidth="1"/>
    <col min="526" max="526" width="3" style="71" customWidth="1"/>
    <col min="527" max="527" width="9.75" style="71" bestFit="1" customWidth="1"/>
    <col min="528" max="768" width="9" style="71"/>
    <col min="769" max="769" width="3.75" style="71" bestFit="1" customWidth="1"/>
    <col min="770" max="770" width="12.5" style="71" customWidth="1"/>
    <col min="771" max="771" width="7.83203125" style="71" customWidth="1"/>
    <col min="772" max="773" width="7.5" style="71" customWidth="1"/>
    <col min="774" max="775" width="5.6640625" style="71" customWidth="1"/>
    <col min="776" max="776" width="6.83203125" style="71" customWidth="1"/>
    <col min="777" max="778" width="6.25" style="71" customWidth="1"/>
    <col min="779" max="779" width="6.1640625" style="71" customWidth="1"/>
    <col min="780" max="780" width="5" style="71" customWidth="1"/>
    <col min="781" max="781" width="7.5" style="71" customWidth="1"/>
    <col min="782" max="782" width="3" style="71" customWidth="1"/>
    <col min="783" max="783" width="9.75" style="71" bestFit="1" customWidth="1"/>
    <col min="784" max="1024" width="9" style="71"/>
    <col min="1025" max="1025" width="3.75" style="71" bestFit="1" customWidth="1"/>
    <col min="1026" max="1026" width="12.5" style="71" customWidth="1"/>
    <col min="1027" max="1027" width="7.83203125" style="71" customWidth="1"/>
    <col min="1028" max="1029" width="7.5" style="71" customWidth="1"/>
    <col min="1030" max="1031" width="5.6640625" style="71" customWidth="1"/>
    <col min="1032" max="1032" width="6.83203125" style="71" customWidth="1"/>
    <col min="1033" max="1034" width="6.25" style="71" customWidth="1"/>
    <col min="1035" max="1035" width="6.1640625" style="71" customWidth="1"/>
    <col min="1036" max="1036" width="5" style="71" customWidth="1"/>
    <col min="1037" max="1037" width="7.5" style="71" customWidth="1"/>
    <col min="1038" max="1038" width="3" style="71" customWidth="1"/>
    <col min="1039" max="1039" width="9.75" style="71" bestFit="1" customWidth="1"/>
    <col min="1040" max="1280" width="9" style="71"/>
    <col min="1281" max="1281" width="3.75" style="71" bestFit="1" customWidth="1"/>
    <col min="1282" max="1282" width="12.5" style="71" customWidth="1"/>
    <col min="1283" max="1283" width="7.83203125" style="71" customWidth="1"/>
    <col min="1284" max="1285" width="7.5" style="71" customWidth="1"/>
    <col min="1286" max="1287" width="5.6640625" style="71" customWidth="1"/>
    <col min="1288" max="1288" width="6.83203125" style="71" customWidth="1"/>
    <col min="1289" max="1290" width="6.25" style="71" customWidth="1"/>
    <col min="1291" max="1291" width="6.1640625" style="71" customWidth="1"/>
    <col min="1292" max="1292" width="5" style="71" customWidth="1"/>
    <col min="1293" max="1293" width="7.5" style="71" customWidth="1"/>
    <col min="1294" max="1294" width="3" style="71" customWidth="1"/>
    <col min="1295" max="1295" width="9.75" style="71" bestFit="1" customWidth="1"/>
    <col min="1296" max="1536" width="9" style="71"/>
    <col min="1537" max="1537" width="3.75" style="71" bestFit="1" customWidth="1"/>
    <col min="1538" max="1538" width="12.5" style="71" customWidth="1"/>
    <col min="1539" max="1539" width="7.83203125" style="71" customWidth="1"/>
    <col min="1540" max="1541" width="7.5" style="71" customWidth="1"/>
    <col min="1542" max="1543" width="5.6640625" style="71" customWidth="1"/>
    <col min="1544" max="1544" width="6.83203125" style="71" customWidth="1"/>
    <col min="1545" max="1546" width="6.25" style="71" customWidth="1"/>
    <col min="1547" max="1547" width="6.1640625" style="71" customWidth="1"/>
    <col min="1548" max="1548" width="5" style="71" customWidth="1"/>
    <col min="1549" max="1549" width="7.5" style="71" customWidth="1"/>
    <col min="1550" max="1550" width="3" style="71" customWidth="1"/>
    <col min="1551" max="1551" width="9.75" style="71" bestFit="1" customWidth="1"/>
    <col min="1552" max="1792" width="9" style="71"/>
    <col min="1793" max="1793" width="3.75" style="71" bestFit="1" customWidth="1"/>
    <col min="1794" max="1794" width="12.5" style="71" customWidth="1"/>
    <col min="1795" max="1795" width="7.83203125" style="71" customWidth="1"/>
    <col min="1796" max="1797" width="7.5" style="71" customWidth="1"/>
    <col min="1798" max="1799" width="5.6640625" style="71" customWidth="1"/>
    <col min="1800" max="1800" width="6.83203125" style="71" customWidth="1"/>
    <col min="1801" max="1802" width="6.25" style="71" customWidth="1"/>
    <col min="1803" max="1803" width="6.1640625" style="71" customWidth="1"/>
    <col min="1804" max="1804" width="5" style="71" customWidth="1"/>
    <col min="1805" max="1805" width="7.5" style="71" customWidth="1"/>
    <col min="1806" max="1806" width="3" style="71" customWidth="1"/>
    <col min="1807" max="1807" width="9.75" style="71" bestFit="1" customWidth="1"/>
    <col min="1808" max="2048" width="9" style="71"/>
    <col min="2049" max="2049" width="3.75" style="71" bestFit="1" customWidth="1"/>
    <col min="2050" max="2050" width="12.5" style="71" customWidth="1"/>
    <col min="2051" max="2051" width="7.83203125" style="71" customWidth="1"/>
    <col min="2052" max="2053" width="7.5" style="71" customWidth="1"/>
    <col min="2054" max="2055" width="5.6640625" style="71" customWidth="1"/>
    <col min="2056" max="2056" width="6.83203125" style="71" customWidth="1"/>
    <col min="2057" max="2058" width="6.25" style="71" customWidth="1"/>
    <col min="2059" max="2059" width="6.1640625" style="71" customWidth="1"/>
    <col min="2060" max="2060" width="5" style="71" customWidth="1"/>
    <col min="2061" max="2061" width="7.5" style="71" customWidth="1"/>
    <col min="2062" max="2062" width="3" style="71" customWidth="1"/>
    <col min="2063" max="2063" width="9.75" style="71" bestFit="1" customWidth="1"/>
    <col min="2064" max="2304" width="9" style="71"/>
    <col min="2305" max="2305" width="3.75" style="71" bestFit="1" customWidth="1"/>
    <col min="2306" max="2306" width="12.5" style="71" customWidth="1"/>
    <col min="2307" max="2307" width="7.83203125" style="71" customWidth="1"/>
    <col min="2308" max="2309" width="7.5" style="71" customWidth="1"/>
    <col min="2310" max="2311" width="5.6640625" style="71" customWidth="1"/>
    <col min="2312" max="2312" width="6.83203125" style="71" customWidth="1"/>
    <col min="2313" max="2314" width="6.25" style="71" customWidth="1"/>
    <col min="2315" max="2315" width="6.1640625" style="71" customWidth="1"/>
    <col min="2316" max="2316" width="5" style="71" customWidth="1"/>
    <col min="2317" max="2317" width="7.5" style="71" customWidth="1"/>
    <col min="2318" max="2318" width="3" style="71" customWidth="1"/>
    <col min="2319" max="2319" width="9.75" style="71" bestFit="1" customWidth="1"/>
    <col min="2320" max="2560" width="9" style="71"/>
    <col min="2561" max="2561" width="3.75" style="71" bestFit="1" customWidth="1"/>
    <col min="2562" max="2562" width="12.5" style="71" customWidth="1"/>
    <col min="2563" max="2563" width="7.83203125" style="71" customWidth="1"/>
    <col min="2564" max="2565" width="7.5" style="71" customWidth="1"/>
    <col min="2566" max="2567" width="5.6640625" style="71" customWidth="1"/>
    <col min="2568" max="2568" width="6.83203125" style="71" customWidth="1"/>
    <col min="2569" max="2570" width="6.25" style="71" customWidth="1"/>
    <col min="2571" max="2571" width="6.1640625" style="71" customWidth="1"/>
    <col min="2572" max="2572" width="5" style="71" customWidth="1"/>
    <col min="2573" max="2573" width="7.5" style="71" customWidth="1"/>
    <col min="2574" max="2574" width="3" style="71" customWidth="1"/>
    <col min="2575" max="2575" width="9.75" style="71" bestFit="1" customWidth="1"/>
    <col min="2576" max="2816" width="9" style="71"/>
    <col min="2817" max="2817" width="3.75" style="71" bestFit="1" customWidth="1"/>
    <col min="2818" max="2818" width="12.5" style="71" customWidth="1"/>
    <col min="2819" max="2819" width="7.83203125" style="71" customWidth="1"/>
    <col min="2820" max="2821" width="7.5" style="71" customWidth="1"/>
    <col min="2822" max="2823" width="5.6640625" style="71" customWidth="1"/>
    <col min="2824" max="2824" width="6.83203125" style="71" customWidth="1"/>
    <col min="2825" max="2826" width="6.25" style="71" customWidth="1"/>
    <col min="2827" max="2827" width="6.1640625" style="71" customWidth="1"/>
    <col min="2828" max="2828" width="5" style="71" customWidth="1"/>
    <col min="2829" max="2829" width="7.5" style="71" customWidth="1"/>
    <col min="2830" max="2830" width="3" style="71" customWidth="1"/>
    <col min="2831" max="2831" width="9.75" style="71" bestFit="1" customWidth="1"/>
    <col min="2832" max="3072" width="9" style="71"/>
    <col min="3073" max="3073" width="3.75" style="71" bestFit="1" customWidth="1"/>
    <col min="3074" max="3074" width="12.5" style="71" customWidth="1"/>
    <col min="3075" max="3075" width="7.83203125" style="71" customWidth="1"/>
    <col min="3076" max="3077" width="7.5" style="71" customWidth="1"/>
    <col min="3078" max="3079" width="5.6640625" style="71" customWidth="1"/>
    <col min="3080" max="3080" width="6.83203125" style="71" customWidth="1"/>
    <col min="3081" max="3082" width="6.25" style="71" customWidth="1"/>
    <col min="3083" max="3083" width="6.1640625" style="71" customWidth="1"/>
    <col min="3084" max="3084" width="5" style="71" customWidth="1"/>
    <col min="3085" max="3085" width="7.5" style="71" customWidth="1"/>
    <col min="3086" max="3086" width="3" style="71" customWidth="1"/>
    <col min="3087" max="3087" width="9.75" style="71" bestFit="1" customWidth="1"/>
    <col min="3088" max="3328" width="9" style="71"/>
    <col min="3329" max="3329" width="3.75" style="71" bestFit="1" customWidth="1"/>
    <col min="3330" max="3330" width="12.5" style="71" customWidth="1"/>
    <col min="3331" max="3331" width="7.83203125" style="71" customWidth="1"/>
    <col min="3332" max="3333" width="7.5" style="71" customWidth="1"/>
    <col min="3334" max="3335" width="5.6640625" style="71" customWidth="1"/>
    <col min="3336" max="3336" width="6.83203125" style="71" customWidth="1"/>
    <col min="3337" max="3338" width="6.25" style="71" customWidth="1"/>
    <col min="3339" max="3339" width="6.1640625" style="71" customWidth="1"/>
    <col min="3340" max="3340" width="5" style="71" customWidth="1"/>
    <col min="3341" max="3341" width="7.5" style="71" customWidth="1"/>
    <col min="3342" max="3342" width="3" style="71" customWidth="1"/>
    <col min="3343" max="3343" width="9.75" style="71" bestFit="1" customWidth="1"/>
    <col min="3344" max="3584" width="9" style="71"/>
    <col min="3585" max="3585" width="3.75" style="71" bestFit="1" customWidth="1"/>
    <col min="3586" max="3586" width="12.5" style="71" customWidth="1"/>
    <col min="3587" max="3587" width="7.83203125" style="71" customWidth="1"/>
    <col min="3588" max="3589" width="7.5" style="71" customWidth="1"/>
    <col min="3590" max="3591" width="5.6640625" style="71" customWidth="1"/>
    <col min="3592" max="3592" width="6.83203125" style="71" customWidth="1"/>
    <col min="3593" max="3594" width="6.25" style="71" customWidth="1"/>
    <col min="3595" max="3595" width="6.1640625" style="71" customWidth="1"/>
    <col min="3596" max="3596" width="5" style="71" customWidth="1"/>
    <col min="3597" max="3597" width="7.5" style="71" customWidth="1"/>
    <col min="3598" max="3598" width="3" style="71" customWidth="1"/>
    <col min="3599" max="3599" width="9.75" style="71" bestFit="1" customWidth="1"/>
    <col min="3600" max="3840" width="9" style="71"/>
    <col min="3841" max="3841" width="3.75" style="71" bestFit="1" customWidth="1"/>
    <col min="3842" max="3842" width="12.5" style="71" customWidth="1"/>
    <col min="3843" max="3843" width="7.83203125" style="71" customWidth="1"/>
    <col min="3844" max="3845" width="7.5" style="71" customWidth="1"/>
    <col min="3846" max="3847" width="5.6640625" style="71" customWidth="1"/>
    <col min="3848" max="3848" width="6.83203125" style="71" customWidth="1"/>
    <col min="3849" max="3850" width="6.25" style="71" customWidth="1"/>
    <col min="3851" max="3851" width="6.1640625" style="71" customWidth="1"/>
    <col min="3852" max="3852" width="5" style="71" customWidth="1"/>
    <col min="3853" max="3853" width="7.5" style="71" customWidth="1"/>
    <col min="3854" max="3854" width="3" style="71" customWidth="1"/>
    <col min="3855" max="3855" width="9.75" style="71" bestFit="1" customWidth="1"/>
    <col min="3856" max="4096" width="9" style="71"/>
    <col min="4097" max="4097" width="3.75" style="71" bestFit="1" customWidth="1"/>
    <col min="4098" max="4098" width="12.5" style="71" customWidth="1"/>
    <col min="4099" max="4099" width="7.83203125" style="71" customWidth="1"/>
    <col min="4100" max="4101" width="7.5" style="71" customWidth="1"/>
    <col min="4102" max="4103" width="5.6640625" style="71" customWidth="1"/>
    <col min="4104" max="4104" width="6.83203125" style="71" customWidth="1"/>
    <col min="4105" max="4106" width="6.25" style="71" customWidth="1"/>
    <col min="4107" max="4107" width="6.1640625" style="71" customWidth="1"/>
    <col min="4108" max="4108" width="5" style="71" customWidth="1"/>
    <col min="4109" max="4109" width="7.5" style="71" customWidth="1"/>
    <col min="4110" max="4110" width="3" style="71" customWidth="1"/>
    <col min="4111" max="4111" width="9.75" style="71" bestFit="1" customWidth="1"/>
    <col min="4112" max="4352" width="9" style="71"/>
    <col min="4353" max="4353" width="3.75" style="71" bestFit="1" customWidth="1"/>
    <col min="4354" max="4354" width="12.5" style="71" customWidth="1"/>
    <col min="4355" max="4355" width="7.83203125" style="71" customWidth="1"/>
    <col min="4356" max="4357" width="7.5" style="71" customWidth="1"/>
    <col min="4358" max="4359" width="5.6640625" style="71" customWidth="1"/>
    <col min="4360" max="4360" width="6.83203125" style="71" customWidth="1"/>
    <col min="4361" max="4362" width="6.25" style="71" customWidth="1"/>
    <col min="4363" max="4363" width="6.1640625" style="71" customWidth="1"/>
    <col min="4364" max="4364" width="5" style="71" customWidth="1"/>
    <col min="4365" max="4365" width="7.5" style="71" customWidth="1"/>
    <col min="4366" max="4366" width="3" style="71" customWidth="1"/>
    <col min="4367" max="4367" width="9.75" style="71" bestFit="1" customWidth="1"/>
    <col min="4368" max="4608" width="9" style="71"/>
    <col min="4609" max="4609" width="3.75" style="71" bestFit="1" customWidth="1"/>
    <col min="4610" max="4610" width="12.5" style="71" customWidth="1"/>
    <col min="4611" max="4611" width="7.83203125" style="71" customWidth="1"/>
    <col min="4612" max="4613" width="7.5" style="71" customWidth="1"/>
    <col min="4614" max="4615" width="5.6640625" style="71" customWidth="1"/>
    <col min="4616" max="4616" width="6.83203125" style="71" customWidth="1"/>
    <col min="4617" max="4618" width="6.25" style="71" customWidth="1"/>
    <col min="4619" max="4619" width="6.1640625" style="71" customWidth="1"/>
    <col min="4620" max="4620" width="5" style="71" customWidth="1"/>
    <col min="4621" max="4621" width="7.5" style="71" customWidth="1"/>
    <col min="4622" max="4622" width="3" style="71" customWidth="1"/>
    <col min="4623" max="4623" width="9.75" style="71" bestFit="1" customWidth="1"/>
    <col min="4624" max="4864" width="9" style="71"/>
    <col min="4865" max="4865" width="3.75" style="71" bestFit="1" customWidth="1"/>
    <col min="4866" max="4866" width="12.5" style="71" customWidth="1"/>
    <col min="4867" max="4867" width="7.83203125" style="71" customWidth="1"/>
    <col min="4868" max="4869" width="7.5" style="71" customWidth="1"/>
    <col min="4870" max="4871" width="5.6640625" style="71" customWidth="1"/>
    <col min="4872" max="4872" width="6.83203125" style="71" customWidth="1"/>
    <col min="4873" max="4874" width="6.25" style="71" customWidth="1"/>
    <col min="4875" max="4875" width="6.1640625" style="71" customWidth="1"/>
    <col min="4876" max="4876" width="5" style="71" customWidth="1"/>
    <col min="4877" max="4877" width="7.5" style="71" customWidth="1"/>
    <col min="4878" max="4878" width="3" style="71" customWidth="1"/>
    <col min="4879" max="4879" width="9.75" style="71" bestFit="1" customWidth="1"/>
    <col min="4880" max="5120" width="9" style="71"/>
    <col min="5121" max="5121" width="3.75" style="71" bestFit="1" customWidth="1"/>
    <col min="5122" max="5122" width="12.5" style="71" customWidth="1"/>
    <col min="5123" max="5123" width="7.83203125" style="71" customWidth="1"/>
    <col min="5124" max="5125" width="7.5" style="71" customWidth="1"/>
    <col min="5126" max="5127" width="5.6640625" style="71" customWidth="1"/>
    <col min="5128" max="5128" width="6.83203125" style="71" customWidth="1"/>
    <col min="5129" max="5130" width="6.25" style="71" customWidth="1"/>
    <col min="5131" max="5131" width="6.1640625" style="71" customWidth="1"/>
    <col min="5132" max="5132" width="5" style="71" customWidth="1"/>
    <col min="5133" max="5133" width="7.5" style="71" customWidth="1"/>
    <col min="5134" max="5134" width="3" style="71" customWidth="1"/>
    <col min="5135" max="5135" width="9.75" style="71" bestFit="1" customWidth="1"/>
    <col min="5136" max="5376" width="9" style="71"/>
    <col min="5377" max="5377" width="3.75" style="71" bestFit="1" customWidth="1"/>
    <col min="5378" max="5378" width="12.5" style="71" customWidth="1"/>
    <col min="5379" max="5379" width="7.83203125" style="71" customWidth="1"/>
    <col min="5380" max="5381" width="7.5" style="71" customWidth="1"/>
    <col min="5382" max="5383" width="5.6640625" style="71" customWidth="1"/>
    <col min="5384" max="5384" width="6.83203125" style="71" customWidth="1"/>
    <col min="5385" max="5386" width="6.25" style="71" customWidth="1"/>
    <col min="5387" max="5387" width="6.1640625" style="71" customWidth="1"/>
    <col min="5388" max="5388" width="5" style="71" customWidth="1"/>
    <col min="5389" max="5389" width="7.5" style="71" customWidth="1"/>
    <col min="5390" max="5390" width="3" style="71" customWidth="1"/>
    <col min="5391" max="5391" width="9.75" style="71" bestFit="1" customWidth="1"/>
    <col min="5392" max="5632" width="9" style="71"/>
    <col min="5633" max="5633" width="3.75" style="71" bestFit="1" customWidth="1"/>
    <col min="5634" max="5634" width="12.5" style="71" customWidth="1"/>
    <col min="5635" max="5635" width="7.83203125" style="71" customWidth="1"/>
    <col min="5636" max="5637" width="7.5" style="71" customWidth="1"/>
    <col min="5638" max="5639" width="5.6640625" style="71" customWidth="1"/>
    <col min="5640" max="5640" width="6.83203125" style="71" customWidth="1"/>
    <col min="5641" max="5642" width="6.25" style="71" customWidth="1"/>
    <col min="5643" max="5643" width="6.1640625" style="71" customWidth="1"/>
    <col min="5644" max="5644" width="5" style="71" customWidth="1"/>
    <col min="5645" max="5645" width="7.5" style="71" customWidth="1"/>
    <col min="5646" max="5646" width="3" style="71" customWidth="1"/>
    <col min="5647" max="5647" width="9.75" style="71" bestFit="1" customWidth="1"/>
    <col min="5648" max="5888" width="9" style="71"/>
    <col min="5889" max="5889" width="3.75" style="71" bestFit="1" customWidth="1"/>
    <col min="5890" max="5890" width="12.5" style="71" customWidth="1"/>
    <col min="5891" max="5891" width="7.83203125" style="71" customWidth="1"/>
    <col min="5892" max="5893" width="7.5" style="71" customWidth="1"/>
    <col min="5894" max="5895" width="5.6640625" style="71" customWidth="1"/>
    <col min="5896" max="5896" width="6.83203125" style="71" customWidth="1"/>
    <col min="5897" max="5898" width="6.25" style="71" customWidth="1"/>
    <col min="5899" max="5899" width="6.1640625" style="71" customWidth="1"/>
    <col min="5900" max="5900" width="5" style="71" customWidth="1"/>
    <col min="5901" max="5901" width="7.5" style="71" customWidth="1"/>
    <col min="5902" max="5902" width="3" style="71" customWidth="1"/>
    <col min="5903" max="5903" width="9.75" style="71" bestFit="1" customWidth="1"/>
    <col min="5904" max="6144" width="9" style="71"/>
    <col min="6145" max="6145" width="3.75" style="71" bestFit="1" customWidth="1"/>
    <col min="6146" max="6146" width="12.5" style="71" customWidth="1"/>
    <col min="6147" max="6147" width="7.83203125" style="71" customWidth="1"/>
    <col min="6148" max="6149" width="7.5" style="71" customWidth="1"/>
    <col min="6150" max="6151" width="5.6640625" style="71" customWidth="1"/>
    <col min="6152" max="6152" width="6.83203125" style="71" customWidth="1"/>
    <col min="6153" max="6154" width="6.25" style="71" customWidth="1"/>
    <col min="6155" max="6155" width="6.1640625" style="71" customWidth="1"/>
    <col min="6156" max="6156" width="5" style="71" customWidth="1"/>
    <col min="6157" max="6157" width="7.5" style="71" customWidth="1"/>
    <col min="6158" max="6158" width="3" style="71" customWidth="1"/>
    <col min="6159" max="6159" width="9.75" style="71" bestFit="1" customWidth="1"/>
    <col min="6160" max="6400" width="9" style="71"/>
    <col min="6401" max="6401" width="3.75" style="71" bestFit="1" customWidth="1"/>
    <col min="6402" max="6402" width="12.5" style="71" customWidth="1"/>
    <col min="6403" max="6403" width="7.83203125" style="71" customWidth="1"/>
    <col min="6404" max="6405" width="7.5" style="71" customWidth="1"/>
    <col min="6406" max="6407" width="5.6640625" style="71" customWidth="1"/>
    <col min="6408" max="6408" width="6.83203125" style="71" customWidth="1"/>
    <col min="6409" max="6410" width="6.25" style="71" customWidth="1"/>
    <col min="6411" max="6411" width="6.1640625" style="71" customWidth="1"/>
    <col min="6412" max="6412" width="5" style="71" customWidth="1"/>
    <col min="6413" max="6413" width="7.5" style="71" customWidth="1"/>
    <col min="6414" max="6414" width="3" style="71" customWidth="1"/>
    <col min="6415" max="6415" width="9.75" style="71" bestFit="1" customWidth="1"/>
    <col min="6416" max="6656" width="9" style="71"/>
    <col min="6657" max="6657" width="3.75" style="71" bestFit="1" customWidth="1"/>
    <col min="6658" max="6658" width="12.5" style="71" customWidth="1"/>
    <col min="6659" max="6659" width="7.83203125" style="71" customWidth="1"/>
    <col min="6660" max="6661" width="7.5" style="71" customWidth="1"/>
    <col min="6662" max="6663" width="5.6640625" style="71" customWidth="1"/>
    <col min="6664" max="6664" width="6.83203125" style="71" customWidth="1"/>
    <col min="6665" max="6666" width="6.25" style="71" customWidth="1"/>
    <col min="6667" max="6667" width="6.1640625" style="71" customWidth="1"/>
    <col min="6668" max="6668" width="5" style="71" customWidth="1"/>
    <col min="6669" max="6669" width="7.5" style="71" customWidth="1"/>
    <col min="6670" max="6670" width="3" style="71" customWidth="1"/>
    <col min="6671" max="6671" width="9.75" style="71" bestFit="1" customWidth="1"/>
    <col min="6672" max="6912" width="9" style="71"/>
    <col min="6913" max="6913" width="3.75" style="71" bestFit="1" customWidth="1"/>
    <col min="6914" max="6914" width="12.5" style="71" customWidth="1"/>
    <col min="6915" max="6915" width="7.83203125" style="71" customWidth="1"/>
    <col min="6916" max="6917" width="7.5" style="71" customWidth="1"/>
    <col min="6918" max="6919" width="5.6640625" style="71" customWidth="1"/>
    <col min="6920" max="6920" width="6.83203125" style="71" customWidth="1"/>
    <col min="6921" max="6922" width="6.25" style="71" customWidth="1"/>
    <col min="6923" max="6923" width="6.1640625" style="71" customWidth="1"/>
    <col min="6924" max="6924" width="5" style="71" customWidth="1"/>
    <col min="6925" max="6925" width="7.5" style="71" customWidth="1"/>
    <col min="6926" max="6926" width="3" style="71" customWidth="1"/>
    <col min="6927" max="6927" width="9.75" style="71" bestFit="1" customWidth="1"/>
    <col min="6928" max="7168" width="9" style="71"/>
    <col min="7169" max="7169" width="3.75" style="71" bestFit="1" customWidth="1"/>
    <col min="7170" max="7170" width="12.5" style="71" customWidth="1"/>
    <col min="7171" max="7171" width="7.83203125" style="71" customWidth="1"/>
    <col min="7172" max="7173" width="7.5" style="71" customWidth="1"/>
    <col min="7174" max="7175" width="5.6640625" style="71" customWidth="1"/>
    <col min="7176" max="7176" width="6.83203125" style="71" customWidth="1"/>
    <col min="7177" max="7178" width="6.25" style="71" customWidth="1"/>
    <col min="7179" max="7179" width="6.1640625" style="71" customWidth="1"/>
    <col min="7180" max="7180" width="5" style="71" customWidth="1"/>
    <col min="7181" max="7181" width="7.5" style="71" customWidth="1"/>
    <col min="7182" max="7182" width="3" style="71" customWidth="1"/>
    <col min="7183" max="7183" width="9.75" style="71" bestFit="1" customWidth="1"/>
    <col min="7184" max="7424" width="9" style="71"/>
    <col min="7425" max="7425" width="3.75" style="71" bestFit="1" customWidth="1"/>
    <col min="7426" max="7426" width="12.5" style="71" customWidth="1"/>
    <col min="7427" max="7427" width="7.83203125" style="71" customWidth="1"/>
    <col min="7428" max="7429" width="7.5" style="71" customWidth="1"/>
    <col min="7430" max="7431" width="5.6640625" style="71" customWidth="1"/>
    <col min="7432" max="7432" width="6.83203125" style="71" customWidth="1"/>
    <col min="7433" max="7434" width="6.25" style="71" customWidth="1"/>
    <col min="7435" max="7435" width="6.1640625" style="71" customWidth="1"/>
    <col min="7436" max="7436" width="5" style="71" customWidth="1"/>
    <col min="7437" max="7437" width="7.5" style="71" customWidth="1"/>
    <col min="7438" max="7438" width="3" style="71" customWidth="1"/>
    <col min="7439" max="7439" width="9.75" style="71" bestFit="1" customWidth="1"/>
    <col min="7440" max="7680" width="9" style="71"/>
    <col min="7681" max="7681" width="3.75" style="71" bestFit="1" customWidth="1"/>
    <col min="7682" max="7682" width="12.5" style="71" customWidth="1"/>
    <col min="7683" max="7683" width="7.83203125" style="71" customWidth="1"/>
    <col min="7684" max="7685" width="7.5" style="71" customWidth="1"/>
    <col min="7686" max="7687" width="5.6640625" style="71" customWidth="1"/>
    <col min="7688" max="7688" width="6.83203125" style="71" customWidth="1"/>
    <col min="7689" max="7690" width="6.25" style="71" customWidth="1"/>
    <col min="7691" max="7691" width="6.1640625" style="71" customWidth="1"/>
    <col min="7692" max="7692" width="5" style="71" customWidth="1"/>
    <col min="7693" max="7693" width="7.5" style="71" customWidth="1"/>
    <col min="7694" max="7694" width="3" style="71" customWidth="1"/>
    <col min="7695" max="7695" width="9.75" style="71" bestFit="1" customWidth="1"/>
    <col min="7696" max="7936" width="9" style="71"/>
    <col min="7937" max="7937" width="3.75" style="71" bestFit="1" customWidth="1"/>
    <col min="7938" max="7938" width="12.5" style="71" customWidth="1"/>
    <col min="7939" max="7939" width="7.83203125" style="71" customWidth="1"/>
    <col min="7940" max="7941" width="7.5" style="71" customWidth="1"/>
    <col min="7942" max="7943" width="5.6640625" style="71" customWidth="1"/>
    <col min="7944" max="7944" width="6.83203125" style="71" customWidth="1"/>
    <col min="7945" max="7946" width="6.25" style="71" customWidth="1"/>
    <col min="7947" max="7947" width="6.1640625" style="71" customWidth="1"/>
    <col min="7948" max="7948" width="5" style="71" customWidth="1"/>
    <col min="7949" max="7949" width="7.5" style="71" customWidth="1"/>
    <col min="7950" max="7950" width="3" style="71" customWidth="1"/>
    <col min="7951" max="7951" width="9.75" style="71" bestFit="1" customWidth="1"/>
    <col min="7952" max="8192" width="9" style="71"/>
    <col min="8193" max="8193" width="3.75" style="71" bestFit="1" customWidth="1"/>
    <col min="8194" max="8194" width="12.5" style="71" customWidth="1"/>
    <col min="8195" max="8195" width="7.83203125" style="71" customWidth="1"/>
    <col min="8196" max="8197" width="7.5" style="71" customWidth="1"/>
    <col min="8198" max="8199" width="5.6640625" style="71" customWidth="1"/>
    <col min="8200" max="8200" width="6.83203125" style="71" customWidth="1"/>
    <col min="8201" max="8202" width="6.25" style="71" customWidth="1"/>
    <col min="8203" max="8203" width="6.1640625" style="71" customWidth="1"/>
    <col min="8204" max="8204" width="5" style="71" customWidth="1"/>
    <col min="8205" max="8205" width="7.5" style="71" customWidth="1"/>
    <col min="8206" max="8206" width="3" style="71" customWidth="1"/>
    <col min="8207" max="8207" width="9.75" style="71" bestFit="1" customWidth="1"/>
    <col min="8208" max="8448" width="9" style="71"/>
    <col min="8449" max="8449" width="3.75" style="71" bestFit="1" customWidth="1"/>
    <col min="8450" max="8450" width="12.5" style="71" customWidth="1"/>
    <col min="8451" max="8451" width="7.83203125" style="71" customWidth="1"/>
    <col min="8452" max="8453" width="7.5" style="71" customWidth="1"/>
    <col min="8454" max="8455" width="5.6640625" style="71" customWidth="1"/>
    <col min="8456" max="8456" width="6.83203125" style="71" customWidth="1"/>
    <col min="8457" max="8458" width="6.25" style="71" customWidth="1"/>
    <col min="8459" max="8459" width="6.1640625" style="71" customWidth="1"/>
    <col min="8460" max="8460" width="5" style="71" customWidth="1"/>
    <col min="8461" max="8461" width="7.5" style="71" customWidth="1"/>
    <col min="8462" max="8462" width="3" style="71" customWidth="1"/>
    <col min="8463" max="8463" width="9.75" style="71" bestFit="1" customWidth="1"/>
    <col min="8464" max="8704" width="9" style="71"/>
    <col min="8705" max="8705" width="3.75" style="71" bestFit="1" customWidth="1"/>
    <col min="8706" max="8706" width="12.5" style="71" customWidth="1"/>
    <col min="8707" max="8707" width="7.83203125" style="71" customWidth="1"/>
    <col min="8708" max="8709" width="7.5" style="71" customWidth="1"/>
    <col min="8710" max="8711" width="5.6640625" style="71" customWidth="1"/>
    <col min="8712" max="8712" width="6.83203125" style="71" customWidth="1"/>
    <col min="8713" max="8714" width="6.25" style="71" customWidth="1"/>
    <col min="8715" max="8715" width="6.1640625" style="71" customWidth="1"/>
    <col min="8716" max="8716" width="5" style="71" customWidth="1"/>
    <col min="8717" max="8717" width="7.5" style="71" customWidth="1"/>
    <col min="8718" max="8718" width="3" style="71" customWidth="1"/>
    <col min="8719" max="8719" width="9.75" style="71" bestFit="1" customWidth="1"/>
    <col min="8720" max="8960" width="9" style="71"/>
    <col min="8961" max="8961" width="3.75" style="71" bestFit="1" customWidth="1"/>
    <col min="8962" max="8962" width="12.5" style="71" customWidth="1"/>
    <col min="8963" max="8963" width="7.83203125" style="71" customWidth="1"/>
    <col min="8964" max="8965" width="7.5" style="71" customWidth="1"/>
    <col min="8966" max="8967" width="5.6640625" style="71" customWidth="1"/>
    <col min="8968" max="8968" width="6.83203125" style="71" customWidth="1"/>
    <col min="8969" max="8970" width="6.25" style="71" customWidth="1"/>
    <col min="8971" max="8971" width="6.1640625" style="71" customWidth="1"/>
    <col min="8972" max="8972" width="5" style="71" customWidth="1"/>
    <col min="8973" max="8973" width="7.5" style="71" customWidth="1"/>
    <col min="8974" max="8974" width="3" style="71" customWidth="1"/>
    <col min="8975" max="8975" width="9.75" style="71" bestFit="1" customWidth="1"/>
    <col min="8976" max="9216" width="9" style="71"/>
    <col min="9217" max="9217" width="3.75" style="71" bestFit="1" customWidth="1"/>
    <col min="9218" max="9218" width="12.5" style="71" customWidth="1"/>
    <col min="9219" max="9219" width="7.83203125" style="71" customWidth="1"/>
    <col min="9220" max="9221" width="7.5" style="71" customWidth="1"/>
    <col min="9222" max="9223" width="5.6640625" style="71" customWidth="1"/>
    <col min="9224" max="9224" width="6.83203125" style="71" customWidth="1"/>
    <col min="9225" max="9226" width="6.25" style="71" customWidth="1"/>
    <col min="9227" max="9227" width="6.1640625" style="71" customWidth="1"/>
    <col min="9228" max="9228" width="5" style="71" customWidth="1"/>
    <col min="9229" max="9229" width="7.5" style="71" customWidth="1"/>
    <col min="9230" max="9230" width="3" style="71" customWidth="1"/>
    <col min="9231" max="9231" width="9.75" style="71" bestFit="1" customWidth="1"/>
    <col min="9232" max="9472" width="9" style="71"/>
    <col min="9473" max="9473" width="3.75" style="71" bestFit="1" customWidth="1"/>
    <col min="9474" max="9474" width="12.5" style="71" customWidth="1"/>
    <col min="9475" max="9475" width="7.83203125" style="71" customWidth="1"/>
    <col min="9476" max="9477" width="7.5" style="71" customWidth="1"/>
    <col min="9478" max="9479" width="5.6640625" style="71" customWidth="1"/>
    <col min="9480" max="9480" width="6.83203125" style="71" customWidth="1"/>
    <col min="9481" max="9482" width="6.25" style="71" customWidth="1"/>
    <col min="9483" max="9483" width="6.1640625" style="71" customWidth="1"/>
    <col min="9484" max="9484" width="5" style="71" customWidth="1"/>
    <col min="9485" max="9485" width="7.5" style="71" customWidth="1"/>
    <col min="9486" max="9486" width="3" style="71" customWidth="1"/>
    <col min="9487" max="9487" width="9.75" style="71" bestFit="1" customWidth="1"/>
    <col min="9488" max="9728" width="9" style="71"/>
    <col min="9729" max="9729" width="3.75" style="71" bestFit="1" customWidth="1"/>
    <col min="9730" max="9730" width="12.5" style="71" customWidth="1"/>
    <col min="9731" max="9731" width="7.83203125" style="71" customWidth="1"/>
    <col min="9732" max="9733" width="7.5" style="71" customWidth="1"/>
    <col min="9734" max="9735" width="5.6640625" style="71" customWidth="1"/>
    <col min="9736" max="9736" width="6.83203125" style="71" customWidth="1"/>
    <col min="9737" max="9738" width="6.25" style="71" customWidth="1"/>
    <col min="9739" max="9739" width="6.1640625" style="71" customWidth="1"/>
    <col min="9740" max="9740" width="5" style="71" customWidth="1"/>
    <col min="9741" max="9741" width="7.5" style="71" customWidth="1"/>
    <col min="9742" max="9742" width="3" style="71" customWidth="1"/>
    <col min="9743" max="9743" width="9.75" style="71" bestFit="1" customWidth="1"/>
    <col min="9744" max="9984" width="9" style="71"/>
    <col min="9985" max="9985" width="3.75" style="71" bestFit="1" customWidth="1"/>
    <col min="9986" max="9986" width="12.5" style="71" customWidth="1"/>
    <col min="9987" max="9987" width="7.83203125" style="71" customWidth="1"/>
    <col min="9988" max="9989" width="7.5" style="71" customWidth="1"/>
    <col min="9990" max="9991" width="5.6640625" style="71" customWidth="1"/>
    <col min="9992" max="9992" width="6.83203125" style="71" customWidth="1"/>
    <col min="9993" max="9994" width="6.25" style="71" customWidth="1"/>
    <col min="9995" max="9995" width="6.1640625" style="71" customWidth="1"/>
    <col min="9996" max="9996" width="5" style="71" customWidth="1"/>
    <col min="9997" max="9997" width="7.5" style="71" customWidth="1"/>
    <col min="9998" max="9998" width="3" style="71" customWidth="1"/>
    <col min="9999" max="9999" width="9.75" style="71" bestFit="1" customWidth="1"/>
    <col min="10000" max="10240" width="9" style="71"/>
    <col min="10241" max="10241" width="3.75" style="71" bestFit="1" customWidth="1"/>
    <col min="10242" max="10242" width="12.5" style="71" customWidth="1"/>
    <col min="10243" max="10243" width="7.83203125" style="71" customWidth="1"/>
    <col min="10244" max="10245" width="7.5" style="71" customWidth="1"/>
    <col min="10246" max="10247" width="5.6640625" style="71" customWidth="1"/>
    <col min="10248" max="10248" width="6.83203125" style="71" customWidth="1"/>
    <col min="10249" max="10250" width="6.25" style="71" customWidth="1"/>
    <col min="10251" max="10251" width="6.1640625" style="71" customWidth="1"/>
    <col min="10252" max="10252" width="5" style="71" customWidth="1"/>
    <col min="10253" max="10253" width="7.5" style="71" customWidth="1"/>
    <col min="10254" max="10254" width="3" style="71" customWidth="1"/>
    <col min="10255" max="10255" width="9.75" style="71" bestFit="1" customWidth="1"/>
    <col min="10256" max="10496" width="9" style="71"/>
    <col min="10497" max="10497" width="3.75" style="71" bestFit="1" customWidth="1"/>
    <col min="10498" max="10498" width="12.5" style="71" customWidth="1"/>
    <col min="10499" max="10499" width="7.83203125" style="71" customWidth="1"/>
    <col min="10500" max="10501" width="7.5" style="71" customWidth="1"/>
    <col min="10502" max="10503" width="5.6640625" style="71" customWidth="1"/>
    <col min="10504" max="10504" width="6.83203125" style="71" customWidth="1"/>
    <col min="10505" max="10506" width="6.25" style="71" customWidth="1"/>
    <col min="10507" max="10507" width="6.1640625" style="71" customWidth="1"/>
    <col min="10508" max="10508" width="5" style="71" customWidth="1"/>
    <col min="10509" max="10509" width="7.5" style="71" customWidth="1"/>
    <col min="10510" max="10510" width="3" style="71" customWidth="1"/>
    <col min="10511" max="10511" width="9.75" style="71" bestFit="1" customWidth="1"/>
    <col min="10512" max="10752" width="9" style="71"/>
    <col min="10753" max="10753" width="3.75" style="71" bestFit="1" customWidth="1"/>
    <col min="10754" max="10754" width="12.5" style="71" customWidth="1"/>
    <col min="10755" max="10755" width="7.83203125" style="71" customWidth="1"/>
    <col min="10756" max="10757" width="7.5" style="71" customWidth="1"/>
    <col min="10758" max="10759" width="5.6640625" style="71" customWidth="1"/>
    <col min="10760" max="10760" width="6.83203125" style="71" customWidth="1"/>
    <col min="10761" max="10762" width="6.25" style="71" customWidth="1"/>
    <col min="10763" max="10763" width="6.1640625" style="71" customWidth="1"/>
    <col min="10764" max="10764" width="5" style="71" customWidth="1"/>
    <col min="10765" max="10765" width="7.5" style="71" customWidth="1"/>
    <col min="10766" max="10766" width="3" style="71" customWidth="1"/>
    <col min="10767" max="10767" width="9.75" style="71" bestFit="1" customWidth="1"/>
    <col min="10768" max="11008" width="9" style="71"/>
    <col min="11009" max="11009" width="3.75" style="71" bestFit="1" customWidth="1"/>
    <col min="11010" max="11010" width="12.5" style="71" customWidth="1"/>
    <col min="11011" max="11011" width="7.83203125" style="71" customWidth="1"/>
    <col min="11012" max="11013" width="7.5" style="71" customWidth="1"/>
    <col min="11014" max="11015" width="5.6640625" style="71" customWidth="1"/>
    <col min="11016" max="11016" width="6.83203125" style="71" customWidth="1"/>
    <col min="11017" max="11018" width="6.25" style="71" customWidth="1"/>
    <col min="11019" max="11019" width="6.1640625" style="71" customWidth="1"/>
    <col min="11020" max="11020" width="5" style="71" customWidth="1"/>
    <col min="11021" max="11021" width="7.5" style="71" customWidth="1"/>
    <col min="11022" max="11022" width="3" style="71" customWidth="1"/>
    <col min="11023" max="11023" width="9.75" style="71" bestFit="1" customWidth="1"/>
    <col min="11024" max="11264" width="9" style="71"/>
    <col min="11265" max="11265" width="3.75" style="71" bestFit="1" customWidth="1"/>
    <col min="11266" max="11266" width="12.5" style="71" customWidth="1"/>
    <col min="11267" max="11267" width="7.83203125" style="71" customWidth="1"/>
    <col min="11268" max="11269" width="7.5" style="71" customWidth="1"/>
    <col min="11270" max="11271" width="5.6640625" style="71" customWidth="1"/>
    <col min="11272" max="11272" width="6.83203125" style="71" customWidth="1"/>
    <col min="11273" max="11274" width="6.25" style="71" customWidth="1"/>
    <col min="11275" max="11275" width="6.1640625" style="71" customWidth="1"/>
    <col min="11276" max="11276" width="5" style="71" customWidth="1"/>
    <col min="11277" max="11277" width="7.5" style="71" customWidth="1"/>
    <col min="11278" max="11278" width="3" style="71" customWidth="1"/>
    <col min="11279" max="11279" width="9.75" style="71" bestFit="1" customWidth="1"/>
    <col min="11280" max="11520" width="9" style="71"/>
    <col min="11521" max="11521" width="3.75" style="71" bestFit="1" customWidth="1"/>
    <col min="11522" max="11522" width="12.5" style="71" customWidth="1"/>
    <col min="11523" max="11523" width="7.83203125" style="71" customWidth="1"/>
    <col min="11524" max="11525" width="7.5" style="71" customWidth="1"/>
    <col min="11526" max="11527" width="5.6640625" style="71" customWidth="1"/>
    <col min="11528" max="11528" width="6.83203125" style="71" customWidth="1"/>
    <col min="11529" max="11530" width="6.25" style="71" customWidth="1"/>
    <col min="11531" max="11531" width="6.1640625" style="71" customWidth="1"/>
    <col min="11532" max="11532" width="5" style="71" customWidth="1"/>
    <col min="11533" max="11533" width="7.5" style="71" customWidth="1"/>
    <col min="11534" max="11534" width="3" style="71" customWidth="1"/>
    <col min="11535" max="11535" width="9.75" style="71" bestFit="1" customWidth="1"/>
    <col min="11536" max="11776" width="9" style="71"/>
    <col min="11777" max="11777" width="3.75" style="71" bestFit="1" customWidth="1"/>
    <col min="11778" max="11778" width="12.5" style="71" customWidth="1"/>
    <col min="11779" max="11779" width="7.83203125" style="71" customWidth="1"/>
    <col min="11780" max="11781" width="7.5" style="71" customWidth="1"/>
    <col min="11782" max="11783" width="5.6640625" style="71" customWidth="1"/>
    <col min="11784" max="11784" width="6.83203125" style="71" customWidth="1"/>
    <col min="11785" max="11786" width="6.25" style="71" customWidth="1"/>
    <col min="11787" max="11787" width="6.1640625" style="71" customWidth="1"/>
    <col min="11788" max="11788" width="5" style="71" customWidth="1"/>
    <col min="11789" max="11789" width="7.5" style="71" customWidth="1"/>
    <col min="11790" max="11790" width="3" style="71" customWidth="1"/>
    <col min="11791" max="11791" width="9.75" style="71" bestFit="1" customWidth="1"/>
    <col min="11792" max="12032" width="9" style="71"/>
    <col min="12033" max="12033" width="3.75" style="71" bestFit="1" customWidth="1"/>
    <col min="12034" max="12034" width="12.5" style="71" customWidth="1"/>
    <col min="12035" max="12035" width="7.83203125" style="71" customWidth="1"/>
    <col min="12036" max="12037" width="7.5" style="71" customWidth="1"/>
    <col min="12038" max="12039" width="5.6640625" style="71" customWidth="1"/>
    <col min="12040" max="12040" width="6.83203125" style="71" customWidth="1"/>
    <col min="12041" max="12042" width="6.25" style="71" customWidth="1"/>
    <col min="12043" max="12043" width="6.1640625" style="71" customWidth="1"/>
    <col min="12044" max="12044" width="5" style="71" customWidth="1"/>
    <col min="12045" max="12045" width="7.5" style="71" customWidth="1"/>
    <col min="12046" max="12046" width="3" style="71" customWidth="1"/>
    <col min="12047" max="12047" width="9.75" style="71" bestFit="1" customWidth="1"/>
    <col min="12048" max="12288" width="9" style="71"/>
    <col min="12289" max="12289" width="3.75" style="71" bestFit="1" customWidth="1"/>
    <col min="12290" max="12290" width="12.5" style="71" customWidth="1"/>
    <col min="12291" max="12291" width="7.83203125" style="71" customWidth="1"/>
    <col min="12292" max="12293" width="7.5" style="71" customWidth="1"/>
    <col min="12294" max="12295" width="5.6640625" style="71" customWidth="1"/>
    <col min="12296" max="12296" width="6.83203125" style="71" customWidth="1"/>
    <col min="12297" max="12298" width="6.25" style="71" customWidth="1"/>
    <col min="12299" max="12299" width="6.1640625" style="71" customWidth="1"/>
    <col min="12300" max="12300" width="5" style="71" customWidth="1"/>
    <col min="12301" max="12301" width="7.5" style="71" customWidth="1"/>
    <col min="12302" max="12302" width="3" style="71" customWidth="1"/>
    <col min="12303" max="12303" width="9.75" style="71" bestFit="1" customWidth="1"/>
    <col min="12304" max="12544" width="9" style="71"/>
    <col min="12545" max="12545" width="3.75" style="71" bestFit="1" customWidth="1"/>
    <col min="12546" max="12546" width="12.5" style="71" customWidth="1"/>
    <col min="12547" max="12547" width="7.83203125" style="71" customWidth="1"/>
    <col min="12548" max="12549" width="7.5" style="71" customWidth="1"/>
    <col min="12550" max="12551" width="5.6640625" style="71" customWidth="1"/>
    <col min="12552" max="12552" width="6.83203125" style="71" customWidth="1"/>
    <col min="12553" max="12554" width="6.25" style="71" customWidth="1"/>
    <col min="12555" max="12555" width="6.1640625" style="71" customWidth="1"/>
    <col min="12556" max="12556" width="5" style="71" customWidth="1"/>
    <col min="12557" max="12557" width="7.5" style="71" customWidth="1"/>
    <col min="12558" max="12558" width="3" style="71" customWidth="1"/>
    <col min="12559" max="12559" width="9.75" style="71" bestFit="1" customWidth="1"/>
    <col min="12560" max="12800" width="9" style="71"/>
    <col min="12801" max="12801" width="3.75" style="71" bestFit="1" customWidth="1"/>
    <col min="12802" max="12802" width="12.5" style="71" customWidth="1"/>
    <col min="12803" max="12803" width="7.83203125" style="71" customWidth="1"/>
    <col min="12804" max="12805" width="7.5" style="71" customWidth="1"/>
    <col min="12806" max="12807" width="5.6640625" style="71" customWidth="1"/>
    <col min="12808" max="12808" width="6.83203125" style="71" customWidth="1"/>
    <col min="12809" max="12810" width="6.25" style="71" customWidth="1"/>
    <col min="12811" max="12811" width="6.1640625" style="71" customWidth="1"/>
    <col min="12812" max="12812" width="5" style="71" customWidth="1"/>
    <col min="12813" max="12813" width="7.5" style="71" customWidth="1"/>
    <col min="12814" max="12814" width="3" style="71" customWidth="1"/>
    <col min="12815" max="12815" width="9.75" style="71" bestFit="1" customWidth="1"/>
    <col min="12816" max="13056" width="9" style="71"/>
    <col min="13057" max="13057" width="3.75" style="71" bestFit="1" customWidth="1"/>
    <col min="13058" max="13058" width="12.5" style="71" customWidth="1"/>
    <col min="13059" max="13059" width="7.83203125" style="71" customWidth="1"/>
    <col min="13060" max="13061" width="7.5" style="71" customWidth="1"/>
    <col min="13062" max="13063" width="5.6640625" style="71" customWidth="1"/>
    <col min="13064" max="13064" width="6.83203125" style="71" customWidth="1"/>
    <col min="13065" max="13066" width="6.25" style="71" customWidth="1"/>
    <col min="13067" max="13067" width="6.1640625" style="71" customWidth="1"/>
    <col min="13068" max="13068" width="5" style="71" customWidth="1"/>
    <col min="13069" max="13069" width="7.5" style="71" customWidth="1"/>
    <col min="13070" max="13070" width="3" style="71" customWidth="1"/>
    <col min="13071" max="13071" width="9.75" style="71" bestFit="1" customWidth="1"/>
    <col min="13072" max="13312" width="9" style="71"/>
    <col min="13313" max="13313" width="3.75" style="71" bestFit="1" customWidth="1"/>
    <col min="13314" max="13314" width="12.5" style="71" customWidth="1"/>
    <col min="13315" max="13315" width="7.83203125" style="71" customWidth="1"/>
    <col min="13316" max="13317" width="7.5" style="71" customWidth="1"/>
    <col min="13318" max="13319" width="5.6640625" style="71" customWidth="1"/>
    <col min="13320" max="13320" width="6.83203125" style="71" customWidth="1"/>
    <col min="13321" max="13322" width="6.25" style="71" customWidth="1"/>
    <col min="13323" max="13323" width="6.1640625" style="71" customWidth="1"/>
    <col min="13324" max="13324" width="5" style="71" customWidth="1"/>
    <col min="13325" max="13325" width="7.5" style="71" customWidth="1"/>
    <col min="13326" max="13326" width="3" style="71" customWidth="1"/>
    <col min="13327" max="13327" width="9.75" style="71" bestFit="1" customWidth="1"/>
    <col min="13328" max="13568" width="9" style="71"/>
    <col min="13569" max="13569" width="3.75" style="71" bestFit="1" customWidth="1"/>
    <col min="13570" max="13570" width="12.5" style="71" customWidth="1"/>
    <col min="13571" max="13571" width="7.83203125" style="71" customWidth="1"/>
    <col min="13572" max="13573" width="7.5" style="71" customWidth="1"/>
    <col min="13574" max="13575" width="5.6640625" style="71" customWidth="1"/>
    <col min="13576" max="13576" width="6.83203125" style="71" customWidth="1"/>
    <col min="13577" max="13578" width="6.25" style="71" customWidth="1"/>
    <col min="13579" max="13579" width="6.1640625" style="71" customWidth="1"/>
    <col min="13580" max="13580" width="5" style="71" customWidth="1"/>
    <col min="13581" max="13581" width="7.5" style="71" customWidth="1"/>
    <col min="13582" max="13582" width="3" style="71" customWidth="1"/>
    <col min="13583" max="13583" width="9.75" style="71" bestFit="1" customWidth="1"/>
    <col min="13584" max="13824" width="9" style="71"/>
    <col min="13825" max="13825" width="3.75" style="71" bestFit="1" customWidth="1"/>
    <col min="13826" max="13826" width="12.5" style="71" customWidth="1"/>
    <col min="13827" max="13827" width="7.83203125" style="71" customWidth="1"/>
    <col min="13828" max="13829" width="7.5" style="71" customWidth="1"/>
    <col min="13830" max="13831" width="5.6640625" style="71" customWidth="1"/>
    <col min="13832" max="13832" width="6.83203125" style="71" customWidth="1"/>
    <col min="13833" max="13834" width="6.25" style="71" customWidth="1"/>
    <col min="13835" max="13835" width="6.1640625" style="71" customWidth="1"/>
    <col min="13836" max="13836" width="5" style="71" customWidth="1"/>
    <col min="13837" max="13837" width="7.5" style="71" customWidth="1"/>
    <col min="13838" max="13838" width="3" style="71" customWidth="1"/>
    <col min="13839" max="13839" width="9.75" style="71" bestFit="1" customWidth="1"/>
    <col min="13840" max="14080" width="9" style="71"/>
    <col min="14081" max="14081" width="3.75" style="71" bestFit="1" customWidth="1"/>
    <col min="14082" max="14082" width="12.5" style="71" customWidth="1"/>
    <col min="14083" max="14083" width="7.83203125" style="71" customWidth="1"/>
    <col min="14084" max="14085" width="7.5" style="71" customWidth="1"/>
    <col min="14086" max="14087" width="5.6640625" style="71" customWidth="1"/>
    <col min="14088" max="14088" width="6.83203125" style="71" customWidth="1"/>
    <col min="14089" max="14090" width="6.25" style="71" customWidth="1"/>
    <col min="14091" max="14091" width="6.1640625" style="71" customWidth="1"/>
    <col min="14092" max="14092" width="5" style="71" customWidth="1"/>
    <col min="14093" max="14093" width="7.5" style="71" customWidth="1"/>
    <col min="14094" max="14094" width="3" style="71" customWidth="1"/>
    <col min="14095" max="14095" width="9.75" style="71" bestFit="1" customWidth="1"/>
    <col min="14096" max="14336" width="9" style="71"/>
    <col min="14337" max="14337" width="3.75" style="71" bestFit="1" customWidth="1"/>
    <col min="14338" max="14338" width="12.5" style="71" customWidth="1"/>
    <col min="14339" max="14339" width="7.83203125" style="71" customWidth="1"/>
    <col min="14340" max="14341" width="7.5" style="71" customWidth="1"/>
    <col min="14342" max="14343" width="5.6640625" style="71" customWidth="1"/>
    <col min="14344" max="14344" width="6.83203125" style="71" customWidth="1"/>
    <col min="14345" max="14346" width="6.25" style="71" customWidth="1"/>
    <col min="14347" max="14347" width="6.1640625" style="71" customWidth="1"/>
    <col min="14348" max="14348" width="5" style="71" customWidth="1"/>
    <col min="14349" max="14349" width="7.5" style="71" customWidth="1"/>
    <col min="14350" max="14350" width="3" style="71" customWidth="1"/>
    <col min="14351" max="14351" width="9.75" style="71" bestFit="1" customWidth="1"/>
    <col min="14352" max="14592" width="9" style="71"/>
    <col min="14593" max="14593" width="3.75" style="71" bestFit="1" customWidth="1"/>
    <col min="14594" max="14594" width="12.5" style="71" customWidth="1"/>
    <col min="14595" max="14595" width="7.83203125" style="71" customWidth="1"/>
    <col min="14596" max="14597" width="7.5" style="71" customWidth="1"/>
    <col min="14598" max="14599" width="5.6640625" style="71" customWidth="1"/>
    <col min="14600" max="14600" width="6.83203125" style="71" customWidth="1"/>
    <col min="14601" max="14602" width="6.25" style="71" customWidth="1"/>
    <col min="14603" max="14603" width="6.1640625" style="71" customWidth="1"/>
    <col min="14604" max="14604" width="5" style="71" customWidth="1"/>
    <col min="14605" max="14605" width="7.5" style="71" customWidth="1"/>
    <col min="14606" max="14606" width="3" style="71" customWidth="1"/>
    <col min="14607" max="14607" width="9.75" style="71" bestFit="1" customWidth="1"/>
    <col min="14608" max="14848" width="9" style="71"/>
    <col min="14849" max="14849" width="3.75" style="71" bestFit="1" customWidth="1"/>
    <col min="14850" max="14850" width="12.5" style="71" customWidth="1"/>
    <col min="14851" max="14851" width="7.83203125" style="71" customWidth="1"/>
    <col min="14852" max="14853" width="7.5" style="71" customWidth="1"/>
    <col min="14854" max="14855" width="5.6640625" style="71" customWidth="1"/>
    <col min="14856" max="14856" width="6.83203125" style="71" customWidth="1"/>
    <col min="14857" max="14858" width="6.25" style="71" customWidth="1"/>
    <col min="14859" max="14859" width="6.1640625" style="71" customWidth="1"/>
    <col min="14860" max="14860" width="5" style="71" customWidth="1"/>
    <col min="14861" max="14861" width="7.5" style="71" customWidth="1"/>
    <col min="14862" max="14862" width="3" style="71" customWidth="1"/>
    <col min="14863" max="14863" width="9.75" style="71" bestFit="1" customWidth="1"/>
    <col min="14864" max="15104" width="9" style="71"/>
    <col min="15105" max="15105" width="3.75" style="71" bestFit="1" customWidth="1"/>
    <col min="15106" max="15106" width="12.5" style="71" customWidth="1"/>
    <col min="15107" max="15107" width="7.83203125" style="71" customWidth="1"/>
    <col min="15108" max="15109" width="7.5" style="71" customWidth="1"/>
    <col min="15110" max="15111" width="5.6640625" style="71" customWidth="1"/>
    <col min="15112" max="15112" width="6.83203125" style="71" customWidth="1"/>
    <col min="15113" max="15114" width="6.25" style="71" customWidth="1"/>
    <col min="15115" max="15115" width="6.1640625" style="71" customWidth="1"/>
    <col min="15116" max="15116" width="5" style="71" customWidth="1"/>
    <col min="15117" max="15117" width="7.5" style="71" customWidth="1"/>
    <col min="15118" max="15118" width="3" style="71" customWidth="1"/>
    <col min="15119" max="15119" width="9.75" style="71" bestFit="1" customWidth="1"/>
    <col min="15120" max="15360" width="9" style="71"/>
    <col min="15361" max="15361" width="3.75" style="71" bestFit="1" customWidth="1"/>
    <col min="15362" max="15362" width="12.5" style="71" customWidth="1"/>
    <col min="15363" max="15363" width="7.83203125" style="71" customWidth="1"/>
    <col min="15364" max="15365" width="7.5" style="71" customWidth="1"/>
    <col min="15366" max="15367" width="5.6640625" style="71" customWidth="1"/>
    <col min="15368" max="15368" width="6.83203125" style="71" customWidth="1"/>
    <col min="15369" max="15370" width="6.25" style="71" customWidth="1"/>
    <col min="15371" max="15371" width="6.1640625" style="71" customWidth="1"/>
    <col min="15372" max="15372" width="5" style="71" customWidth="1"/>
    <col min="15373" max="15373" width="7.5" style="71" customWidth="1"/>
    <col min="15374" max="15374" width="3" style="71" customWidth="1"/>
    <col min="15375" max="15375" width="9.75" style="71" bestFit="1" customWidth="1"/>
    <col min="15376" max="15616" width="9" style="71"/>
    <col min="15617" max="15617" width="3.75" style="71" bestFit="1" customWidth="1"/>
    <col min="15618" max="15618" width="12.5" style="71" customWidth="1"/>
    <col min="15619" max="15619" width="7.83203125" style="71" customWidth="1"/>
    <col min="15620" max="15621" width="7.5" style="71" customWidth="1"/>
    <col min="15622" max="15623" width="5.6640625" style="71" customWidth="1"/>
    <col min="15624" max="15624" width="6.83203125" style="71" customWidth="1"/>
    <col min="15625" max="15626" width="6.25" style="71" customWidth="1"/>
    <col min="15627" max="15627" width="6.1640625" style="71" customWidth="1"/>
    <col min="15628" max="15628" width="5" style="71" customWidth="1"/>
    <col min="15629" max="15629" width="7.5" style="71" customWidth="1"/>
    <col min="15630" max="15630" width="3" style="71" customWidth="1"/>
    <col min="15631" max="15631" width="9.75" style="71" bestFit="1" customWidth="1"/>
    <col min="15632" max="15872" width="9" style="71"/>
    <col min="15873" max="15873" width="3.75" style="71" bestFit="1" customWidth="1"/>
    <col min="15874" max="15874" width="12.5" style="71" customWidth="1"/>
    <col min="15875" max="15875" width="7.83203125" style="71" customWidth="1"/>
    <col min="15876" max="15877" width="7.5" style="71" customWidth="1"/>
    <col min="15878" max="15879" width="5.6640625" style="71" customWidth="1"/>
    <col min="15880" max="15880" width="6.83203125" style="71" customWidth="1"/>
    <col min="15881" max="15882" width="6.25" style="71" customWidth="1"/>
    <col min="15883" max="15883" width="6.1640625" style="71" customWidth="1"/>
    <col min="15884" max="15884" width="5" style="71" customWidth="1"/>
    <col min="15885" max="15885" width="7.5" style="71" customWidth="1"/>
    <col min="15886" max="15886" width="3" style="71" customWidth="1"/>
    <col min="15887" max="15887" width="9.75" style="71" bestFit="1" customWidth="1"/>
    <col min="15888" max="16128" width="9" style="71"/>
    <col min="16129" max="16129" width="3.75" style="71" bestFit="1" customWidth="1"/>
    <col min="16130" max="16130" width="12.5" style="71" customWidth="1"/>
    <col min="16131" max="16131" width="7.83203125" style="71" customWidth="1"/>
    <col min="16132" max="16133" width="7.5" style="71" customWidth="1"/>
    <col min="16134" max="16135" width="5.6640625" style="71" customWidth="1"/>
    <col min="16136" max="16136" width="6.83203125" style="71" customWidth="1"/>
    <col min="16137" max="16138" width="6.25" style="71" customWidth="1"/>
    <col min="16139" max="16139" width="6.1640625" style="71" customWidth="1"/>
    <col min="16140" max="16140" width="5" style="71" customWidth="1"/>
    <col min="16141" max="16141" width="7.5" style="71" customWidth="1"/>
    <col min="16142" max="16142" width="3" style="71" customWidth="1"/>
    <col min="16143" max="16143" width="9.75" style="71" bestFit="1" customWidth="1"/>
    <col min="16144" max="16384" width="9" style="71"/>
  </cols>
  <sheetData>
    <row r="1" spans="1:69" ht="22.5" customHeight="1">
      <c r="A1" s="495"/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</row>
    <row r="2" spans="1:69" ht="15" customHeight="1">
      <c r="A2" s="71" t="s">
        <v>615</v>
      </c>
    </row>
    <row r="3" spans="1:69" ht="18.75" customHeight="1" thickBot="1">
      <c r="A3" s="75" t="s">
        <v>628</v>
      </c>
      <c r="B3" s="75"/>
      <c r="C3" s="75"/>
      <c r="D3" s="75"/>
      <c r="E3" s="75"/>
      <c r="F3" s="75"/>
      <c r="G3" s="75"/>
      <c r="H3" s="75"/>
      <c r="I3" s="75"/>
      <c r="J3" s="81"/>
      <c r="K3" s="81"/>
      <c r="L3" s="76"/>
      <c r="M3" s="504" t="s">
        <v>231</v>
      </c>
      <c r="N3" s="504"/>
    </row>
    <row r="4" spans="1:69" ht="15" customHeight="1">
      <c r="A4" s="496" t="s">
        <v>567</v>
      </c>
      <c r="B4" s="499" t="s">
        <v>565</v>
      </c>
      <c r="C4" s="490" t="s">
        <v>600</v>
      </c>
      <c r="D4" s="461" t="s">
        <v>564</v>
      </c>
      <c r="E4" s="201"/>
      <c r="F4" s="201"/>
      <c r="G4" s="277"/>
      <c r="H4" s="467" t="s">
        <v>235</v>
      </c>
      <c r="I4" s="490" t="s">
        <v>569</v>
      </c>
      <c r="J4" s="467" t="s">
        <v>240</v>
      </c>
      <c r="K4" s="467" t="s">
        <v>243</v>
      </c>
      <c r="L4" s="467" t="s">
        <v>299</v>
      </c>
      <c r="M4" s="467" t="s">
        <v>248</v>
      </c>
      <c r="N4" s="478" t="s">
        <v>249</v>
      </c>
      <c r="O4" s="204"/>
    </row>
    <row r="5" spans="1:69" ht="15" customHeight="1">
      <c r="A5" s="497"/>
      <c r="B5" s="459"/>
      <c r="C5" s="452"/>
      <c r="D5" s="468"/>
      <c r="E5" s="451" t="s">
        <v>566</v>
      </c>
      <c r="F5" s="451" t="s">
        <v>588</v>
      </c>
      <c r="G5" s="451" t="s">
        <v>568</v>
      </c>
      <c r="H5" s="468"/>
      <c r="I5" s="452"/>
      <c r="J5" s="468"/>
      <c r="K5" s="468"/>
      <c r="L5" s="507"/>
      <c r="M5" s="468"/>
      <c r="N5" s="479"/>
      <c r="O5" s="202"/>
    </row>
    <row r="6" spans="1:69" ht="15" customHeight="1">
      <c r="A6" s="497"/>
      <c r="B6" s="459"/>
      <c r="C6" s="452"/>
      <c r="D6" s="468"/>
      <c r="E6" s="452"/>
      <c r="F6" s="452"/>
      <c r="G6" s="505"/>
      <c r="H6" s="468"/>
      <c r="I6" s="452"/>
      <c r="J6" s="468"/>
      <c r="K6" s="468"/>
      <c r="L6" s="507"/>
      <c r="M6" s="468"/>
      <c r="N6" s="479"/>
      <c r="O6" s="202"/>
    </row>
    <row r="7" spans="1:69" ht="15" customHeight="1" thickBot="1">
      <c r="A7" s="498"/>
      <c r="B7" s="460"/>
      <c r="C7" s="453"/>
      <c r="D7" s="469"/>
      <c r="E7" s="453"/>
      <c r="F7" s="453"/>
      <c r="G7" s="506"/>
      <c r="H7" s="469"/>
      <c r="I7" s="453"/>
      <c r="J7" s="469"/>
      <c r="K7" s="469"/>
      <c r="L7" s="508"/>
      <c r="M7" s="469"/>
      <c r="N7" s="480"/>
      <c r="O7" s="202"/>
    </row>
    <row r="8" spans="1:69" ht="28.5" customHeight="1">
      <c r="A8" s="208" t="s">
        <v>300</v>
      </c>
      <c r="B8" s="278">
        <v>0</v>
      </c>
      <c r="C8" s="278">
        <v>307100</v>
      </c>
      <c r="D8" s="278">
        <v>1318859</v>
      </c>
      <c r="E8" s="278">
        <v>1318859</v>
      </c>
      <c r="F8" s="278">
        <v>0</v>
      </c>
      <c r="G8" s="278">
        <v>0</v>
      </c>
      <c r="H8" s="278">
        <v>0</v>
      </c>
      <c r="I8" s="278">
        <v>0</v>
      </c>
      <c r="J8" s="278">
        <v>0</v>
      </c>
      <c r="K8" s="278">
        <v>0</v>
      </c>
      <c r="L8" s="278">
        <v>133024</v>
      </c>
      <c r="M8" s="278">
        <v>0</v>
      </c>
      <c r="N8" s="279">
        <v>1758983</v>
      </c>
      <c r="O8" s="205"/>
    </row>
    <row r="9" spans="1:69" ht="28.5" customHeight="1">
      <c r="A9" s="209" t="s">
        <v>561</v>
      </c>
      <c r="B9" s="278">
        <v>0</v>
      </c>
      <c r="C9" s="278">
        <v>0</v>
      </c>
      <c r="D9" s="278">
        <v>0</v>
      </c>
      <c r="E9" s="278">
        <v>0</v>
      </c>
      <c r="F9" s="278">
        <v>0</v>
      </c>
      <c r="G9" s="278">
        <v>0</v>
      </c>
      <c r="H9" s="278">
        <v>0</v>
      </c>
      <c r="I9" s="278">
        <v>0</v>
      </c>
      <c r="J9" s="278">
        <v>0</v>
      </c>
      <c r="K9" s="278">
        <v>0</v>
      </c>
      <c r="L9" s="278">
        <v>0</v>
      </c>
      <c r="M9" s="278">
        <v>0</v>
      </c>
      <c r="N9" s="280">
        <v>0</v>
      </c>
      <c r="O9" s="205"/>
      <c r="BP9" s="74">
        <f>SUM(B9,D9:F9,I9,N9,O9,V9,AO9:AU9,AW9,AZ9:BC9,BE9:BM9)</f>
        <v>0</v>
      </c>
      <c r="BQ9" s="71" t="str">
        <f>IF(BP9-BN9=0,"OK","×")</f>
        <v>OK</v>
      </c>
    </row>
    <row r="10" spans="1:69" ht="28.5" customHeight="1">
      <c r="A10" s="209" t="s">
        <v>562</v>
      </c>
      <c r="B10" s="278">
        <v>0</v>
      </c>
      <c r="C10" s="278">
        <v>0</v>
      </c>
      <c r="D10" s="278">
        <v>1377686</v>
      </c>
      <c r="E10" s="278">
        <v>1377686</v>
      </c>
      <c r="F10" s="278">
        <v>0</v>
      </c>
      <c r="G10" s="278">
        <v>0</v>
      </c>
      <c r="H10" s="278">
        <v>0</v>
      </c>
      <c r="I10" s="278">
        <v>0</v>
      </c>
      <c r="J10" s="278">
        <v>0</v>
      </c>
      <c r="K10" s="278">
        <v>102816</v>
      </c>
      <c r="L10" s="278">
        <v>0</v>
      </c>
      <c r="M10" s="278">
        <v>0</v>
      </c>
      <c r="N10" s="280">
        <v>1480502</v>
      </c>
      <c r="O10" s="205"/>
    </row>
    <row r="11" spans="1:69" ht="28.5" customHeight="1">
      <c r="A11" s="209" t="s">
        <v>563</v>
      </c>
      <c r="B11" s="278">
        <v>0</v>
      </c>
      <c r="C11" s="278">
        <v>0</v>
      </c>
      <c r="D11" s="278">
        <v>115717</v>
      </c>
      <c r="E11" s="278">
        <v>0</v>
      </c>
      <c r="F11" s="278">
        <v>115717</v>
      </c>
      <c r="G11" s="278">
        <v>0</v>
      </c>
      <c r="H11" s="278">
        <v>128773</v>
      </c>
      <c r="I11" s="278">
        <v>0</v>
      </c>
      <c r="J11" s="278">
        <v>0</v>
      </c>
      <c r="K11" s="278">
        <v>0</v>
      </c>
      <c r="L11" s="278">
        <v>0</v>
      </c>
      <c r="M11" s="278">
        <v>0</v>
      </c>
      <c r="N11" s="280">
        <v>244490</v>
      </c>
      <c r="O11" s="205"/>
    </row>
    <row r="12" spans="1:69" ht="28.5" customHeight="1">
      <c r="A12" s="209" t="s">
        <v>552</v>
      </c>
      <c r="B12" s="278">
        <v>0</v>
      </c>
      <c r="C12" s="278">
        <v>0</v>
      </c>
      <c r="D12" s="278">
        <v>0</v>
      </c>
      <c r="E12" s="278">
        <v>0</v>
      </c>
      <c r="F12" s="278">
        <v>0</v>
      </c>
      <c r="G12" s="278">
        <v>0</v>
      </c>
      <c r="H12" s="278">
        <v>0</v>
      </c>
      <c r="I12" s="278">
        <v>0</v>
      </c>
      <c r="J12" s="278">
        <v>0</v>
      </c>
      <c r="K12" s="278">
        <v>0</v>
      </c>
      <c r="L12" s="278">
        <v>0</v>
      </c>
      <c r="M12" s="278">
        <v>0</v>
      </c>
      <c r="N12" s="280">
        <v>0</v>
      </c>
      <c r="O12" s="205"/>
    </row>
    <row r="13" spans="1:69" ht="28.5" customHeight="1">
      <c r="A13" s="209" t="s">
        <v>595</v>
      </c>
      <c r="B13" s="278">
        <v>0</v>
      </c>
      <c r="C13" s="278">
        <v>0</v>
      </c>
      <c r="D13" s="278">
        <v>20915</v>
      </c>
      <c r="E13" s="278">
        <v>0</v>
      </c>
      <c r="F13" s="278">
        <v>20915</v>
      </c>
      <c r="G13" s="278">
        <v>0</v>
      </c>
      <c r="H13" s="278">
        <v>737832</v>
      </c>
      <c r="I13" s="278">
        <v>0</v>
      </c>
      <c r="J13" s="278">
        <v>0</v>
      </c>
      <c r="K13" s="278">
        <v>0</v>
      </c>
      <c r="L13" s="278">
        <v>0</v>
      </c>
      <c r="M13" s="278">
        <v>0</v>
      </c>
      <c r="N13" s="280">
        <v>758747</v>
      </c>
      <c r="O13" s="205"/>
    </row>
    <row r="14" spans="1:69" ht="28.5" customHeight="1">
      <c r="A14" s="209" t="s">
        <v>301</v>
      </c>
      <c r="B14" s="278">
        <v>0</v>
      </c>
      <c r="C14" s="278">
        <v>0</v>
      </c>
      <c r="D14" s="278">
        <v>191188</v>
      </c>
      <c r="E14" s="278">
        <v>0</v>
      </c>
      <c r="F14" s="278">
        <v>191188</v>
      </c>
      <c r="G14" s="278">
        <v>0</v>
      </c>
      <c r="H14" s="278">
        <v>1905210</v>
      </c>
      <c r="I14" s="278">
        <v>0</v>
      </c>
      <c r="J14" s="278">
        <v>0</v>
      </c>
      <c r="K14" s="278">
        <v>0</v>
      </c>
      <c r="L14" s="278">
        <v>23844</v>
      </c>
      <c r="M14" s="278">
        <v>0</v>
      </c>
      <c r="N14" s="280">
        <v>2120242</v>
      </c>
      <c r="O14" s="205"/>
    </row>
    <row r="15" spans="1:69" ht="28.5" customHeight="1">
      <c r="A15" s="209" t="s">
        <v>553</v>
      </c>
      <c r="B15" s="278">
        <v>0</v>
      </c>
      <c r="C15" s="278">
        <v>0</v>
      </c>
      <c r="D15" s="278">
        <v>0</v>
      </c>
      <c r="E15" s="278">
        <v>0</v>
      </c>
      <c r="F15" s="278">
        <v>0</v>
      </c>
      <c r="G15" s="278">
        <v>0</v>
      </c>
      <c r="H15" s="278">
        <v>0</v>
      </c>
      <c r="I15" s="278">
        <v>0</v>
      </c>
      <c r="J15" s="278">
        <v>0</v>
      </c>
      <c r="K15" s="278">
        <v>0</v>
      </c>
      <c r="L15" s="278">
        <v>0</v>
      </c>
      <c r="M15" s="278">
        <v>0</v>
      </c>
      <c r="N15" s="280">
        <v>0</v>
      </c>
      <c r="O15" s="205"/>
    </row>
    <row r="16" spans="1:69" ht="28.5" customHeight="1">
      <c r="A16" s="209" t="s">
        <v>302</v>
      </c>
      <c r="B16" s="278">
        <v>0</v>
      </c>
      <c r="C16" s="278">
        <v>0</v>
      </c>
      <c r="D16" s="278">
        <v>0</v>
      </c>
      <c r="E16" s="278">
        <v>0</v>
      </c>
      <c r="F16" s="278">
        <v>0</v>
      </c>
      <c r="G16" s="278">
        <v>0</v>
      </c>
      <c r="H16" s="278">
        <v>0</v>
      </c>
      <c r="I16" s="278">
        <v>0</v>
      </c>
      <c r="J16" s="278">
        <v>0</v>
      </c>
      <c r="K16" s="278">
        <v>0</v>
      </c>
      <c r="L16" s="278">
        <v>0</v>
      </c>
      <c r="M16" s="278">
        <v>0</v>
      </c>
      <c r="N16" s="280">
        <v>0</v>
      </c>
      <c r="O16" s="205"/>
    </row>
    <row r="17" spans="1:16" ht="28.5" customHeight="1">
      <c r="A17" s="209" t="s">
        <v>554</v>
      </c>
      <c r="B17" s="278">
        <v>0</v>
      </c>
      <c r="C17" s="278">
        <v>0</v>
      </c>
      <c r="D17" s="278">
        <v>8653</v>
      </c>
      <c r="E17" s="278">
        <v>0</v>
      </c>
      <c r="F17" s="278">
        <v>8653</v>
      </c>
      <c r="G17" s="278">
        <v>0</v>
      </c>
      <c r="H17" s="278">
        <v>1176075</v>
      </c>
      <c r="I17" s="278">
        <v>0</v>
      </c>
      <c r="J17" s="278">
        <v>0</v>
      </c>
      <c r="K17" s="278">
        <v>0</v>
      </c>
      <c r="L17" s="278">
        <v>10383</v>
      </c>
      <c r="M17" s="278">
        <v>0</v>
      </c>
      <c r="N17" s="280">
        <v>1195111</v>
      </c>
      <c r="O17" s="205"/>
    </row>
    <row r="18" spans="1:16" ht="28.5" customHeight="1">
      <c r="A18" s="209" t="s">
        <v>303</v>
      </c>
      <c r="B18" s="278">
        <v>0</v>
      </c>
      <c r="C18" s="278">
        <v>0</v>
      </c>
      <c r="D18" s="278">
        <v>1617467</v>
      </c>
      <c r="E18" s="278">
        <v>1552048</v>
      </c>
      <c r="F18" s="278">
        <v>65419</v>
      </c>
      <c r="G18" s="278">
        <v>0</v>
      </c>
      <c r="H18" s="278">
        <v>85717</v>
      </c>
      <c r="I18" s="278">
        <v>0</v>
      </c>
      <c r="J18" s="278">
        <v>0</v>
      </c>
      <c r="K18" s="278">
        <v>0</v>
      </c>
      <c r="L18" s="278">
        <v>0</v>
      </c>
      <c r="M18" s="278">
        <v>0</v>
      </c>
      <c r="N18" s="280">
        <v>1703184</v>
      </c>
      <c r="O18" s="205"/>
    </row>
    <row r="19" spans="1:16" ht="28.5" customHeight="1">
      <c r="A19" s="209" t="s">
        <v>555</v>
      </c>
      <c r="B19" s="278">
        <v>0</v>
      </c>
      <c r="C19" s="278">
        <v>0</v>
      </c>
      <c r="D19" s="278">
        <v>92022</v>
      </c>
      <c r="E19" s="278">
        <v>92022</v>
      </c>
      <c r="F19" s="278">
        <v>0</v>
      </c>
      <c r="G19" s="278">
        <v>0</v>
      </c>
      <c r="H19" s="278">
        <v>48999</v>
      </c>
      <c r="I19" s="278">
        <v>0</v>
      </c>
      <c r="J19" s="278">
        <v>0</v>
      </c>
      <c r="K19" s="278">
        <v>0</v>
      </c>
      <c r="L19" s="278">
        <v>0</v>
      </c>
      <c r="M19" s="278">
        <v>0</v>
      </c>
      <c r="N19" s="280">
        <v>141021</v>
      </c>
      <c r="O19" s="205"/>
    </row>
    <row r="20" spans="1:16" ht="28.5" customHeight="1">
      <c r="A20" s="209" t="s">
        <v>304</v>
      </c>
      <c r="B20" s="278">
        <v>0</v>
      </c>
      <c r="C20" s="278">
        <v>0</v>
      </c>
      <c r="D20" s="278">
        <v>1280414</v>
      </c>
      <c r="E20" s="278">
        <v>1280414</v>
      </c>
      <c r="F20" s="278">
        <v>0</v>
      </c>
      <c r="G20" s="278">
        <v>0</v>
      </c>
      <c r="H20" s="278">
        <v>0</v>
      </c>
      <c r="I20" s="278">
        <v>0</v>
      </c>
      <c r="J20" s="278">
        <v>0</v>
      </c>
      <c r="K20" s="278">
        <v>192681</v>
      </c>
      <c r="L20" s="278">
        <v>20100</v>
      </c>
      <c r="M20" s="278">
        <v>0</v>
      </c>
      <c r="N20" s="280">
        <v>1493195</v>
      </c>
      <c r="O20" s="205"/>
    </row>
    <row r="21" spans="1:16" ht="28.5" customHeight="1">
      <c r="A21" s="209" t="s">
        <v>305</v>
      </c>
      <c r="B21" s="278">
        <v>0</v>
      </c>
      <c r="C21" s="278">
        <v>0</v>
      </c>
      <c r="D21" s="278">
        <v>0</v>
      </c>
      <c r="E21" s="278">
        <v>0</v>
      </c>
      <c r="F21" s="278">
        <v>0</v>
      </c>
      <c r="G21" s="278">
        <v>0</v>
      </c>
      <c r="H21" s="278">
        <v>0</v>
      </c>
      <c r="I21" s="278">
        <v>0</v>
      </c>
      <c r="J21" s="278">
        <v>0</v>
      </c>
      <c r="K21" s="278">
        <v>0</v>
      </c>
      <c r="L21" s="278">
        <v>0</v>
      </c>
      <c r="M21" s="278">
        <v>0</v>
      </c>
      <c r="N21" s="280">
        <v>0</v>
      </c>
      <c r="O21" s="205"/>
    </row>
    <row r="22" spans="1:16" ht="28.5" customHeight="1">
      <c r="A22" s="209" t="s">
        <v>306</v>
      </c>
      <c r="B22" s="278">
        <v>0</v>
      </c>
      <c r="C22" s="278">
        <v>0</v>
      </c>
      <c r="D22" s="278">
        <v>0</v>
      </c>
      <c r="E22" s="278">
        <v>0</v>
      </c>
      <c r="F22" s="278">
        <v>0</v>
      </c>
      <c r="G22" s="278">
        <v>0</v>
      </c>
      <c r="H22" s="278">
        <v>0</v>
      </c>
      <c r="I22" s="278">
        <v>0</v>
      </c>
      <c r="J22" s="278">
        <v>0</v>
      </c>
      <c r="K22" s="278">
        <v>0</v>
      </c>
      <c r="L22" s="278">
        <v>0</v>
      </c>
      <c r="M22" s="278">
        <v>0</v>
      </c>
      <c r="N22" s="280">
        <v>0</v>
      </c>
      <c r="O22" s="205"/>
    </row>
    <row r="23" spans="1:16" ht="28.5" customHeight="1">
      <c r="A23" s="209" t="s">
        <v>307</v>
      </c>
      <c r="B23" s="278">
        <v>0</v>
      </c>
      <c r="C23" s="278">
        <v>0</v>
      </c>
      <c r="D23" s="278">
        <v>0</v>
      </c>
      <c r="E23" s="278">
        <v>0</v>
      </c>
      <c r="F23" s="278">
        <v>0</v>
      </c>
      <c r="G23" s="278">
        <v>0</v>
      </c>
      <c r="H23" s="278">
        <v>450387</v>
      </c>
      <c r="I23" s="278">
        <v>0</v>
      </c>
      <c r="J23" s="278">
        <v>0</v>
      </c>
      <c r="K23" s="278">
        <v>0</v>
      </c>
      <c r="L23" s="278">
        <v>0</v>
      </c>
      <c r="M23" s="278">
        <v>0</v>
      </c>
      <c r="N23" s="280">
        <v>450387</v>
      </c>
      <c r="O23" s="205"/>
    </row>
    <row r="24" spans="1:16" ht="28.5" customHeight="1">
      <c r="A24" s="209" t="s">
        <v>308</v>
      </c>
      <c r="B24" s="278">
        <v>0</v>
      </c>
      <c r="C24" s="278">
        <v>0</v>
      </c>
      <c r="D24" s="278">
        <v>0</v>
      </c>
      <c r="E24" s="278">
        <v>0</v>
      </c>
      <c r="F24" s="278">
        <v>0</v>
      </c>
      <c r="G24" s="278">
        <v>0</v>
      </c>
      <c r="H24" s="278">
        <v>0</v>
      </c>
      <c r="I24" s="278">
        <v>0</v>
      </c>
      <c r="J24" s="278">
        <v>0</v>
      </c>
      <c r="K24" s="278">
        <v>0</v>
      </c>
      <c r="L24" s="278">
        <v>0</v>
      </c>
      <c r="M24" s="278">
        <v>8561</v>
      </c>
      <c r="N24" s="280">
        <v>8561</v>
      </c>
      <c r="O24" s="205"/>
      <c r="P24" s="74"/>
    </row>
    <row r="25" spans="1:16" ht="28.5" customHeight="1">
      <c r="A25" s="209" t="s">
        <v>556</v>
      </c>
      <c r="B25" s="278">
        <v>0</v>
      </c>
      <c r="C25" s="278">
        <v>40138</v>
      </c>
      <c r="D25" s="278">
        <v>758725</v>
      </c>
      <c r="E25" s="278">
        <v>467410</v>
      </c>
      <c r="F25" s="278">
        <v>291315</v>
      </c>
      <c r="G25" s="278">
        <v>0</v>
      </c>
      <c r="H25" s="278">
        <v>301118</v>
      </c>
      <c r="I25" s="278">
        <v>0</v>
      </c>
      <c r="J25" s="278">
        <v>0</v>
      </c>
      <c r="K25" s="278">
        <v>93295</v>
      </c>
      <c r="L25" s="278">
        <v>0</v>
      </c>
      <c r="M25" s="278">
        <v>0</v>
      </c>
      <c r="N25" s="280">
        <v>1193276</v>
      </c>
      <c r="O25" s="205"/>
      <c r="P25" s="74"/>
    </row>
    <row r="26" spans="1:16" ht="28.5" customHeight="1">
      <c r="A26" s="209" t="s">
        <v>558</v>
      </c>
      <c r="B26" s="278">
        <v>0</v>
      </c>
      <c r="C26" s="278">
        <v>0</v>
      </c>
      <c r="D26" s="278">
        <v>143881</v>
      </c>
      <c r="E26" s="278">
        <v>143881</v>
      </c>
      <c r="F26" s="278">
        <v>0</v>
      </c>
      <c r="G26" s="278">
        <v>0</v>
      </c>
      <c r="H26" s="278">
        <v>0</v>
      </c>
      <c r="I26" s="278">
        <v>0</v>
      </c>
      <c r="J26" s="278">
        <v>0</v>
      </c>
      <c r="K26" s="278">
        <v>28776</v>
      </c>
      <c r="L26" s="278">
        <v>0</v>
      </c>
      <c r="M26" s="278">
        <v>0</v>
      </c>
      <c r="N26" s="280">
        <v>172657</v>
      </c>
      <c r="O26" s="205"/>
      <c r="P26" s="74"/>
    </row>
    <row r="27" spans="1:16" ht="28.5" customHeight="1">
      <c r="A27" s="209" t="s">
        <v>557</v>
      </c>
      <c r="B27" s="278">
        <v>106464</v>
      </c>
      <c r="C27" s="278">
        <v>253411</v>
      </c>
      <c r="D27" s="278">
        <v>2093006</v>
      </c>
      <c r="E27" s="278">
        <v>2093006</v>
      </c>
      <c r="F27" s="278">
        <v>0</v>
      </c>
      <c r="G27" s="278">
        <v>0</v>
      </c>
      <c r="H27" s="278">
        <v>63029</v>
      </c>
      <c r="I27" s="278">
        <v>0</v>
      </c>
      <c r="J27" s="278">
        <v>0</v>
      </c>
      <c r="K27" s="278">
        <v>0</v>
      </c>
      <c r="L27" s="278">
        <v>0</v>
      </c>
      <c r="M27" s="278">
        <v>0</v>
      </c>
      <c r="N27" s="280">
        <v>2515910</v>
      </c>
      <c r="O27" s="205"/>
      <c r="P27" s="74"/>
    </row>
    <row r="28" spans="1:16" ht="28.5" customHeight="1">
      <c r="A28" s="209" t="s">
        <v>309</v>
      </c>
      <c r="B28" s="278">
        <v>2714717</v>
      </c>
      <c r="C28" s="278">
        <v>231000</v>
      </c>
      <c r="D28" s="278">
        <v>0</v>
      </c>
      <c r="E28" s="278">
        <v>0</v>
      </c>
      <c r="F28" s="278">
        <v>0</v>
      </c>
      <c r="G28" s="278">
        <v>0</v>
      </c>
      <c r="H28" s="278">
        <v>32200</v>
      </c>
      <c r="I28" s="278">
        <v>0</v>
      </c>
      <c r="J28" s="278">
        <v>0</v>
      </c>
      <c r="K28" s="278">
        <v>2969136</v>
      </c>
      <c r="L28" s="278">
        <v>0</v>
      </c>
      <c r="M28" s="278">
        <v>0</v>
      </c>
      <c r="N28" s="280">
        <v>6132830</v>
      </c>
      <c r="O28" s="205"/>
      <c r="P28" s="74"/>
    </row>
    <row r="29" spans="1:16" ht="28.5" customHeight="1">
      <c r="A29" s="209" t="s">
        <v>559</v>
      </c>
      <c r="B29" s="278">
        <v>0</v>
      </c>
      <c r="C29" s="278">
        <v>0</v>
      </c>
      <c r="D29" s="278">
        <v>0</v>
      </c>
      <c r="E29" s="278">
        <v>0</v>
      </c>
      <c r="F29" s="278">
        <v>0</v>
      </c>
      <c r="G29" s="278">
        <v>0</v>
      </c>
      <c r="H29" s="278">
        <v>0</v>
      </c>
      <c r="I29" s="278">
        <v>0</v>
      </c>
      <c r="J29" s="278">
        <v>0</v>
      </c>
      <c r="K29" s="278">
        <v>0</v>
      </c>
      <c r="L29" s="278">
        <v>0</v>
      </c>
      <c r="M29" s="278">
        <v>0</v>
      </c>
      <c r="N29" s="280">
        <v>0</v>
      </c>
      <c r="O29" s="205"/>
    </row>
    <row r="30" spans="1:16" ht="28.5" customHeight="1" thickBot="1">
      <c r="A30" s="210" t="s">
        <v>560</v>
      </c>
      <c r="B30" s="278">
        <v>0</v>
      </c>
      <c r="C30" s="278">
        <v>0</v>
      </c>
      <c r="D30" s="278">
        <v>0</v>
      </c>
      <c r="E30" s="278">
        <v>0</v>
      </c>
      <c r="F30" s="278">
        <v>0</v>
      </c>
      <c r="G30" s="278">
        <v>0</v>
      </c>
      <c r="H30" s="278">
        <v>0</v>
      </c>
      <c r="I30" s="278">
        <v>0</v>
      </c>
      <c r="J30" s="278">
        <v>0</v>
      </c>
      <c r="K30" s="278">
        <v>0</v>
      </c>
      <c r="L30" s="278">
        <v>0</v>
      </c>
      <c r="M30" s="278">
        <v>0</v>
      </c>
      <c r="N30" s="280">
        <v>0</v>
      </c>
      <c r="O30" s="205"/>
    </row>
    <row r="31" spans="1:16" ht="28.5" customHeight="1" thickBot="1">
      <c r="A31" s="211" t="s">
        <v>310</v>
      </c>
      <c r="B31" s="281">
        <v>2821181</v>
      </c>
      <c r="C31" s="282">
        <v>831649</v>
      </c>
      <c r="D31" s="282">
        <v>9018533</v>
      </c>
      <c r="E31" s="282">
        <v>8325326</v>
      </c>
      <c r="F31" s="282">
        <v>693207</v>
      </c>
      <c r="G31" s="282">
        <v>0</v>
      </c>
      <c r="H31" s="282">
        <v>4929340</v>
      </c>
      <c r="I31" s="282">
        <v>0</v>
      </c>
      <c r="J31" s="282">
        <v>0</v>
      </c>
      <c r="K31" s="282">
        <v>3386704</v>
      </c>
      <c r="L31" s="282">
        <v>187351</v>
      </c>
      <c r="M31" s="282">
        <v>8561</v>
      </c>
      <c r="N31" s="283">
        <v>21369096</v>
      </c>
      <c r="O31" s="205"/>
    </row>
    <row r="32" spans="1:16">
      <c r="A32" s="73"/>
    </row>
    <row r="33" spans="1:32">
      <c r="A33" s="73"/>
    </row>
    <row r="34" spans="1:32">
      <c r="A34" s="73"/>
    </row>
    <row r="35" spans="1:32">
      <c r="A35" s="73"/>
    </row>
    <row r="40" spans="1:32">
      <c r="B40" s="82"/>
      <c r="C40" s="82"/>
      <c r="D40" s="82"/>
      <c r="E40" s="82"/>
      <c r="F40" s="83"/>
      <c r="G40" s="82"/>
      <c r="H40" s="82"/>
      <c r="I40" s="82"/>
      <c r="J40" s="82"/>
      <c r="K40" s="82"/>
      <c r="L40" s="82"/>
      <c r="M40" s="84"/>
    </row>
    <row r="48" spans="1:32">
      <c r="AF48" s="336"/>
    </row>
    <row r="49" spans="32:32">
      <c r="AF49" s="336"/>
    </row>
    <row r="50" spans="32:32">
      <c r="AF50" s="336"/>
    </row>
  </sheetData>
  <mergeCells count="16">
    <mergeCell ref="A1:M1"/>
    <mergeCell ref="A4:A7"/>
    <mergeCell ref="B4:B7"/>
    <mergeCell ref="D4:D7"/>
    <mergeCell ref="M4:M7"/>
    <mergeCell ref="M3:N3"/>
    <mergeCell ref="N4:N7"/>
    <mergeCell ref="E5:E7"/>
    <mergeCell ref="F5:F7"/>
    <mergeCell ref="G5:G7"/>
    <mergeCell ref="H4:H7"/>
    <mergeCell ref="I4:I7"/>
    <mergeCell ref="J4:J7"/>
    <mergeCell ref="K4:K7"/>
    <mergeCell ref="L4:L7"/>
    <mergeCell ref="C4:C7"/>
  </mergeCells>
  <phoneticPr fontId="18"/>
  <pageMargins left="0.6692913385826772" right="0.6692913385826772" top="0.59055118110236227" bottom="0.59055118110236227" header="0" footer="0"/>
  <pageSetup paperSize="9" scale="7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0"/>
    <pageSetUpPr autoPageBreaks="0" fitToPage="1"/>
  </sheetPr>
  <dimension ref="A1:WWV80"/>
  <sheetViews>
    <sheetView workbookViewId="0"/>
  </sheetViews>
  <sheetFormatPr defaultColWidth="0" defaultRowHeight="12" customHeight="1" zeroHeight="1"/>
  <cols>
    <col min="1" max="3" width="1.6640625" style="85" customWidth="1"/>
    <col min="4" max="4" width="2" style="85" customWidth="1"/>
    <col min="5" max="6" width="1.6640625" style="85" customWidth="1"/>
    <col min="7" max="7" width="2.1640625" style="85" customWidth="1"/>
    <col min="8" max="11" width="1.83203125" style="85" customWidth="1"/>
    <col min="12" max="12" width="2.25" style="85" customWidth="1"/>
    <col min="13" max="19" width="1.83203125" style="85" customWidth="1"/>
    <col min="20" max="22" width="2" style="85" customWidth="1"/>
    <col min="23" max="23" width="2" style="86" customWidth="1"/>
    <col min="24" max="24" width="2.75" style="86" customWidth="1"/>
    <col min="25" max="26" width="2.6640625" style="85" customWidth="1"/>
    <col min="27" max="27" width="15.6640625" style="85" customWidth="1"/>
    <col min="28" max="28" width="15.25" style="85" customWidth="1"/>
    <col min="29" max="29" width="14.5" style="85" customWidth="1"/>
    <col min="30" max="32" width="15.25" style="85" customWidth="1"/>
    <col min="33" max="33" width="15.6640625" style="85" customWidth="1"/>
    <col min="34" max="34" width="15.25" style="85" customWidth="1"/>
    <col min="35" max="36" width="16" style="85" customWidth="1"/>
    <col min="37" max="37" width="15.5" style="85" customWidth="1"/>
    <col min="38" max="38" width="15.33203125" style="85" customWidth="1"/>
    <col min="39" max="39" width="16.1640625" style="85" customWidth="1"/>
    <col min="40" max="40" width="1.6640625" style="85" customWidth="1"/>
    <col min="41" max="47" width="1.6640625" style="85" hidden="1" customWidth="1"/>
    <col min="48" max="256" width="2.25" style="85" hidden="1"/>
    <col min="257" max="259" width="1.6640625" style="85" customWidth="1"/>
    <col min="260" max="260" width="2" style="85" customWidth="1"/>
    <col min="261" max="262" width="1.6640625" style="85" customWidth="1"/>
    <col min="263" max="263" width="2.1640625" style="85" customWidth="1"/>
    <col min="264" max="267" width="1.83203125" style="85" customWidth="1"/>
    <col min="268" max="268" width="2.25" style="85" customWidth="1"/>
    <col min="269" max="275" width="1.83203125" style="85" customWidth="1"/>
    <col min="276" max="279" width="2" style="85" customWidth="1"/>
    <col min="280" max="280" width="2.75" style="85" customWidth="1"/>
    <col min="281" max="282" width="2.6640625" style="85" customWidth="1"/>
    <col min="283" max="283" width="15.6640625" style="85" customWidth="1"/>
    <col min="284" max="284" width="15.25" style="85" customWidth="1"/>
    <col min="285" max="285" width="14.5" style="85" customWidth="1"/>
    <col min="286" max="288" width="15.25" style="85" customWidth="1"/>
    <col min="289" max="289" width="15.6640625" style="85" customWidth="1"/>
    <col min="290" max="290" width="15.25" style="85" customWidth="1"/>
    <col min="291" max="292" width="16" style="85" customWidth="1"/>
    <col min="293" max="293" width="15.5" style="85" customWidth="1"/>
    <col min="294" max="294" width="15.33203125" style="85" customWidth="1"/>
    <col min="295" max="295" width="16.1640625" style="85" customWidth="1"/>
    <col min="296" max="296" width="1.6640625" style="85" customWidth="1"/>
    <col min="297" max="303" width="2.25" style="85" hidden="1" customWidth="1"/>
    <col min="304" max="512" width="2.25" style="85" hidden="1"/>
    <col min="513" max="515" width="1.6640625" style="85" customWidth="1"/>
    <col min="516" max="516" width="2" style="85" customWidth="1"/>
    <col min="517" max="518" width="1.6640625" style="85" customWidth="1"/>
    <col min="519" max="519" width="2.1640625" style="85" customWidth="1"/>
    <col min="520" max="523" width="1.83203125" style="85" customWidth="1"/>
    <col min="524" max="524" width="2.25" style="85" customWidth="1"/>
    <col min="525" max="531" width="1.83203125" style="85" customWidth="1"/>
    <col min="532" max="535" width="2" style="85" customWidth="1"/>
    <col min="536" max="536" width="2.75" style="85" customWidth="1"/>
    <col min="537" max="538" width="2.6640625" style="85" customWidth="1"/>
    <col min="539" max="539" width="15.6640625" style="85" customWidth="1"/>
    <col min="540" max="540" width="15.25" style="85" customWidth="1"/>
    <col min="541" max="541" width="14.5" style="85" customWidth="1"/>
    <col min="542" max="544" width="15.25" style="85" customWidth="1"/>
    <col min="545" max="545" width="15.6640625" style="85" customWidth="1"/>
    <col min="546" max="546" width="15.25" style="85" customWidth="1"/>
    <col min="547" max="548" width="16" style="85" customWidth="1"/>
    <col min="549" max="549" width="15.5" style="85" customWidth="1"/>
    <col min="550" max="550" width="15.33203125" style="85" customWidth="1"/>
    <col min="551" max="551" width="16.1640625" style="85" customWidth="1"/>
    <col min="552" max="552" width="1.6640625" style="85" customWidth="1"/>
    <col min="553" max="559" width="2.25" style="85" hidden="1" customWidth="1"/>
    <col min="560" max="768" width="2.25" style="85" hidden="1"/>
    <col min="769" max="771" width="1.6640625" style="85" customWidth="1"/>
    <col min="772" max="772" width="2" style="85" customWidth="1"/>
    <col min="773" max="774" width="1.6640625" style="85" customWidth="1"/>
    <col min="775" max="775" width="2.1640625" style="85" customWidth="1"/>
    <col min="776" max="779" width="1.83203125" style="85" customWidth="1"/>
    <col min="780" max="780" width="2.25" style="85" customWidth="1"/>
    <col min="781" max="787" width="1.83203125" style="85" customWidth="1"/>
    <col min="788" max="791" width="2" style="85" customWidth="1"/>
    <col min="792" max="792" width="2.75" style="85" customWidth="1"/>
    <col min="793" max="794" width="2.6640625" style="85" customWidth="1"/>
    <col min="795" max="795" width="15.6640625" style="85" customWidth="1"/>
    <col min="796" max="796" width="15.25" style="85" customWidth="1"/>
    <col min="797" max="797" width="14.5" style="85" customWidth="1"/>
    <col min="798" max="800" width="15.25" style="85" customWidth="1"/>
    <col min="801" max="801" width="15.6640625" style="85" customWidth="1"/>
    <col min="802" max="802" width="15.25" style="85" customWidth="1"/>
    <col min="803" max="804" width="16" style="85" customWidth="1"/>
    <col min="805" max="805" width="15.5" style="85" customWidth="1"/>
    <col min="806" max="806" width="15.33203125" style="85" customWidth="1"/>
    <col min="807" max="807" width="16.1640625" style="85" customWidth="1"/>
    <col min="808" max="808" width="1.6640625" style="85" customWidth="1"/>
    <col min="809" max="815" width="2.25" style="85" hidden="1" customWidth="1"/>
    <col min="816" max="1024" width="2.25" style="85" hidden="1"/>
    <col min="1025" max="1027" width="1.6640625" style="85" customWidth="1"/>
    <col min="1028" max="1028" width="2" style="85" customWidth="1"/>
    <col min="1029" max="1030" width="1.6640625" style="85" customWidth="1"/>
    <col min="1031" max="1031" width="2.1640625" style="85" customWidth="1"/>
    <col min="1032" max="1035" width="1.83203125" style="85" customWidth="1"/>
    <col min="1036" max="1036" width="2.25" style="85" customWidth="1"/>
    <col min="1037" max="1043" width="1.83203125" style="85" customWidth="1"/>
    <col min="1044" max="1047" width="2" style="85" customWidth="1"/>
    <col min="1048" max="1048" width="2.75" style="85" customWidth="1"/>
    <col min="1049" max="1050" width="2.6640625" style="85" customWidth="1"/>
    <col min="1051" max="1051" width="15.6640625" style="85" customWidth="1"/>
    <col min="1052" max="1052" width="15.25" style="85" customWidth="1"/>
    <col min="1053" max="1053" width="14.5" style="85" customWidth="1"/>
    <col min="1054" max="1056" width="15.25" style="85" customWidth="1"/>
    <col min="1057" max="1057" width="15.6640625" style="85" customWidth="1"/>
    <col min="1058" max="1058" width="15.25" style="85" customWidth="1"/>
    <col min="1059" max="1060" width="16" style="85" customWidth="1"/>
    <col min="1061" max="1061" width="15.5" style="85" customWidth="1"/>
    <col min="1062" max="1062" width="15.33203125" style="85" customWidth="1"/>
    <col min="1063" max="1063" width="16.1640625" style="85" customWidth="1"/>
    <col min="1064" max="1064" width="1.6640625" style="85" customWidth="1"/>
    <col min="1065" max="1071" width="2.25" style="85" hidden="1" customWidth="1"/>
    <col min="1072" max="1280" width="2.25" style="85" hidden="1"/>
    <col min="1281" max="1283" width="1.6640625" style="85" customWidth="1"/>
    <col min="1284" max="1284" width="2" style="85" customWidth="1"/>
    <col min="1285" max="1286" width="1.6640625" style="85" customWidth="1"/>
    <col min="1287" max="1287" width="2.1640625" style="85" customWidth="1"/>
    <col min="1288" max="1291" width="1.83203125" style="85" customWidth="1"/>
    <col min="1292" max="1292" width="2.25" style="85" customWidth="1"/>
    <col min="1293" max="1299" width="1.83203125" style="85" customWidth="1"/>
    <col min="1300" max="1303" width="2" style="85" customWidth="1"/>
    <col min="1304" max="1304" width="2.75" style="85" customWidth="1"/>
    <col min="1305" max="1306" width="2.6640625" style="85" customWidth="1"/>
    <col min="1307" max="1307" width="15.6640625" style="85" customWidth="1"/>
    <col min="1308" max="1308" width="15.25" style="85" customWidth="1"/>
    <col min="1309" max="1309" width="14.5" style="85" customWidth="1"/>
    <col min="1310" max="1312" width="15.25" style="85" customWidth="1"/>
    <col min="1313" max="1313" width="15.6640625" style="85" customWidth="1"/>
    <col min="1314" max="1314" width="15.25" style="85" customWidth="1"/>
    <col min="1315" max="1316" width="16" style="85" customWidth="1"/>
    <col min="1317" max="1317" width="15.5" style="85" customWidth="1"/>
    <col min="1318" max="1318" width="15.33203125" style="85" customWidth="1"/>
    <col min="1319" max="1319" width="16.1640625" style="85" customWidth="1"/>
    <col min="1320" max="1320" width="1.6640625" style="85" customWidth="1"/>
    <col min="1321" max="1327" width="2.25" style="85" hidden="1" customWidth="1"/>
    <col min="1328" max="1536" width="2.25" style="85" hidden="1"/>
    <col min="1537" max="1539" width="1.6640625" style="85" customWidth="1"/>
    <col min="1540" max="1540" width="2" style="85" customWidth="1"/>
    <col min="1541" max="1542" width="1.6640625" style="85" customWidth="1"/>
    <col min="1543" max="1543" width="2.1640625" style="85" customWidth="1"/>
    <col min="1544" max="1547" width="1.83203125" style="85" customWidth="1"/>
    <col min="1548" max="1548" width="2.25" style="85" customWidth="1"/>
    <col min="1549" max="1555" width="1.83203125" style="85" customWidth="1"/>
    <col min="1556" max="1559" width="2" style="85" customWidth="1"/>
    <col min="1560" max="1560" width="2.75" style="85" customWidth="1"/>
    <col min="1561" max="1562" width="2.6640625" style="85" customWidth="1"/>
    <col min="1563" max="1563" width="15.6640625" style="85" customWidth="1"/>
    <col min="1564" max="1564" width="15.25" style="85" customWidth="1"/>
    <col min="1565" max="1565" width="14.5" style="85" customWidth="1"/>
    <col min="1566" max="1568" width="15.25" style="85" customWidth="1"/>
    <col min="1569" max="1569" width="15.6640625" style="85" customWidth="1"/>
    <col min="1570" max="1570" width="15.25" style="85" customWidth="1"/>
    <col min="1571" max="1572" width="16" style="85" customWidth="1"/>
    <col min="1573" max="1573" width="15.5" style="85" customWidth="1"/>
    <col min="1574" max="1574" width="15.33203125" style="85" customWidth="1"/>
    <col min="1575" max="1575" width="16.1640625" style="85" customWidth="1"/>
    <col min="1576" max="1576" width="1.6640625" style="85" customWidth="1"/>
    <col min="1577" max="1583" width="2.25" style="85" hidden="1" customWidth="1"/>
    <col min="1584" max="1792" width="2.25" style="85" hidden="1"/>
    <col min="1793" max="1795" width="1.6640625" style="85" customWidth="1"/>
    <col min="1796" max="1796" width="2" style="85" customWidth="1"/>
    <col min="1797" max="1798" width="1.6640625" style="85" customWidth="1"/>
    <col min="1799" max="1799" width="2.1640625" style="85" customWidth="1"/>
    <col min="1800" max="1803" width="1.83203125" style="85" customWidth="1"/>
    <col min="1804" max="1804" width="2.25" style="85" customWidth="1"/>
    <col min="1805" max="1811" width="1.83203125" style="85" customWidth="1"/>
    <col min="1812" max="1815" width="2" style="85" customWidth="1"/>
    <col min="1816" max="1816" width="2.75" style="85" customWidth="1"/>
    <col min="1817" max="1818" width="2.6640625" style="85" customWidth="1"/>
    <col min="1819" max="1819" width="15.6640625" style="85" customWidth="1"/>
    <col min="1820" max="1820" width="15.25" style="85" customWidth="1"/>
    <col min="1821" max="1821" width="14.5" style="85" customWidth="1"/>
    <col min="1822" max="1824" width="15.25" style="85" customWidth="1"/>
    <col min="1825" max="1825" width="15.6640625" style="85" customWidth="1"/>
    <col min="1826" max="1826" width="15.25" style="85" customWidth="1"/>
    <col min="1827" max="1828" width="16" style="85" customWidth="1"/>
    <col min="1829" max="1829" width="15.5" style="85" customWidth="1"/>
    <col min="1830" max="1830" width="15.33203125" style="85" customWidth="1"/>
    <col min="1831" max="1831" width="16.1640625" style="85" customWidth="1"/>
    <col min="1832" max="1832" width="1.6640625" style="85" customWidth="1"/>
    <col min="1833" max="1839" width="2.25" style="85" hidden="1" customWidth="1"/>
    <col min="1840" max="2048" width="2.25" style="85" hidden="1"/>
    <col min="2049" max="2051" width="1.6640625" style="85" customWidth="1"/>
    <col min="2052" max="2052" width="2" style="85" customWidth="1"/>
    <col min="2053" max="2054" width="1.6640625" style="85" customWidth="1"/>
    <col min="2055" max="2055" width="2.1640625" style="85" customWidth="1"/>
    <col min="2056" max="2059" width="1.83203125" style="85" customWidth="1"/>
    <col min="2060" max="2060" width="2.25" style="85" customWidth="1"/>
    <col min="2061" max="2067" width="1.83203125" style="85" customWidth="1"/>
    <col min="2068" max="2071" width="2" style="85" customWidth="1"/>
    <col min="2072" max="2072" width="2.75" style="85" customWidth="1"/>
    <col min="2073" max="2074" width="2.6640625" style="85" customWidth="1"/>
    <col min="2075" max="2075" width="15.6640625" style="85" customWidth="1"/>
    <col min="2076" max="2076" width="15.25" style="85" customWidth="1"/>
    <col min="2077" max="2077" width="14.5" style="85" customWidth="1"/>
    <col min="2078" max="2080" width="15.25" style="85" customWidth="1"/>
    <col min="2081" max="2081" width="15.6640625" style="85" customWidth="1"/>
    <col min="2082" max="2082" width="15.25" style="85" customWidth="1"/>
    <col min="2083" max="2084" width="16" style="85" customWidth="1"/>
    <col min="2085" max="2085" width="15.5" style="85" customWidth="1"/>
    <col min="2086" max="2086" width="15.33203125" style="85" customWidth="1"/>
    <col min="2087" max="2087" width="16.1640625" style="85" customWidth="1"/>
    <col min="2088" max="2088" width="1.6640625" style="85" customWidth="1"/>
    <col min="2089" max="2095" width="2.25" style="85" hidden="1" customWidth="1"/>
    <col min="2096" max="2304" width="2.25" style="85" hidden="1"/>
    <col min="2305" max="2307" width="1.6640625" style="85" customWidth="1"/>
    <col min="2308" max="2308" width="2" style="85" customWidth="1"/>
    <col min="2309" max="2310" width="1.6640625" style="85" customWidth="1"/>
    <col min="2311" max="2311" width="2.1640625" style="85" customWidth="1"/>
    <col min="2312" max="2315" width="1.83203125" style="85" customWidth="1"/>
    <col min="2316" max="2316" width="2.25" style="85" customWidth="1"/>
    <col min="2317" max="2323" width="1.83203125" style="85" customWidth="1"/>
    <col min="2324" max="2327" width="2" style="85" customWidth="1"/>
    <col min="2328" max="2328" width="2.75" style="85" customWidth="1"/>
    <col min="2329" max="2330" width="2.6640625" style="85" customWidth="1"/>
    <col min="2331" max="2331" width="15.6640625" style="85" customWidth="1"/>
    <col min="2332" max="2332" width="15.25" style="85" customWidth="1"/>
    <col min="2333" max="2333" width="14.5" style="85" customWidth="1"/>
    <col min="2334" max="2336" width="15.25" style="85" customWidth="1"/>
    <col min="2337" max="2337" width="15.6640625" style="85" customWidth="1"/>
    <col min="2338" max="2338" width="15.25" style="85" customWidth="1"/>
    <col min="2339" max="2340" width="16" style="85" customWidth="1"/>
    <col min="2341" max="2341" width="15.5" style="85" customWidth="1"/>
    <col min="2342" max="2342" width="15.33203125" style="85" customWidth="1"/>
    <col min="2343" max="2343" width="16.1640625" style="85" customWidth="1"/>
    <col min="2344" max="2344" width="1.6640625" style="85" customWidth="1"/>
    <col min="2345" max="2351" width="2.25" style="85" hidden="1" customWidth="1"/>
    <col min="2352" max="2560" width="2.25" style="85" hidden="1"/>
    <col min="2561" max="2563" width="1.6640625" style="85" customWidth="1"/>
    <col min="2564" max="2564" width="2" style="85" customWidth="1"/>
    <col min="2565" max="2566" width="1.6640625" style="85" customWidth="1"/>
    <col min="2567" max="2567" width="2.1640625" style="85" customWidth="1"/>
    <col min="2568" max="2571" width="1.83203125" style="85" customWidth="1"/>
    <col min="2572" max="2572" width="2.25" style="85" customWidth="1"/>
    <col min="2573" max="2579" width="1.83203125" style="85" customWidth="1"/>
    <col min="2580" max="2583" width="2" style="85" customWidth="1"/>
    <col min="2584" max="2584" width="2.75" style="85" customWidth="1"/>
    <col min="2585" max="2586" width="2.6640625" style="85" customWidth="1"/>
    <col min="2587" max="2587" width="15.6640625" style="85" customWidth="1"/>
    <col min="2588" max="2588" width="15.25" style="85" customWidth="1"/>
    <col min="2589" max="2589" width="14.5" style="85" customWidth="1"/>
    <col min="2590" max="2592" width="15.25" style="85" customWidth="1"/>
    <col min="2593" max="2593" width="15.6640625" style="85" customWidth="1"/>
    <col min="2594" max="2594" width="15.25" style="85" customWidth="1"/>
    <col min="2595" max="2596" width="16" style="85" customWidth="1"/>
    <col min="2597" max="2597" width="15.5" style="85" customWidth="1"/>
    <col min="2598" max="2598" width="15.33203125" style="85" customWidth="1"/>
    <col min="2599" max="2599" width="16.1640625" style="85" customWidth="1"/>
    <col min="2600" max="2600" width="1.6640625" style="85" customWidth="1"/>
    <col min="2601" max="2607" width="2.25" style="85" hidden="1" customWidth="1"/>
    <col min="2608" max="2816" width="2.25" style="85" hidden="1"/>
    <col min="2817" max="2819" width="1.6640625" style="85" customWidth="1"/>
    <col min="2820" max="2820" width="2" style="85" customWidth="1"/>
    <col min="2821" max="2822" width="1.6640625" style="85" customWidth="1"/>
    <col min="2823" max="2823" width="2.1640625" style="85" customWidth="1"/>
    <col min="2824" max="2827" width="1.83203125" style="85" customWidth="1"/>
    <col min="2828" max="2828" width="2.25" style="85" customWidth="1"/>
    <col min="2829" max="2835" width="1.83203125" style="85" customWidth="1"/>
    <col min="2836" max="2839" width="2" style="85" customWidth="1"/>
    <col min="2840" max="2840" width="2.75" style="85" customWidth="1"/>
    <col min="2841" max="2842" width="2.6640625" style="85" customWidth="1"/>
    <col min="2843" max="2843" width="15.6640625" style="85" customWidth="1"/>
    <col min="2844" max="2844" width="15.25" style="85" customWidth="1"/>
    <col min="2845" max="2845" width="14.5" style="85" customWidth="1"/>
    <col min="2846" max="2848" width="15.25" style="85" customWidth="1"/>
    <col min="2849" max="2849" width="15.6640625" style="85" customWidth="1"/>
    <col min="2850" max="2850" width="15.25" style="85" customWidth="1"/>
    <col min="2851" max="2852" width="16" style="85" customWidth="1"/>
    <col min="2853" max="2853" width="15.5" style="85" customWidth="1"/>
    <col min="2854" max="2854" width="15.33203125" style="85" customWidth="1"/>
    <col min="2855" max="2855" width="16.1640625" style="85" customWidth="1"/>
    <col min="2856" max="2856" width="1.6640625" style="85" customWidth="1"/>
    <col min="2857" max="2863" width="2.25" style="85" hidden="1" customWidth="1"/>
    <col min="2864" max="3072" width="2.25" style="85" hidden="1"/>
    <col min="3073" max="3075" width="1.6640625" style="85" customWidth="1"/>
    <col min="3076" max="3076" width="2" style="85" customWidth="1"/>
    <col min="3077" max="3078" width="1.6640625" style="85" customWidth="1"/>
    <col min="3079" max="3079" width="2.1640625" style="85" customWidth="1"/>
    <col min="3080" max="3083" width="1.83203125" style="85" customWidth="1"/>
    <col min="3084" max="3084" width="2.25" style="85" customWidth="1"/>
    <col min="3085" max="3091" width="1.83203125" style="85" customWidth="1"/>
    <col min="3092" max="3095" width="2" style="85" customWidth="1"/>
    <col min="3096" max="3096" width="2.75" style="85" customWidth="1"/>
    <col min="3097" max="3098" width="2.6640625" style="85" customWidth="1"/>
    <col min="3099" max="3099" width="15.6640625" style="85" customWidth="1"/>
    <col min="3100" max="3100" width="15.25" style="85" customWidth="1"/>
    <col min="3101" max="3101" width="14.5" style="85" customWidth="1"/>
    <col min="3102" max="3104" width="15.25" style="85" customWidth="1"/>
    <col min="3105" max="3105" width="15.6640625" style="85" customWidth="1"/>
    <col min="3106" max="3106" width="15.25" style="85" customWidth="1"/>
    <col min="3107" max="3108" width="16" style="85" customWidth="1"/>
    <col min="3109" max="3109" width="15.5" style="85" customWidth="1"/>
    <col min="3110" max="3110" width="15.33203125" style="85" customWidth="1"/>
    <col min="3111" max="3111" width="16.1640625" style="85" customWidth="1"/>
    <col min="3112" max="3112" width="1.6640625" style="85" customWidth="1"/>
    <col min="3113" max="3119" width="2.25" style="85" hidden="1" customWidth="1"/>
    <col min="3120" max="3328" width="2.25" style="85" hidden="1"/>
    <col min="3329" max="3331" width="1.6640625" style="85" customWidth="1"/>
    <col min="3332" max="3332" width="2" style="85" customWidth="1"/>
    <col min="3333" max="3334" width="1.6640625" style="85" customWidth="1"/>
    <col min="3335" max="3335" width="2.1640625" style="85" customWidth="1"/>
    <col min="3336" max="3339" width="1.83203125" style="85" customWidth="1"/>
    <col min="3340" max="3340" width="2.25" style="85" customWidth="1"/>
    <col min="3341" max="3347" width="1.83203125" style="85" customWidth="1"/>
    <col min="3348" max="3351" width="2" style="85" customWidth="1"/>
    <col min="3352" max="3352" width="2.75" style="85" customWidth="1"/>
    <col min="3353" max="3354" width="2.6640625" style="85" customWidth="1"/>
    <col min="3355" max="3355" width="15.6640625" style="85" customWidth="1"/>
    <col min="3356" max="3356" width="15.25" style="85" customWidth="1"/>
    <col min="3357" max="3357" width="14.5" style="85" customWidth="1"/>
    <col min="3358" max="3360" width="15.25" style="85" customWidth="1"/>
    <col min="3361" max="3361" width="15.6640625" style="85" customWidth="1"/>
    <col min="3362" max="3362" width="15.25" style="85" customWidth="1"/>
    <col min="3363" max="3364" width="16" style="85" customWidth="1"/>
    <col min="3365" max="3365" width="15.5" style="85" customWidth="1"/>
    <col min="3366" max="3366" width="15.33203125" style="85" customWidth="1"/>
    <col min="3367" max="3367" width="16.1640625" style="85" customWidth="1"/>
    <col min="3368" max="3368" width="1.6640625" style="85" customWidth="1"/>
    <col min="3369" max="3375" width="2.25" style="85" hidden="1" customWidth="1"/>
    <col min="3376" max="3584" width="2.25" style="85" hidden="1"/>
    <col min="3585" max="3587" width="1.6640625" style="85" customWidth="1"/>
    <col min="3588" max="3588" width="2" style="85" customWidth="1"/>
    <col min="3589" max="3590" width="1.6640625" style="85" customWidth="1"/>
    <col min="3591" max="3591" width="2.1640625" style="85" customWidth="1"/>
    <col min="3592" max="3595" width="1.83203125" style="85" customWidth="1"/>
    <col min="3596" max="3596" width="2.25" style="85" customWidth="1"/>
    <col min="3597" max="3603" width="1.83203125" style="85" customWidth="1"/>
    <col min="3604" max="3607" width="2" style="85" customWidth="1"/>
    <col min="3608" max="3608" width="2.75" style="85" customWidth="1"/>
    <col min="3609" max="3610" width="2.6640625" style="85" customWidth="1"/>
    <col min="3611" max="3611" width="15.6640625" style="85" customWidth="1"/>
    <col min="3612" max="3612" width="15.25" style="85" customWidth="1"/>
    <col min="3613" max="3613" width="14.5" style="85" customWidth="1"/>
    <col min="3614" max="3616" width="15.25" style="85" customWidth="1"/>
    <col min="3617" max="3617" width="15.6640625" style="85" customWidth="1"/>
    <col min="3618" max="3618" width="15.25" style="85" customWidth="1"/>
    <col min="3619" max="3620" width="16" style="85" customWidth="1"/>
    <col min="3621" max="3621" width="15.5" style="85" customWidth="1"/>
    <col min="3622" max="3622" width="15.33203125" style="85" customWidth="1"/>
    <col min="3623" max="3623" width="16.1640625" style="85" customWidth="1"/>
    <col min="3624" max="3624" width="1.6640625" style="85" customWidth="1"/>
    <col min="3625" max="3631" width="2.25" style="85" hidden="1" customWidth="1"/>
    <col min="3632" max="3840" width="2.25" style="85" hidden="1"/>
    <col min="3841" max="3843" width="1.6640625" style="85" customWidth="1"/>
    <col min="3844" max="3844" width="2" style="85" customWidth="1"/>
    <col min="3845" max="3846" width="1.6640625" style="85" customWidth="1"/>
    <col min="3847" max="3847" width="2.1640625" style="85" customWidth="1"/>
    <col min="3848" max="3851" width="1.83203125" style="85" customWidth="1"/>
    <col min="3852" max="3852" width="2.25" style="85" customWidth="1"/>
    <col min="3853" max="3859" width="1.83203125" style="85" customWidth="1"/>
    <col min="3860" max="3863" width="2" style="85" customWidth="1"/>
    <col min="3864" max="3864" width="2.75" style="85" customWidth="1"/>
    <col min="3865" max="3866" width="2.6640625" style="85" customWidth="1"/>
    <col min="3867" max="3867" width="15.6640625" style="85" customWidth="1"/>
    <col min="3868" max="3868" width="15.25" style="85" customWidth="1"/>
    <col min="3869" max="3869" width="14.5" style="85" customWidth="1"/>
    <col min="3870" max="3872" width="15.25" style="85" customWidth="1"/>
    <col min="3873" max="3873" width="15.6640625" style="85" customWidth="1"/>
    <col min="3874" max="3874" width="15.25" style="85" customWidth="1"/>
    <col min="3875" max="3876" width="16" style="85" customWidth="1"/>
    <col min="3877" max="3877" width="15.5" style="85" customWidth="1"/>
    <col min="3878" max="3878" width="15.33203125" style="85" customWidth="1"/>
    <col min="3879" max="3879" width="16.1640625" style="85" customWidth="1"/>
    <col min="3880" max="3880" width="1.6640625" style="85" customWidth="1"/>
    <col min="3881" max="3887" width="2.25" style="85" hidden="1" customWidth="1"/>
    <col min="3888" max="4096" width="2.25" style="85" hidden="1"/>
    <col min="4097" max="4099" width="1.6640625" style="85" customWidth="1"/>
    <col min="4100" max="4100" width="2" style="85" customWidth="1"/>
    <col min="4101" max="4102" width="1.6640625" style="85" customWidth="1"/>
    <col min="4103" max="4103" width="2.1640625" style="85" customWidth="1"/>
    <col min="4104" max="4107" width="1.83203125" style="85" customWidth="1"/>
    <col min="4108" max="4108" width="2.25" style="85" customWidth="1"/>
    <col min="4109" max="4115" width="1.83203125" style="85" customWidth="1"/>
    <col min="4116" max="4119" width="2" style="85" customWidth="1"/>
    <col min="4120" max="4120" width="2.75" style="85" customWidth="1"/>
    <col min="4121" max="4122" width="2.6640625" style="85" customWidth="1"/>
    <col min="4123" max="4123" width="15.6640625" style="85" customWidth="1"/>
    <col min="4124" max="4124" width="15.25" style="85" customWidth="1"/>
    <col min="4125" max="4125" width="14.5" style="85" customWidth="1"/>
    <col min="4126" max="4128" width="15.25" style="85" customWidth="1"/>
    <col min="4129" max="4129" width="15.6640625" style="85" customWidth="1"/>
    <col min="4130" max="4130" width="15.25" style="85" customWidth="1"/>
    <col min="4131" max="4132" width="16" style="85" customWidth="1"/>
    <col min="4133" max="4133" width="15.5" style="85" customWidth="1"/>
    <col min="4134" max="4134" width="15.33203125" style="85" customWidth="1"/>
    <col min="4135" max="4135" width="16.1640625" style="85" customWidth="1"/>
    <col min="4136" max="4136" width="1.6640625" style="85" customWidth="1"/>
    <col min="4137" max="4143" width="2.25" style="85" hidden="1" customWidth="1"/>
    <col min="4144" max="4352" width="2.25" style="85" hidden="1"/>
    <col min="4353" max="4355" width="1.6640625" style="85" customWidth="1"/>
    <col min="4356" max="4356" width="2" style="85" customWidth="1"/>
    <col min="4357" max="4358" width="1.6640625" style="85" customWidth="1"/>
    <col min="4359" max="4359" width="2.1640625" style="85" customWidth="1"/>
    <col min="4360" max="4363" width="1.83203125" style="85" customWidth="1"/>
    <col min="4364" max="4364" width="2.25" style="85" customWidth="1"/>
    <col min="4365" max="4371" width="1.83203125" style="85" customWidth="1"/>
    <col min="4372" max="4375" width="2" style="85" customWidth="1"/>
    <col min="4376" max="4376" width="2.75" style="85" customWidth="1"/>
    <col min="4377" max="4378" width="2.6640625" style="85" customWidth="1"/>
    <col min="4379" max="4379" width="15.6640625" style="85" customWidth="1"/>
    <col min="4380" max="4380" width="15.25" style="85" customWidth="1"/>
    <col min="4381" max="4381" width="14.5" style="85" customWidth="1"/>
    <col min="4382" max="4384" width="15.25" style="85" customWidth="1"/>
    <col min="4385" max="4385" width="15.6640625" style="85" customWidth="1"/>
    <col min="4386" max="4386" width="15.25" style="85" customWidth="1"/>
    <col min="4387" max="4388" width="16" style="85" customWidth="1"/>
    <col min="4389" max="4389" width="15.5" style="85" customWidth="1"/>
    <col min="4390" max="4390" width="15.33203125" style="85" customWidth="1"/>
    <col min="4391" max="4391" width="16.1640625" style="85" customWidth="1"/>
    <col min="4392" max="4392" width="1.6640625" style="85" customWidth="1"/>
    <col min="4393" max="4399" width="2.25" style="85" hidden="1" customWidth="1"/>
    <col min="4400" max="4608" width="2.25" style="85" hidden="1"/>
    <col min="4609" max="4611" width="1.6640625" style="85" customWidth="1"/>
    <col min="4612" max="4612" width="2" style="85" customWidth="1"/>
    <col min="4613" max="4614" width="1.6640625" style="85" customWidth="1"/>
    <col min="4615" max="4615" width="2.1640625" style="85" customWidth="1"/>
    <col min="4616" max="4619" width="1.83203125" style="85" customWidth="1"/>
    <col min="4620" max="4620" width="2.25" style="85" customWidth="1"/>
    <col min="4621" max="4627" width="1.83203125" style="85" customWidth="1"/>
    <col min="4628" max="4631" width="2" style="85" customWidth="1"/>
    <col min="4632" max="4632" width="2.75" style="85" customWidth="1"/>
    <col min="4633" max="4634" width="2.6640625" style="85" customWidth="1"/>
    <col min="4635" max="4635" width="15.6640625" style="85" customWidth="1"/>
    <col min="4636" max="4636" width="15.25" style="85" customWidth="1"/>
    <col min="4637" max="4637" width="14.5" style="85" customWidth="1"/>
    <col min="4638" max="4640" width="15.25" style="85" customWidth="1"/>
    <col min="4641" max="4641" width="15.6640625" style="85" customWidth="1"/>
    <col min="4642" max="4642" width="15.25" style="85" customWidth="1"/>
    <col min="4643" max="4644" width="16" style="85" customWidth="1"/>
    <col min="4645" max="4645" width="15.5" style="85" customWidth="1"/>
    <col min="4646" max="4646" width="15.33203125" style="85" customWidth="1"/>
    <col min="4647" max="4647" width="16.1640625" style="85" customWidth="1"/>
    <col min="4648" max="4648" width="1.6640625" style="85" customWidth="1"/>
    <col min="4649" max="4655" width="2.25" style="85" hidden="1" customWidth="1"/>
    <col min="4656" max="4864" width="2.25" style="85" hidden="1"/>
    <col min="4865" max="4867" width="1.6640625" style="85" customWidth="1"/>
    <col min="4868" max="4868" width="2" style="85" customWidth="1"/>
    <col min="4869" max="4870" width="1.6640625" style="85" customWidth="1"/>
    <col min="4871" max="4871" width="2.1640625" style="85" customWidth="1"/>
    <col min="4872" max="4875" width="1.83203125" style="85" customWidth="1"/>
    <col min="4876" max="4876" width="2.25" style="85" customWidth="1"/>
    <col min="4877" max="4883" width="1.83203125" style="85" customWidth="1"/>
    <col min="4884" max="4887" width="2" style="85" customWidth="1"/>
    <col min="4888" max="4888" width="2.75" style="85" customWidth="1"/>
    <col min="4889" max="4890" width="2.6640625" style="85" customWidth="1"/>
    <col min="4891" max="4891" width="15.6640625" style="85" customWidth="1"/>
    <col min="4892" max="4892" width="15.25" style="85" customWidth="1"/>
    <col min="4893" max="4893" width="14.5" style="85" customWidth="1"/>
    <col min="4894" max="4896" width="15.25" style="85" customWidth="1"/>
    <col min="4897" max="4897" width="15.6640625" style="85" customWidth="1"/>
    <col min="4898" max="4898" width="15.25" style="85" customWidth="1"/>
    <col min="4899" max="4900" width="16" style="85" customWidth="1"/>
    <col min="4901" max="4901" width="15.5" style="85" customWidth="1"/>
    <col min="4902" max="4902" width="15.33203125" style="85" customWidth="1"/>
    <col min="4903" max="4903" width="16.1640625" style="85" customWidth="1"/>
    <col min="4904" max="4904" width="1.6640625" style="85" customWidth="1"/>
    <col min="4905" max="4911" width="2.25" style="85" hidden="1" customWidth="1"/>
    <col min="4912" max="5120" width="2.25" style="85" hidden="1"/>
    <col min="5121" max="5123" width="1.6640625" style="85" customWidth="1"/>
    <col min="5124" max="5124" width="2" style="85" customWidth="1"/>
    <col min="5125" max="5126" width="1.6640625" style="85" customWidth="1"/>
    <col min="5127" max="5127" width="2.1640625" style="85" customWidth="1"/>
    <col min="5128" max="5131" width="1.83203125" style="85" customWidth="1"/>
    <col min="5132" max="5132" width="2.25" style="85" customWidth="1"/>
    <col min="5133" max="5139" width="1.83203125" style="85" customWidth="1"/>
    <col min="5140" max="5143" width="2" style="85" customWidth="1"/>
    <col min="5144" max="5144" width="2.75" style="85" customWidth="1"/>
    <col min="5145" max="5146" width="2.6640625" style="85" customWidth="1"/>
    <col min="5147" max="5147" width="15.6640625" style="85" customWidth="1"/>
    <col min="5148" max="5148" width="15.25" style="85" customWidth="1"/>
    <col min="5149" max="5149" width="14.5" style="85" customWidth="1"/>
    <col min="5150" max="5152" width="15.25" style="85" customWidth="1"/>
    <col min="5153" max="5153" width="15.6640625" style="85" customWidth="1"/>
    <col min="5154" max="5154" width="15.25" style="85" customWidth="1"/>
    <col min="5155" max="5156" width="16" style="85" customWidth="1"/>
    <col min="5157" max="5157" width="15.5" style="85" customWidth="1"/>
    <col min="5158" max="5158" width="15.33203125" style="85" customWidth="1"/>
    <col min="5159" max="5159" width="16.1640625" style="85" customWidth="1"/>
    <col min="5160" max="5160" width="1.6640625" style="85" customWidth="1"/>
    <col min="5161" max="5167" width="2.25" style="85" hidden="1" customWidth="1"/>
    <col min="5168" max="5376" width="2.25" style="85" hidden="1"/>
    <col min="5377" max="5379" width="1.6640625" style="85" customWidth="1"/>
    <col min="5380" max="5380" width="2" style="85" customWidth="1"/>
    <col min="5381" max="5382" width="1.6640625" style="85" customWidth="1"/>
    <col min="5383" max="5383" width="2.1640625" style="85" customWidth="1"/>
    <col min="5384" max="5387" width="1.83203125" style="85" customWidth="1"/>
    <col min="5388" max="5388" width="2.25" style="85" customWidth="1"/>
    <col min="5389" max="5395" width="1.83203125" style="85" customWidth="1"/>
    <col min="5396" max="5399" width="2" style="85" customWidth="1"/>
    <col min="5400" max="5400" width="2.75" style="85" customWidth="1"/>
    <col min="5401" max="5402" width="2.6640625" style="85" customWidth="1"/>
    <col min="5403" max="5403" width="15.6640625" style="85" customWidth="1"/>
    <col min="5404" max="5404" width="15.25" style="85" customWidth="1"/>
    <col min="5405" max="5405" width="14.5" style="85" customWidth="1"/>
    <col min="5406" max="5408" width="15.25" style="85" customWidth="1"/>
    <col min="5409" max="5409" width="15.6640625" style="85" customWidth="1"/>
    <col min="5410" max="5410" width="15.25" style="85" customWidth="1"/>
    <col min="5411" max="5412" width="16" style="85" customWidth="1"/>
    <col min="5413" max="5413" width="15.5" style="85" customWidth="1"/>
    <col min="5414" max="5414" width="15.33203125" style="85" customWidth="1"/>
    <col min="5415" max="5415" width="16.1640625" style="85" customWidth="1"/>
    <col min="5416" max="5416" width="1.6640625" style="85" customWidth="1"/>
    <col min="5417" max="5423" width="2.25" style="85" hidden="1" customWidth="1"/>
    <col min="5424" max="5632" width="2.25" style="85" hidden="1"/>
    <col min="5633" max="5635" width="1.6640625" style="85" customWidth="1"/>
    <col min="5636" max="5636" width="2" style="85" customWidth="1"/>
    <col min="5637" max="5638" width="1.6640625" style="85" customWidth="1"/>
    <col min="5639" max="5639" width="2.1640625" style="85" customWidth="1"/>
    <col min="5640" max="5643" width="1.83203125" style="85" customWidth="1"/>
    <col min="5644" max="5644" width="2.25" style="85" customWidth="1"/>
    <col min="5645" max="5651" width="1.83203125" style="85" customWidth="1"/>
    <col min="5652" max="5655" width="2" style="85" customWidth="1"/>
    <col min="5656" max="5656" width="2.75" style="85" customWidth="1"/>
    <col min="5657" max="5658" width="2.6640625" style="85" customWidth="1"/>
    <col min="5659" max="5659" width="15.6640625" style="85" customWidth="1"/>
    <col min="5660" max="5660" width="15.25" style="85" customWidth="1"/>
    <col min="5661" max="5661" width="14.5" style="85" customWidth="1"/>
    <col min="5662" max="5664" width="15.25" style="85" customWidth="1"/>
    <col min="5665" max="5665" width="15.6640625" style="85" customWidth="1"/>
    <col min="5666" max="5666" width="15.25" style="85" customWidth="1"/>
    <col min="5667" max="5668" width="16" style="85" customWidth="1"/>
    <col min="5669" max="5669" width="15.5" style="85" customWidth="1"/>
    <col min="5670" max="5670" width="15.33203125" style="85" customWidth="1"/>
    <col min="5671" max="5671" width="16.1640625" style="85" customWidth="1"/>
    <col min="5672" max="5672" width="1.6640625" style="85" customWidth="1"/>
    <col min="5673" max="5679" width="2.25" style="85" hidden="1" customWidth="1"/>
    <col min="5680" max="5888" width="2.25" style="85" hidden="1"/>
    <col min="5889" max="5891" width="1.6640625" style="85" customWidth="1"/>
    <col min="5892" max="5892" width="2" style="85" customWidth="1"/>
    <col min="5893" max="5894" width="1.6640625" style="85" customWidth="1"/>
    <col min="5895" max="5895" width="2.1640625" style="85" customWidth="1"/>
    <col min="5896" max="5899" width="1.83203125" style="85" customWidth="1"/>
    <col min="5900" max="5900" width="2.25" style="85" customWidth="1"/>
    <col min="5901" max="5907" width="1.83203125" style="85" customWidth="1"/>
    <col min="5908" max="5911" width="2" style="85" customWidth="1"/>
    <col min="5912" max="5912" width="2.75" style="85" customWidth="1"/>
    <col min="5913" max="5914" width="2.6640625" style="85" customWidth="1"/>
    <col min="5915" max="5915" width="15.6640625" style="85" customWidth="1"/>
    <col min="5916" max="5916" width="15.25" style="85" customWidth="1"/>
    <col min="5917" max="5917" width="14.5" style="85" customWidth="1"/>
    <col min="5918" max="5920" width="15.25" style="85" customWidth="1"/>
    <col min="5921" max="5921" width="15.6640625" style="85" customWidth="1"/>
    <col min="5922" max="5922" width="15.25" style="85" customWidth="1"/>
    <col min="5923" max="5924" width="16" style="85" customWidth="1"/>
    <col min="5925" max="5925" width="15.5" style="85" customWidth="1"/>
    <col min="5926" max="5926" width="15.33203125" style="85" customWidth="1"/>
    <col min="5927" max="5927" width="16.1640625" style="85" customWidth="1"/>
    <col min="5928" max="5928" width="1.6640625" style="85" customWidth="1"/>
    <col min="5929" max="5935" width="2.25" style="85" hidden="1" customWidth="1"/>
    <col min="5936" max="6144" width="2.25" style="85" hidden="1"/>
    <col min="6145" max="6147" width="1.6640625" style="85" customWidth="1"/>
    <col min="6148" max="6148" width="2" style="85" customWidth="1"/>
    <col min="6149" max="6150" width="1.6640625" style="85" customWidth="1"/>
    <col min="6151" max="6151" width="2.1640625" style="85" customWidth="1"/>
    <col min="6152" max="6155" width="1.83203125" style="85" customWidth="1"/>
    <col min="6156" max="6156" width="2.25" style="85" customWidth="1"/>
    <col min="6157" max="6163" width="1.83203125" style="85" customWidth="1"/>
    <col min="6164" max="6167" width="2" style="85" customWidth="1"/>
    <col min="6168" max="6168" width="2.75" style="85" customWidth="1"/>
    <col min="6169" max="6170" width="2.6640625" style="85" customWidth="1"/>
    <col min="6171" max="6171" width="15.6640625" style="85" customWidth="1"/>
    <col min="6172" max="6172" width="15.25" style="85" customWidth="1"/>
    <col min="6173" max="6173" width="14.5" style="85" customWidth="1"/>
    <col min="6174" max="6176" width="15.25" style="85" customWidth="1"/>
    <col min="6177" max="6177" width="15.6640625" style="85" customWidth="1"/>
    <col min="6178" max="6178" width="15.25" style="85" customWidth="1"/>
    <col min="6179" max="6180" width="16" style="85" customWidth="1"/>
    <col min="6181" max="6181" width="15.5" style="85" customWidth="1"/>
    <col min="6182" max="6182" width="15.33203125" style="85" customWidth="1"/>
    <col min="6183" max="6183" width="16.1640625" style="85" customWidth="1"/>
    <col min="6184" max="6184" width="1.6640625" style="85" customWidth="1"/>
    <col min="6185" max="6191" width="2.25" style="85" hidden="1" customWidth="1"/>
    <col min="6192" max="6400" width="2.25" style="85" hidden="1"/>
    <col min="6401" max="6403" width="1.6640625" style="85" customWidth="1"/>
    <col min="6404" max="6404" width="2" style="85" customWidth="1"/>
    <col min="6405" max="6406" width="1.6640625" style="85" customWidth="1"/>
    <col min="6407" max="6407" width="2.1640625" style="85" customWidth="1"/>
    <col min="6408" max="6411" width="1.83203125" style="85" customWidth="1"/>
    <col min="6412" max="6412" width="2.25" style="85" customWidth="1"/>
    <col min="6413" max="6419" width="1.83203125" style="85" customWidth="1"/>
    <col min="6420" max="6423" width="2" style="85" customWidth="1"/>
    <col min="6424" max="6424" width="2.75" style="85" customWidth="1"/>
    <col min="6425" max="6426" width="2.6640625" style="85" customWidth="1"/>
    <col min="6427" max="6427" width="15.6640625" style="85" customWidth="1"/>
    <col min="6428" max="6428" width="15.25" style="85" customWidth="1"/>
    <col min="6429" max="6429" width="14.5" style="85" customWidth="1"/>
    <col min="6430" max="6432" width="15.25" style="85" customWidth="1"/>
    <col min="6433" max="6433" width="15.6640625" style="85" customWidth="1"/>
    <col min="6434" max="6434" width="15.25" style="85" customWidth="1"/>
    <col min="6435" max="6436" width="16" style="85" customWidth="1"/>
    <col min="6437" max="6437" width="15.5" style="85" customWidth="1"/>
    <col min="6438" max="6438" width="15.33203125" style="85" customWidth="1"/>
    <col min="6439" max="6439" width="16.1640625" style="85" customWidth="1"/>
    <col min="6440" max="6440" width="1.6640625" style="85" customWidth="1"/>
    <col min="6441" max="6447" width="2.25" style="85" hidden="1" customWidth="1"/>
    <col min="6448" max="6656" width="2.25" style="85" hidden="1"/>
    <col min="6657" max="6659" width="1.6640625" style="85" customWidth="1"/>
    <col min="6660" max="6660" width="2" style="85" customWidth="1"/>
    <col min="6661" max="6662" width="1.6640625" style="85" customWidth="1"/>
    <col min="6663" max="6663" width="2.1640625" style="85" customWidth="1"/>
    <col min="6664" max="6667" width="1.83203125" style="85" customWidth="1"/>
    <col min="6668" max="6668" width="2.25" style="85" customWidth="1"/>
    <col min="6669" max="6675" width="1.83203125" style="85" customWidth="1"/>
    <col min="6676" max="6679" width="2" style="85" customWidth="1"/>
    <col min="6680" max="6680" width="2.75" style="85" customWidth="1"/>
    <col min="6681" max="6682" width="2.6640625" style="85" customWidth="1"/>
    <col min="6683" max="6683" width="15.6640625" style="85" customWidth="1"/>
    <col min="6684" max="6684" width="15.25" style="85" customWidth="1"/>
    <col min="6685" max="6685" width="14.5" style="85" customWidth="1"/>
    <col min="6686" max="6688" width="15.25" style="85" customWidth="1"/>
    <col min="6689" max="6689" width="15.6640625" style="85" customWidth="1"/>
    <col min="6690" max="6690" width="15.25" style="85" customWidth="1"/>
    <col min="6691" max="6692" width="16" style="85" customWidth="1"/>
    <col min="6693" max="6693" width="15.5" style="85" customWidth="1"/>
    <col min="6694" max="6694" width="15.33203125" style="85" customWidth="1"/>
    <col min="6695" max="6695" width="16.1640625" style="85" customWidth="1"/>
    <col min="6696" max="6696" width="1.6640625" style="85" customWidth="1"/>
    <col min="6697" max="6703" width="2.25" style="85" hidden="1" customWidth="1"/>
    <col min="6704" max="6912" width="2.25" style="85" hidden="1"/>
    <col min="6913" max="6915" width="1.6640625" style="85" customWidth="1"/>
    <col min="6916" max="6916" width="2" style="85" customWidth="1"/>
    <col min="6917" max="6918" width="1.6640625" style="85" customWidth="1"/>
    <col min="6919" max="6919" width="2.1640625" style="85" customWidth="1"/>
    <col min="6920" max="6923" width="1.83203125" style="85" customWidth="1"/>
    <col min="6924" max="6924" width="2.25" style="85" customWidth="1"/>
    <col min="6925" max="6931" width="1.83203125" style="85" customWidth="1"/>
    <col min="6932" max="6935" width="2" style="85" customWidth="1"/>
    <col min="6936" max="6936" width="2.75" style="85" customWidth="1"/>
    <col min="6937" max="6938" width="2.6640625" style="85" customWidth="1"/>
    <col min="6939" max="6939" width="15.6640625" style="85" customWidth="1"/>
    <col min="6940" max="6940" width="15.25" style="85" customWidth="1"/>
    <col min="6941" max="6941" width="14.5" style="85" customWidth="1"/>
    <col min="6942" max="6944" width="15.25" style="85" customWidth="1"/>
    <col min="6945" max="6945" width="15.6640625" style="85" customWidth="1"/>
    <col min="6946" max="6946" width="15.25" style="85" customWidth="1"/>
    <col min="6947" max="6948" width="16" style="85" customWidth="1"/>
    <col min="6949" max="6949" width="15.5" style="85" customWidth="1"/>
    <col min="6950" max="6950" width="15.33203125" style="85" customWidth="1"/>
    <col min="6951" max="6951" width="16.1640625" style="85" customWidth="1"/>
    <col min="6952" max="6952" width="1.6640625" style="85" customWidth="1"/>
    <col min="6953" max="6959" width="2.25" style="85" hidden="1" customWidth="1"/>
    <col min="6960" max="7168" width="2.25" style="85" hidden="1"/>
    <col min="7169" max="7171" width="1.6640625" style="85" customWidth="1"/>
    <col min="7172" max="7172" width="2" style="85" customWidth="1"/>
    <col min="7173" max="7174" width="1.6640625" style="85" customWidth="1"/>
    <col min="7175" max="7175" width="2.1640625" style="85" customWidth="1"/>
    <col min="7176" max="7179" width="1.83203125" style="85" customWidth="1"/>
    <col min="7180" max="7180" width="2.25" style="85" customWidth="1"/>
    <col min="7181" max="7187" width="1.83203125" style="85" customWidth="1"/>
    <col min="7188" max="7191" width="2" style="85" customWidth="1"/>
    <col min="7192" max="7192" width="2.75" style="85" customWidth="1"/>
    <col min="7193" max="7194" width="2.6640625" style="85" customWidth="1"/>
    <col min="7195" max="7195" width="15.6640625" style="85" customWidth="1"/>
    <col min="7196" max="7196" width="15.25" style="85" customWidth="1"/>
    <col min="7197" max="7197" width="14.5" style="85" customWidth="1"/>
    <col min="7198" max="7200" width="15.25" style="85" customWidth="1"/>
    <col min="7201" max="7201" width="15.6640625" style="85" customWidth="1"/>
    <col min="7202" max="7202" width="15.25" style="85" customWidth="1"/>
    <col min="7203" max="7204" width="16" style="85" customWidth="1"/>
    <col min="7205" max="7205" width="15.5" style="85" customWidth="1"/>
    <col min="7206" max="7206" width="15.33203125" style="85" customWidth="1"/>
    <col min="7207" max="7207" width="16.1640625" style="85" customWidth="1"/>
    <col min="7208" max="7208" width="1.6640625" style="85" customWidth="1"/>
    <col min="7209" max="7215" width="2.25" style="85" hidden="1" customWidth="1"/>
    <col min="7216" max="7424" width="2.25" style="85" hidden="1"/>
    <col min="7425" max="7427" width="1.6640625" style="85" customWidth="1"/>
    <col min="7428" max="7428" width="2" style="85" customWidth="1"/>
    <col min="7429" max="7430" width="1.6640625" style="85" customWidth="1"/>
    <col min="7431" max="7431" width="2.1640625" style="85" customWidth="1"/>
    <col min="7432" max="7435" width="1.83203125" style="85" customWidth="1"/>
    <col min="7436" max="7436" width="2.25" style="85" customWidth="1"/>
    <col min="7437" max="7443" width="1.83203125" style="85" customWidth="1"/>
    <col min="7444" max="7447" width="2" style="85" customWidth="1"/>
    <col min="7448" max="7448" width="2.75" style="85" customWidth="1"/>
    <col min="7449" max="7450" width="2.6640625" style="85" customWidth="1"/>
    <col min="7451" max="7451" width="15.6640625" style="85" customWidth="1"/>
    <col min="7452" max="7452" width="15.25" style="85" customWidth="1"/>
    <col min="7453" max="7453" width="14.5" style="85" customWidth="1"/>
    <col min="7454" max="7456" width="15.25" style="85" customWidth="1"/>
    <col min="7457" max="7457" width="15.6640625" style="85" customWidth="1"/>
    <col min="7458" max="7458" width="15.25" style="85" customWidth="1"/>
    <col min="7459" max="7460" width="16" style="85" customWidth="1"/>
    <col min="7461" max="7461" width="15.5" style="85" customWidth="1"/>
    <col min="7462" max="7462" width="15.33203125" style="85" customWidth="1"/>
    <col min="7463" max="7463" width="16.1640625" style="85" customWidth="1"/>
    <col min="7464" max="7464" width="1.6640625" style="85" customWidth="1"/>
    <col min="7465" max="7471" width="2.25" style="85" hidden="1" customWidth="1"/>
    <col min="7472" max="7680" width="2.25" style="85" hidden="1"/>
    <col min="7681" max="7683" width="1.6640625" style="85" customWidth="1"/>
    <col min="7684" max="7684" width="2" style="85" customWidth="1"/>
    <col min="7685" max="7686" width="1.6640625" style="85" customWidth="1"/>
    <col min="7687" max="7687" width="2.1640625" style="85" customWidth="1"/>
    <col min="7688" max="7691" width="1.83203125" style="85" customWidth="1"/>
    <col min="7692" max="7692" width="2.25" style="85" customWidth="1"/>
    <col min="7693" max="7699" width="1.83203125" style="85" customWidth="1"/>
    <col min="7700" max="7703" width="2" style="85" customWidth="1"/>
    <col min="7704" max="7704" width="2.75" style="85" customWidth="1"/>
    <col min="7705" max="7706" width="2.6640625" style="85" customWidth="1"/>
    <col min="7707" max="7707" width="15.6640625" style="85" customWidth="1"/>
    <col min="7708" max="7708" width="15.25" style="85" customWidth="1"/>
    <col min="7709" max="7709" width="14.5" style="85" customWidth="1"/>
    <col min="7710" max="7712" width="15.25" style="85" customWidth="1"/>
    <col min="7713" max="7713" width="15.6640625" style="85" customWidth="1"/>
    <col min="7714" max="7714" width="15.25" style="85" customWidth="1"/>
    <col min="7715" max="7716" width="16" style="85" customWidth="1"/>
    <col min="7717" max="7717" width="15.5" style="85" customWidth="1"/>
    <col min="7718" max="7718" width="15.33203125" style="85" customWidth="1"/>
    <col min="7719" max="7719" width="16.1640625" style="85" customWidth="1"/>
    <col min="7720" max="7720" width="1.6640625" style="85" customWidth="1"/>
    <col min="7721" max="7727" width="2.25" style="85" hidden="1" customWidth="1"/>
    <col min="7728" max="7936" width="2.25" style="85" hidden="1"/>
    <col min="7937" max="7939" width="1.6640625" style="85" customWidth="1"/>
    <col min="7940" max="7940" width="2" style="85" customWidth="1"/>
    <col min="7941" max="7942" width="1.6640625" style="85" customWidth="1"/>
    <col min="7943" max="7943" width="2.1640625" style="85" customWidth="1"/>
    <col min="7944" max="7947" width="1.83203125" style="85" customWidth="1"/>
    <col min="7948" max="7948" width="2.25" style="85" customWidth="1"/>
    <col min="7949" max="7955" width="1.83203125" style="85" customWidth="1"/>
    <col min="7956" max="7959" width="2" style="85" customWidth="1"/>
    <col min="7960" max="7960" width="2.75" style="85" customWidth="1"/>
    <col min="7961" max="7962" width="2.6640625" style="85" customWidth="1"/>
    <col min="7963" max="7963" width="15.6640625" style="85" customWidth="1"/>
    <col min="7964" max="7964" width="15.25" style="85" customWidth="1"/>
    <col min="7965" max="7965" width="14.5" style="85" customWidth="1"/>
    <col min="7966" max="7968" width="15.25" style="85" customWidth="1"/>
    <col min="7969" max="7969" width="15.6640625" style="85" customWidth="1"/>
    <col min="7970" max="7970" width="15.25" style="85" customWidth="1"/>
    <col min="7971" max="7972" width="16" style="85" customWidth="1"/>
    <col min="7973" max="7973" width="15.5" style="85" customWidth="1"/>
    <col min="7974" max="7974" width="15.33203125" style="85" customWidth="1"/>
    <col min="7975" max="7975" width="16.1640625" style="85" customWidth="1"/>
    <col min="7976" max="7976" width="1.6640625" style="85" customWidth="1"/>
    <col min="7977" max="7983" width="2.25" style="85" hidden="1" customWidth="1"/>
    <col min="7984" max="8192" width="2.25" style="85" hidden="1"/>
    <col min="8193" max="8195" width="1.6640625" style="85" customWidth="1"/>
    <col min="8196" max="8196" width="2" style="85" customWidth="1"/>
    <col min="8197" max="8198" width="1.6640625" style="85" customWidth="1"/>
    <col min="8199" max="8199" width="2.1640625" style="85" customWidth="1"/>
    <col min="8200" max="8203" width="1.83203125" style="85" customWidth="1"/>
    <col min="8204" max="8204" width="2.25" style="85" customWidth="1"/>
    <col min="8205" max="8211" width="1.83203125" style="85" customWidth="1"/>
    <col min="8212" max="8215" width="2" style="85" customWidth="1"/>
    <col min="8216" max="8216" width="2.75" style="85" customWidth="1"/>
    <col min="8217" max="8218" width="2.6640625" style="85" customWidth="1"/>
    <col min="8219" max="8219" width="15.6640625" style="85" customWidth="1"/>
    <col min="8220" max="8220" width="15.25" style="85" customWidth="1"/>
    <col min="8221" max="8221" width="14.5" style="85" customWidth="1"/>
    <col min="8222" max="8224" width="15.25" style="85" customWidth="1"/>
    <col min="8225" max="8225" width="15.6640625" style="85" customWidth="1"/>
    <col min="8226" max="8226" width="15.25" style="85" customWidth="1"/>
    <col min="8227" max="8228" width="16" style="85" customWidth="1"/>
    <col min="8229" max="8229" width="15.5" style="85" customWidth="1"/>
    <col min="8230" max="8230" width="15.33203125" style="85" customWidth="1"/>
    <col min="8231" max="8231" width="16.1640625" style="85" customWidth="1"/>
    <col min="8232" max="8232" width="1.6640625" style="85" customWidth="1"/>
    <col min="8233" max="8239" width="2.25" style="85" hidden="1" customWidth="1"/>
    <col min="8240" max="8448" width="2.25" style="85" hidden="1"/>
    <col min="8449" max="8451" width="1.6640625" style="85" customWidth="1"/>
    <col min="8452" max="8452" width="2" style="85" customWidth="1"/>
    <col min="8453" max="8454" width="1.6640625" style="85" customWidth="1"/>
    <col min="8455" max="8455" width="2.1640625" style="85" customWidth="1"/>
    <col min="8456" max="8459" width="1.83203125" style="85" customWidth="1"/>
    <col min="8460" max="8460" width="2.25" style="85" customWidth="1"/>
    <col min="8461" max="8467" width="1.83203125" style="85" customWidth="1"/>
    <col min="8468" max="8471" width="2" style="85" customWidth="1"/>
    <col min="8472" max="8472" width="2.75" style="85" customWidth="1"/>
    <col min="8473" max="8474" width="2.6640625" style="85" customWidth="1"/>
    <col min="8475" max="8475" width="15.6640625" style="85" customWidth="1"/>
    <col min="8476" max="8476" width="15.25" style="85" customWidth="1"/>
    <col min="8477" max="8477" width="14.5" style="85" customWidth="1"/>
    <col min="8478" max="8480" width="15.25" style="85" customWidth="1"/>
    <col min="8481" max="8481" width="15.6640625" style="85" customWidth="1"/>
    <col min="8482" max="8482" width="15.25" style="85" customWidth="1"/>
    <col min="8483" max="8484" width="16" style="85" customWidth="1"/>
    <col min="8485" max="8485" width="15.5" style="85" customWidth="1"/>
    <col min="8486" max="8486" width="15.33203125" style="85" customWidth="1"/>
    <col min="8487" max="8487" width="16.1640625" style="85" customWidth="1"/>
    <col min="8488" max="8488" width="1.6640625" style="85" customWidth="1"/>
    <col min="8489" max="8495" width="2.25" style="85" hidden="1" customWidth="1"/>
    <col min="8496" max="8704" width="2.25" style="85" hidden="1"/>
    <col min="8705" max="8707" width="1.6640625" style="85" customWidth="1"/>
    <col min="8708" max="8708" width="2" style="85" customWidth="1"/>
    <col min="8709" max="8710" width="1.6640625" style="85" customWidth="1"/>
    <col min="8711" max="8711" width="2.1640625" style="85" customWidth="1"/>
    <col min="8712" max="8715" width="1.83203125" style="85" customWidth="1"/>
    <col min="8716" max="8716" width="2.25" style="85" customWidth="1"/>
    <col min="8717" max="8723" width="1.83203125" style="85" customWidth="1"/>
    <col min="8724" max="8727" width="2" style="85" customWidth="1"/>
    <col min="8728" max="8728" width="2.75" style="85" customWidth="1"/>
    <col min="8729" max="8730" width="2.6640625" style="85" customWidth="1"/>
    <col min="8731" max="8731" width="15.6640625" style="85" customWidth="1"/>
    <col min="8732" max="8732" width="15.25" style="85" customWidth="1"/>
    <col min="8733" max="8733" width="14.5" style="85" customWidth="1"/>
    <col min="8734" max="8736" width="15.25" style="85" customWidth="1"/>
    <col min="8737" max="8737" width="15.6640625" style="85" customWidth="1"/>
    <col min="8738" max="8738" width="15.25" style="85" customWidth="1"/>
    <col min="8739" max="8740" width="16" style="85" customWidth="1"/>
    <col min="8741" max="8741" width="15.5" style="85" customWidth="1"/>
    <col min="8742" max="8742" width="15.33203125" style="85" customWidth="1"/>
    <col min="8743" max="8743" width="16.1640625" style="85" customWidth="1"/>
    <col min="8744" max="8744" width="1.6640625" style="85" customWidth="1"/>
    <col min="8745" max="8751" width="2.25" style="85" hidden="1" customWidth="1"/>
    <col min="8752" max="8960" width="2.25" style="85" hidden="1"/>
    <col min="8961" max="8963" width="1.6640625" style="85" customWidth="1"/>
    <col min="8964" max="8964" width="2" style="85" customWidth="1"/>
    <col min="8965" max="8966" width="1.6640625" style="85" customWidth="1"/>
    <col min="8967" max="8967" width="2.1640625" style="85" customWidth="1"/>
    <col min="8968" max="8971" width="1.83203125" style="85" customWidth="1"/>
    <col min="8972" max="8972" width="2.25" style="85" customWidth="1"/>
    <col min="8973" max="8979" width="1.83203125" style="85" customWidth="1"/>
    <col min="8980" max="8983" width="2" style="85" customWidth="1"/>
    <col min="8984" max="8984" width="2.75" style="85" customWidth="1"/>
    <col min="8985" max="8986" width="2.6640625" style="85" customWidth="1"/>
    <col min="8987" max="8987" width="15.6640625" style="85" customWidth="1"/>
    <col min="8988" max="8988" width="15.25" style="85" customWidth="1"/>
    <col min="8989" max="8989" width="14.5" style="85" customWidth="1"/>
    <col min="8990" max="8992" width="15.25" style="85" customWidth="1"/>
    <col min="8993" max="8993" width="15.6640625" style="85" customWidth="1"/>
    <col min="8994" max="8994" width="15.25" style="85" customWidth="1"/>
    <col min="8995" max="8996" width="16" style="85" customWidth="1"/>
    <col min="8997" max="8997" width="15.5" style="85" customWidth="1"/>
    <col min="8998" max="8998" width="15.33203125" style="85" customWidth="1"/>
    <col min="8999" max="8999" width="16.1640625" style="85" customWidth="1"/>
    <col min="9000" max="9000" width="1.6640625" style="85" customWidth="1"/>
    <col min="9001" max="9007" width="2.25" style="85" hidden="1" customWidth="1"/>
    <col min="9008" max="9216" width="2.25" style="85" hidden="1"/>
    <col min="9217" max="9219" width="1.6640625" style="85" customWidth="1"/>
    <col min="9220" max="9220" width="2" style="85" customWidth="1"/>
    <col min="9221" max="9222" width="1.6640625" style="85" customWidth="1"/>
    <col min="9223" max="9223" width="2.1640625" style="85" customWidth="1"/>
    <col min="9224" max="9227" width="1.83203125" style="85" customWidth="1"/>
    <col min="9228" max="9228" width="2.25" style="85" customWidth="1"/>
    <col min="9229" max="9235" width="1.83203125" style="85" customWidth="1"/>
    <col min="9236" max="9239" width="2" style="85" customWidth="1"/>
    <col min="9240" max="9240" width="2.75" style="85" customWidth="1"/>
    <col min="9241" max="9242" width="2.6640625" style="85" customWidth="1"/>
    <col min="9243" max="9243" width="15.6640625" style="85" customWidth="1"/>
    <col min="9244" max="9244" width="15.25" style="85" customWidth="1"/>
    <col min="9245" max="9245" width="14.5" style="85" customWidth="1"/>
    <col min="9246" max="9248" width="15.25" style="85" customWidth="1"/>
    <col min="9249" max="9249" width="15.6640625" style="85" customWidth="1"/>
    <col min="9250" max="9250" width="15.25" style="85" customWidth="1"/>
    <col min="9251" max="9252" width="16" style="85" customWidth="1"/>
    <col min="9253" max="9253" width="15.5" style="85" customWidth="1"/>
    <col min="9254" max="9254" width="15.33203125" style="85" customWidth="1"/>
    <col min="9255" max="9255" width="16.1640625" style="85" customWidth="1"/>
    <col min="9256" max="9256" width="1.6640625" style="85" customWidth="1"/>
    <col min="9257" max="9263" width="2.25" style="85" hidden="1" customWidth="1"/>
    <col min="9264" max="9472" width="2.25" style="85" hidden="1"/>
    <col min="9473" max="9475" width="1.6640625" style="85" customWidth="1"/>
    <col min="9476" max="9476" width="2" style="85" customWidth="1"/>
    <col min="9477" max="9478" width="1.6640625" style="85" customWidth="1"/>
    <col min="9479" max="9479" width="2.1640625" style="85" customWidth="1"/>
    <col min="9480" max="9483" width="1.83203125" style="85" customWidth="1"/>
    <col min="9484" max="9484" width="2.25" style="85" customWidth="1"/>
    <col min="9485" max="9491" width="1.83203125" style="85" customWidth="1"/>
    <col min="9492" max="9495" width="2" style="85" customWidth="1"/>
    <col min="9496" max="9496" width="2.75" style="85" customWidth="1"/>
    <col min="9497" max="9498" width="2.6640625" style="85" customWidth="1"/>
    <col min="9499" max="9499" width="15.6640625" style="85" customWidth="1"/>
    <col min="9500" max="9500" width="15.25" style="85" customWidth="1"/>
    <col min="9501" max="9501" width="14.5" style="85" customWidth="1"/>
    <col min="9502" max="9504" width="15.25" style="85" customWidth="1"/>
    <col min="9505" max="9505" width="15.6640625" style="85" customWidth="1"/>
    <col min="9506" max="9506" width="15.25" style="85" customWidth="1"/>
    <col min="9507" max="9508" width="16" style="85" customWidth="1"/>
    <col min="9509" max="9509" width="15.5" style="85" customWidth="1"/>
    <col min="9510" max="9510" width="15.33203125" style="85" customWidth="1"/>
    <col min="9511" max="9511" width="16.1640625" style="85" customWidth="1"/>
    <col min="9512" max="9512" width="1.6640625" style="85" customWidth="1"/>
    <col min="9513" max="9519" width="2.25" style="85" hidden="1" customWidth="1"/>
    <col min="9520" max="9728" width="2.25" style="85" hidden="1"/>
    <col min="9729" max="9731" width="1.6640625" style="85" customWidth="1"/>
    <col min="9732" max="9732" width="2" style="85" customWidth="1"/>
    <col min="9733" max="9734" width="1.6640625" style="85" customWidth="1"/>
    <col min="9735" max="9735" width="2.1640625" style="85" customWidth="1"/>
    <col min="9736" max="9739" width="1.83203125" style="85" customWidth="1"/>
    <col min="9740" max="9740" width="2.25" style="85" customWidth="1"/>
    <col min="9741" max="9747" width="1.83203125" style="85" customWidth="1"/>
    <col min="9748" max="9751" width="2" style="85" customWidth="1"/>
    <col min="9752" max="9752" width="2.75" style="85" customWidth="1"/>
    <col min="9753" max="9754" width="2.6640625" style="85" customWidth="1"/>
    <col min="9755" max="9755" width="15.6640625" style="85" customWidth="1"/>
    <col min="9756" max="9756" width="15.25" style="85" customWidth="1"/>
    <col min="9757" max="9757" width="14.5" style="85" customWidth="1"/>
    <col min="9758" max="9760" width="15.25" style="85" customWidth="1"/>
    <col min="9761" max="9761" width="15.6640625" style="85" customWidth="1"/>
    <col min="9762" max="9762" width="15.25" style="85" customWidth="1"/>
    <col min="9763" max="9764" width="16" style="85" customWidth="1"/>
    <col min="9765" max="9765" width="15.5" style="85" customWidth="1"/>
    <col min="9766" max="9766" width="15.33203125" style="85" customWidth="1"/>
    <col min="9767" max="9767" width="16.1640625" style="85" customWidth="1"/>
    <col min="9768" max="9768" width="1.6640625" style="85" customWidth="1"/>
    <col min="9769" max="9775" width="2.25" style="85" hidden="1" customWidth="1"/>
    <col min="9776" max="9984" width="2.25" style="85" hidden="1"/>
    <col min="9985" max="9987" width="1.6640625" style="85" customWidth="1"/>
    <col min="9988" max="9988" width="2" style="85" customWidth="1"/>
    <col min="9989" max="9990" width="1.6640625" style="85" customWidth="1"/>
    <col min="9991" max="9991" width="2.1640625" style="85" customWidth="1"/>
    <col min="9992" max="9995" width="1.83203125" style="85" customWidth="1"/>
    <col min="9996" max="9996" width="2.25" style="85" customWidth="1"/>
    <col min="9997" max="10003" width="1.83203125" style="85" customWidth="1"/>
    <col min="10004" max="10007" width="2" style="85" customWidth="1"/>
    <col min="10008" max="10008" width="2.75" style="85" customWidth="1"/>
    <col min="10009" max="10010" width="2.6640625" style="85" customWidth="1"/>
    <col min="10011" max="10011" width="15.6640625" style="85" customWidth="1"/>
    <col min="10012" max="10012" width="15.25" style="85" customWidth="1"/>
    <col min="10013" max="10013" width="14.5" style="85" customWidth="1"/>
    <col min="10014" max="10016" width="15.25" style="85" customWidth="1"/>
    <col min="10017" max="10017" width="15.6640625" style="85" customWidth="1"/>
    <col min="10018" max="10018" width="15.25" style="85" customWidth="1"/>
    <col min="10019" max="10020" width="16" style="85" customWidth="1"/>
    <col min="10021" max="10021" width="15.5" style="85" customWidth="1"/>
    <col min="10022" max="10022" width="15.33203125" style="85" customWidth="1"/>
    <col min="10023" max="10023" width="16.1640625" style="85" customWidth="1"/>
    <col min="10024" max="10024" width="1.6640625" style="85" customWidth="1"/>
    <col min="10025" max="10031" width="2.25" style="85" hidden="1" customWidth="1"/>
    <col min="10032" max="10240" width="2.25" style="85" hidden="1"/>
    <col min="10241" max="10243" width="1.6640625" style="85" customWidth="1"/>
    <col min="10244" max="10244" width="2" style="85" customWidth="1"/>
    <col min="10245" max="10246" width="1.6640625" style="85" customWidth="1"/>
    <col min="10247" max="10247" width="2.1640625" style="85" customWidth="1"/>
    <col min="10248" max="10251" width="1.83203125" style="85" customWidth="1"/>
    <col min="10252" max="10252" width="2.25" style="85" customWidth="1"/>
    <col min="10253" max="10259" width="1.83203125" style="85" customWidth="1"/>
    <col min="10260" max="10263" width="2" style="85" customWidth="1"/>
    <col min="10264" max="10264" width="2.75" style="85" customWidth="1"/>
    <col min="10265" max="10266" width="2.6640625" style="85" customWidth="1"/>
    <col min="10267" max="10267" width="15.6640625" style="85" customWidth="1"/>
    <col min="10268" max="10268" width="15.25" style="85" customWidth="1"/>
    <col min="10269" max="10269" width="14.5" style="85" customWidth="1"/>
    <col min="10270" max="10272" width="15.25" style="85" customWidth="1"/>
    <col min="10273" max="10273" width="15.6640625" style="85" customWidth="1"/>
    <col min="10274" max="10274" width="15.25" style="85" customWidth="1"/>
    <col min="10275" max="10276" width="16" style="85" customWidth="1"/>
    <col min="10277" max="10277" width="15.5" style="85" customWidth="1"/>
    <col min="10278" max="10278" width="15.33203125" style="85" customWidth="1"/>
    <col min="10279" max="10279" width="16.1640625" style="85" customWidth="1"/>
    <col min="10280" max="10280" width="1.6640625" style="85" customWidth="1"/>
    <col min="10281" max="10287" width="2.25" style="85" hidden="1" customWidth="1"/>
    <col min="10288" max="10496" width="2.25" style="85" hidden="1"/>
    <col min="10497" max="10499" width="1.6640625" style="85" customWidth="1"/>
    <col min="10500" max="10500" width="2" style="85" customWidth="1"/>
    <col min="10501" max="10502" width="1.6640625" style="85" customWidth="1"/>
    <col min="10503" max="10503" width="2.1640625" style="85" customWidth="1"/>
    <col min="10504" max="10507" width="1.83203125" style="85" customWidth="1"/>
    <col min="10508" max="10508" width="2.25" style="85" customWidth="1"/>
    <col min="10509" max="10515" width="1.83203125" style="85" customWidth="1"/>
    <col min="10516" max="10519" width="2" style="85" customWidth="1"/>
    <col min="10520" max="10520" width="2.75" style="85" customWidth="1"/>
    <col min="10521" max="10522" width="2.6640625" style="85" customWidth="1"/>
    <col min="10523" max="10523" width="15.6640625" style="85" customWidth="1"/>
    <col min="10524" max="10524" width="15.25" style="85" customWidth="1"/>
    <col min="10525" max="10525" width="14.5" style="85" customWidth="1"/>
    <col min="10526" max="10528" width="15.25" style="85" customWidth="1"/>
    <col min="10529" max="10529" width="15.6640625" style="85" customWidth="1"/>
    <col min="10530" max="10530" width="15.25" style="85" customWidth="1"/>
    <col min="10531" max="10532" width="16" style="85" customWidth="1"/>
    <col min="10533" max="10533" width="15.5" style="85" customWidth="1"/>
    <col min="10534" max="10534" width="15.33203125" style="85" customWidth="1"/>
    <col min="10535" max="10535" width="16.1640625" style="85" customWidth="1"/>
    <col min="10536" max="10536" width="1.6640625" style="85" customWidth="1"/>
    <col min="10537" max="10543" width="2.25" style="85" hidden="1" customWidth="1"/>
    <col min="10544" max="10752" width="2.25" style="85" hidden="1"/>
    <col min="10753" max="10755" width="1.6640625" style="85" customWidth="1"/>
    <col min="10756" max="10756" width="2" style="85" customWidth="1"/>
    <col min="10757" max="10758" width="1.6640625" style="85" customWidth="1"/>
    <col min="10759" max="10759" width="2.1640625" style="85" customWidth="1"/>
    <col min="10760" max="10763" width="1.83203125" style="85" customWidth="1"/>
    <col min="10764" max="10764" width="2.25" style="85" customWidth="1"/>
    <col min="10765" max="10771" width="1.83203125" style="85" customWidth="1"/>
    <col min="10772" max="10775" width="2" style="85" customWidth="1"/>
    <col min="10776" max="10776" width="2.75" style="85" customWidth="1"/>
    <col min="10777" max="10778" width="2.6640625" style="85" customWidth="1"/>
    <col min="10779" max="10779" width="15.6640625" style="85" customWidth="1"/>
    <col min="10780" max="10780" width="15.25" style="85" customWidth="1"/>
    <col min="10781" max="10781" width="14.5" style="85" customWidth="1"/>
    <col min="10782" max="10784" width="15.25" style="85" customWidth="1"/>
    <col min="10785" max="10785" width="15.6640625" style="85" customWidth="1"/>
    <col min="10786" max="10786" width="15.25" style="85" customWidth="1"/>
    <col min="10787" max="10788" width="16" style="85" customWidth="1"/>
    <col min="10789" max="10789" width="15.5" style="85" customWidth="1"/>
    <col min="10790" max="10790" width="15.33203125" style="85" customWidth="1"/>
    <col min="10791" max="10791" width="16.1640625" style="85" customWidth="1"/>
    <col min="10792" max="10792" width="1.6640625" style="85" customWidth="1"/>
    <col min="10793" max="10799" width="2.25" style="85" hidden="1" customWidth="1"/>
    <col min="10800" max="11008" width="2.25" style="85" hidden="1"/>
    <col min="11009" max="11011" width="1.6640625" style="85" customWidth="1"/>
    <col min="11012" max="11012" width="2" style="85" customWidth="1"/>
    <col min="11013" max="11014" width="1.6640625" style="85" customWidth="1"/>
    <col min="11015" max="11015" width="2.1640625" style="85" customWidth="1"/>
    <col min="11016" max="11019" width="1.83203125" style="85" customWidth="1"/>
    <col min="11020" max="11020" width="2.25" style="85" customWidth="1"/>
    <col min="11021" max="11027" width="1.83203125" style="85" customWidth="1"/>
    <col min="11028" max="11031" width="2" style="85" customWidth="1"/>
    <col min="11032" max="11032" width="2.75" style="85" customWidth="1"/>
    <col min="11033" max="11034" width="2.6640625" style="85" customWidth="1"/>
    <col min="11035" max="11035" width="15.6640625" style="85" customWidth="1"/>
    <col min="11036" max="11036" width="15.25" style="85" customWidth="1"/>
    <col min="11037" max="11037" width="14.5" style="85" customWidth="1"/>
    <col min="11038" max="11040" width="15.25" style="85" customWidth="1"/>
    <col min="11041" max="11041" width="15.6640625" style="85" customWidth="1"/>
    <col min="11042" max="11042" width="15.25" style="85" customWidth="1"/>
    <col min="11043" max="11044" width="16" style="85" customWidth="1"/>
    <col min="11045" max="11045" width="15.5" style="85" customWidth="1"/>
    <col min="11046" max="11046" width="15.33203125" style="85" customWidth="1"/>
    <col min="11047" max="11047" width="16.1640625" style="85" customWidth="1"/>
    <col min="11048" max="11048" width="1.6640625" style="85" customWidth="1"/>
    <col min="11049" max="11055" width="2.25" style="85" hidden="1" customWidth="1"/>
    <col min="11056" max="11264" width="2.25" style="85" hidden="1"/>
    <col min="11265" max="11267" width="1.6640625" style="85" customWidth="1"/>
    <col min="11268" max="11268" width="2" style="85" customWidth="1"/>
    <col min="11269" max="11270" width="1.6640625" style="85" customWidth="1"/>
    <col min="11271" max="11271" width="2.1640625" style="85" customWidth="1"/>
    <col min="11272" max="11275" width="1.83203125" style="85" customWidth="1"/>
    <col min="11276" max="11276" width="2.25" style="85" customWidth="1"/>
    <col min="11277" max="11283" width="1.83203125" style="85" customWidth="1"/>
    <col min="11284" max="11287" width="2" style="85" customWidth="1"/>
    <col min="11288" max="11288" width="2.75" style="85" customWidth="1"/>
    <col min="11289" max="11290" width="2.6640625" style="85" customWidth="1"/>
    <col min="11291" max="11291" width="15.6640625" style="85" customWidth="1"/>
    <col min="11292" max="11292" width="15.25" style="85" customWidth="1"/>
    <col min="11293" max="11293" width="14.5" style="85" customWidth="1"/>
    <col min="11294" max="11296" width="15.25" style="85" customWidth="1"/>
    <col min="11297" max="11297" width="15.6640625" style="85" customWidth="1"/>
    <col min="11298" max="11298" width="15.25" style="85" customWidth="1"/>
    <col min="11299" max="11300" width="16" style="85" customWidth="1"/>
    <col min="11301" max="11301" width="15.5" style="85" customWidth="1"/>
    <col min="11302" max="11302" width="15.33203125" style="85" customWidth="1"/>
    <col min="11303" max="11303" width="16.1640625" style="85" customWidth="1"/>
    <col min="11304" max="11304" width="1.6640625" style="85" customWidth="1"/>
    <col min="11305" max="11311" width="2.25" style="85" hidden="1" customWidth="1"/>
    <col min="11312" max="11520" width="2.25" style="85" hidden="1"/>
    <col min="11521" max="11523" width="1.6640625" style="85" customWidth="1"/>
    <col min="11524" max="11524" width="2" style="85" customWidth="1"/>
    <col min="11525" max="11526" width="1.6640625" style="85" customWidth="1"/>
    <col min="11527" max="11527" width="2.1640625" style="85" customWidth="1"/>
    <col min="11528" max="11531" width="1.83203125" style="85" customWidth="1"/>
    <col min="11532" max="11532" width="2.25" style="85" customWidth="1"/>
    <col min="11533" max="11539" width="1.83203125" style="85" customWidth="1"/>
    <col min="11540" max="11543" width="2" style="85" customWidth="1"/>
    <col min="11544" max="11544" width="2.75" style="85" customWidth="1"/>
    <col min="11545" max="11546" width="2.6640625" style="85" customWidth="1"/>
    <col min="11547" max="11547" width="15.6640625" style="85" customWidth="1"/>
    <col min="11548" max="11548" width="15.25" style="85" customWidth="1"/>
    <col min="11549" max="11549" width="14.5" style="85" customWidth="1"/>
    <col min="11550" max="11552" width="15.25" style="85" customWidth="1"/>
    <col min="11553" max="11553" width="15.6640625" style="85" customWidth="1"/>
    <col min="11554" max="11554" width="15.25" style="85" customWidth="1"/>
    <col min="11555" max="11556" width="16" style="85" customWidth="1"/>
    <col min="11557" max="11557" width="15.5" style="85" customWidth="1"/>
    <col min="11558" max="11558" width="15.33203125" style="85" customWidth="1"/>
    <col min="11559" max="11559" width="16.1640625" style="85" customWidth="1"/>
    <col min="11560" max="11560" width="1.6640625" style="85" customWidth="1"/>
    <col min="11561" max="11567" width="2.25" style="85" hidden="1" customWidth="1"/>
    <col min="11568" max="11776" width="2.25" style="85" hidden="1"/>
    <col min="11777" max="11779" width="1.6640625" style="85" customWidth="1"/>
    <col min="11780" max="11780" width="2" style="85" customWidth="1"/>
    <col min="11781" max="11782" width="1.6640625" style="85" customWidth="1"/>
    <col min="11783" max="11783" width="2.1640625" style="85" customWidth="1"/>
    <col min="11784" max="11787" width="1.83203125" style="85" customWidth="1"/>
    <col min="11788" max="11788" width="2.25" style="85" customWidth="1"/>
    <col min="11789" max="11795" width="1.83203125" style="85" customWidth="1"/>
    <col min="11796" max="11799" width="2" style="85" customWidth="1"/>
    <col min="11800" max="11800" width="2.75" style="85" customWidth="1"/>
    <col min="11801" max="11802" width="2.6640625" style="85" customWidth="1"/>
    <col min="11803" max="11803" width="15.6640625" style="85" customWidth="1"/>
    <col min="11804" max="11804" width="15.25" style="85" customWidth="1"/>
    <col min="11805" max="11805" width="14.5" style="85" customWidth="1"/>
    <col min="11806" max="11808" width="15.25" style="85" customWidth="1"/>
    <col min="11809" max="11809" width="15.6640625" style="85" customWidth="1"/>
    <col min="11810" max="11810" width="15.25" style="85" customWidth="1"/>
    <col min="11811" max="11812" width="16" style="85" customWidth="1"/>
    <col min="11813" max="11813" width="15.5" style="85" customWidth="1"/>
    <col min="11814" max="11814" width="15.33203125" style="85" customWidth="1"/>
    <col min="11815" max="11815" width="16.1640625" style="85" customWidth="1"/>
    <col min="11816" max="11816" width="1.6640625" style="85" customWidth="1"/>
    <col min="11817" max="11823" width="2.25" style="85" hidden="1" customWidth="1"/>
    <col min="11824" max="12032" width="2.25" style="85" hidden="1"/>
    <col min="12033" max="12035" width="1.6640625" style="85" customWidth="1"/>
    <col min="12036" max="12036" width="2" style="85" customWidth="1"/>
    <col min="12037" max="12038" width="1.6640625" style="85" customWidth="1"/>
    <col min="12039" max="12039" width="2.1640625" style="85" customWidth="1"/>
    <col min="12040" max="12043" width="1.83203125" style="85" customWidth="1"/>
    <col min="12044" max="12044" width="2.25" style="85" customWidth="1"/>
    <col min="12045" max="12051" width="1.83203125" style="85" customWidth="1"/>
    <col min="12052" max="12055" width="2" style="85" customWidth="1"/>
    <col min="12056" max="12056" width="2.75" style="85" customWidth="1"/>
    <col min="12057" max="12058" width="2.6640625" style="85" customWidth="1"/>
    <col min="12059" max="12059" width="15.6640625" style="85" customWidth="1"/>
    <col min="12060" max="12060" width="15.25" style="85" customWidth="1"/>
    <col min="12061" max="12061" width="14.5" style="85" customWidth="1"/>
    <col min="12062" max="12064" width="15.25" style="85" customWidth="1"/>
    <col min="12065" max="12065" width="15.6640625" style="85" customWidth="1"/>
    <col min="12066" max="12066" width="15.25" style="85" customWidth="1"/>
    <col min="12067" max="12068" width="16" style="85" customWidth="1"/>
    <col min="12069" max="12069" width="15.5" style="85" customWidth="1"/>
    <col min="12070" max="12070" width="15.33203125" style="85" customWidth="1"/>
    <col min="12071" max="12071" width="16.1640625" style="85" customWidth="1"/>
    <col min="12072" max="12072" width="1.6640625" style="85" customWidth="1"/>
    <col min="12073" max="12079" width="2.25" style="85" hidden="1" customWidth="1"/>
    <col min="12080" max="12288" width="2.25" style="85" hidden="1"/>
    <col min="12289" max="12291" width="1.6640625" style="85" customWidth="1"/>
    <col min="12292" max="12292" width="2" style="85" customWidth="1"/>
    <col min="12293" max="12294" width="1.6640625" style="85" customWidth="1"/>
    <col min="12295" max="12295" width="2.1640625" style="85" customWidth="1"/>
    <col min="12296" max="12299" width="1.83203125" style="85" customWidth="1"/>
    <col min="12300" max="12300" width="2.25" style="85" customWidth="1"/>
    <col min="12301" max="12307" width="1.83203125" style="85" customWidth="1"/>
    <col min="12308" max="12311" width="2" style="85" customWidth="1"/>
    <col min="12312" max="12312" width="2.75" style="85" customWidth="1"/>
    <col min="12313" max="12314" width="2.6640625" style="85" customWidth="1"/>
    <col min="12315" max="12315" width="15.6640625" style="85" customWidth="1"/>
    <col min="12316" max="12316" width="15.25" style="85" customWidth="1"/>
    <col min="12317" max="12317" width="14.5" style="85" customWidth="1"/>
    <col min="12318" max="12320" width="15.25" style="85" customWidth="1"/>
    <col min="12321" max="12321" width="15.6640625" style="85" customWidth="1"/>
    <col min="12322" max="12322" width="15.25" style="85" customWidth="1"/>
    <col min="12323" max="12324" width="16" style="85" customWidth="1"/>
    <col min="12325" max="12325" width="15.5" style="85" customWidth="1"/>
    <col min="12326" max="12326" width="15.33203125" style="85" customWidth="1"/>
    <col min="12327" max="12327" width="16.1640625" style="85" customWidth="1"/>
    <col min="12328" max="12328" width="1.6640625" style="85" customWidth="1"/>
    <col min="12329" max="12335" width="2.25" style="85" hidden="1" customWidth="1"/>
    <col min="12336" max="12544" width="2.25" style="85" hidden="1"/>
    <col min="12545" max="12547" width="1.6640625" style="85" customWidth="1"/>
    <col min="12548" max="12548" width="2" style="85" customWidth="1"/>
    <col min="12549" max="12550" width="1.6640625" style="85" customWidth="1"/>
    <col min="12551" max="12551" width="2.1640625" style="85" customWidth="1"/>
    <col min="12552" max="12555" width="1.83203125" style="85" customWidth="1"/>
    <col min="12556" max="12556" width="2.25" style="85" customWidth="1"/>
    <col min="12557" max="12563" width="1.83203125" style="85" customWidth="1"/>
    <col min="12564" max="12567" width="2" style="85" customWidth="1"/>
    <col min="12568" max="12568" width="2.75" style="85" customWidth="1"/>
    <col min="12569" max="12570" width="2.6640625" style="85" customWidth="1"/>
    <col min="12571" max="12571" width="15.6640625" style="85" customWidth="1"/>
    <col min="12572" max="12572" width="15.25" style="85" customWidth="1"/>
    <col min="12573" max="12573" width="14.5" style="85" customWidth="1"/>
    <col min="12574" max="12576" width="15.25" style="85" customWidth="1"/>
    <col min="12577" max="12577" width="15.6640625" style="85" customWidth="1"/>
    <col min="12578" max="12578" width="15.25" style="85" customWidth="1"/>
    <col min="12579" max="12580" width="16" style="85" customWidth="1"/>
    <col min="12581" max="12581" width="15.5" style="85" customWidth="1"/>
    <col min="12582" max="12582" width="15.33203125" style="85" customWidth="1"/>
    <col min="12583" max="12583" width="16.1640625" style="85" customWidth="1"/>
    <col min="12584" max="12584" width="1.6640625" style="85" customWidth="1"/>
    <col min="12585" max="12591" width="2.25" style="85" hidden="1" customWidth="1"/>
    <col min="12592" max="12800" width="2.25" style="85" hidden="1"/>
    <col min="12801" max="12803" width="1.6640625" style="85" customWidth="1"/>
    <col min="12804" max="12804" width="2" style="85" customWidth="1"/>
    <col min="12805" max="12806" width="1.6640625" style="85" customWidth="1"/>
    <col min="12807" max="12807" width="2.1640625" style="85" customWidth="1"/>
    <col min="12808" max="12811" width="1.83203125" style="85" customWidth="1"/>
    <col min="12812" max="12812" width="2.25" style="85" customWidth="1"/>
    <col min="12813" max="12819" width="1.83203125" style="85" customWidth="1"/>
    <col min="12820" max="12823" width="2" style="85" customWidth="1"/>
    <col min="12824" max="12824" width="2.75" style="85" customWidth="1"/>
    <col min="12825" max="12826" width="2.6640625" style="85" customWidth="1"/>
    <col min="12827" max="12827" width="15.6640625" style="85" customWidth="1"/>
    <col min="12828" max="12828" width="15.25" style="85" customWidth="1"/>
    <col min="12829" max="12829" width="14.5" style="85" customWidth="1"/>
    <col min="12830" max="12832" width="15.25" style="85" customWidth="1"/>
    <col min="12833" max="12833" width="15.6640625" style="85" customWidth="1"/>
    <col min="12834" max="12834" width="15.25" style="85" customWidth="1"/>
    <col min="12835" max="12836" width="16" style="85" customWidth="1"/>
    <col min="12837" max="12837" width="15.5" style="85" customWidth="1"/>
    <col min="12838" max="12838" width="15.33203125" style="85" customWidth="1"/>
    <col min="12839" max="12839" width="16.1640625" style="85" customWidth="1"/>
    <col min="12840" max="12840" width="1.6640625" style="85" customWidth="1"/>
    <col min="12841" max="12847" width="2.25" style="85" hidden="1" customWidth="1"/>
    <col min="12848" max="13056" width="2.25" style="85" hidden="1"/>
    <col min="13057" max="13059" width="1.6640625" style="85" customWidth="1"/>
    <col min="13060" max="13060" width="2" style="85" customWidth="1"/>
    <col min="13061" max="13062" width="1.6640625" style="85" customWidth="1"/>
    <col min="13063" max="13063" width="2.1640625" style="85" customWidth="1"/>
    <col min="13064" max="13067" width="1.83203125" style="85" customWidth="1"/>
    <col min="13068" max="13068" width="2.25" style="85" customWidth="1"/>
    <col min="13069" max="13075" width="1.83203125" style="85" customWidth="1"/>
    <col min="13076" max="13079" width="2" style="85" customWidth="1"/>
    <col min="13080" max="13080" width="2.75" style="85" customWidth="1"/>
    <col min="13081" max="13082" width="2.6640625" style="85" customWidth="1"/>
    <col min="13083" max="13083" width="15.6640625" style="85" customWidth="1"/>
    <col min="13084" max="13084" width="15.25" style="85" customWidth="1"/>
    <col min="13085" max="13085" width="14.5" style="85" customWidth="1"/>
    <col min="13086" max="13088" width="15.25" style="85" customWidth="1"/>
    <col min="13089" max="13089" width="15.6640625" style="85" customWidth="1"/>
    <col min="13090" max="13090" width="15.25" style="85" customWidth="1"/>
    <col min="13091" max="13092" width="16" style="85" customWidth="1"/>
    <col min="13093" max="13093" width="15.5" style="85" customWidth="1"/>
    <col min="13094" max="13094" width="15.33203125" style="85" customWidth="1"/>
    <col min="13095" max="13095" width="16.1640625" style="85" customWidth="1"/>
    <col min="13096" max="13096" width="1.6640625" style="85" customWidth="1"/>
    <col min="13097" max="13103" width="2.25" style="85" hidden="1" customWidth="1"/>
    <col min="13104" max="13312" width="2.25" style="85" hidden="1"/>
    <col min="13313" max="13315" width="1.6640625" style="85" customWidth="1"/>
    <col min="13316" max="13316" width="2" style="85" customWidth="1"/>
    <col min="13317" max="13318" width="1.6640625" style="85" customWidth="1"/>
    <col min="13319" max="13319" width="2.1640625" style="85" customWidth="1"/>
    <col min="13320" max="13323" width="1.83203125" style="85" customWidth="1"/>
    <col min="13324" max="13324" width="2.25" style="85" customWidth="1"/>
    <col min="13325" max="13331" width="1.83203125" style="85" customWidth="1"/>
    <col min="13332" max="13335" width="2" style="85" customWidth="1"/>
    <col min="13336" max="13336" width="2.75" style="85" customWidth="1"/>
    <col min="13337" max="13338" width="2.6640625" style="85" customWidth="1"/>
    <col min="13339" max="13339" width="15.6640625" style="85" customWidth="1"/>
    <col min="13340" max="13340" width="15.25" style="85" customWidth="1"/>
    <col min="13341" max="13341" width="14.5" style="85" customWidth="1"/>
    <col min="13342" max="13344" width="15.25" style="85" customWidth="1"/>
    <col min="13345" max="13345" width="15.6640625" style="85" customWidth="1"/>
    <col min="13346" max="13346" width="15.25" style="85" customWidth="1"/>
    <col min="13347" max="13348" width="16" style="85" customWidth="1"/>
    <col min="13349" max="13349" width="15.5" style="85" customWidth="1"/>
    <col min="13350" max="13350" width="15.33203125" style="85" customWidth="1"/>
    <col min="13351" max="13351" width="16.1640625" style="85" customWidth="1"/>
    <col min="13352" max="13352" width="1.6640625" style="85" customWidth="1"/>
    <col min="13353" max="13359" width="2.25" style="85" hidden="1" customWidth="1"/>
    <col min="13360" max="13568" width="2.25" style="85" hidden="1"/>
    <col min="13569" max="13571" width="1.6640625" style="85" customWidth="1"/>
    <col min="13572" max="13572" width="2" style="85" customWidth="1"/>
    <col min="13573" max="13574" width="1.6640625" style="85" customWidth="1"/>
    <col min="13575" max="13575" width="2.1640625" style="85" customWidth="1"/>
    <col min="13576" max="13579" width="1.83203125" style="85" customWidth="1"/>
    <col min="13580" max="13580" width="2.25" style="85" customWidth="1"/>
    <col min="13581" max="13587" width="1.83203125" style="85" customWidth="1"/>
    <col min="13588" max="13591" width="2" style="85" customWidth="1"/>
    <col min="13592" max="13592" width="2.75" style="85" customWidth="1"/>
    <col min="13593" max="13594" width="2.6640625" style="85" customWidth="1"/>
    <col min="13595" max="13595" width="15.6640625" style="85" customWidth="1"/>
    <col min="13596" max="13596" width="15.25" style="85" customWidth="1"/>
    <col min="13597" max="13597" width="14.5" style="85" customWidth="1"/>
    <col min="13598" max="13600" width="15.25" style="85" customWidth="1"/>
    <col min="13601" max="13601" width="15.6640625" style="85" customWidth="1"/>
    <col min="13602" max="13602" width="15.25" style="85" customWidth="1"/>
    <col min="13603" max="13604" width="16" style="85" customWidth="1"/>
    <col min="13605" max="13605" width="15.5" style="85" customWidth="1"/>
    <col min="13606" max="13606" width="15.33203125" style="85" customWidth="1"/>
    <col min="13607" max="13607" width="16.1640625" style="85" customWidth="1"/>
    <col min="13608" max="13608" width="1.6640625" style="85" customWidth="1"/>
    <col min="13609" max="13615" width="2.25" style="85" hidden="1" customWidth="1"/>
    <col min="13616" max="13824" width="2.25" style="85" hidden="1"/>
    <col min="13825" max="13827" width="1.6640625" style="85" customWidth="1"/>
    <col min="13828" max="13828" width="2" style="85" customWidth="1"/>
    <col min="13829" max="13830" width="1.6640625" style="85" customWidth="1"/>
    <col min="13831" max="13831" width="2.1640625" style="85" customWidth="1"/>
    <col min="13832" max="13835" width="1.83203125" style="85" customWidth="1"/>
    <col min="13836" max="13836" width="2.25" style="85" customWidth="1"/>
    <col min="13837" max="13843" width="1.83203125" style="85" customWidth="1"/>
    <col min="13844" max="13847" width="2" style="85" customWidth="1"/>
    <col min="13848" max="13848" width="2.75" style="85" customWidth="1"/>
    <col min="13849" max="13850" width="2.6640625" style="85" customWidth="1"/>
    <col min="13851" max="13851" width="15.6640625" style="85" customWidth="1"/>
    <col min="13852" max="13852" width="15.25" style="85" customWidth="1"/>
    <col min="13853" max="13853" width="14.5" style="85" customWidth="1"/>
    <col min="13854" max="13856" width="15.25" style="85" customWidth="1"/>
    <col min="13857" max="13857" width="15.6640625" style="85" customWidth="1"/>
    <col min="13858" max="13858" width="15.25" style="85" customWidth="1"/>
    <col min="13859" max="13860" width="16" style="85" customWidth="1"/>
    <col min="13861" max="13861" width="15.5" style="85" customWidth="1"/>
    <col min="13862" max="13862" width="15.33203125" style="85" customWidth="1"/>
    <col min="13863" max="13863" width="16.1640625" style="85" customWidth="1"/>
    <col min="13864" max="13864" width="1.6640625" style="85" customWidth="1"/>
    <col min="13865" max="13871" width="2.25" style="85" hidden="1" customWidth="1"/>
    <col min="13872" max="14080" width="2.25" style="85" hidden="1"/>
    <col min="14081" max="14083" width="1.6640625" style="85" customWidth="1"/>
    <col min="14084" max="14084" width="2" style="85" customWidth="1"/>
    <col min="14085" max="14086" width="1.6640625" style="85" customWidth="1"/>
    <col min="14087" max="14087" width="2.1640625" style="85" customWidth="1"/>
    <col min="14088" max="14091" width="1.83203125" style="85" customWidth="1"/>
    <col min="14092" max="14092" width="2.25" style="85" customWidth="1"/>
    <col min="14093" max="14099" width="1.83203125" style="85" customWidth="1"/>
    <col min="14100" max="14103" width="2" style="85" customWidth="1"/>
    <col min="14104" max="14104" width="2.75" style="85" customWidth="1"/>
    <col min="14105" max="14106" width="2.6640625" style="85" customWidth="1"/>
    <col min="14107" max="14107" width="15.6640625" style="85" customWidth="1"/>
    <col min="14108" max="14108" width="15.25" style="85" customWidth="1"/>
    <col min="14109" max="14109" width="14.5" style="85" customWidth="1"/>
    <col min="14110" max="14112" width="15.25" style="85" customWidth="1"/>
    <col min="14113" max="14113" width="15.6640625" style="85" customWidth="1"/>
    <col min="14114" max="14114" width="15.25" style="85" customWidth="1"/>
    <col min="14115" max="14116" width="16" style="85" customWidth="1"/>
    <col min="14117" max="14117" width="15.5" style="85" customWidth="1"/>
    <col min="14118" max="14118" width="15.33203125" style="85" customWidth="1"/>
    <col min="14119" max="14119" width="16.1640625" style="85" customWidth="1"/>
    <col min="14120" max="14120" width="1.6640625" style="85" customWidth="1"/>
    <col min="14121" max="14127" width="2.25" style="85" hidden="1" customWidth="1"/>
    <col min="14128" max="14336" width="2.25" style="85" hidden="1"/>
    <col min="14337" max="14339" width="1.6640625" style="85" customWidth="1"/>
    <col min="14340" max="14340" width="2" style="85" customWidth="1"/>
    <col min="14341" max="14342" width="1.6640625" style="85" customWidth="1"/>
    <col min="14343" max="14343" width="2.1640625" style="85" customWidth="1"/>
    <col min="14344" max="14347" width="1.83203125" style="85" customWidth="1"/>
    <col min="14348" max="14348" width="2.25" style="85" customWidth="1"/>
    <col min="14349" max="14355" width="1.83203125" style="85" customWidth="1"/>
    <col min="14356" max="14359" width="2" style="85" customWidth="1"/>
    <col min="14360" max="14360" width="2.75" style="85" customWidth="1"/>
    <col min="14361" max="14362" width="2.6640625" style="85" customWidth="1"/>
    <col min="14363" max="14363" width="15.6640625" style="85" customWidth="1"/>
    <col min="14364" max="14364" width="15.25" style="85" customWidth="1"/>
    <col min="14365" max="14365" width="14.5" style="85" customWidth="1"/>
    <col min="14366" max="14368" width="15.25" style="85" customWidth="1"/>
    <col min="14369" max="14369" width="15.6640625" style="85" customWidth="1"/>
    <col min="14370" max="14370" width="15.25" style="85" customWidth="1"/>
    <col min="14371" max="14372" width="16" style="85" customWidth="1"/>
    <col min="14373" max="14373" width="15.5" style="85" customWidth="1"/>
    <col min="14374" max="14374" width="15.33203125" style="85" customWidth="1"/>
    <col min="14375" max="14375" width="16.1640625" style="85" customWidth="1"/>
    <col min="14376" max="14376" width="1.6640625" style="85" customWidth="1"/>
    <col min="14377" max="14383" width="2.25" style="85" hidden="1" customWidth="1"/>
    <col min="14384" max="14592" width="2.25" style="85" hidden="1"/>
    <col min="14593" max="14595" width="1.6640625" style="85" customWidth="1"/>
    <col min="14596" max="14596" width="2" style="85" customWidth="1"/>
    <col min="14597" max="14598" width="1.6640625" style="85" customWidth="1"/>
    <col min="14599" max="14599" width="2.1640625" style="85" customWidth="1"/>
    <col min="14600" max="14603" width="1.83203125" style="85" customWidth="1"/>
    <col min="14604" max="14604" width="2.25" style="85" customWidth="1"/>
    <col min="14605" max="14611" width="1.83203125" style="85" customWidth="1"/>
    <col min="14612" max="14615" width="2" style="85" customWidth="1"/>
    <col min="14616" max="14616" width="2.75" style="85" customWidth="1"/>
    <col min="14617" max="14618" width="2.6640625" style="85" customWidth="1"/>
    <col min="14619" max="14619" width="15.6640625" style="85" customWidth="1"/>
    <col min="14620" max="14620" width="15.25" style="85" customWidth="1"/>
    <col min="14621" max="14621" width="14.5" style="85" customWidth="1"/>
    <col min="14622" max="14624" width="15.25" style="85" customWidth="1"/>
    <col min="14625" max="14625" width="15.6640625" style="85" customWidth="1"/>
    <col min="14626" max="14626" width="15.25" style="85" customWidth="1"/>
    <col min="14627" max="14628" width="16" style="85" customWidth="1"/>
    <col min="14629" max="14629" width="15.5" style="85" customWidth="1"/>
    <col min="14630" max="14630" width="15.33203125" style="85" customWidth="1"/>
    <col min="14631" max="14631" width="16.1640625" style="85" customWidth="1"/>
    <col min="14632" max="14632" width="1.6640625" style="85" customWidth="1"/>
    <col min="14633" max="14639" width="2.25" style="85" hidden="1" customWidth="1"/>
    <col min="14640" max="14848" width="2.25" style="85" hidden="1"/>
    <col min="14849" max="14851" width="1.6640625" style="85" customWidth="1"/>
    <col min="14852" max="14852" width="2" style="85" customWidth="1"/>
    <col min="14853" max="14854" width="1.6640625" style="85" customWidth="1"/>
    <col min="14855" max="14855" width="2.1640625" style="85" customWidth="1"/>
    <col min="14856" max="14859" width="1.83203125" style="85" customWidth="1"/>
    <col min="14860" max="14860" width="2.25" style="85" customWidth="1"/>
    <col min="14861" max="14867" width="1.83203125" style="85" customWidth="1"/>
    <col min="14868" max="14871" width="2" style="85" customWidth="1"/>
    <col min="14872" max="14872" width="2.75" style="85" customWidth="1"/>
    <col min="14873" max="14874" width="2.6640625" style="85" customWidth="1"/>
    <col min="14875" max="14875" width="15.6640625" style="85" customWidth="1"/>
    <col min="14876" max="14876" width="15.25" style="85" customWidth="1"/>
    <col min="14877" max="14877" width="14.5" style="85" customWidth="1"/>
    <col min="14878" max="14880" width="15.25" style="85" customWidth="1"/>
    <col min="14881" max="14881" width="15.6640625" style="85" customWidth="1"/>
    <col min="14882" max="14882" width="15.25" style="85" customWidth="1"/>
    <col min="14883" max="14884" width="16" style="85" customWidth="1"/>
    <col min="14885" max="14885" width="15.5" style="85" customWidth="1"/>
    <col min="14886" max="14886" width="15.33203125" style="85" customWidth="1"/>
    <col min="14887" max="14887" width="16.1640625" style="85" customWidth="1"/>
    <col min="14888" max="14888" width="1.6640625" style="85" customWidth="1"/>
    <col min="14889" max="14895" width="2.25" style="85" hidden="1" customWidth="1"/>
    <col min="14896" max="15104" width="2.25" style="85" hidden="1"/>
    <col min="15105" max="15107" width="1.6640625" style="85" customWidth="1"/>
    <col min="15108" max="15108" width="2" style="85" customWidth="1"/>
    <col min="15109" max="15110" width="1.6640625" style="85" customWidth="1"/>
    <col min="15111" max="15111" width="2.1640625" style="85" customWidth="1"/>
    <col min="15112" max="15115" width="1.83203125" style="85" customWidth="1"/>
    <col min="15116" max="15116" width="2.25" style="85" customWidth="1"/>
    <col min="15117" max="15123" width="1.83203125" style="85" customWidth="1"/>
    <col min="15124" max="15127" width="2" style="85" customWidth="1"/>
    <col min="15128" max="15128" width="2.75" style="85" customWidth="1"/>
    <col min="15129" max="15130" width="2.6640625" style="85" customWidth="1"/>
    <col min="15131" max="15131" width="15.6640625" style="85" customWidth="1"/>
    <col min="15132" max="15132" width="15.25" style="85" customWidth="1"/>
    <col min="15133" max="15133" width="14.5" style="85" customWidth="1"/>
    <col min="15134" max="15136" width="15.25" style="85" customWidth="1"/>
    <col min="15137" max="15137" width="15.6640625" style="85" customWidth="1"/>
    <col min="15138" max="15138" width="15.25" style="85" customWidth="1"/>
    <col min="15139" max="15140" width="16" style="85" customWidth="1"/>
    <col min="15141" max="15141" width="15.5" style="85" customWidth="1"/>
    <col min="15142" max="15142" width="15.33203125" style="85" customWidth="1"/>
    <col min="15143" max="15143" width="16.1640625" style="85" customWidth="1"/>
    <col min="15144" max="15144" width="1.6640625" style="85" customWidth="1"/>
    <col min="15145" max="15151" width="2.25" style="85" hidden="1" customWidth="1"/>
    <col min="15152" max="15360" width="2.25" style="85" hidden="1"/>
    <col min="15361" max="15363" width="1.6640625" style="85" customWidth="1"/>
    <col min="15364" max="15364" width="2" style="85" customWidth="1"/>
    <col min="15365" max="15366" width="1.6640625" style="85" customWidth="1"/>
    <col min="15367" max="15367" width="2.1640625" style="85" customWidth="1"/>
    <col min="15368" max="15371" width="1.83203125" style="85" customWidth="1"/>
    <col min="15372" max="15372" width="2.25" style="85" customWidth="1"/>
    <col min="15373" max="15379" width="1.83203125" style="85" customWidth="1"/>
    <col min="15380" max="15383" width="2" style="85" customWidth="1"/>
    <col min="15384" max="15384" width="2.75" style="85" customWidth="1"/>
    <col min="15385" max="15386" width="2.6640625" style="85" customWidth="1"/>
    <col min="15387" max="15387" width="15.6640625" style="85" customWidth="1"/>
    <col min="15388" max="15388" width="15.25" style="85" customWidth="1"/>
    <col min="15389" max="15389" width="14.5" style="85" customWidth="1"/>
    <col min="15390" max="15392" width="15.25" style="85" customWidth="1"/>
    <col min="15393" max="15393" width="15.6640625" style="85" customWidth="1"/>
    <col min="15394" max="15394" width="15.25" style="85" customWidth="1"/>
    <col min="15395" max="15396" width="16" style="85" customWidth="1"/>
    <col min="15397" max="15397" width="15.5" style="85" customWidth="1"/>
    <col min="15398" max="15398" width="15.33203125" style="85" customWidth="1"/>
    <col min="15399" max="15399" width="16.1640625" style="85" customWidth="1"/>
    <col min="15400" max="15400" width="1.6640625" style="85" customWidth="1"/>
    <col min="15401" max="15407" width="2.25" style="85" hidden="1" customWidth="1"/>
    <col min="15408" max="15616" width="2.25" style="85" hidden="1"/>
    <col min="15617" max="15619" width="1.6640625" style="85" customWidth="1"/>
    <col min="15620" max="15620" width="2" style="85" customWidth="1"/>
    <col min="15621" max="15622" width="1.6640625" style="85" customWidth="1"/>
    <col min="15623" max="15623" width="2.1640625" style="85" customWidth="1"/>
    <col min="15624" max="15627" width="1.83203125" style="85" customWidth="1"/>
    <col min="15628" max="15628" width="2.25" style="85" customWidth="1"/>
    <col min="15629" max="15635" width="1.83203125" style="85" customWidth="1"/>
    <col min="15636" max="15639" width="2" style="85" customWidth="1"/>
    <col min="15640" max="15640" width="2.75" style="85" customWidth="1"/>
    <col min="15641" max="15642" width="2.6640625" style="85" customWidth="1"/>
    <col min="15643" max="15643" width="15.6640625" style="85" customWidth="1"/>
    <col min="15644" max="15644" width="15.25" style="85" customWidth="1"/>
    <col min="15645" max="15645" width="14.5" style="85" customWidth="1"/>
    <col min="15646" max="15648" width="15.25" style="85" customWidth="1"/>
    <col min="15649" max="15649" width="15.6640625" style="85" customWidth="1"/>
    <col min="15650" max="15650" width="15.25" style="85" customWidth="1"/>
    <col min="15651" max="15652" width="16" style="85" customWidth="1"/>
    <col min="15653" max="15653" width="15.5" style="85" customWidth="1"/>
    <col min="15654" max="15654" width="15.33203125" style="85" customWidth="1"/>
    <col min="15655" max="15655" width="16.1640625" style="85" customWidth="1"/>
    <col min="15656" max="15656" width="1.6640625" style="85" customWidth="1"/>
    <col min="15657" max="15663" width="2.25" style="85" hidden="1" customWidth="1"/>
    <col min="15664" max="15872" width="2.25" style="85" hidden="1"/>
    <col min="15873" max="15875" width="1.6640625" style="85" customWidth="1"/>
    <col min="15876" max="15876" width="2" style="85" customWidth="1"/>
    <col min="15877" max="15878" width="1.6640625" style="85" customWidth="1"/>
    <col min="15879" max="15879" width="2.1640625" style="85" customWidth="1"/>
    <col min="15880" max="15883" width="1.83203125" style="85" customWidth="1"/>
    <col min="15884" max="15884" width="2.25" style="85" customWidth="1"/>
    <col min="15885" max="15891" width="1.83203125" style="85" customWidth="1"/>
    <col min="15892" max="15895" width="2" style="85" customWidth="1"/>
    <col min="15896" max="15896" width="2.75" style="85" customWidth="1"/>
    <col min="15897" max="15898" width="2.6640625" style="85" customWidth="1"/>
    <col min="15899" max="15899" width="15.6640625" style="85" customWidth="1"/>
    <col min="15900" max="15900" width="15.25" style="85" customWidth="1"/>
    <col min="15901" max="15901" width="14.5" style="85" customWidth="1"/>
    <col min="15902" max="15904" width="15.25" style="85" customWidth="1"/>
    <col min="15905" max="15905" width="15.6640625" style="85" customWidth="1"/>
    <col min="15906" max="15906" width="15.25" style="85" customWidth="1"/>
    <col min="15907" max="15908" width="16" style="85" customWidth="1"/>
    <col min="15909" max="15909" width="15.5" style="85" customWidth="1"/>
    <col min="15910" max="15910" width="15.33203125" style="85" customWidth="1"/>
    <col min="15911" max="15911" width="16.1640625" style="85" customWidth="1"/>
    <col min="15912" max="15912" width="1.6640625" style="85" customWidth="1"/>
    <col min="15913" max="15919" width="2.25" style="85" hidden="1" customWidth="1"/>
    <col min="15920" max="16128" width="2.25" style="85" hidden="1"/>
    <col min="16129" max="16131" width="1.6640625" style="85" customWidth="1"/>
    <col min="16132" max="16132" width="2" style="85" customWidth="1"/>
    <col min="16133" max="16134" width="1.6640625" style="85" customWidth="1"/>
    <col min="16135" max="16135" width="2.1640625" style="85" customWidth="1"/>
    <col min="16136" max="16139" width="1.83203125" style="85" customWidth="1"/>
    <col min="16140" max="16140" width="2.25" style="85" customWidth="1"/>
    <col min="16141" max="16147" width="1.83203125" style="85" customWidth="1"/>
    <col min="16148" max="16151" width="2" style="85" customWidth="1"/>
    <col min="16152" max="16152" width="2.75" style="85" customWidth="1"/>
    <col min="16153" max="16154" width="2.6640625" style="85" customWidth="1"/>
    <col min="16155" max="16155" width="15.6640625" style="85" customWidth="1"/>
    <col min="16156" max="16156" width="15.25" style="85" customWidth="1"/>
    <col min="16157" max="16157" width="14.5" style="85" customWidth="1"/>
    <col min="16158" max="16160" width="15.25" style="85" customWidth="1"/>
    <col min="16161" max="16161" width="15.6640625" style="85" customWidth="1"/>
    <col min="16162" max="16162" width="15.25" style="85" customWidth="1"/>
    <col min="16163" max="16164" width="16" style="85" customWidth="1"/>
    <col min="16165" max="16165" width="15.5" style="85" customWidth="1"/>
    <col min="16166" max="16166" width="15.33203125" style="85" customWidth="1"/>
    <col min="16167" max="16167" width="16.1640625" style="85" customWidth="1"/>
    <col min="16168" max="16168" width="1.6640625" style="85" customWidth="1"/>
    <col min="16169" max="16175" width="2.25" style="85" hidden="1" customWidth="1"/>
    <col min="16176" max="16384" width="2.25" style="85" hidden="1"/>
  </cols>
  <sheetData>
    <row r="1" spans="1:40" ht="18" customHeight="1"/>
    <row r="2" spans="1:40" s="88" customFormat="1" ht="17" customHeight="1">
      <c r="A2" s="87" t="s">
        <v>312</v>
      </c>
      <c r="W2" s="89"/>
      <c r="X2" s="89"/>
    </row>
    <row r="3" spans="1:40" s="88" customFormat="1" ht="18" customHeight="1">
      <c r="W3" s="89"/>
      <c r="X3" s="89"/>
    </row>
    <row r="4" spans="1:40" s="88" customFormat="1" ht="17" customHeight="1">
      <c r="W4" s="89"/>
      <c r="X4" s="89"/>
      <c r="AL4" s="90" t="s">
        <v>313</v>
      </c>
      <c r="AM4" s="91" t="s">
        <v>314</v>
      </c>
    </row>
    <row r="5" spans="1:40" s="88" customFormat="1" ht="33" customHeight="1">
      <c r="W5" s="89"/>
      <c r="X5" s="89"/>
      <c r="AJ5" s="92" t="s">
        <v>315</v>
      </c>
      <c r="AK5" s="93" t="s">
        <v>316</v>
      </c>
    </row>
    <row r="6" spans="1:40" s="88" customFormat="1" ht="24" customHeight="1">
      <c r="B6" s="94" t="s">
        <v>317</v>
      </c>
      <c r="I6" s="95" t="s">
        <v>318</v>
      </c>
      <c r="J6" s="94"/>
      <c r="K6" s="94"/>
      <c r="L6" s="94"/>
      <c r="M6" s="94"/>
      <c r="N6" s="94"/>
      <c r="O6" s="94"/>
      <c r="W6" s="89"/>
      <c r="X6" s="89"/>
      <c r="AA6" s="96" t="s">
        <v>319</v>
      </c>
      <c r="AB6" s="96"/>
      <c r="AC6" s="96"/>
      <c r="AD6" s="96"/>
      <c r="AE6" s="96"/>
      <c r="AF6" s="96"/>
      <c r="AG6" s="97"/>
      <c r="AJ6" s="92" t="s">
        <v>320</v>
      </c>
      <c r="AK6" s="98" t="s">
        <v>321</v>
      </c>
    </row>
    <row r="7" spans="1:40" s="88" customFormat="1" ht="16.5" customHeight="1">
      <c r="B7" s="94" t="s">
        <v>322</v>
      </c>
      <c r="I7" s="99" t="s">
        <v>323</v>
      </c>
      <c r="W7" s="89"/>
      <c r="X7" s="89"/>
      <c r="AK7" s="88" t="s">
        <v>324</v>
      </c>
      <c r="AM7" s="100" t="s">
        <v>325</v>
      </c>
    </row>
    <row r="8" spans="1:40" ht="14.5" customHeight="1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8"/>
      <c r="X8" s="18"/>
      <c r="Y8" s="9"/>
      <c r="Z8" s="9"/>
      <c r="AA8" s="101" t="s">
        <v>326</v>
      </c>
      <c r="AB8" s="101" t="s">
        <v>169</v>
      </c>
      <c r="AC8" s="101" t="s">
        <v>164</v>
      </c>
      <c r="AD8" s="101" t="s">
        <v>172</v>
      </c>
      <c r="AE8" s="101" t="s">
        <v>327</v>
      </c>
      <c r="AF8" s="101" t="s">
        <v>328</v>
      </c>
      <c r="AG8" s="101" t="s">
        <v>329</v>
      </c>
      <c r="AH8" s="101" t="s">
        <v>330</v>
      </c>
      <c r="AI8" s="101" t="s">
        <v>331</v>
      </c>
      <c r="AJ8" s="101" t="s">
        <v>332</v>
      </c>
      <c r="AK8" s="101" t="s">
        <v>333</v>
      </c>
      <c r="AL8" s="101" t="s">
        <v>334</v>
      </c>
      <c r="AM8" s="102" t="s">
        <v>335</v>
      </c>
    </row>
    <row r="9" spans="1:40" ht="23" customHeight="1">
      <c r="A9" s="103"/>
      <c r="U9" s="104"/>
      <c r="X9" s="105"/>
      <c r="Z9" s="106"/>
      <c r="AA9" s="107" t="s">
        <v>336</v>
      </c>
      <c r="AB9" s="108" t="s">
        <v>337</v>
      </c>
      <c r="AC9" s="109"/>
      <c r="AD9" s="14"/>
      <c r="AE9" s="26" t="s">
        <v>338</v>
      </c>
      <c r="AF9" s="110"/>
      <c r="AG9" s="25" t="s">
        <v>339</v>
      </c>
      <c r="AH9" s="111"/>
      <c r="AI9" s="107" t="s">
        <v>340</v>
      </c>
      <c r="AJ9" s="112" t="s">
        <v>341</v>
      </c>
      <c r="AK9" s="107" t="s">
        <v>342</v>
      </c>
      <c r="AL9" s="25" t="s">
        <v>343</v>
      </c>
      <c r="AM9" s="113"/>
    </row>
    <row r="10" spans="1:40" ht="14.15" customHeight="1">
      <c r="A10" s="114"/>
      <c r="B10" s="115" t="s">
        <v>344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X10" s="105"/>
      <c r="Y10" s="115" t="s">
        <v>1</v>
      </c>
      <c r="Z10" s="117"/>
      <c r="AA10" s="118" t="s">
        <v>345</v>
      </c>
      <c r="AB10" s="119" t="s">
        <v>346</v>
      </c>
      <c r="AC10" s="114"/>
      <c r="AD10" s="105" t="s">
        <v>347</v>
      </c>
      <c r="AE10" s="105" t="s">
        <v>348</v>
      </c>
      <c r="AF10" s="105" t="s">
        <v>147</v>
      </c>
      <c r="AG10" s="105" t="s">
        <v>349</v>
      </c>
      <c r="AH10" s="105" t="s">
        <v>350</v>
      </c>
      <c r="AI10" s="105"/>
      <c r="AJ10" s="120" t="s">
        <v>351</v>
      </c>
      <c r="AK10" s="119" t="s">
        <v>352</v>
      </c>
      <c r="AL10" s="121" t="s">
        <v>353</v>
      </c>
      <c r="AM10" s="105" t="s">
        <v>149</v>
      </c>
    </row>
    <row r="11" spans="1:40" ht="14.15" customHeight="1">
      <c r="A11" s="114"/>
      <c r="X11" s="105"/>
      <c r="Z11" s="114"/>
      <c r="AA11" s="122"/>
      <c r="AB11" s="122"/>
      <c r="AC11" s="114"/>
      <c r="AD11" s="123"/>
      <c r="AE11" s="123"/>
      <c r="AF11" s="123"/>
      <c r="AG11" s="123"/>
      <c r="AH11" s="123"/>
      <c r="AI11" s="105"/>
      <c r="AJ11" s="120" t="s">
        <v>354</v>
      </c>
      <c r="AK11" s="119" t="s">
        <v>355</v>
      </c>
      <c r="AL11" s="124" t="s">
        <v>356</v>
      </c>
      <c r="AM11" s="123"/>
    </row>
    <row r="12" spans="1:40" ht="8.15" customHeight="1">
      <c r="A12" s="11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18"/>
      <c r="X12" s="125"/>
      <c r="Y12" s="126"/>
      <c r="Z12" s="127"/>
      <c r="AA12" s="127"/>
      <c r="AB12" s="127"/>
      <c r="AC12" s="128"/>
      <c r="AD12" s="127"/>
      <c r="AE12" s="127"/>
      <c r="AF12" s="127"/>
      <c r="AG12" s="128"/>
      <c r="AH12" s="127"/>
      <c r="AI12" s="127"/>
      <c r="AJ12" s="129"/>
      <c r="AK12" s="127"/>
      <c r="AL12" s="127"/>
      <c r="AM12" s="128"/>
    </row>
    <row r="13" spans="1:40" s="134" customFormat="1" ht="15.65" customHeight="1">
      <c r="A13" s="114"/>
      <c r="B13" s="13">
        <v>1</v>
      </c>
      <c r="C13" s="8"/>
      <c r="D13" s="10" t="s">
        <v>357</v>
      </c>
      <c r="E13" s="10"/>
      <c r="F13" s="10"/>
      <c r="G13" s="10"/>
      <c r="H13" s="10" t="s">
        <v>358</v>
      </c>
      <c r="I13" s="10"/>
      <c r="J13" s="10"/>
      <c r="K13" s="12"/>
      <c r="L13" s="10" t="s">
        <v>359</v>
      </c>
      <c r="M13" s="10"/>
      <c r="N13" s="10"/>
      <c r="O13" s="12"/>
      <c r="P13" s="10" t="s">
        <v>360</v>
      </c>
      <c r="Q13" s="10"/>
      <c r="R13" s="10"/>
      <c r="S13" s="10"/>
      <c r="T13" s="10" t="s">
        <v>361</v>
      </c>
      <c r="U13" s="10"/>
      <c r="V13" s="12"/>
      <c r="W13" s="10" t="s">
        <v>362</v>
      </c>
      <c r="X13" s="11"/>
      <c r="Y13" s="130">
        <v>0</v>
      </c>
      <c r="Z13" s="131">
        <v>1</v>
      </c>
      <c r="AA13" s="132">
        <f>BD表33その①!C73</f>
        <v>56997817</v>
      </c>
      <c r="AB13" s="132">
        <f>BD表33その①!D73</f>
        <v>4259200</v>
      </c>
      <c r="AC13" s="133">
        <f>BD表33その①!E73</f>
        <v>0</v>
      </c>
      <c r="AD13" s="132">
        <f>BD表33その①!F73</f>
        <v>4236347</v>
      </c>
      <c r="AE13" s="132">
        <f>BD表33その①!G73</f>
        <v>926392</v>
      </c>
      <c r="AF13" s="132">
        <f>BD表33その①!H73</f>
        <v>5162739</v>
      </c>
      <c r="AG13" s="132">
        <f>BD表33その①!I73</f>
        <v>1306</v>
      </c>
      <c r="AH13" s="132">
        <f>BD表33その①!J73</f>
        <v>5161433</v>
      </c>
      <c r="AI13" s="132">
        <f>BD表33その①!K73</f>
        <v>57020670</v>
      </c>
      <c r="AJ13" s="132">
        <f>BD表33その①!L73</f>
        <v>0</v>
      </c>
      <c r="AK13" s="132">
        <f>BD表33その①!M73</f>
        <v>2418063</v>
      </c>
      <c r="AL13" s="132">
        <f>BD表33その①!N73</f>
        <v>55982779</v>
      </c>
      <c r="AM13" s="132">
        <f>BD表33その①!O73</f>
        <v>1037891</v>
      </c>
      <c r="AN13" s="85"/>
    </row>
    <row r="14" spans="1:40" s="134" customFormat="1" ht="15.65" customHeight="1">
      <c r="A14" s="114"/>
      <c r="B14" s="7"/>
      <c r="C14" s="9"/>
      <c r="D14" s="7" t="s">
        <v>363</v>
      </c>
      <c r="E14" s="14"/>
      <c r="F14" s="7" t="s">
        <v>364</v>
      </c>
      <c r="G14" s="15"/>
      <c r="H14" s="9" t="s">
        <v>365</v>
      </c>
      <c r="I14" s="14"/>
      <c r="J14" s="9"/>
      <c r="K14" s="9" t="s">
        <v>366</v>
      </c>
      <c r="L14" s="16"/>
      <c r="M14" s="7"/>
      <c r="N14" s="9" t="s">
        <v>367</v>
      </c>
      <c r="O14" s="17"/>
      <c r="P14" s="18"/>
      <c r="Q14" s="15" t="s">
        <v>368</v>
      </c>
      <c r="R14" s="9"/>
      <c r="S14" s="19"/>
      <c r="T14" s="15" t="s">
        <v>362</v>
      </c>
      <c r="U14" s="18"/>
      <c r="V14" s="16"/>
      <c r="W14" s="9" t="s">
        <v>369</v>
      </c>
      <c r="X14" s="20"/>
      <c r="Y14" s="135">
        <v>0</v>
      </c>
      <c r="Z14" s="136">
        <v>2</v>
      </c>
      <c r="AA14" s="137">
        <f>BD表33その①!P73</f>
        <v>35031835</v>
      </c>
      <c r="AB14" s="137">
        <f>BD表33その①!Q73</f>
        <v>2172800</v>
      </c>
      <c r="AC14" s="138">
        <f>BD表33その①!R73</f>
        <v>0</v>
      </c>
      <c r="AD14" s="137">
        <f>BD表33その①!S73</f>
        <v>2583215</v>
      </c>
      <c r="AE14" s="137">
        <f>BD表33その①!T73</f>
        <v>558575</v>
      </c>
      <c r="AF14" s="137">
        <f>BD表33その①!U73</f>
        <v>3141790</v>
      </c>
      <c r="AG14" s="137">
        <f>BD表33その①!V73</f>
        <v>0</v>
      </c>
      <c r="AH14" s="137">
        <f>BD表33その①!W73</f>
        <v>3141790</v>
      </c>
      <c r="AI14" s="137">
        <f>BD表33その①!X73</f>
        <v>34621420</v>
      </c>
      <c r="AJ14" s="137">
        <f>BD表33その①!Y73</f>
        <v>0</v>
      </c>
      <c r="AK14" s="137">
        <f>BD表33その①!Z73</f>
        <v>0</v>
      </c>
      <c r="AL14" s="137">
        <f>BD表33その①!AA73</f>
        <v>34311485</v>
      </c>
      <c r="AM14" s="137">
        <f>BD表33その①!AB73</f>
        <v>309935</v>
      </c>
      <c r="AN14" s="85"/>
    </row>
    <row r="15" spans="1:40" s="134" customFormat="1" ht="15.65" customHeight="1">
      <c r="A15" s="114"/>
      <c r="B15" s="24">
        <v>2</v>
      </c>
      <c r="C15" s="25"/>
      <c r="D15" s="26" t="s">
        <v>357</v>
      </c>
      <c r="E15" s="14"/>
      <c r="F15" s="25" t="s">
        <v>370</v>
      </c>
      <c r="G15" s="25"/>
      <c r="H15" s="16"/>
      <c r="I15" s="26" t="s">
        <v>371</v>
      </c>
      <c r="J15" s="14"/>
      <c r="K15" s="26" t="s">
        <v>372</v>
      </c>
      <c r="L15" s="26"/>
      <c r="M15" s="16"/>
      <c r="N15" s="26" t="s">
        <v>373</v>
      </c>
      <c r="O15" s="14"/>
      <c r="P15" s="15" t="s">
        <v>374</v>
      </c>
      <c r="Q15" s="27"/>
      <c r="R15" s="25" t="s">
        <v>375</v>
      </c>
      <c r="S15" s="28"/>
      <c r="T15" s="16"/>
      <c r="U15" s="19" t="s">
        <v>376</v>
      </c>
      <c r="V15" s="14"/>
      <c r="W15" s="15" t="s">
        <v>362</v>
      </c>
      <c r="X15" s="29"/>
      <c r="Y15" s="135">
        <v>0</v>
      </c>
      <c r="Z15" s="136">
        <v>3</v>
      </c>
      <c r="AA15" s="137">
        <f>BD表33その①!AC73</f>
        <v>30227395</v>
      </c>
      <c r="AB15" s="137">
        <f>BD表33その①!AD73</f>
        <v>1958293</v>
      </c>
      <c r="AC15" s="138">
        <f>BD表33その①!AE73</f>
        <v>0</v>
      </c>
      <c r="AD15" s="137">
        <f>BD表33その①!AF73</f>
        <v>1865773</v>
      </c>
      <c r="AE15" s="137">
        <f>BD表33その①!AG73</f>
        <v>562518</v>
      </c>
      <c r="AF15" s="137">
        <f>BD表33その①!AH73</f>
        <v>2428291</v>
      </c>
      <c r="AG15" s="137">
        <f>BD表33その①!AI73</f>
        <v>1892804</v>
      </c>
      <c r="AH15" s="137">
        <f>BD表33その①!AJ73</f>
        <v>535487</v>
      </c>
      <c r="AI15" s="137">
        <f>BD表33その①!AK73</f>
        <v>30319915</v>
      </c>
      <c r="AJ15" s="137">
        <f>BD表33その①!AL73</f>
        <v>0</v>
      </c>
      <c r="AK15" s="137">
        <f>BD表33その①!AM73</f>
        <v>0</v>
      </c>
      <c r="AL15" s="137">
        <f>BD表33その①!AN73</f>
        <v>27270806</v>
      </c>
      <c r="AM15" s="137">
        <f>BD表33その①!AO73</f>
        <v>3049109</v>
      </c>
      <c r="AN15" s="85"/>
    </row>
    <row r="16" spans="1:40" s="134" customFormat="1" ht="15.65" customHeight="1">
      <c r="A16" s="114"/>
      <c r="B16" s="24"/>
      <c r="C16" s="25"/>
      <c r="D16" s="15" t="s">
        <v>377</v>
      </c>
      <c r="E16" s="14"/>
      <c r="F16" s="25"/>
      <c r="G16" s="25"/>
      <c r="H16" s="16"/>
      <c r="I16" s="26"/>
      <c r="J16" s="14"/>
      <c r="K16" s="26"/>
      <c r="L16" s="26"/>
      <c r="M16" s="16"/>
      <c r="N16" s="26"/>
      <c r="O16" s="14"/>
      <c r="P16" s="15"/>
      <c r="Q16" s="27"/>
      <c r="R16" s="25"/>
      <c r="S16" s="28"/>
      <c r="T16" s="16"/>
      <c r="U16" s="19"/>
      <c r="V16" s="14"/>
      <c r="W16" s="15"/>
      <c r="X16" s="29"/>
      <c r="Y16" s="130">
        <v>0</v>
      </c>
      <c r="Z16" s="131">
        <v>4</v>
      </c>
      <c r="AA16" s="137">
        <f>BD表33その①!AP73</f>
        <v>0</v>
      </c>
      <c r="AB16" s="137">
        <f>BD表33その①!AQ73</f>
        <v>0</v>
      </c>
      <c r="AC16" s="138">
        <f>BD表33その①!AR73</f>
        <v>0</v>
      </c>
      <c r="AD16" s="137">
        <f>BD表33その①!AS73</f>
        <v>0</v>
      </c>
      <c r="AE16" s="137">
        <f>BD表33その①!AT73</f>
        <v>0</v>
      </c>
      <c r="AF16" s="137">
        <f>BD表33その①!AU73</f>
        <v>0</v>
      </c>
      <c r="AG16" s="137">
        <f>BD表33その①!AV73</f>
        <v>0</v>
      </c>
      <c r="AH16" s="137">
        <f>BD表33その①!AW73</f>
        <v>0</v>
      </c>
      <c r="AI16" s="137">
        <f>BD表33その①!AX73</f>
        <v>0</v>
      </c>
      <c r="AJ16" s="137">
        <f>BD表33その①!AY73</f>
        <v>0</v>
      </c>
      <c r="AK16" s="137">
        <f>BD表33その①!AZ73</f>
        <v>0</v>
      </c>
      <c r="AL16" s="137">
        <f>BD表33その①!BA73</f>
        <v>0</v>
      </c>
      <c r="AM16" s="137">
        <f>BD表33その①!BB73</f>
        <v>0</v>
      </c>
      <c r="AN16" s="85"/>
    </row>
    <row r="17" spans="1:40" s="134" customFormat="1" ht="15.65" customHeight="1">
      <c r="A17" s="114"/>
      <c r="B17" s="24"/>
      <c r="C17" s="25"/>
      <c r="D17" s="15" t="s">
        <v>378</v>
      </c>
      <c r="E17" s="14"/>
      <c r="F17" s="25"/>
      <c r="G17" s="25"/>
      <c r="H17" s="14" t="s">
        <v>379</v>
      </c>
      <c r="I17" s="26"/>
      <c r="J17" s="14"/>
      <c r="K17" s="26"/>
      <c r="L17" s="26"/>
      <c r="M17" s="16"/>
      <c r="N17" s="26"/>
      <c r="O17" s="14"/>
      <c r="P17" s="15"/>
      <c r="Q17" s="27"/>
      <c r="R17" s="25"/>
      <c r="S17" s="28"/>
      <c r="T17" s="16"/>
      <c r="U17" s="19"/>
      <c r="V17" s="14"/>
      <c r="W17" s="15"/>
      <c r="X17" s="29"/>
      <c r="Y17" s="135">
        <v>0</v>
      </c>
      <c r="Z17" s="136">
        <v>5</v>
      </c>
      <c r="AA17" s="137">
        <f>BD表33その①!BC73</f>
        <v>96721</v>
      </c>
      <c r="AB17" s="137">
        <f>BD表33その①!BD73</f>
        <v>0</v>
      </c>
      <c r="AC17" s="138">
        <f>BD表33その①!BE73</f>
        <v>0</v>
      </c>
      <c r="AD17" s="137">
        <f>BD表33その①!BF73</f>
        <v>10820</v>
      </c>
      <c r="AE17" s="137">
        <f>BD表33その①!BG73</f>
        <v>2692</v>
      </c>
      <c r="AF17" s="137">
        <f>BD表33その①!BH73</f>
        <v>13512</v>
      </c>
      <c r="AG17" s="137">
        <f>BD表33その①!BI73</f>
        <v>0</v>
      </c>
      <c r="AH17" s="137">
        <f>BD表33その①!BJ73</f>
        <v>13512</v>
      </c>
      <c r="AI17" s="137">
        <f>BD表33その①!BK73</f>
        <v>85901</v>
      </c>
      <c r="AJ17" s="137">
        <f>BD表33その①!BL73</f>
        <v>0</v>
      </c>
      <c r="AK17" s="137">
        <f>BD表33その①!BM73</f>
        <v>0</v>
      </c>
      <c r="AL17" s="137">
        <f>BD表33その①!BN73</f>
        <v>57764</v>
      </c>
      <c r="AM17" s="137">
        <f>BD表33その①!BO73</f>
        <v>28137</v>
      </c>
      <c r="AN17" s="85"/>
    </row>
    <row r="18" spans="1:40" s="134" customFormat="1" ht="15.65" customHeight="1">
      <c r="A18" s="114"/>
      <c r="B18" s="24">
        <v>3</v>
      </c>
      <c r="C18" s="25"/>
      <c r="D18" s="26" t="s">
        <v>380</v>
      </c>
      <c r="E18" s="15"/>
      <c r="F18" s="15"/>
      <c r="G18" s="26" t="s">
        <v>381</v>
      </c>
      <c r="H18" s="15"/>
      <c r="I18" s="15"/>
      <c r="J18" s="26" t="s">
        <v>382</v>
      </c>
      <c r="K18" s="15"/>
      <c r="L18" s="15"/>
      <c r="M18" s="26"/>
      <c r="N18" s="26" t="s">
        <v>383</v>
      </c>
      <c r="O18" s="15"/>
      <c r="P18" s="26"/>
      <c r="Q18" s="19" t="s">
        <v>375</v>
      </c>
      <c r="R18" s="15"/>
      <c r="S18" s="16"/>
      <c r="T18" s="26" t="s">
        <v>376</v>
      </c>
      <c r="U18" s="15"/>
      <c r="V18" s="15"/>
      <c r="W18" s="15" t="s">
        <v>362</v>
      </c>
      <c r="X18" s="29"/>
      <c r="Y18" s="135">
        <v>0</v>
      </c>
      <c r="Z18" s="136">
        <v>6</v>
      </c>
      <c r="AA18" s="137">
        <f>BD表33その①!BP73</f>
        <v>632357</v>
      </c>
      <c r="AB18" s="137">
        <f>BD表33その①!BQ73</f>
        <v>41300</v>
      </c>
      <c r="AC18" s="138">
        <f>BD表33その①!BR73</f>
        <v>0</v>
      </c>
      <c r="AD18" s="137">
        <f>BD表33その①!BS73</f>
        <v>168034</v>
      </c>
      <c r="AE18" s="137">
        <f>BD表33その①!BT73</f>
        <v>6380</v>
      </c>
      <c r="AF18" s="137">
        <f>BD表33その①!BU73</f>
        <v>174414</v>
      </c>
      <c r="AG18" s="137">
        <f>BD表33その①!BV73</f>
        <v>0</v>
      </c>
      <c r="AH18" s="137">
        <f>BD表33その①!BW73</f>
        <v>174414</v>
      </c>
      <c r="AI18" s="137">
        <f>BD表33その①!BX73</f>
        <v>505623</v>
      </c>
      <c r="AJ18" s="137">
        <f>BD表33その①!BY73</f>
        <v>0</v>
      </c>
      <c r="AK18" s="137">
        <f>BD表33その①!BZ73</f>
        <v>0</v>
      </c>
      <c r="AL18" s="137">
        <f>BD表33その①!CA73</f>
        <v>504444</v>
      </c>
      <c r="AM18" s="137">
        <f>BD表33その①!CB73</f>
        <v>1179</v>
      </c>
      <c r="AN18" s="85"/>
    </row>
    <row r="19" spans="1:40" s="134" customFormat="1" ht="15.65" customHeight="1">
      <c r="A19" s="114"/>
      <c r="B19" s="25"/>
      <c r="C19" s="24" t="s">
        <v>326</v>
      </c>
      <c r="D19" s="25"/>
      <c r="E19" s="16"/>
      <c r="F19" s="19" t="s">
        <v>384</v>
      </c>
      <c r="G19" s="26" t="s">
        <v>385</v>
      </c>
      <c r="H19" s="19"/>
      <c r="I19" s="19"/>
      <c r="J19" s="19" t="s">
        <v>380</v>
      </c>
      <c r="K19" s="16"/>
      <c r="L19" s="26" t="s">
        <v>381</v>
      </c>
      <c r="M19" s="16"/>
      <c r="N19" s="26" t="s">
        <v>386</v>
      </c>
      <c r="O19" s="16"/>
      <c r="P19" s="26" t="s">
        <v>387</v>
      </c>
      <c r="Q19" s="16"/>
      <c r="R19" s="26"/>
      <c r="S19" s="26" t="s">
        <v>375</v>
      </c>
      <c r="T19" s="32"/>
      <c r="U19" s="15" t="s">
        <v>388</v>
      </c>
      <c r="V19" s="15"/>
      <c r="W19" s="15" t="s">
        <v>362</v>
      </c>
      <c r="X19" s="29"/>
      <c r="Y19" s="130">
        <v>0</v>
      </c>
      <c r="Z19" s="131">
        <v>7</v>
      </c>
      <c r="AA19" s="137">
        <f>BD表33その①!CC73</f>
        <v>191771</v>
      </c>
      <c r="AB19" s="137">
        <f>BD表33その①!CD73</f>
        <v>1900</v>
      </c>
      <c r="AC19" s="138">
        <f>BD表33その①!CE73</f>
        <v>0</v>
      </c>
      <c r="AD19" s="137">
        <f>BD表33その①!CF73</f>
        <v>64375</v>
      </c>
      <c r="AE19" s="137">
        <f>BD表33その①!CG73</f>
        <v>1952</v>
      </c>
      <c r="AF19" s="137">
        <f>BD表33その①!CH73</f>
        <v>66327</v>
      </c>
      <c r="AG19" s="137">
        <f>BD表33その①!CI73</f>
        <v>0</v>
      </c>
      <c r="AH19" s="137">
        <f>BD表33その①!CJ73</f>
        <v>66327</v>
      </c>
      <c r="AI19" s="137">
        <f>BD表33その①!CK73</f>
        <v>129296</v>
      </c>
      <c r="AJ19" s="137">
        <f>BD表33その①!CL73</f>
        <v>0</v>
      </c>
      <c r="AK19" s="137">
        <f>BD表33その①!CM73</f>
        <v>0</v>
      </c>
      <c r="AL19" s="137">
        <f>BD表33その①!CN73</f>
        <v>129296</v>
      </c>
      <c r="AM19" s="137">
        <f>BD表33その①!CO73</f>
        <v>0</v>
      </c>
      <c r="AN19" s="85"/>
    </row>
    <row r="20" spans="1:40" s="134" customFormat="1" ht="15.65" customHeight="1">
      <c r="A20" s="114"/>
      <c r="B20" s="25"/>
      <c r="C20" s="24" t="s">
        <v>169</v>
      </c>
      <c r="D20" s="25"/>
      <c r="E20" s="16"/>
      <c r="F20" s="19" t="s">
        <v>389</v>
      </c>
      <c r="G20" s="26" t="s">
        <v>390</v>
      </c>
      <c r="H20" s="19"/>
      <c r="I20" s="19"/>
      <c r="J20" s="19" t="s">
        <v>380</v>
      </c>
      <c r="K20" s="16"/>
      <c r="L20" s="26" t="s">
        <v>381</v>
      </c>
      <c r="M20" s="16"/>
      <c r="N20" s="26" t="s">
        <v>386</v>
      </c>
      <c r="O20" s="16"/>
      <c r="P20" s="26" t="s">
        <v>387</v>
      </c>
      <c r="Q20" s="16"/>
      <c r="R20" s="26"/>
      <c r="S20" s="26" t="s">
        <v>375</v>
      </c>
      <c r="T20" s="32"/>
      <c r="U20" s="15" t="s">
        <v>388</v>
      </c>
      <c r="V20" s="15"/>
      <c r="W20" s="15" t="s">
        <v>362</v>
      </c>
      <c r="X20" s="29"/>
      <c r="Y20" s="135">
        <v>0</v>
      </c>
      <c r="Z20" s="136">
        <v>8</v>
      </c>
      <c r="AA20" s="137">
        <f>BD表33その①!CP73</f>
        <v>440586</v>
      </c>
      <c r="AB20" s="137">
        <f>BD表33その①!CQ73</f>
        <v>39400</v>
      </c>
      <c r="AC20" s="138">
        <f>BD表33その①!CR73</f>
        <v>0</v>
      </c>
      <c r="AD20" s="137">
        <f>BD表33その①!CS73</f>
        <v>103659</v>
      </c>
      <c r="AE20" s="137">
        <f>BD表33その①!CT73</f>
        <v>4428</v>
      </c>
      <c r="AF20" s="137">
        <f>BD表33その①!CU73</f>
        <v>108087</v>
      </c>
      <c r="AG20" s="137">
        <f>BD表33その①!CV73</f>
        <v>0</v>
      </c>
      <c r="AH20" s="137">
        <f>BD表33その①!CW73</f>
        <v>108087</v>
      </c>
      <c r="AI20" s="137">
        <f>BD表33その①!CX73</f>
        <v>376327</v>
      </c>
      <c r="AJ20" s="137">
        <f>BD表33その①!CY73</f>
        <v>0</v>
      </c>
      <c r="AK20" s="137">
        <f>BD表33その①!CZ73</f>
        <v>0</v>
      </c>
      <c r="AL20" s="137">
        <f>BD表33その①!DA73</f>
        <v>375148</v>
      </c>
      <c r="AM20" s="137">
        <f>BD表33その①!DB73</f>
        <v>1179</v>
      </c>
      <c r="AN20" s="85"/>
    </row>
    <row r="21" spans="1:40" s="134" customFormat="1" ht="15.65" customHeight="1">
      <c r="A21" s="114"/>
      <c r="B21" s="13">
        <v>4</v>
      </c>
      <c r="C21" s="8"/>
      <c r="D21" s="33"/>
      <c r="E21" s="34"/>
      <c r="F21" s="34"/>
      <c r="G21" s="33"/>
      <c r="H21" s="34"/>
      <c r="I21" s="34"/>
      <c r="J21" s="33"/>
      <c r="K21" s="34"/>
      <c r="L21" s="34"/>
      <c r="M21" s="33"/>
      <c r="N21" s="33"/>
      <c r="O21" s="34"/>
      <c r="P21" s="33"/>
      <c r="Q21" s="35"/>
      <c r="R21" s="34"/>
      <c r="S21" s="12"/>
      <c r="T21" s="33"/>
      <c r="U21" s="34"/>
      <c r="V21" s="34"/>
      <c r="W21" s="34"/>
      <c r="X21" s="36"/>
      <c r="Y21" s="135">
        <v>0</v>
      </c>
      <c r="Z21" s="136">
        <v>9</v>
      </c>
      <c r="AA21" s="139">
        <f>BD表33その①!DC73</f>
        <v>0</v>
      </c>
      <c r="AB21" s="139">
        <f>BD表33その①!DD73</f>
        <v>2278600</v>
      </c>
      <c r="AC21" s="140">
        <f>BD表33その①!DE73</f>
        <v>0</v>
      </c>
      <c r="AD21" s="139">
        <f>BD表33その①!DF73</f>
        <v>0</v>
      </c>
      <c r="AE21" s="139">
        <f>BD表33その①!DG73</f>
        <v>0</v>
      </c>
      <c r="AF21" s="139">
        <f>BD表33その①!DH73</f>
        <v>0</v>
      </c>
      <c r="AG21" s="139">
        <f>BD表33その①!DI73</f>
        <v>0</v>
      </c>
      <c r="AH21" s="139">
        <f>BD表33その①!DJ73</f>
        <v>0</v>
      </c>
      <c r="AI21" s="139">
        <f>BD表33その①!DK73</f>
        <v>2278600</v>
      </c>
      <c r="AJ21" s="139">
        <f>BD表33その①!DL73</f>
        <v>0</v>
      </c>
      <c r="AK21" s="139">
        <f>BD表33その①!DM73</f>
        <v>0</v>
      </c>
      <c r="AL21" s="139">
        <f>BD表33その①!DN73</f>
        <v>982000</v>
      </c>
      <c r="AM21" s="139">
        <f>BD表33その①!DO73</f>
        <v>1296600</v>
      </c>
      <c r="AN21" s="85"/>
    </row>
    <row r="22" spans="1:40" s="134" customFormat="1" ht="15.65" customHeight="1">
      <c r="A22" s="114"/>
      <c r="B22" s="13"/>
      <c r="C22" s="13" t="s">
        <v>326</v>
      </c>
      <c r="D22" s="8"/>
      <c r="E22" s="38" t="s">
        <v>391</v>
      </c>
      <c r="F22" s="38"/>
      <c r="G22" s="39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34"/>
      <c r="X22" s="41"/>
      <c r="Y22" s="130">
        <v>0</v>
      </c>
      <c r="Z22" s="131">
        <v>10</v>
      </c>
      <c r="AA22" s="139">
        <f>BD表33その①!DP73</f>
        <v>0</v>
      </c>
      <c r="AB22" s="139">
        <f>BD表33その①!DQ73</f>
        <v>1024200</v>
      </c>
      <c r="AC22" s="140">
        <f>BD表33その①!DR73</f>
        <v>0</v>
      </c>
      <c r="AD22" s="139">
        <f>BD表33その①!DS73</f>
        <v>0</v>
      </c>
      <c r="AE22" s="139">
        <f>BD表33その①!DT73</f>
        <v>0</v>
      </c>
      <c r="AF22" s="139">
        <f>BD表33その①!DU73</f>
        <v>0</v>
      </c>
      <c r="AG22" s="139">
        <f>BD表33その①!DV73</f>
        <v>0</v>
      </c>
      <c r="AH22" s="139">
        <f>BD表33その①!DW73</f>
        <v>0</v>
      </c>
      <c r="AI22" s="139">
        <f>BD表33その①!DX73</f>
        <v>1024200</v>
      </c>
      <c r="AJ22" s="139">
        <f>BD表33その①!DY73</f>
        <v>0</v>
      </c>
      <c r="AK22" s="139">
        <f>BD表33その①!DZ73</f>
        <v>0</v>
      </c>
      <c r="AL22" s="139">
        <f>BD表33その①!EA73</f>
        <v>419200</v>
      </c>
      <c r="AM22" s="139">
        <f>BD表33その①!EB73</f>
        <v>605000</v>
      </c>
      <c r="AN22" s="85"/>
    </row>
    <row r="23" spans="1:40" s="134" customFormat="1" ht="15.65" customHeight="1">
      <c r="A23" s="114"/>
      <c r="B23" s="13"/>
      <c r="C23" s="13" t="s">
        <v>392</v>
      </c>
      <c r="D23" s="8"/>
      <c r="E23" s="38" t="s">
        <v>393</v>
      </c>
      <c r="F23" s="38"/>
      <c r="G23" s="39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34"/>
      <c r="X23" s="41"/>
      <c r="Y23" s="135">
        <v>0</v>
      </c>
      <c r="Z23" s="136">
        <v>11</v>
      </c>
      <c r="AA23" s="139">
        <f>BD表33その①!EC73</f>
        <v>0</v>
      </c>
      <c r="AB23" s="139">
        <f>BD表33その①!ED73</f>
        <v>1252400</v>
      </c>
      <c r="AC23" s="140">
        <f>BD表33その①!EE73</f>
        <v>0</v>
      </c>
      <c r="AD23" s="139">
        <f>BD表33その①!EF73</f>
        <v>0</v>
      </c>
      <c r="AE23" s="139">
        <f>BD表33その①!EG73</f>
        <v>0</v>
      </c>
      <c r="AF23" s="139">
        <f>BD表33その①!EH73</f>
        <v>0</v>
      </c>
      <c r="AG23" s="139">
        <f>BD表33その①!EI73</f>
        <v>0</v>
      </c>
      <c r="AH23" s="139">
        <f>BD表33その①!EJ73</f>
        <v>0</v>
      </c>
      <c r="AI23" s="139">
        <f>BD表33その①!EK73</f>
        <v>1252400</v>
      </c>
      <c r="AJ23" s="139">
        <f>BD表33その①!EL73</f>
        <v>0</v>
      </c>
      <c r="AK23" s="139">
        <f>BD表33その①!EM73</f>
        <v>0</v>
      </c>
      <c r="AL23" s="139">
        <f>BD表33その①!EN73</f>
        <v>562800</v>
      </c>
      <c r="AM23" s="139">
        <f>BD表33その①!EO73</f>
        <v>689600</v>
      </c>
      <c r="AN23" s="85"/>
    </row>
    <row r="24" spans="1:40" s="134" customFormat="1" ht="15.65" customHeight="1">
      <c r="A24" s="114"/>
      <c r="B24" s="13"/>
      <c r="C24" s="13" t="s">
        <v>394</v>
      </c>
      <c r="D24" s="8"/>
      <c r="E24" s="38" t="s">
        <v>395</v>
      </c>
      <c r="F24" s="38"/>
      <c r="G24" s="39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34"/>
      <c r="X24" s="41"/>
      <c r="Y24" s="135">
        <v>0</v>
      </c>
      <c r="Z24" s="136">
        <v>12</v>
      </c>
      <c r="AA24" s="139">
        <f>BD表33その①!EP73</f>
        <v>0</v>
      </c>
      <c r="AB24" s="139">
        <f>BD表33その①!EQ73</f>
        <v>2000</v>
      </c>
      <c r="AC24" s="140">
        <f>BD表33その①!ER73</f>
        <v>0</v>
      </c>
      <c r="AD24" s="139">
        <f>BD表33その①!ES73</f>
        <v>0</v>
      </c>
      <c r="AE24" s="139">
        <f>BD表33その①!ET73</f>
        <v>0</v>
      </c>
      <c r="AF24" s="139">
        <f>BD表33その①!EU73</f>
        <v>0</v>
      </c>
      <c r="AG24" s="139">
        <f>BD表33その①!EV73</f>
        <v>0</v>
      </c>
      <c r="AH24" s="139">
        <f>BD表33その①!EW73</f>
        <v>0</v>
      </c>
      <c r="AI24" s="139">
        <f>BD表33その①!EX73</f>
        <v>2000</v>
      </c>
      <c r="AJ24" s="139">
        <f>BD表33その①!EY73</f>
        <v>0</v>
      </c>
      <c r="AK24" s="139">
        <f>BD表33その①!EZ73</f>
        <v>0</v>
      </c>
      <c r="AL24" s="139">
        <f>BD表33その①!FA73</f>
        <v>0</v>
      </c>
      <c r="AM24" s="139">
        <f>BD表33その①!FB73</f>
        <v>2000</v>
      </c>
      <c r="AN24" s="85"/>
    </row>
    <row r="25" spans="1:40" s="134" customFormat="1" ht="15.65" customHeight="1">
      <c r="A25" s="114"/>
      <c r="B25" s="13">
        <v>5</v>
      </c>
      <c r="C25" s="25"/>
      <c r="D25" s="19"/>
      <c r="E25" s="19"/>
      <c r="F25" s="26"/>
      <c r="G25" s="19"/>
      <c r="H25" s="19"/>
      <c r="I25" s="19"/>
      <c r="J25" s="26"/>
      <c r="K25" s="27"/>
      <c r="L25" s="26"/>
      <c r="M25" s="27"/>
      <c r="N25" s="26"/>
      <c r="O25" s="16"/>
      <c r="P25" s="19"/>
      <c r="Q25" s="16"/>
      <c r="R25" s="26"/>
      <c r="S25" s="25"/>
      <c r="T25" s="25"/>
      <c r="U25" s="15"/>
      <c r="V25" s="26"/>
      <c r="W25" s="15"/>
      <c r="X25" s="29"/>
      <c r="Y25" s="130">
        <v>0</v>
      </c>
      <c r="Z25" s="131">
        <v>13</v>
      </c>
      <c r="AA25" s="137">
        <f>BD表33その①!FC73</f>
        <v>94049992</v>
      </c>
      <c r="AB25" s="137">
        <f>BD表33その①!FD73</f>
        <v>4486723</v>
      </c>
      <c r="AC25" s="138">
        <f>BD表33その①!FE73</f>
        <v>0</v>
      </c>
      <c r="AD25" s="137">
        <f>BD表33その①!FF73</f>
        <v>7592841</v>
      </c>
      <c r="AE25" s="137">
        <f>BD表33その①!FG73</f>
        <v>1845951</v>
      </c>
      <c r="AF25" s="137">
        <f>BD表33その①!FH73</f>
        <v>9438792</v>
      </c>
      <c r="AG25" s="137">
        <f>BD表33その①!FI73</f>
        <v>2115</v>
      </c>
      <c r="AH25" s="137">
        <f>BD表33その①!FJ73</f>
        <v>9436677</v>
      </c>
      <c r="AI25" s="137">
        <f>BD表33その①!FK73</f>
        <v>90943874</v>
      </c>
      <c r="AJ25" s="137">
        <f>BD表33その①!FL73</f>
        <v>0</v>
      </c>
      <c r="AK25" s="137">
        <f>BD表33その①!FM73</f>
        <v>4504560</v>
      </c>
      <c r="AL25" s="137">
        <f>BD表33その①!FN73</f>
        <v>74261468</v>
      </c>
      <c r="AM25" s="137">
        <f>BD表33その①!FO73</f>
        <v>16682406</v>
      </c>
      <c r="AN25" s="85"/>
    </row>
    <row r="26" spans="1:40" s="134" customFormat="1" ht="15.65" customHeight="1">
      <c r="A26" s="114"/>
      <c r="B26" s="24"/>
      <c r="C26" s="24" t="s">
        <v>326</v>
      </c>
      <c r="D26" s="25"/>
      <c r="E26" s="42"/>
      <c r="F26" s="43"/>
      <c r="G26" s="44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15"/>
      <c r="X26" s="46"/>
      <c r="Y26" s="135">
        <v>0</v>
      </c>
      <c r="Z26" s="136">
        <v>14</v>
      </c>
      <c r="AA26" s="137">
        <f>BD表33その①!FP73</f>
        <v>73258393</v>
      </c>
      <c r="AB26" s="137">
        <f>BD表33その①!FQ73</f>
        <v>2018123</v>
      </c>
      <c r="AC26" s="138">
        <f>BD表33その①!FR73</f>
        <v>0</v>
      </c>
      <c r="AD26" s="137">
        <f>BD表33その①!FS73</f>
        <v>5759302</v>
      </c>
      <c r="AE26" s="137">
        <f>BD表33その①!FT73</f>
        <v>1549564</v>
      </c>
      <c r="AF26" s="137">
        <f>BD表33その①!FU73</f>
        <v>7308866</v>
      </c>
      <c r="AG26" s="137">
        <f>BD表33その①!FV73</f>
        <v>0</v>
      </c>
      <c r="AH26" s="137">
        <f>BD表33その①!FW73</f>
        <v>7308866</v>
      </c>
      <c r="AI26" s="137">
        <f>BD表33その①!FX73</f>
        <v>69517214</v>
      </c>
      <c r="AJ26" s="137">
        <f>BD表33その①!FY73</f>
        <v>0</v>
      </c>
      <c r="AK26" s="137">
        <f>BD表33その①!FZ73</f>
        <v>3833870</v>
      </c>
      <c r="AL26" s="137">
        <f>BD表33その①!GA73</f>
        <v>55869159</v>
      </c>
      <c r="AM26" s="137">
        <f>BD表33その①!GB73</f>
        <v>13648055</v>
      </c>
      <c r="AN26" s="85"/>
    </row>
    <row r="27" spans="1:40" s="134" customFormat="1" ht="15.65" customHeight="1">
      <c r="A27" s="114"/>
      <c r="B27" s="24"/>
      <c r="C27" s="24" t="s">
        <v>169</v>
      </c>
      <c r="D27" s="2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7"/>
      <c r="Y27" s="135">
        <v>0</v>
      </c>
      <c r="Z27" s="136">
        <v>15</v>
      </c>
      <c r="AA27" s="137">
        <f>BD表33その①!GC73</f>
        <v>1578809</v>
      </c>
      <c r="AB27" s="137">
        <f>BD表33その①!GD73</f>
        <v>190100</v>
      </c>
      <c r="AC27" s="138">
        <f>BD表33その①!GE73</f>
        <v>0</v>
      </c>
      <c r="AD27" s="137">
        <f>BD表33その①!GF73</f>
        <v>92898</v>
      </c>
      <c r="AE27" s="137">
        <f>BD表33その①!GG73</f>
        <v>23936</v>
      </c>
      <c r="AF27" s="137">
        <f>BD表33その①!GH73</f>
        <v>116834</v>
      </c>
      <c r="AG27" s="137">
        <f>BD表33その①!GI73</f>
        <v>0</v>
      </c>
      <c r="AH27" s="137">
        <f>BD表33その①!GJ73</f>
        <v>116834</v>
      </c>
      <c r="AI27" s="137">
        <f>BD表33その①!GK73</f>
        <v>1676011</v>
      </c>
      <c r="AJ27" s="137">
        <f>BD表33その①!GL73</f>
        <v>0</v>
      </c>
      <c r="AK27" s="137">
        <f>BD表33その①!GM73</f>
        <v>0</v>
      </c>
      <c r="AL27" s="137">
        <f>BD表33その①!GN73</f>
        <v>1099617</v>
      </c>
      <c r="AM27" s="137">
        <f>BD表33その①!GO73</f>
        <v>576394</v>
      </c>
      <c r="AN27" s="85"/>
    </row>
    <row r="28" spans="1:40" s="134" customFormat="1" ht="15.65" customHeight="1">
      <c r="A28" s="114"/>
      <c r="B28" s="24"/>
      <c r="C28" s="24" t="s">
        <v>164</v>
      </c>
      <c r="D28" s="2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7"/>
      <c r="Y28" s="130">
        <v>0</v>
      </c>
      <c r="Z28" s="131">
        <v>16</v>
      </c>
      <c r="AA28" s="137">
        <f>BD表33その①!GP73</f>
        <v>6907062</v>
      </c>
      <c r="AB28" s="137">
        <f>BD表33その①!GQ73</f>
        <v>420700</v>
      </c>
      <c r="AC28" s="138">
        <f>BD表33その①!GR73</f>
        <v>0</v>
      </c>
      <c r="AD28" s="137">
        <f>BD表33その①!GS73</f>
        <v>1159252</v>
      </c>
      <c r="AE28" s="137">
        <f>BD表33その①!GT73</f>
        <v>92811</v>
      </c>
      <c r="AF28" s="137">
        <f>BD表33その①!GU73</f>
        <v>1252063</v>
      </c>
      <c r="AG28" s="137">
        <f>BD表33その①!GV73</f>
        <v>2115</v>
      </c>
      <c r="AH28" s="137">
        <f>BD表33その①!GW73</f>
        <v>1249948</v>
      </c>
      <c r="AI28" s="137">
        <f>BD表33その①!GX73</f>
        <v>6168510</v>
      </c>
      <c r="AJ28" s="137">
        <f>BD表33その①!GY73</f>
        <v>0</v>
      </c>
      <c r="AK28" s="137">
        <f>BD表33その①!GZ73</f>
        <v>670690</v>
      </c>
      <c r="AL28" s="137">
        <f>BD表33その①!HA73</f>
        <v>6111567</v>
      </c>
      <c r="AM28" s="137">
        <f>BD表33その①!HB73</f>
        <v>56943</v>
      </c>
      <c r="AN28" s="85"/>
    </row>
    <row r="29" spans="1:40" s="134" customFormat="1" ht="15.65" customHeight="1">
      <c r="A29" s="114"/>
      <c r="B29" s="24"/>
      <c r="C29" s="24" t="s">
        <v>172</v>
      </c>
      <c r="D29" s="2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7"/>
      <c r="Y29" s="135">
        <v>0</v>
      </c>
      <c r="Z29" s="136">
        <v>17</v>
      </c>
      <c r="AA29" s="141">
        <f>BD表33その①!HC73</f>
        <v>12016920</v>
      </c>
      <c r="AB29" s="141">
        <f>BD表33その①!HD73</f>
        <v>1622100</v>
      </c>
      <c r="AC29" s="138">
        <f>BD表33その①!HE73</f>
        <v>0</v>
      </c>
      <c r="AD29" s="141">
        <f>BD表33その①!HF73</f>
        <v>538142</v>
      </c>
      <c r="AE29" s="141">
        <f>BD表33その①!HG73</f>
        <v>175583</v>
      </c>
      <c r="AF29" s="141">
        <f>BD表33その①!HH73</f>
        <v>713725</v>
      </c>
      <c r="AG29" s="141">
        <f>BD表33その①!HI73</f>
        <v>0</v>
      </c>
      <c r="AH29" s="141">
        <f>BD表33その①!HJ73</f>
        <v>713725</v>
      </c>
      <c r="AI29" s="141">
        <f>BD表33その①!HK73</f>
        <v>13100878</v>
      </c>
      <c r="AJ29" s="141">
        <f>BD表33その①!HL73</f>
        <v>0</v>
      </c>
      <c r="AK29" s="141">
        <f>BD表33その①!HM73</f>
        <v>0</v>
      </c>
      <c r="AL29" s="141">
        <f>BD表33その①!HN73</f>
        <v>11181125</v>
      </c>
      <c r="AM29" s="141">
        <f>BD表33その①!HO73</f>
        <v>1919753</v>
      </c>
      <c r="AN29" s="85"/>
    </row>
    <row r="30" spans="1:40" s="134" customFormat="1" ht="15.65" customHeight="1">
      <c r="A30" s="114"/>
      <c r="B30" s="25"/>
      <c r="C30" s="19"/>
      <c r="D30" s="25" t="s">
        <v>363</v>
      </c>
      <c r="E30" s="25" t="s">
        <v>364</v>
      </c>
      <c r="F30" s="28"/>
      <c r="G30" s="15" t="s">
        <v>396</v>
      </c>
      <c r="H30" s="16"/>
      <c r="I30" s="26" t="s">
        <v>397</v>
      </c>
      <c r="J30" s="16"/>
      <c r="K30" s="19" t="s">
        <v>398</v>
      </c>
      <c r="L30" s="16"/>
      <c r="M30" s="26"/>
      <c r="N30" s="16"/>
      <c r="O30" s="26"/>
      <c r="P30" s="16"/>
      <c r="Q30" s="26"/>
      <c r="R30" s="26"/>
      <c r="S30" s="26"/>
      <c r="T30" s="16"/>
      <c r="U30" s="48"/>
      <c r="V30" s="32"/>
      <c r="W30" s="15"/>
      <c r="X30" s="47"/>
      <c r="Y30" s="135">
        <v>0</v>
      </c>
      <c r="Z30" s="136">
        <v>18</v>
      </c>
      <c r="AA30" s="137">
        <f>BD表33その①!HP73</f>
        <v>70415</v>
      </c>
      <c r="AB30" s="137">
        <f>BD表33その①!HQ73</f>
        <v>0</v>
      </c>
      <c r="AC30" s="138">
        <f>BD表33その①!HR73</f>
        <v>0</v>
      </c>
      <c r="AD30" s="137">
        <f>BD表33その①!HS73</f>
        <v>23378</v>
      </c>
      <c r="AE30" s="137">
        <f>BD表33その①!HT73</f>
        <v>258</v>
      </c>
      <c r="AF30" s="137">
        <f>BD表33その①!HU73</f>
        <v>23636</v>
      </c>
      <c r="AG30" s="137">
        <f>BD表33その①!HV73</f>
        <v>0</v>
      </c>
      <c r="AH30" s="137">
        <f>BD表33その①!HW73</f>
        <v>23636</v>
      </c>
      <c r="AI30" s="137">
        <f>BD表33その①!HX73</f>
        <v>47037</v>
      </c>
      <c r="AJ30" s="137">
        <f>BD表33その①!HY73</f>
        <v>0</v>
      </c>
      <c r="AK30" s="137">
        <f>BD表33その①!HZ73</f>
        <v>0</v>
      </c>
      <c r="AL30" s="137">
        <f>BD表33その①!IA73</f>
        <v>47037</v>
      </c>
      <c r="AM30" s="137">
        <f>BD表33その①!IB73</f>
        <v>0</v>
      </c>
      <c r="AN30" s="85"/>
    </row>
    <row r="31" spans="1:40" ht="15.65" customHeight="1">
      <c r="A31" s="114"/>
      <c r="B31" s="24"/>
      <c r="C31" s="24" t="s">
        <v>327</v>
      </c>
      <c r="D31" s="2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7"/>
      <c r="Y31" s="130">
        <v>0</v>
      </c>
      <c r="Z31" s="131">
        <v>19</v>
      </c>
      <c r="AA31" s="141">
        <f>BD表33その①!IC73</f>
        <v>288808</v>
      </c>
      <c r="AB31" s="141">
        <f>BD表33その①!ID73</f>
        <v>235700</v>
      </c>
      <c r="AC31" s="138">
        <f>BD表33その①!IE73</f>
        <v>0</v>
      </c>
      <c r="AD31" s="141">
        <f>BD表33その①!IF73</f>
        <v>43247</v>
      </c>
      <c r="AE31" s="141">
        <f>BD表33その①!IG73</f>
        <v>4057</v>
      </c>
      <c r="AF31" s="141">
        <f>BD表33その①!IH73</f>
        <v>47304</v>
      </c>
      <c r="AG31" s="141">
        <f>BD表33その①!II73</f>
        <v>0</v>
      </c>
      <c r="AH31" s="141">
        <f>BD表33その①!IJ73</f>
        <v>47304</v>
      </c>
      <c r="AI31" s="141">
        <f>BD表33その①!IK73</f>
        <v>481261</v>
      </c>
      <c r="AJ31" s="141">
        <f>BD表33その①!IL73</f>
        <v>0</v>
      </c>
      <c r="AK31" s="141">
        <f>BD表33その①!IM73</f>
        <v>0</v>
      </c>
      <c r="AL31" s="141">
        <f>BD表33その①!IN73</f>
        <v>0</v>
      </c>
      <c r="AM31" s="141">
        <f>BD表33その①!IO73</f>
        <v>481261</v>
      </c>
    </row>
    <row r="32" spans="1:40" ht="16.25" customHeight="1">
      <c r="A32" s="114"/>
      <c r="B32" s="13">
        <v>6</v>
      </c>
      <c r="C32" s="25"/>
      <c r="D32" s="26" t="s">
        <v>399</v>
      </c>
      <c r="E32" s="26"/>
      <c r="F32" s="32"/>
      <c r="G32" s="26" t="s">
        <v>400</v>
      </c>
      <c r="H32" s="26"/>
      <c r="I32" s="32"/>
      <c r="J32" s="26" t="s">
        <v>401</v>
      </c>
      <c r="K32" s="32"/>
      <c r="L32" s="32"/>
      <c r="M32" s="26"/>
      <c r="N32" s="26" t="s">
        <v>402</v>
      </c>
      <c r="O32" s="19"/>
      <c r="P32" s="27"/>
      <c r="Q32" s="19" t="s">
        <v>375</v>
      </c>
      <c r="R32" s="15"/>
      <c r="S32" s="16"/>
      <c r="T32" s="26" t="s">
        <v>376</v>
      </c>
      <c r="U32" s="15"/>
      <c r="V32" s="16"/>
      <c r="W32" s="15" t="s">
        <v>362</v>
      </c>
      <c r="X32" s="29"/>
      <c r="Y32" s="135">
        <v>0</v>
      </c>
      <c r="Z32" s="136">
        <v>20</v>
      </c>
      <c r="AA32" s="137">
        <f>BD表33その①!IP73</f>
        <v>147178829</v>
      </c>
      <c r="AB32" s="137">
        <f>BD表33その①!IQ73</f>
        <v>10084072</v>
      </c>
      <c r="AC32" s="138">
        <f>BD表33その①!IR73</f>
        <v>0</v>
      </c>
      <c r="AD32" s="137">
        <f>BD表33その①!IS73</f>
        <v>16324055</v>
      </c>
      <c r="AE32" s="137">
        <f>BD表33その①!IT73</f>
        <v>2565604</v>
      </c>
      <c r="AF32" s="137">
        <f>BD表33その①!IU73</f>
        <v>18889659</v>
      </c>
      <c r="AG32" s="137">
        <f>BD表33その①!IV73</f>
        <v>442882</v>
      </c>
      <c r="AH32" s="137">
        <f>BD表33その②!C73</f>
        <v>18446777</v>
      </c>
      <c r="AI32" s="137">
        <f>BD表33その②!D73</f>
        <v>140938846</v>
      </c>
      <c r="AJ32" s="137">
        <f>BD表33その②!E73</f>
        <v>0</v>
      </c>
      <c r="AK32" s="137">
        <f>BD表33その②!F73</f>
        <v>3816805</v>
      </c>
      <c r="AL32" s="137">
        <f>BD表33その②!G73</f>
        <v>54544639</v>
      </c>
      <c r="AM32" s="137">
        <f>BD表33その②!H73</f>
        <v>86394207</v>
      </c>
    </row>
    <row r="33" spans="1:39" ht="16.25" customHeight="1">
      <c r="A33" s="114"/>
      <c r="B33" s="25"/>
      <c r="C33" s="19"/>
      <c r="D33" s="25" t="s">
        <v>363</v>
      </c>
      <c r="E33" s="25" t="s">
        <v>364</v>
      </c>
      <c r="F33" s="28"/>
      <c r="G33" s="15" t="s">
        <v>403</v>
      </c>
      <c r="H33" s="16"/>
      <c r="I33" s="26" t="s">
        <v>404</v>
      </c>
      <c r="J33" s="16"/>
      <c r="K33" s="15" t="s">
        <v>405</v>
      </c>
      <c r="L33" s="16"/>
      <c r="M33" s="26" t="s">
        <v>406</v>
      </c>
      <c r="N33" s="16"/>
      <c r="O33" s="26" t="s">
        <v>407</v>
      </c>
      <c r="P33" s="16"/>
      <c r="Q33" s="26" t="s">
        <v>408</v>
      </c>
      <c r="R33" s="26"/>
      <c r="S33" s="26" t="s">
        <v>375</v>
      </c>
      <c r="T33" s="16"/>
      <c r="U33" s="48" t="s">
        <v>376</v>
      </c>
      <c r="V33" s="32"/>
      <c r="W33" s="15" t="s">
        <v>362</v>
      </c>
      <c r="X33" s="29"/>
      <c r="Y33" s="135">
        <v>0</v>
      </c>
      <c r="Z33" s="136">
        <v>21</v>
      </c>
      <c r="AA33" s="137">
        <f>BD表33その②!I73</f>
        <v>2696979</v>
      </c>
      <c r="AB33" s="138">
        <f>BD表33その②!J73</f>
        <v>0</v>
      </c>
      <c r="AC33" s="138">
        <f>BD表33その②!K73</f>
        <v>0</v>
      </c>
      <c r="AD33" s="137">
        <f>BD表33その②!L73</f>
        <v>559931</v>
      </c>
      <c r="AE33" s="137">
        <f>BD表33その②!M73</f>
        <v>37908</v>
      </c>
      <c r="AF33" s="137">
        <f>BD表33その②!N73</f>
        <v>597839</v>
      </c>
      <c r="AG33" s="137">
        <f>BD表33その②!O73</f>
        <v>82918</v>
      </c>
      <c r="AH33" s="137">
        <f>BD表33その②!P73</f>
        <v>514921</v>
      </c>
      <c r="AI33" s="137">
        <f>BD表33その②!Q73</f>
        <v>2137048</v>
      </c>
      <c r="AJ33" s="137">
        <f>BD表33その②!R73</f>
        <v>0</v>
      </c>
      <c r="AK33" s="137">
        <f>BD表33その②!S73</f>
        <v>21494</v>
      </c>
      <c r="AL33" s="137">
        <f>BD表33その②!T73</f>
        <v>0</v>
      </c>
      <c r="AM33" s="137">
        <f>BD表33その②!U73</f>
        <v>2137048</v>
      </c>
    </row>
    <row r="34" spans="1:39" ht="16.25" customHeight="1">
      <c r="A34" s="114"/>
      <c r="B34" s="25"/>
      <c r="C34" s="19"/>
      <c r="D34" s="25" t="s">
        <v>363</v>
      </c>
      <c r="E34" s="25" t="s">
        <v>364</v>
      </c>
      <c r="F34" s="25"/>
      <c r="G34" s="15" t="s">
        <v>409</v>
      </c>
      <c r="H34" s="14"/>
      <c r="I34" s="26"/>
      <c r="J34" s="14"/>
      <c r="K34" s="15"/>
      <c r="L34" s="14"/>
      <c r="M34" s="26"/>
      <c r="N34" s="14"/>
      <c r="O34" s="26"/>
      <c r="P34" s="14"/>
      <c r="Q34" s="26"/>
      <c r="R34" s="26"/>
      <c r="S34" s="26"/>
      <c r="T34" s="14"/>
      <c r="U34" s="48"/>
      <c r="V34" s="26"/>
      <c r="W34" s="19" t="s">
        <v>410</v>
      </c>
      <c r="X34" s="29"/>
      <c r="Y34" s="130">
        <v>0</v>
      </c>
      <c r="Z34" s="131">
        <v>22</v>
      </c>
      <c r="AA34" s="137">
        <f>BD表33その②!V73</f>
        <v>1128887</v>
      </c>
      <c r="AB34" s="137">
        <f>BD表33その②!W73</f>
        <v>0</v>
      </c>
      <c r="AC34" s="138">
        <f>BD表33その②!X73</f>
        <v>0</v>
      </c>
      <c r="AD34" s="137">
        <f>BD表33その②!Y73</f>
        <v>199283</v>
      </c>
      <c r="AE34" s="137">
        <f>BD表33その②!Z73</f>
        <v>11137</v>
      </c>
      <c r="AF34" s="137">
        <f>BD表33その②!AA73</f>
        <v>210420</v>
      </c>
      <c r="AG34" s="137">
        <f>BD表33その②!AB73</f>
        <v>0</v>
      </c>
      <c r="AH34" s="137">
        <f>BD表33その②!AC73</f>
        <v>210420</v>
      </c>
      <c r="AI34" s="137">
        <f>BD表33その②!AD73</f>
        <v>929604</v>
      </c>
      <c r="AJ34" s="137">
        <f>BD表33その②!AE73</f>
        <v>0</v>
      </c>
      <c r="AK34" s="137">
        <f>BD表33その②!AF73</f>
        <v>13285</v>
      </c>
      <c r="AL34" s="137">
        <f>BD表33その②!AG73</f>
        <v>0</v>
      </c>
      <c r="AM34" s="137">
        <f>BD表33その②!AH73</f>
        <v>929604</v>
      </c>
    </row>
    <row r="35" spans="1:39" ht="16.25" customHeight="1">
      <c r="A35" s="114"/>
      <c r="B35" s="25"/>
      <c r="C35" s="19"/>
      <c r="D35" s="25" t="s">
        <v>363</v>
      </c>
      <c r="E35" s="25" t="s">
        <v>364</v>
      </c>
      <c r="F35" s="25"/>
      <c r="G35" s="15" t="s">
        <v>403</v>
      </c>
      <c r="H35" s="14"/>
      <c r="I35" s="26" t="s">
        <v>404</v>
      </c>
      <c r="J35" s="14"/>
      <c r="K35" s="15" t="s">
        <v>411</v>
      </c>
      <c r="L35" s="14"/>
      <c r="M35" s="26" t="s">
        <v>412</v>
      </c>
      <c r="N35" s="14"/>
      <c r="O35" s="26" t="s">
        <v>413</v>
      </c>
      <c r="P35" s="14"/>
      <c r="Q35" s="26"/>
      <c r="R35" s="26" t="s">
        <v>375</v>
      </c>
      <c r="S35" s="26"/>
      <c r="T35" s="14"/>
      <c r="U35" s="48" t="s">
        <v>414</v>
      </c>
      <c r="V35" s="26"/>
      <c r="W35" s="15" t="s">
        <v>362</v>
      </c>
      <c r="X35" s="29"/>
      <c r="Y35" s="135">
        <v>0</v>
      </c>
      <c r="Z35" s="136">
        <v>23</v>
      </c>
      <c r="AA35" s="137">
        <f>BD表33その②!AI73</f>
        <v>1036382</v>
      </c>
      <c r="AB35" s="137">
        <f>BD表33その②!AJ73</f>
        <v>0</v>
      </c>
      <c r="AC35" s="138">
        <f>BD表33その②!AK73</f>
        <v>0</v>
      </c>
      <c r="AD35" s="137">
        <f>BD表33その②!AL73</f>
        <v>119877</v>
      </c>
      <c r="AE35" s="137">
        <f>BD表33その②!AM73</f>
        <v>13078</v>
      </c>
      <c r="AF35" s="137">
        <f>BD表33その②!AN73</f>
        <v>132955</v>
      </c>
      <c r="AG35" s="137">
        <f>BD表33その②!AO73</f>
        <v>0</v>
      </c>
      <c r="AH35" s="137">
        <f>BD表33その②!AP73</f>
        <v>132955</v>
      </c>
      <c r="AI35" s="137">
        <f>BD表33その②!AQ73</f>
        <v>916505</v>
      </c>
      <c r="AJ35" s="137">
        <f>BD表33その②!AR73</f>
        <v>0</v>
      </c>
      <c r="AK35" s="137">
        <f>BD表33その②!AS73</f>
        <v>9793</v>
      </c>
      <c r="AL35" s="137">
        <f>BD表33その②!AT73</f>
        <v>0</v>
      </c>
      <c r="AM35" s="137">
        <f>BD表33その②!AU73</f>
        <v>916505</v>
      </c>
    </row>
    <row r="36" spans="1:39" ht="16.25" customHeight="1">
      <c r="A36" s="114"/>
      <c r="B36" s="25"/>
      <c r="C36" s="19"/>
      <c r="D36" s="25" t="s">
        <v>363</v>
      </c>
      <c r="E36" s="25" t="s">
        <v>364</v>
      </c>
      <c r="F36" s="25"/>
      <c r="G36" s="15" t="s">
        <v>415</v>
      </c>
      <c r="H36" s="14"/>
      <c r="I36" s="26"/>
      <c r="J36" s="14" t="s">
        <v>380</v>
      </c>
      <c r="K36" s="15"/>
      <c r="L36" s="14"/>
      <c r="M36" s="26" t="s">
        <v>416</v>
      </c>
      <c r="N36" s="14"/>
      <c r="O36" s="26" t="s">
        <v>417</v>
      </c>
      <c r="P36" s="14"/>
      <c r="Q36" s="26"/>
      <c r="R36" s="26" t="s">
        <v>375</v>
      </c>
      <c r="S36" s="26"/>
      <c r="T36" s="14"/>
      <c r="U36" s="48" t="s">
        <v>414</v>
      </c>
      <c r="V36" s="26"/>
      <c r="W36" s="15" t="s">
        <v>362</v>
      </c>
      <c r="X36" s="29"/>
      <c r="Y36" s="135">
        <v>0</v>
      </c>
      <c r="Z36" s="136">
        <v>24</v>
      </c>
      <c r="AA36" s="137">
        <f>BD表33その②!AV73</f>
        <v>118297</v>
      </c>
      <c r="AB36" s="137">
        <f>BD表33その②!AW73</f>
        <v>0</v>
      </c>
      <c r="AC36" s="138">
        <f>BD表33その②!AX73</f>
        <v>0</v>
      </c>
      <c r="AD36" s="137">
        <f>BD表33その②!AY73</f>
        <v>10774</v>
      </c>
      <c r="AE36" s="137">
        <f>BD表33その②!AZ73</f>
        <v>2105</v>
      </c>
      <c r="AF36" s="137">
        <f>BD表33その②!BA73</f>
        <v>12879</v>
      </c>
      <c r="AG36" s="137">
        <f>BD表33その②!BB73</f>
        <v>0</v>
      </c>
      <c r="AH36" s="137">
        <f>BD表33その②!BC73</f>
        <v>12879</v>
      </c>
      <c r="AI36" s="137">
        <f>BD表33その②!BD73</f>
        <v>107523</v>
      </c>
      <c r="AJ36" s="137">
        <f>BD表33その②!BE73</f>
        <v>0</v>
      </c>
      <c r="AK36" s="137">
        <f>BD表33その②!BF73</f>
        <v>0</v>
      </c>
      <c r="AL36" s="137">
        <f>BD表33その②!BG73</f>
        <v>66291</v>
      </c>
      <c r="AM36" s="137">
        <f>BD表33その②!BH73</f>
        <v>41232</v>
      </c>
    </row>
    <row r="37" spans="1:39" ht="16.25" customHeight="1">
      <c r="A37" s="114"/>
      <c r="B37" s="25"/>
      <c r="C37" s="19"/>
      <c r="D37" s="25" t="s">
        <v>363</v>
      </c>
      <c r="E37" s="25" t="s">
        <v>364</v>
      </c>
      <c r="F37" s="25"/>
      <c r="G37" s="15" t="s">
        <v>418</v>
      </c>
      <c r="H37" s="14"/>
      <c r="I37" s="26" t="s">
        <v>406</v>
      </c>
      <c r="J37" s="14"/>
      <c r="K37" s="15" t="s">
        <v>419</v>
      </c>
      <c r="L37" s="14"/>
      <c r="M37" s="26" t="s">
        <v>420</v>
      </c>
      <c r="N37" s="14"/>
      <c r="O37" s="26" t="s">
        <v>421</v>
      </c>
      <c r="P37" s="14"/>
      <c r="Q37" s="26"/>
      <c r="R37" s="26" t="s">
        <v>375</v>
      </c>
      <c r="S37" s="26"/>
      <c r="T37" s="14"/>
      <c r="U37" s="48" t="s">
        <v>414</v>
      </c>
      <c r="V37" s="26"/>
      <c r="W37" s="15" t="s">
        <v>362</v>
      </c>
      <c r="X37" s="29"/>
      <c r="Y37" s="130">
        <v>0</v>
      </c>
      <c r="Z37" s="131">
        <v>25</v>
      </c>
      <c r="AA37" s="137">
        <f>BD表33その②!BI73</f>
        <v>35662888</v>
      </c>
      <c r="AB37" s="137">
        <f>BD表33その②!BJ73</f>
        <v>4897800</v>
      </c>
      <c r="AC37" s="138">
        <f>BD表33その②!BK73</f>
        <v>0</v>
      </c>
      <c r="AD37" s="137">
        <f>BD表33その②!BL73</f>
        <v>1648678</v>
      </c>
      <c r="AE37" s="137">
        <f>BD表33その②!BM73</f>
        <v>571112</v>
      </c>
      <c r="AF37" s="137">
        <f>BD表33その②!BN73</f>
        <v>2219790</v>
      </c>
      <c r="AG37" s="137">
        <f>BD表33その②!BO73</f>
        <v>0</v>
      </c>
      <c r="AH37" s="137">
        <f>BD表33その②!BP73</f>
        <v>2219790</v>
      </c>
      <c r="AI37" s="137">
        <f>BD表33その②!BQ73</f>
        <v>38912010</v>
      </c>
      <c r="AJ37" s="137">
        <f>BD表33その②!BR73</f>
        <v>0</v>
      </c>
      <c r="AK37" s="137">
        <f>BD表33その②!BS73</f>
        <v>0</v>
      </c>
      <c r="AL37" s="137">
        <f>BD表33その②!BT73</f>
        <v>0</v>
      </c>
      <c r="AM37" s="137">
        <f>BD表33その②!BU73</f>
        <v>38912010</v>
      </c>
    </row>
    <row r="38" spans="1:39" ht="16.25" customHeight="1">
      <c r="A38" s="114"/>
      <c r="B38" s="25"/>
      <c r="C38" s="19"/>
      <c r="D38" s="25"/>
      <c r="E38" s="25"/>
      <c r="F38" s="24" t="s">
        <v>326</v>
      </c>
      <c r="G38" s="15"/>
      <c r="H38" s="14"/>
      <c r="I38" s="26"/>
      <c r="J38" s="14"/>
      <c r="K38" s="15"/>
      <c r="L38" s="14"/>
      <c r="M38" s="26"/>
      <c r="N38" s="14"/>
      <c r="O38" s="26"/>
      <c r="P38" s="14"/>
      <c r="Q38" s="26"/>
      <c r="R38" s="26"/>
      <c r="S38" s="26"/>
      <c r="T38" s="14"/>
      <c r="U38" s="48"/>
      <c r="V38" s="26"/>
      <c r="W38" s="15"/>
      <c r="X38" s="29"/>
      <c r="Y38" s="135">
        <v>0</v>
      </c>
      <c r="Z38" s="136">
        <v>26</v>
      </c>
      <c r="AA38" s="137">
        <f>BD表33その②!BV73</f>
        <v>35462583</v>
      </c>
      <c r="AB38" s="137">
        <f>BD表33その②!BW73</f>
        <v>4897800</v>
      </c>
      <c r="AC38" s="138">
        <f>BD表33その②!BX73</f>
        <v>0</v>
      </c>
      <c r="AD38" s="137">
        <f>BD表33その②!BY73</f>
        <v>1619757</v>
      </c>
      <c r="AE38" s="137">
        <f>BD表33その②!BZ73</f>
        <v>567518</v>
      </c>
      <c r="AF38" s="137">
        <f>BD表33その②!CA73</f>
        <v>2187275</v>
      </c>
      <c r="AG38" s="137">
        <f>BD表33その②!CB73</f>
        <v>0</v>
      </c>
      <c r="AH38" s="137">
        <f>BD表33その②!CC73</f>
        <v>2187275</v>
      </c>
      <c r="AI38" s="137">
        <f>BD表33その②!CD73</f>
        <v>38740626</v>
      </c>
      <c r="AJ38" s="137">
        <f>BD表33その②!CE73</f>
        <v>0</v>
      </c>
      <c r="AK38" s="137">
        <f>BD表33その②!CF73</f>
        <v>0</v>
      </c>
      <c r="AL38" s="137">
        <f>BD表33その②!CG73</f>
        <v>0</v>
      </c>
      <c r="AM38" s="137">
        <f>BD表33その②!CH73</f>
        <v>38740626</v>
      </c>
    </row>
    <row r="39" spans="1:39" ht="16.25" customHeight="1">
      <c r="A39" s="114"/>
      <c r="B39" s="25"/>
      <c r="C39" s="19"/>
      <c r="D39" s="25"/>
      <c r="E39" s="25"/>
      <c r="F39" s="24" t="s">
        <v>169</v>
      </c>
      <c r="G39" s="15"/>
      <c r="H39" s="14"/>
      <c r="I39" s="26"/>
      <c r="J39" s="14"/>
      <c r="K39" s="15"/>
      <c r="L39" s="14"/>
      <c r="M39" s="26"/>
      <c r="N39" s="14"/>
      <c r="O39" s="26"/>
      <c r="P39" s="14"/>
      <c r="Q39" s="26"/>
      <c r="R39" s="26"/>
      <c r="S39" s="26"/>
      <c r="T39" s="14"/>
      <c r="U39" s="48"/>
      <c r="V39" s="26"/>
      <c r="W39" s="15"/>
      <c r="X39" s="29"/>
      <c r="Y39" s="135">
        <v>0</v>
      </c>
      <c r="Z39" s="136">
        <v>27</v>
      </c>
      <c r="AA39" s="142">
        <f>BD表33その②!CI73</f>
        <v>200305</v>
      </c>
      <c r="AB39" s="142">
        <f>BD表33その②!CJ73</f>
        <v>0</v>
      </c>
      <c r="AC39" s="143">
        <f>BD表33その②!CK73</f>
        <v>0</v>
      </c>
      <c r="AD39" s="142">
        <f>BD表33その②!CL73</f>
        <v>28921</v>
      </c>
      <c r="AE39" s="142">
        <f>BD表33その②!CM73</f>
        <v>3594</v>
      </c>
      <c r="AF39" s="142">
        <f>BD表33その②!CN73</f>
        <v>32515</v>
      </c>
      <c r="AG39" s="142">
        <f>BD表33その②!CO73</f>
        <v>0</v>
      </c>
      <c r="AH39" s="142">
        <f>BD表33その②!CP73</f>
        <v>32515</v>
      </c>
      <c r="AI39" s="142">
        <f>BD表33その②!CQ73</f>
        <v>171384</v>
      </c>
      <c r="AJ39" s="142">
        <f>BD表33その②!CR73</f>
        <v>0</v>
      </c>
      <c r="AK39" s="142">
        <f>BD表33その②!CS73</f>
        <v>0</v>
      </c>
      <c r="AL39" s="142">
        <f>BD表33その②!CT73</f>
        <v>0</v>
      </c>
      <c r="AM39" s="142">
        <f>BD表33その②!CU73</f>
        <v>171384</v>
      </c>
    </row>
    <row r="40" spans="1:39" ht="16.25" customHeight="1">
      <c r="A40" s="114"/>
      <c r="B40" s="25"/>
      <c r="C40" s="25"/>
      <c r="D40" s="25" t="s">
        <v>363</v>
      </c>
      <c r="E40" s="25" t="s">
        <v>364</v>
      </c>
      <c r="F40" s="28"/>
      <c r="G40" s="15" t="s">
        <v>403</v>
      </c>
      <c r="H40" s="16"/>
      <c r="I40" s="26" t="s">
        <v>422</v>
      </c>
      <c r="J40" s="49"/>
      <c r="K40" s="19" t="s">
        <v>423</v>
      </c>
      <c r="L40" s="26"/>
      <c r="M40" s="19" t="s">
        <v>424</v>
      </c>
      <c r="N40" s="26" t="s">
        <v>369</v>
      </c>
      <c r="O40" s="14"/>
      <c r="P40" s="26" t="s">
        <v>407</v>
      </c>
      <c r="Q40" s="14"/>
      <c r="R40" s="19" t="s">
        <v>408</v>
      </c>
      <c r="S40" s="14"/>
      <c r="T40" s="26" t="s">
        <v>425</v>
      </c>
      <c r="U40" s="15"/>
      <c r="V40" s="26" t="s">
        <v>426</v>
      </c>
      <c r="W40" s="15" t="s">
        <v>362</v>
      </c>
      <c r="X40" s="29"/>
      <c r="Y40" s="130">
        <v>0</v>
      </c>
      <c r="Z40" s="131">
        <v>28</v>
      </c>
      <c r="AA40" s="137">
        <f>BD表33その②!CV73</f>
        <v>23580584</v>
      </c>
      <c r="AB40" s="137">
        <f>BD表33その②!CW73</f>
        <v>743000</v>
      </c>
      <c r="AC40" s="138">
        <f>BD表33その②!CX73</f>
        <v>0</v>
      </c>
      <c r="AD40" s="137">
        <f>BD表33その②!CY73</f>
        <v>1780433</v>
      </c>
      <c r="AE40" s="137">
        <f>BD表33その②!CZ73</f>
        <v>384803</v>
      </c>
      <c r="AF40" s="137">
        <f>BD表33その②!DA73</f>
        <v>2165236</v>
      </c>
      <c r="AG40" s="137">
        <f>BD表33その②!DB73</f>
        <v>0</v>
      </c>
      <c r="AH40" s="137">
        <f>BD表33その②!DC73</f>
        <v>2165236</v>
      </c>
      <c r="AI40" s="137">
        <f>BD表33その②!DD73</f>
        <v>22543151</v>
      </c>
      <c r="AJ40" s="137">
        <f>BD表33その②!DE73</f>
        <v>0</v>
      </c>
      <c r="AK40" s="137">
        <f>BD表33その②!DF73</f>
        <v>2301929</v>
      </c>
      <c r="AL40" s="137">
        <f>BD表33その②!DG73</f>
        <v>6345304</v>
      </c>
      <c r="AM40" s="137">
        <f>BD表33その②!DH73</f>
        <v>16197847</v>
      </c>
    </row>
    <row r="41" spans="1:39" ht="16.25" customHeight="1">
      <c r="A41" s="114"/>
      <c r="B41" s="25"/>
      <c r="C41" s="16"/>
      <c r="D41" s="25" t="s">
        <v>363</v>
      </c>
      <c r="E41" s="25" t="s">
        <v>364</v>
      </c>
      <c r="F41" s="28"/>
      <c r="G41" s="15" t="s">
        <v>399</v>
      </c>
      <c r="H41" s="16"/>
      <c r="I41" s="19" t="s">
        <v>400</v>
      </c>
      <c r="J41" s="15"/>
      <c r="K41" s="19" t="s">
        <v>375</v>
      </c>
      <c r="L41" s="26" t="s">
        <v>427</v>
      </c>
      <c r="M41" s="15"/>
      <c r="N41" s="26" t="s">
        <v>362</v>
      </c>
      <c r="O41" s="26" t="s">
        <v>428</v>
      </c>
      <c r="P41" s="14" t="s">
        <v>429</v>
      </c>
      <c r="Q41" s="26"/>
      <c r="R41" s="14" t="s">
        <v>430</v>
      </c>
      <c r="S41" s="19"/>
      <c r="T41" s="14" t="s">
        <v>369</v>
      </c>
      <c r="U41" s="26"/>
      <c r="V41" s="15" t="s">
        <v>431</v>
      </c>
      <c r="W41" s="14" t="s">
        <v>432</v>
      </c>
      <c r="X41" s="29"/>
      <c r="Y41" s="135">
        <v>0</v>
      </c>
      <c r="Z41" s="136">
        <v>29</v>
      </c>
      <c r="AA41" s="137">
        <f>BD表33その②!DI73</f>
        <v>0</v>
      </c>
      <c r="AB41" s="137">
        <f>BD表33その②!DJ73</f>
        <v>0</v>
      </c>
      <c r="AC41" s="138">
        <f>BD表33その②!DK73</f>
        <v>0</v>
      </c>
      <c r="AD41" s="137">
        <f>BD表33その②!DL73</f>
        <v>0</v>
      </c>
      <c r="AE41" s="137">
        <f>BD表33その②!DM73</f>
        <v>0</v>
      </c>
      <c r="AF41" s="137">
        <f>BD表33その②!DN73</f>
        <v>0</v>
      </c>
      <c r="AG41" s="137">
        <f>BD表33その②!DO73</f>
        <v>0</v>
      </c>
      <c r="AH41" s="137">
        <f>BD表33その②!DP73</f>
        <v>0</v>
      </c>
      <c r="AI41" s="137">
        <f>BD表33その②!DQ73</f>
        <v>0</v>
      </c>
      <c r="AJ41" s="137">
        <f>BD表33その②!DR73</f>
        <v>0</v>
      </c>
      <c r="AK41" s="137">
        <f>BD表33その②!DS73</f>
        <v>0</v>
      </c>
      <c r="AL41" s="137">
        <f>BD表33その②!DT73</f>
        <v>0</v>
      </c>
      <c r="AM41" s="137">
        <f>BD表33その②!DU73</f>
        <v>0</v>
      </c>
    </row>
    <row r="42" spans="1:39" ht="16.25" customHeight="1">
      <c r="A42" s="114"/>
      <c r="B42" s="25"/>
      <c r="C42" s="25"/>
      <c r="D42" s="26" t="s">
        <v>363</v>
      </c>
      <c r="E42" s="25" t="s">
        <v>364</v>
      </c>
      <c r="F42" s="28"/>
      <c r="G42" s="15" t="s">
        <v>399</v>
      </c>
      <c r="H42" s="26" t="s">
        <v>400</v>
      </c>
      <c r="I42" s="26" t="s">
        <v>375</v>
      </c>
      <c r="J42" s="26" t="s">
        <v>376</v>
      </c>
      <c r="K42" s="26" t="s">
        <v>362</v>
      </c>
      <c r="L42" s="15" t="s">
        <v>428</v>
      </c>
      <c r="M42" s="26" t="s">
        <v>433</v>
      </c>
      <c r="N42" s="26" t="s">
        <v>434</v>
      </c>
      <c r="O42" s="26" t="s">
        <v>435</v>
      </c>
      <c r="P42" s="26" t="s">
        <v>369</v>
      </c>
      <c r="Q42" s="26" t="s">
        <v>436</v>
      </c>
      <c r="R42" s="26" t="s">
        <v>437</v>
      </c>
      <c r="S42" s="26" t="s">
        <v>438</v>
      </c>
      <c r="T42" s="26" t="s">
        <v>439</v>
      </c>
      <c r="U42" s="26" t="s">
        <v>369</v>
      </c>
      <c r="V42" s="26" t="s">
        <v>431</v>
      </c>
      <c r="W42" s="15" t="s">
        <v>432</v>
      </c>
      <c r="X42" s="29"/>
      <c r="Y42" s="135">
        <v>0</v>
      </c>
      <c r="Z42" s="136">
        <v>30</v>
      </c>
      <c r="AA42" s="137">
        <f>BD表33その②!DV73</f>
        <v>0</v>
      </c>
      <c r="AB42" s="137">
        <f>BD表33その②!DW73</f>
        <v>0</v>
      </c>
      <c r="AC42" s="138">
        <f>BD表33その②!DX73</f>
        <v>0</v>
      </c>
      <c r="AD42" s="137">
        <f>BD表33その②!DY73</f>
        <v>0</v>
      </c>
      <c r="AE42" s="137">
        <f>BD表33その②!DZ73</f>
        <v>0</v>
      </c>
      <c r="AF42" s="137">
        <f>BD表33その②!EA73</f>
        <v>0</v>
      </c>
      <c r="AG42" s="137">
        <f>BD表33その②!EB73</f>
        <v>0</v>
      </c>
      <c r="AH42" s="137">
        <f>BD表33その②!EC73</f>
        <v>0</v>
      </c>
      <c r="AI42" s="137">
        <f>BD表33その②!ED73</f>
        <v>0</v>
      </c>
      <c r="AJ42" s="137">
        <f>BD表33その②!EE73</f>
        <v>0</v>
      </c>
      <c r="AK42" s="137">
        <f>BD表33その②!EF73</f>
        <v>0</v>
      </c>
      <c r="AL42" s="137">
        <f>BD表33その②!EG73</f>
        <v>0</v>
      </c>
      <c r="AM42" s="137">
        <f>BD表33その②!EH73</f>
        <v>0</v>
      </c>
    </row>
    <row r="43" spans="1:39" ht="16.25" customHeight="1">
      <c r="A43" s="114"/>
      <c r="B43" s="25"/>
      <c r="C43" s="19"/>
      <c r="D43" s="25" t="s">
        <v>363</v>
      </c>
      <c r="E43" s="25" t="s">
        <v>364</v>
      </c>
      <c r="F43" s="25"/>
      <c r="G43" s="15" t="s">
        <v>403</v>
      </c>
      <c r="H43" s="14"/>
      <c r="I43" s="26"/>
      <c r="J43" s="14" t="s">
        <v>404</v>
      </c>
      <c r="K43" s="15"/>
      <c r="L43" s="14"/>
      <c r="M43" s="26" t="s">
        <v>440</v>
      </c>
      <c r="N43" s="14"/>
      <c r="O43" s="26" t="s">
        <v>441</v>
      </c>
      <c r="P43" s="14"/>
      <c r="Q43" s="26"/>
      <c r="R43" s="26" t="s">
        <v>375</v>
      </c>
      <c r="S43" s="26"/>
      <c r="T43" s="14"/>
      <c r="U43" s="48" t="s">
        <v>414</v>
      </c>
      <c r="V43" s="26"/>
      <c r="W43" s="15" t="s">
        <v>362</v>
      </c>
      <c r="X43" s="29"/>
      <c r="Y43" s="130">
        <v>0</v>
      </c>
      <c r="Z43" s="131">
        <v>31</v>
      </c>
      <c r="AA43" s="137">
        <f>BD表33その②!EI73</f>
        <v>656721</v>
      </c>
      <c r="AB43" s="137">
        <f>BD表33その②!EJ73</f>
        <v>0</v>
      </c>
      <c r="AC43" s="138">
        <f>BD表33その②!EK73</f>
        <v>0</v>
      </c>
      <c r="AD43" s="137">
        <f>BD表33その②!EL73</f>
        <v>163674</v>
      </c>
      <c r="AE43" s="137">
        <f>BD表33その②!EM73</f>
        <v>8126</v>
      </c>
      <c r="AF43" s="137">
        <f>BD表33その②!EN73</f>
        <v>171800</v>
      </c>
      <c r="AG43" s="137">
        <f>BD表33その②!EO73</f>
        <v>0</v>
      </c>
      <c r="AH43" s="137">
        <f>BD表33その②!EP73</f>
        <v>171800</v>
      </c>
      <c r="AI43" s="137">
        <f>BD表33その②!EQ73</f>
        <v>493047</v>
      </c>
      <c r="AJ43" s="137">
        <f>BD表33その②!ER73</f>
        <v>0</v>
      </c>
      <c r="AK43" s="137">
        <f>BD表33その②!ES73</f>
        <v>0</v>
      </c>
      <c r="AL43" s="137">
        <f>BD表33その②!ET73</f>
        <v>0</v>
      </c>
      <c r="AM43" s="137">
        <f>BD表33その②!EU73</f>
        <v>493047</v>
      </c>
    </row>
    <row r="44" spans="1:39" ht="16.25" customHeight="1">
      <c r="A44" s="114"/>
      <c r="B44" s="25"/>
      <c r="C44" s="19"/>
      <c r="D44" s="25" t="s">
        <v>363</v>
      </c>
      <c r="E44" s="25" t="s">
        <v>364</v>
      </c>
      <c r="F44" s="28"/>
      <c r="G44" s="15"/>
      <c r="H44" s="14"/>
      <c r="I44" s="26"/>
      <c r="J44" s="14"/>
      <c r="K44" s="15"/>
      <c r="L44" s="14"/>
      <c r="M44" s="25"/>
      <c r="N44" s="25"/>
      <c r="O44" s="25"/>
      <c r="P44" s="14"/>
      <c r="Q44" s="19"/>
      <c r="R44" s="26"/>
      <c r="S44" s="14"/>
      <c r="T44" s="19"/>
      <c r="U44" s="26"/>
      <c r="V44" s="26"/>
      <c r="W44" s="15"/>
      <c r="X44" s="29"/>
      <c r="Y44" s="135">
        <v>0</v>
      </c>
      <c r="Z44" s="136">
        <v>32</v>
      </c>
      <c r="AA44" s="137">
        <f>BD表33その②!EV73</f>
        <v>38384</v>
      </c>
      <c r="AB44" s="138">
        <f>BD表33その②!EW73</f>
        <v>0</v>
      </c>
      <c r="AC44" s="138">
        <f>BD表33その②!EX73</f>
        <v>0</v>
      </c>
      <c r="AD44" s="137">
        <f>BD表33その②!EY73</f>
        <v>16303</v>
      </c>
      <c r="AE44" s="137">
        <f>BD表33その②!EZ73</f>
        <v>518</v>
      </c>
      <c r="AF44" s="137">
        <f>BD表33その②!FA73</f>
        <v>16821</v>
      </c>
      <c r="AG44" s="137">
        <f>BD表33その②!FB73</f>
        <v>0</v>
      </c>
      <c r="AH44" s="137">
        <f>BD表33その②!FC73</f>
        <v>16821</v>
      </c>
      <c r="AI44" s="137">
        <f>BD表33その②!FD73</f>
        <v>22081</v>
      </c>
      <c r="AJ44" s="137">
        <f>BD表33その②!FE73</f>
        <v>0</v>
      </c>
      <c r="AK44" s="137">
        <f>BD表33その②!FF73</f>
        <v>0</v>
      </c>
      <c r="AL44" s="137">
        <f>BD表33その②!FG73</f>
        <v>0</v>
      </c>
      <c r="AM44" s="137">
        <f>BD表33その②!FH73</f>
        <v>22081</v>
      </c>
    </row>
    <row r="45" spans="1:39" ht="16.25" customHeight="1">
      <c r="A45" s="114"/>
      <c r="B45" s="25"/>
      <c r="C45" s="19"/>
      <c r="D45" s="25" t="s">
        <v>363</v>
      </c>
      <c r="E45" s="25" t="s">
        <v>364</v>
      </c>
      <c r="F45" s="28"/>
      <c r="G45" s="15" t="s">
        <v>433</v>
      </c>
      <c r="H45" s="16"/>
      <c r="I45" s="26" t="s">
        <v>434</v>
      </c>
      <c r="J45" s="16"/>
      <c r="K45" s="15" t="s">
        <v>442</v>
      </c>
      <c r="L45" s="16"/>
      <c r="M45" s="26" t="s">
        <v>443</v>
      </c>
      <c r="N45" s="16"/>
      <c r="O45" s="26" t="s">
        <v>416</v>
      </c>
      <c r="P45" s="16"/>
      <c r="Q45" s="26" t="s">
        <v>368</v>
      </c>
      <c r="R45" s="26"/>
      <c r="S45" s="26" t="s">
        <v>375</v>
      </c>
      <c r="T45" s="16"/>
      <c r="U45" s="48" t="s">
        <v>376</v>
      </c>
      <c r="V45" s="32"/>
      <c r="W45" s="15" t="s">
        <v>362</v>
      </c>
      <c r="X45" s="29"/>
      <c r="Y45" s="135">
        <v>0</v>
      </c>
      <c r="Z45" s="136">
        <v>33</v>
      </c>
      <c r="AA45" s="137">
        <f>BD表33その②!FI73</f>
        <v>618241</v>
      </c>
      <c r="AB45" s="138">
        <f>BD表33その②!FJ73</f>
        <v>0</v>
      </c>
      <c r="AC45" s="138">
        <f>BD表33その②!FK73</f>
        <v>0</v>
      </c>
      <c r="AD45" s="137">
        <f>BD表33その②!FL73</f>
        <v>131852</v>
      </c>
      <c r="AE45" s="137">
        <f>BD表33その②!FM73</f>
        <v>11899</v>
      </c>
      <c r="AF45" s="137">
        <f>BD表33その②!FN73</f>
        <v>143751</v>
      </c>
      <c r="AG45" s="137">
        <f>BD表33その②!FO73</f>
        <v>0</v>
      </c>
      <c r="AH45" s="137">
        <f>BD表33その②!FP73</f>
        <v>143751</v>
      </c>
      <c r="AI45" s="137">
        <f>BD表33その②!FQ73</f>
        <v>486389</v>
      </c>
      <c r="AJ45" s="137">
        <f>BD表33その②!FR73</f>
        <v>0</v>
      </c>
      <c r="AK45" s="137">
        <f>BD表33その②!FS73</f>
        <v>0</v>
      </c>
      <c r="AL45" s="137">
        <f>BD表33その②!FT73</f>
        <v>0</v>
      </c>
      <c r="AM45" s="137">
        <f>BD表33その②!FU73</f>
        <v>486389</v>
      </c>
    </row>
    <row r="46" spans="1:39" ht="16.25" customHeight="1">
      <c r="A46" s="114"/>
      <c r="B46" s="25"/>
      <c r="C46" s="19"/>
      <c r="D46" s="15" t="s">
        <v>444</v>
      </c>
      <c r="E46" s="25"/>
      <c r="F46" s="28"/>
      <c r="G46" s="15"/>
      <c r="H46" s="16"/>
      <c r="I46" s="26"/>
      <c r="J46" s="16"/>
      <c r="K46" s="15"/>
      <c r="L46" s="16"/>
      <c r="M46" s="26"/>
      <c r="N46" s="16"/>
      <c r="O46" s="26"/>
      <c r="P46" s="16"/>
      <c r="Q46" s="26"/>
      <c r="R46" s="26"/>
      <c r="S46" s="26"/>
      <c r="T46" s="16"/>
      <c r="U46" s="48"/>
      <c r="V46" s="32"/>
      <c r="W46" s="15"/>
      <c r="X46" s="29"/>
      <c r="Y46" s="130">
        <v>0</v>
      </c>
      <c r="Z46" s="131">
        <v>34</v>
      </c>
      <c r="AA46" s="137">
        <f>BD表33その②!FV73</f>
        <v>0</v>
      </c>
      <c r="AB46" s="137">
        <f>BD表33その②!FW73</f>
        <v>0</v>
      </c>
      <c r="AC46" s="138">
        <f>BD表33その②!FX73</f>
        <v>0</v>
      </c>
      <c r="AD46" s="137">
        <f>BD表33その②!FY73</f>
        <v>0</v>
      </c>
      <c r="AE46" s="137">
        <f>BD表33その②!FZ73</f>
        <v>0</v>
      </c>
      <c r="AF46" s="137">
        <f>BD表33その②!GA73</f>
        <v>0</v>
      </c>
      <c r="AG46" s="137">
        <f>BD表33その②!GB73</f>
        <v>0</v>
      </c>
      <c r="AH46" s="137">
        <f>BD表33その②!GC73</f>
        <v>0</v>
      </c>
      <c r="AI46" s="137">
        <f>BD表33その②!GD73</f>
        <v>0</v>
      </c>
      <c r="AJ46" s="137">
        <f>BD表33その②!GE73</f>
        <v>0</v>
      </c>
      <c r="AK46" s="137">
        <f>BD表33その②!GF73</f>
        <v>0</v>
      </c>
      <c r="AL46" s="137">
        <f>BD表33その②!GG73</f>
        <v>0</v>
      </c>
      <c r="AM46" s="137">
        <f>BD表33その②!GH73</f>
        <v>0</v>
      </c>
    </row>
    <row r="47" spans="1:39" ht="16.25" customHeight="1">
      <c r="A47" s="114"/>
      <c r="B47" s="13">
        <v>7</v>
      </c>
      <c r="C47" s="25"/>
      <c r="D47" s="26" t="s">
        <v>445</v>
      </c>
      <c r="E47" s="15"/>
      <c r="F47" s="15"/>
      <c r="G47" s="26" t="s">
        <v>403</v>
      </c>
      <c r="H47" s="15"/>
      <c r="I47" s="15"/>
      <c r="J47" s="26" t="s">
        <v>416</v>
      </c>
      <c r="K47" s="15"/>
      <c r="L47" s="15"/>
      <c r="M47" s="15"/>
      <c r="N47" s="26" t="s">
        <v>446</v>
      </c>
      <c r="O47" s="15"/>
      <c r="P47" s="26"/>
      <c r="Q47" s="19" t="s">
        <v>375</v>
      </c>
      <c r="R47" s="15"/>
      <c r="S47" s="16"/>
      <c r="T47" s="26" t="s">
        <v>376</v>
      </c>
      <c r="U47" s="15"/>
      <c r="V47" s="16"/>
      <c r="W47" s="15" t="s">
        <v>362</v>
      </c>
      <c r="X47" s="29"/>
      <c r="Y47" s="135">
        <v>0</v>
      </c>
      <c r="Z47" s="136">
        <v>35</v>
      </c>
      <c r="AA47" s="137">
        <f>BD表33その②!GI73</f>
        <v>9697096</v>
      </c>
      <c r="AB47" s="137">
        <f>BD表33その②!GJ73</f>
        <v>2489255</v>
      </c>
      <c r="AC47" s="138">
        <f>BD表33その②!GK73</f>
        <v>0</v>
      </c>
      <c r="AD47" s="137">
        <f>BD表33その②!GL73</f>
        <v>1149444</v>
      </c>
      <c r="AE47" s="137">
        <f>BD表33その②!GM73</f>
        <v>87963</v>
      </c>
      <c r="AF47" s="137">
        <f>BD表33その②!GN73</f>
        <v>1237407</v>
      </c>
      <c r="AG47" s="137">
        <f>BD表33その②!GO73</f>
        <v>3716</v>
      </c>
      <c r="AH47" s="137">
        <f>BD表33その②!GP73</f>
        <v>1233691</v>
      </c>
      <c r="AI47" s="137">
        <f>BD表33その②!GQ73</f>
        <v>11036907</v>
      </c>
      <c r="AJ47" s="137">
        <f>BD表33その②!GR73</f>
        <v>0</v>
      </c>
      <c r="AK47" s="137">
        <f>BD表33その②!GS73</f>
        <v>0</v>
      </c>
      <c r="AL47" s="137">
        <f>BD表33その②!GT73</f>
        <v>11036907</v>
      </c>
      <c r="AM47" s="137">
        <f>BD表33その②!GU73</f>
        <v>0</v>
      </c>
    </row>
    <row r="48" spans="1:39" ht="16.25" customHeight="1">
      <c r="A48" s="114"/>
      <c r="B48" s="13">
        <v>8</v>
      </c>
      <c r="C48" s="25"/>
      <c r="D48" s="26" t="s">
        <v>447</v>
      </c>
      <c r="E48" s="15"/>
      <c r="F48" s="15"/>
      <c r="G48" s="26" t="s">
        <v>448</v>
      </c>
      <c r="H48" s="16"/>
      <c r="I48" s="15"/>
      <c r="J48" s="26" t="s">
        <v>416</v>
      </c>
      <c r="K48" s="26"/>
      <c r="L48" s="15"/>
      <c r="M48" s="16"/>
      <c r="N48" s="26" t="s">
        <v>446</v>
      </c>
      <c r="O48" s="15"/>
      <c r="P48" s="16"/>
      <c r="Q48" s="19" t="s">
        <v>375</v>
      </c>
      <c r="R48" s="16"/>
      <c r="S48" s="16"/>
      <c r="T48" s="26" t="s">
        <v>376</v>
      </c>
      <c r="U48" s="15"/>
      <c r="V48" s="16"/>
      <c r="W48" s="15" t="s">
        <v>362</v>
      </c>
      <c r="X48" s="29"/>
      <c r="Y48" s="135">
        <v>0</v>
      </c>
      <c r="Z48" s="136">
        <v>36</v>
      </c>
      <c r="AA48" s="137">
        <f>BD表33その②!GV73</f>
        <v>11761187</v>
      </c>
      <c r="AB48" s="137">
        <f>BD表33その②!GW73</f>
        <v>3275100</v>
      </c>
      <c r="AC48" s="138">
        <f>BD表33その②!GX73</f>
        <v>0</v>
      </c>
      <c r="AD48" s="137">
        <f>BD表33その②!GY73</f>
        <v>1886849</v>
      </c>
      <c r="AE48" s="137">
        <f>BD表33その②!GZ73</f>
        <v>128244</v>
      </c>
      <c r="AF48" s="137">
        <f>BD表33その②!HA73</f>
        <v>2015093</v>
      </c>
      <c r="AG48" s="137">
        <f>BD表33その②!HB73</f>
        <v>0</v>
      </c>
      <c r="AH48" s="137">
        <f>BD表33その②!HC73</f>
        <v>2015093</v>
      </c>
      <c r="AI48" s="137">
        <f>BD表33その②!HD73</f>
        <v>13149438</v>
      </c>
      <c r="AJ48" s="137">
        <f>BD表33その②!HE73</f>
        <v>0</v>
      </c>
      <c r="AK48" s="137">
        <f>BD表33その②!HF73</f>
        <v>0</v>
      </c>
      <c r="AL48" s="137">
        <f>BD表33その②!HG73</f>
        <v>12726916</v>
      </c>
      <c r="AM48" s="137">
        <f>BD表33その②!HH73</f>
        <v>422522</v>
      </c>
    </row>
    <row r="49" spans="1:39" ht="16.25" customHeight="1">
      <c r="A49" s="114"/>
      <c r="B49" s="13">
        <v>9</v>
      </c>
      <c r="C49" s="25"/>
      <c r="D49" s="26" t="s">
        <v>357</v>
      </c>
      <c r="E49" s="26" t="s">
        <v>449</v>
      </c>
      <c r="F49" s="19"/>
      <c r="G49" s="26" t="s">
        <v>450</v>
      </c>
      <c r="H49" s="19"/>
      <c r="I49" s="26" t="s">
        <v>403</v>
      </c>
      <c r="J49" s="19"/>
      <c r="K49" s="19" t="s">
        <v>451</v>
      </c>
      <c r="L49" s="19"/>
      <c r="M49" s="26" t="s">
        <v>452</v>
      </c>
      <c r="N49" s="19"/>
      <c r="O49" s="26" t="s">
        <v>453</v>
      </c>
      <c r="P49" s="26" t="s">
        <v>454</v>
      </c>
      <c r="Q49" s="26"/>
      <c r="R49" s="19" t="s">
        <v>369</v>
      </c>
      <c r="S49" s="25"/>
      <c r="T49" s="26" t="s">
        <v>425</v>
      </c>
      <c r="U49" s="26"/>
      <c r="V49" s="26" t="s">
        <v>455</v>
      </c>
      <c r="W49" s="15" t="s">
        <v>362</v>
      </c>
      <c r="X49" s="29"/>
      <c r="Y49" s="130">
        <v>0</v>
      </c>
      <c r="Z49" s="131">
        <v>37</v>
      </c>
      <c r="AA49" s="137">
        <f>BD表33その②!HI73</f>
        <v>1551565</v>
      </c>
      <c r="AB49" s="137">
        <f>BD表33その②!HJ73</f>
        <v>0</v>
      </c>
      <c r="AC49" s="138">
        <f>BD表33その②!HK73</f>
        <v>0</v>
      </c>
      <c r="AD49" s="137">
        <f>BD表33その②!HL73</f>
        <v>1768</v>
      </c>
      <c r="AE49" s="137">
        <f>BD表33その②!HM73</f>
        <v>20928</v>
      </c>
      <c r="AF49" s="137">
        <f>BD表33その②!HN73</f>
        <v>22696</v>
      </c>
      <c r="AG49" s="137">
        <f>BD表33その②!HO73</f>
        <v>8367</v>
      </c>
      <c r="AH49" s="137">
        <f>BD表33その②!HP73</f>
        <v>14329</v>
      </c>
      <c r="AI49" s="137">
        <f>BD表33その②!HQ73</f>
        <v>1549797</v>
      </c>
      <c r="AJ49" s="137">
        <f>BD表33その②!HR73</f>
        <v>0</v>
      </c>
      <c r="AK49" s="137">
        <f>BD表33その②!HS73</f>
        <v>0</v>
      </c>
      <c r="AL49" s="137">
        <f>BD表33その②!HT73</f>
        <v>0</v>
      </c>
      <c r="AM49" s="137">
        <f>BD表33その②!HU73</f>
        <v>1549797</v>
      </c>
    </row>
    <row r="50" spans="1:39" ht="16.25" customHeight="1">
      <c r="A50" s="114"/>
      <c r="B50" s="13">
        <v>10</v>
      </c>
      <c r="C50" s="25"/>
      <c r="D50" s="26" t="s">
        <v>456</v>
      </c>
      <c r="E50" s="15"/>
      <c r="F50" s="15"/>
      <c r="G50" s="26" t="s">
        <v>457</v>
      </c>
      <c r="H50" s="15"/>
      <c r="I50" s="15"/>
      <c r="J50" s="26" t="s">
        <v>458</v>
      </c>
      <c r="K50" s="15"/>
      <c r="L50" s="15"/>
      <c r="M50" s="15"/>
      <c r="N50" s="26" t="s">
        <v>459</v>
      </c>
      <c r="O50" s="15"/>
      <c r="P50" s="26"/>
      <c r="Q50" s="19" t="s">
        <v>460</v>
      </c>
      <c r="R50" s="15"/>
      <c r="S50" s="16"/>
      <c r="T50" s="26" t="s">
        <v>461</v>
      </c>
      <c r="U50" s="15"/>
      <c r="V50" s="16"/>
      <c r="W50" s="15" t="s">
        <v>362</v>
      </c>
      <c r="X50" s="29"/>
      <c r="Y50" s="135">
        <v>0</v>
      </c>
      <c r="Z50" s="136">
        <v>38</v>
      </c>
      <c r="AA50" s="141">
        <f>BD表33その②!HV73</f>
        <v>63405</v>
      </c>
      <c r="AB50" s="141">
        <f>BD表33その②!HW73</f>
        <v>0</v>
      </c>
      <c r="AC50" s="138">
        <f>BD表33その②!HX73</f>
        <v>0</v>
      </c>
      <c r="AD50" s="141">
        <f>BD表33その②!HY73</f>
        <v>2955</v>
      </c>
      <c r="AE50" s="141">
        <f>BD表33その②!HZ73</f>
        <v>1498</v>
      </c>
      <c r="AF50" s="141">
        <f>BD表33その②!IA73</f>
        <v>4453</v>
      </c>
      <c r="AG50" s="141">
        <f>BD表33その②!IB73</f>
        <v>0</v>
      </c>
      <c r="AH50" s="141">
        <f>BD表33その②!IC73</f>
        <v>4453</v>
      </c>
      <c r="AI50" s="141">
        <f>BD表33その②!ID73</f>
        <v>60450</v>
      </c>
      <c r="AJ50" s="141">
        <f>BD表33その②!IE73</f>
        <v>0</v>
      </c>
      <c r="AK50" s="141">
        <f>BD表33その②!IF73</f>
        <v>0</v>
      </c>
      <c r="AL50" s="141">
        <f>BD表33その②!IG73</f>
        <v>0</v>
      </c>
      <c r="AM50" s="141">
        <f>BD表33その②!IH73</f>
        <v>60450</v>
      </c>
    </row>
    <row r="51" spans="1:39" ht="16.25" customHeight="1">
      <c r="A51" s="114"/>
      <c r="B51" s="13">
        <v>11</v>
      </c>
      <c r="C51" s="25"/>
      <c r="D51" s="26" t="s">
        <v>462</v>
      </c>
      <c r="E51" s="25" t="s">
        <v>463</v>
      </c>
      <c r="F51" s="28"/>
      <c r="G51" s="25" t="s">
        <v>464</v>
      </c>
      <c r="H51" s="28"/>
      <c r="I51" s="25" t="s">
        <v>465</v>
      </c>
      <c r="J51" s="28"/>
      <c r="K51" s="25" t="s">
        <v>466</v>
      </c>
      <c r="L51" s="28"/>
      <c r="M51" s="25" t="s">
        <v>374</v>
      </c>
      <c r="N51" s="28"/>
      <c r="O51" s="26"/>
      <c r="P51" s="26" t="s">
        <v>467</v>
      </c>
      <c r="Q51" s="14"/>
      <c r="R51" s="26" t="s">
        <v>468</v>
      </c>
      <c r="S51" s="14"/>
      <c r="T51" s="26" t="s">
        <v>469</v>
      </c>
      <c r="U51" s="26"/>
      <c r="V51" s="26" t="s">
        <v>455</v>
      </c>
      <c r="W51" s="15" t="s">
        <v>362</v>
      </c>
      <c r="X51" s="29"/>
      <c r="Y51" s="135">
        <v>0</v>
      </c>
      <c r="Z51" s="136">
        <v>39</v>
      </c>
      <c r="AA51" s="137">
        <f>BD表33その②!II73</f>
        <v>1700023</v>
      </c>
      <c r="AB51" s="138">
        <f>BD表33その②!IJ73</f>
        <v>0</v>
      </c>
      <c r="AC51" s="138">
        <f>BD表33その②!IK73</f>
        <v>0</v>
      </c>
      <c r="AD51" s="137">
        <f>BD表33その②!IL73</f>
        <v>364255</v>
      </c>
      <c r="AE51" s="137">
        <f>BD表33その②!IM73</f>
        <v>40992</v>
      </c>
      <c r="AF51" s="137">
        <f>BD表33その②!IN73</f>
        <v>405247</v>
      </c>
      <c r="AG51" s="137">
        <f>BD表33その②!IO73</f>
        <v>0</v>
      </c>
      <c r="AH51" s="137">
        <f>BD表33その②!IP73</f>
        <v>405247</v>
      </c>
      <c r="AI51" s="137">
        <f>BD表33その②!IQ73</f>
        <v>1335768</v>
      </c>
      <c r="AJ51" s="137">
        <f>BD表33その②!IR73</f>
        <v>0</v>
      </c>
      <c r="AK51" s="137">
        <f>BD表33その②!IS73</f>
        <v>0</v>
      </c>
      <c r="AL51" s="137">
        <f>BD表33その②!IT73</f>
        <v>1285777</v>
      </c>
      <c r="AM51" s="137">
        <f>BD表33その②!IU73</f>
        <v>49991</v>
      </c>
    </row>
    <row r="52" spans="1:39" ht="16.25" customHeight="1">
      <c r="A52" s="114"/>
      <c r="B52" s="13">
        <v>12</v>
      </c>
      <c r="C52" s="25"/>
      <c r="D52" s="26" t="s">
        <v>403</v>
      </c>
      <c r="E52" s="15"/>
      <c r="F52" s="26" t="s">
        <v>470</v>
      </c>
      <c r="G52" s="16"/>
      <c r="H52" s="16"/>
      <c r="I52" s="26" t="s">
        <v>471</v>
      </c>
      <c r="J52" s="15"/>
      <c r="K52" s="26" t="s">
        <v>472</v>
      </c>
      <c r="L52" s="16"/>
      <c r="M52" s="15"/>
      <c r="N52" s="26" t="s">
        <v>473</v>
      </c>
      <c r="O52" s="15"/>
      <c r="P52" s="26" t="s">
        <v>474</v>
      </c>
      <c r="Q52" s="15"/>
      <c r="R52" s="15" t="s">
        <v>416</v>
      </c>
      <c r="S52" s="15"/>
      <c r="T52" s="16"/>
      <c r="U52" s="26" t="s">
        <v>475</v>
      </c>
      <c r="V52" s="15"/>
      <c r="W52" s="15" t="s">
        <v>362</v>
      </c>
      <c r="X52" s="29"/>
      <c r="Y52" s="130">
        <v>0</v>
      </c>
      <c r="Z52" s="131">
        <v>40</v>
      </c>
      <c r="AA52" s="137">
        <f>BD表33その②!IV73</f>
        <v>0</v>
      </c>
      <c r="AB52" s="138">
        <f>BD表３３その③!C73</f>
        <v>0</v>
      </c>
      <c r="AC52" s="138">
        <f>BD表３３その③!D73</f>
        <v>0</v>
      </c>
      <c r="AD52" s="138">
        <f>BD表３３その③!E73</f>
        <v>0</v>
      </c>
      <c r="AE52" s="138">
        <f>BD表３３その③!F73</f>
        <v>0</v>
      </c>
      <c r="AF52" s="138">
        <f>BD表３３その③!G73</f>
        <v>0</v>
      </c>
      <c r="AG52" s="138">
        <f>BD表３３その③!H73</f>
        <v>0</v>
      </c>
      <c r="AH52" s="138">
        <f>BD表３３その③!I73</f>
        <v>0</v>
      </c>
      <c r="AI52" s="138">
        <f>BD表３３その③!J73</f>
        <v>0</v>
      </c>
      <c r="AJ52" s="138">
        <f>BD表３３その③!K73</f>
        <v>0</v>
      </c>
      <c r="AK52" s="138">
        <f>BD表３３その③!L73</f>
        <v>0</v>
      </c>
      <c r="AL52" s="138">
        <f>BD表３３その③!M73</f>
        <v>0</v>
      </c>
      <c r="AM52" s="138">
        <f>BD表３３その③!N73</f>
        <v>0</v>
      </c>
    </row>
    <row r="53" spans="1:39" ht="16.25" customHeight="1">
      <c r="A53" s="114"/>
      <c r="B53" s="13">
        <v>13</v>
      </c>
      <c r="C53" s="25"/>
      <c r="D53" s="26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9" t="s">
        <v>476</v>
      </c>
      <c r="X53" s="15"/>
      <c r="Y53" s="135">
        <v>0</v>
      </c>
      <c r="Z53" s="136">
        <v>41</v>
      </c>
      <c r="AA53" s="137">
        <f>BD表３３その③!O73</f>
        <v>46698</v>
      </c>
      <c r="AB53" s="138">
        <f>BD表３３その③!P73</f>
        <v>0</v>
      </c>
      <c r="AC53" s="138">
        <f>BD表３３その③!Q73</f>
        <v>0</v>
      </c>
      <c r="AD53" s="137">
        <f>BD表３３その③!R73</f>
        <v>7433</v>
      </c>
      <c r="AE53" s="137">
        <f>BD表３３その③!S73</f>
        <v>1258</v>
      </c>
      <c r="AF53" s="137">
        <f>BD表３３その③!T73</f>
        <v>8691</v>
      </c>
      <c r="AG53" s="137">
        <f>BD表３３その③!U73</f>
        <v>0</v>
      </c>
      <c r="AH53" s="137">
        <f>BD表３３その③!V73</f>
        <v>8691</v>
      </c>
      <c r="AI53" s="137">
        <f>BD表３３その③!W73</f>
        <v>39265</v>
      </c>
      <c r="AJ53" s="137">
        <f>BD表３３その③!X73</f>
        <v>0</v>
      </c>
      <c r="AK53" s="137">
        <f>BD表３３その③!Y73</f>
        <v>0</v>
      </c>
      <c r="AL53" s="137">
        <f>BD表３３その③!Z73</f>
        <v>0</v>
      </c>
      <c r="AM53" s="137">
        <f>BD表３３その③!AA73</f>
        <v>39265</v>
      </c>
    </row>
    <row r="54" spans="1:39" ht="16.25" customHeight="1">
      <c r="A54" s="114"/>
      <c r="B54" s="13">
        <v>14</v>
      </c>
      <c r="C54" s="25"/>
      <c r="D54" s="26"/>
      <c r="E54" s="15"/>
      <c r="F54" s="15"/>
      <c r="G54" s="15"/>
      <c r="H54" s="16"/>
      <c r="I54" s="19"/>
      <c r="J54" s="16"/>
      <c r="K54" s="15"/>
      <c r="L54" s="15"/>
      <c r="M54" s="15"/>
      <c r="N54" s="26"/>
      <c r="O54" s="15"/>
      <c r="P54" s="16"/>
      <c r="Q54" s="15"/>
      <c r="R54" s="15"/>
      <c r="S54" s="26"/>
      <c r="T54" s="15"/>
      <c r="U54" s="16"/>
      <c r="V54" s="15"/>
      <c r="W54" s="19" t="s">
        <v>477</v>
      </c>
      <c r="X54" s="29"/>
      <c r="Y54" s="135">
        <v>0</v>
      </c>
      <c r="Z54" s="136">
        <v>42</v>
      </c>
      <c r="AA54" s="141">
        <f>BD表３３その③!AB73</f>
        <v>563965</v>
      </c>
      <c r="AB54" s="141">
        <f>BD表３３その③!AC73</f>
        <v>0</v>
      </c>
      <c r="AC54" s="138">
        <f>BD表３３その③!AD73</f>
        <v>0</v>
      </c>
      <c r="AD54" s="141">
        <f>BD表３３その③!AE73</f>
        <v>67788</v>
      </c>
      <c r="AE54" s="141">
        <f>BD表３３その③!AF73</f>
        <v>10763</v>
      </c>
      <c r="AF54" s="141">
        <f>BD表３３その③!AG73</f>
        <v>78551</v>
      </c>
      <c r="AG54" s="141">
        <f>BD表３３その③!AH73</f>
        <v>0</v>
      </c>
      <c r="AH54" s="141">
        <f>BD表３３その③!AI73</f>
        <v>78551</v>
      </c>
      <c r="AI54" s="141">
        <f>BD表３３その③!AJ73</f>
        <v>496177</v>
      </c>
      <c r="AJ54" s="141">
        <f>BD表３３その③!AK73</f>
        <v>0</v>
      </c>
      <c r="AK54" s="141">
        <f>BD表３３その③!AL73</f>
        <v>0</v>
      </c>
      <c r="AL54" s="141">
        <f>BD表３３その③!AM73</f>
        <v>0</v>
      </c>
      <c r="AM54" s="141">
        <f>BD表３３その③!AN73</f>
        <v>496177</v>
      </c>
    </row>
    <row r="55" spans="1:39" ht="16.25" customHeight="1">
      <c r="A55" s="114"/>
      <c r="B55" s="13">
        <v>15</v>
      </c>
      <c r="C55" s="25"/>
      <c r="D55" s="15"/>
      <c r="E55" s="25"/>
      <c r="F55" s="28"/>
      <c r="G55" s="25"/>
      <c r="H55" s="25"/>
      <c r="I55" s="25"/>
      <c r="J55" s="25"/>
      <c r="K55" s="25"/>
      <c r="L55" s="25"/>
      <c r="M55" s="15"/>
      <c r="N55" s="25"/>
      <c r="O55" s="28"/>
      <c r="P55" s="28"/>
      <c r="Q55" s="28"/>
      <c r="R55" s="25"/>
      <c r="S55" s="25"/>
      <c r="T55" s="28"/>
      <c r="U55" s="25"/>
      <c r="V55" s="25"/>
      <c r="W55" s="25"/>
      <c r="X55" s="144"/>
      <c r="Y55" s="130">
        <v>0</v>
      </c>
      <c r="Z55" s="131">
        <v>43</v>
      </c>
      <c r="AA55" s="145">
        <f>BD表３３その③!AO73</f>
        <v>3519196</v>
      </c>
      <c r="AB55" s="145">
        <f>BD表３３その③!AP73</f>
        <v>72400</v>
      </c>
      <c r="AC55" s="146">
        <f>BD表３３その③!AQ73</f>
        <v>0</v>
      </c>
      <c r="AD55" s="145">
        <f>BD表３３その③!AR73</f>
        <v>221420</v>
      </c>
      <c r="AE55" s="145">
        <f>BD表３３その③!AS73</f>
        <v>63321</v>
      </c>
      <c r="AF55" s="145">
        <f>BD表３３その③!AT73</f>
        <v>284741</v>
      </c>
      <c r="AG55" s="145">
        <f>BD表３３その③!AU73</f>
        <v>0</v>
      </c>
      <c r="AH55" s="145">
        <f>BD表３３その③!AV73</f>
        <v>284741</v>
      </c>
      <c r="AI55" s="145">
        <f>BD表３３その③!AW73</f>
        <v>3370176</v>
      </c>
      <c r="AJ55" s="145">
        <f>BD表３３その③!AX73</f>
        <v>0</v>
      </c>
      <c r="AK55" s="145">
        <f>BD表３３その③!AY73</f>
        <v>0</v>
      </c>
      <c r="AL55" s="145">
        <f>BD表３３その③!AZ73</f>
        <v>0</v>
      </c>
      <c r="AM55" s="145">
        <f>BD表３３その③!BA73</f>
        <v>3370176</v>
      </c>
    </row>
    <row r="56" spans="1:39" ht="16.25" customHeight="1">
      <c r="A56" s="114"/>
      <c r="B56" s="25"/>
      <c r="C56" s="25"/>
      <c r="D56" s="26" t="s">
        <v>363</v>
      </c>
      <c r="E56" s="15"/>
      <c r="F56" s="15" t="s">
        <v>364</v>
      </c>
      <c r="G56" s="15"/>
      <c r="H56" s="16"/>
      <c r="I56" s="26" t="s">
        <v>478</v>
      </c>
      <c r="J56" s="16"/>
      <c r="K56" s="26" t="s">
        <v>479</v>
      </c>
      <c r="L56" s="16"/>
      <c r="M56" s="15"/>
      <c r="N56" s="26" t="s">
        <v>480</v>
      </c>
      <c r="O56" s="15"/>
      <c r="P56" s="19" t="s">
        <v>481</v>
      </c>
      <c r="Q56" s="26"/>
      <c r="R56" s="15" t="s">
        <v>482</v>
      </c>
      <c r="S56" s="26"/>
      <c r="T56" s="32"/>
      <c r="U56" s="26" t="s">
        <v>483</v>
      </c>
      <c r="V56" s="15"/>
      <c r="W56" s="15" t="s">
        <v>484</v>
      </c>
      <c r="X56" s="29"/>
      <c r="Y56" s="135">
        <v>0</v>
      </c>
      <c r="Z56" s="136">
        <v>44</v>
      </c>
      <c r="AA56" s="137">
        <f>BD表３３その③!BB73</f>
        <v>125000</v>
      </c>
      <c r="AB56" s="137">
        <f>BD表３３その③!BC73</f>
        <v>0</v>
      </c>
      <c r="AC56" s="138">
        <f>BD表３３その③!BD73</f>
        <v>0</v>
      </c>
      <c r="AD56" s="137">
        <f>BD表３３その③!BE73</f>
        <v>0</v>
      </c>
      <c r="AE56" s="137">
        <f>BD表３３その③!BF73</f>
        <v>0</v>
      </c>
      <c r="AF56" s="137">
        <f>BD表３３その③!BG73</f>
        <v>0</v>
      </c>
      <c r="AG56" s="137">
        <f>BD表３３その③!BH73</f>
        <v>0</v>
      </c>
      <c r="AH56" s="137">
        <f>BD表３３その③!BI73</f>
        <v>0</v>
      </c>
      <c r="AI56" s="137">
        <f>BD表３３その③!BJ73</f>
        <v>125000</v>
      </c>
      <c r="AJ56" s="137">
        <f>BD表３３その③!BK73</f>
        <v>0</v>
      </c>
      <c r="AK56" s="137">
        <f>BD表３３その③!BL73</f>
        <v>0</v>
      </c>
      <c r="AL56" s="137">
        <f>BD表３３その③!BM73</f>
        <v>0</v>
      </c>
      <c r="AM56" s="137">
        <f>BD表３３その③!BN73</f>
        <v>125000</v>
      </c>
    </row>
    <row r="57" spans="1:39" ht="16.25" customHeight="1">
      <c r="A57" s="114"/>
      <c r="B57" s="25"/>
      <c r="C57" s="25"/>
      <c r="D57" s="26"/>
      <c r="E57" s="25"/>
      <c r="F57" s="26"/>
      <c r="G57" s="16"/>
      <c r="H57" s="19"/>
      <c r="I57" s="25"/>
      <c r="J57" s="25"/>
      <c r="K57" s="25"/>
      <c r="L57" s="25"/>
      <c r="M57" s="25"/>
      <c r="N57" s="25"/>
      <c r="O57" s="25"/>
      <c r="P57" s="25"/>
      <c r="Q57" s="25"/>
      <c r="R57" s="28"/>
      <c r="S57" s="15"/>
      <c r="T57" s="26"/>
      <c r="U57" s="15"/>
      <c r="V57" s="26"/>
      <c r="W57" s="15"/>
      <c r="X57" s="29"/>
      <c r="Y57" s="135">
        <v>0</v>
      </c>
      <c r="Z57" s="136">
        <v>45</v>
      </c>
      <c r="AA57" s="141">
        <f>BD表３３その③!BO73</f>
        <v>920200</v>
      </c>
      <c r="AB57" s="141">
        <f>BD表３３その③!BP73</f>
        <v>42700</v>
      </c>
      <c r="AC57" s="138">
        <f>BD表３３その③!BQ73</f>
        <v>0</v>
      </c>
      <c r="AD57" s="141">
        <f>BD表３３その③!BR73</f>
        <v>0</v>
      </c>
      <c r="AE57" s="141">
        <f>BD表３３その③!BS73</f>
        <v>0</v>
      </c>
      <c r="AF57" s="141">
        <f>BD表３３その③!BT73</f>
        <v>0</v>
      </c>
      <c r="AG57" s="141">
        <f>BD表３３その③!BU73</f>
        <v>0</v>
      </c>
      <c r="AH57" s="141">
        <f>BD表３３その③!BV73</f>
        <v>0</v>
      </c>
      <c r="AI57" s="141">
        <f>BD表３３その③!BW73</f>
        <v>962900</v>
      </c>
      <c r="AJ57" s="141">
        <f>BD表３３その③!BX73</f>
        <v>0</v>
      </c>
      <c r="AK57" s="141">
        <f>BD表３３その③!BY73</f>
        <v>0</v>
      </c>
      <c r="AL57" s="141">
        <f>BD表３３その③!BZ73</f>
        <v>0</v>
      </c>
      <c r="AM57" s="141">
        <f>BD表３３その③!CA73</f>
        <v>962900</v>
      </c>
    </row>
    <row r="58" spans="1:39" ht="16.25" customHeight="1">
      <c r="A58" s="114"/>
      <c r="B58" s="8">
        <v>16</v>
      </c>
      <c r="C58" s="25"/>
      <c r="D58" s="26" t="s">
        <v>403</v>
      </c>
      <c r="E58" s="25"/>
      <c r="F58" s="26" t="s">
        <v>404</v>
      </c>
      <c r="G58" s="16"/>
      <c r="H58" s="19" t="s">
        <v>438</v>
      </c>
      <c r="I58" s="25" t="s">
        <v>485</v>
      </c>
      <c r="J58" s="25"/>
      <c r="K58" s="25" t="s">
        <v>416</v>
      </c>
      <c r="L58" s="25"/>
      <c r="M58" s="25" t="s">
        <v>368</v>
      </c>
      <c r="N58" s="25"/>
      <c r="O58" s="25" t="s">
        <v>420</v>
      </c>
      <c r="P58" s="25"/>
      <c r="Q58" s="25" t="s">
        <v>486</v>
      </c>
      <c r="R58" s="28"/>
      <c r="S58" s="15"/>
      <c r="T58" s="26" t="s">
        <v>469</v>
      </c>
      <c r="U58" s="15"/>
      <c r="V58" s="26" t="s">
        <v>426</v>
      </c>
      <c r="W58" s="15" t="s">
        <v>362</v>
      </c>
      <c r="X58" s="29"/>
      <c r="Y58" s="130">
        <v>0</v>
      </c>
      <c r="Z58" s="131">
        <v>46</v>
      </c>
      <c r="AA58" s="147">
        <f>BD表３３その③!CB73</f>
        <v>0</v>
      </c>
      <c r="AB58" s="148">
        <f>BD表３３その③!CC73</f>
        <v>0</v>
      </c>
      <c r="AC58" s="148">
        <f>BD表３３その③!CD73</f>
        <v>0</v>
      </c>
      <c r="AD58" s="147">
        <f>BD表３３その③!CE73</f>
        <v>0</v>
      </c>
      <c r="AE58" s="147">
        <f>BD表３３その③!CF73</f>
        <v>0</v>
      </c>
      <c r="AF58" s="147">
        <f>BD表３３その③!CG73</f>
        <v>0</v>
      </c>
      <c r="AG58" s="147">
        <f>BD表３３その③!CH73</f>
        <v>0</v>
      </c>
      <c r="AH58" s="147">
        <f>BD表３３その③!CI73</f>
        <v>0</v>
      </c>
      <c r="AI58" s="147">
        <f>BD表３３その③!CJ73</f>
        <v>0</v>
      </c>
      <c r="AJ58" s="147">
        <f>BD表３３その③!CK73</f>
        <v>0</v>
      </c>
      <c r="AK58" s="147">
        <f>BD表３３その③!CL73</f>
        <v>0</v>
      </c>
      <c r="AL58" s="147">
        <f>BD表３３その③!CM73</f>
        <v>0</v>
      </c>
      <c r="AM58" s="147">
        <f>BD表３３その③!CN73</f>
        <v>0</v>
      </c>
    </row>
    <row r="59" spans="1:39" ht="16.25" customHeight="1">
      <c r="A59" s="114"/>
      <c r="B59" s="25"/>
      <c r="C59" s="25"/>
      <c r="D59" s="26" t="s">
        <v>363</v>
      </c>
      <c r="E59" s="15"/>
      <c r="F59" s="19" t="s">
        <v>364</v>
      </c>
      <c r="G59" s="19"/>
      <c r="H59" s="19" t="s">
        <v>487</v>
      </c>
      <c r="I59" s="26" t="s">
        <v>488</v>
      </c>
      <c r="J59" s="15"/>
      <c r="K59" s="25">
        <v>5</v>
      </c>
      <c r="L59" s="25"/>
      <c r="M59" s="26"/>
      <c r="N59" s="26" t="s">
        <v>489</v>
      </c>
      <c r="O59" s="19"/>
      <c r="P59" s="26" t="s">
        <v>480</v>
      </c>
      <c r="Q59" s="15"/>
      <c r="R59" s="26" t="s">
        <v>490</v>
      </c>
      <c r="S59" s="26" t="s">
        <v>491</v>
      </c>
      <c r="T59" s="26"/>
      <c r="U59" s="26" t="s">
        <v>492</v>
      </c>
      <c r="V59" s="26"/>
      <c r="W59" s="15" t="s">
        <v>484</v>
      </c>
      <c r="X59" s="29"/>
      <c r="Y59" s="135">
        <v>0</v>
      </c>
      <c r="Z59" s="136">
        <v>47</v>
      </c>
      <c r="AA59" s="147">
        <f>BD表３３その③!CO73</f>
        <v>0</v>
      </c>
      <c r="AB59" s="148">
        <f>BD表３３その③!CP73</f>
        <v>0</v>
      </c>
      <c r="AC59" s="148">
        <f>BD表３３その③!CQ73</f>
        <v>0</v>
      </c>
      <c r="AD59" s="147">
        <f>BD表３３その③!CR73</f>
        <v>0</v>
      </c>
      <c r="AE59" s="147">
        <f>BD表３３その③!CS73</f>
        <v>0</v>
      </c>
      <c r="AF59" s="147">
        <f>BD表３３その③!CT73</f>
        <v>0</v>
      </c>
      <c r="AG59" s="147">
        <f>BD表３３その③!CU73</f>
        <v>0</v>
      </c>
      <c r="AH59" s="147">
        <f>BD表３３その③!CV73</f>
        <v>0</v>
      </c>
      <c r="AI59" s="147">
        <f>BD表３３その③!CW73</f>
        <v>0</v>
      </c>
      <c r="AJ59" s="147">
        <f>BD表３３その③!CX73</f>
        <v>0</v>
      </c>
      <c r="AK59" s="147">
        <f>BD表３３その③!CY73</f>
        <v>0</v>
      </c>
      <c r="AL59" s="147">
        <f>BD表３３その③!CZ73</f>
        <v>0</v>
      </c>
      <c r="AM59" s="147">
        <f>BD表３３その③!DA73</f>
        <v>0</v>
      </c>
    </row>
    <row r="60" spans="1:39" ht="16.25" customHeight="1">
      <c r="A60" s="114"/>
      <c r="B60" s="8">
        <v>17</v>
      </c>
      <c r="C60" s="25"/>
      <c r="D60" s="26" t="s">
        <v>365</v>
      </c>
      <c r="E60" s="15"/>
      <c r="F60" s="15"/>
      <c r="G60" s="15"/>
      <c r="H60" s="16"/>
      <c r="I60" s="19" t="s">
        <v>472</v>
      </c>
      <c r="J60" s="15"/>
      <c r="K60" s="15"/>
      <c r="L60" s="15"/>
      <c r="M60" s="16"/>
      <c r="N60" s="26" t="s">
        <v>367</v>
      </c>
      <c r="O60" s="15"/>
      <c r="P60" s="15"/>
      <c r="Q60" s="15"/>
      <c r="R60" s="15"/>
      <c r="S60" s="26" t="s">
        <v>446</v>
      </c>
      <c r="T60" s="15"/>
      <c r="U60" s="15"/>
      <c r="V60" s="15"/>
      <c r="W60" s="15" t="s">
        <v>362</v>
      </c>
      <c r="X60" s="29"/>
      <c r="Y60" s="135">
        <v>0</v>
      </c>
      <c r="Z60" s="136">
        <v>48</v>
      </c>
      <c r="AA60" s="147">
        <f>BD表３３その③!DB73</f>
        <v>0</v>
      </c>
      <c r="AB60" s="148">
        <f>BD表３３その③!DC73</f>
        <v>0</v>
      </c>
      <c r="AC60" s="148">
        <f>BD表３３その③!DD73</f>
        <v>0</v>
      </c>
      <c r="AD60" s="147">
        <f>BD表３３その③!DE73</f>
        <v>0</v>
      </c>
      <c r="AE60" s="147">
        <f>BD表３３その③!DF73</f>
        <v>0</v>
      </c>
      <c r="AF60" s="147">
        <f>BD表３３その③!DG73</f>
        <v>0</v>
      </c>
      <c r="AG60" s="147">
        <f>BD表３３その③!DH73</f>
        <v>0</v>
      </c>
      <c r="AH60" s="147">
        <f>BD表３３その③!DI73</f>
        <v>0</v>
      </c>
      <c r="AI60" s="147">
        <f>BD表３３その③!DJ73</f>
        <v>0</v>
      </c>
      <c r="AJ60" s="147">
        <f>BD表３３その③!DK73</f>
        <v>0</v>
      </c>
      <c r="AK60" s="147">
        <f>BD表３３その③!DL73</f>
        <v>0</v>
      </c>
      <c r="AL60" s="147">
        <f>BD表３３その③!DM73</f>
        <v>0</v>
      </c>
      <c r="AM60" s="147">
        <f>BD表３３その③!DN73</f>
        <v>0</v>
      </c>
    </row>
    <row r="61" spans="1:39" ht="16.25" customHeight="1">
      <c r="A61" s="114"/>
      <c r="B61" s="8">
        <v>18</v>
      </c>
      <c r="C61" s="25"/>
      <c r="D61" s="26" t="s">
        <v>365</v>
      </c>
      <c r="E61" s="15"/>
      <c r="F61" s="15"/>
      <c r="G61" s="15"/>
      <c r="H61" s="16"/>
      <c r="I61" s="19" t="s">
        <v>366</v>
      </c>
      <c r="J61" s="15"/>
      <c r="K61" s="15"/>
      <c r="L61" s="15"/>
      <c r="M61" s="16"/>
      <c r="N61" s="26" t="s">
        <v>367</v>
      </c>
      <c r="O61" s="15"/>
      <c r="P61" s="15"/>
      <c r="Q61" s="15"/>
      <c r="R61" s="15"/>
      <c r="S61" s="26" t="s">
        <v>446</v>
      </c>
      <c r="T61" s="15"/>
      <c r="U61" s="15"/>
      <c r="V61" s="15"/>
      <c r="W61" s="15" t="s">
        <v>362</v>
      </c>
      <c r="X61" s="29"/>
      <c r="Y61" s="130">
        <v>0</v>
      </c>
      <c r="Z61" s="131">
        <v>49</v>
      </c>
      <c r="AA61" s="137">
        <f>BD表３３その③!DO73</f>
        <v>11250667</v>
      </c>
      <c r="AB61" s="137">
        <f>BD表３３その③!DP73</f>
        <v>327200</v>
      </c>
      <c r="AC61" s="138">
        <f>BD表３３その③!DQ73</f>
        <v>0</v>
      </c>
      <c r="AD61" s="137">
        <f>BD表３３その③!DR73</f>
        <v>831639</v>
      </c>
      <c r="AE61" s="137">
        <f>BD表３３その③!DS73</f>
        <v>186933</v>
      </c>
      <c r="AF61" s="137">
        <f>BD表３３その③!DT73</f>
        <v>1018572</v>
      </c>
      <c r="AG61" s="137">
        <f>BD表３３その③!DU73</f>
        <v>0</v>
      </c>
      <c r="AH61" s="137">
        <f>BD表３３その③!DV73</f>
        <v>1018572</v>
      </c>
      <c r="AI61" s="137">
        <f>BD表３３その③!DW73</f>
        <v>10746228</v>
      </c>
      <c r="AJ61" s="137">
        <f>BD表３３その③!DX73</f>
        <v>0</v>
      </c>
      <c r="AK61" s="137">
        <f>BD表３３その③!DY73</f>
        <v>0</v>
      </c>
      <c r="AL61" s="137">
        <f>BD表３３その③!DZ73</f>
        <v>8191319</v>
      </c>
      <c r="AM61" s="137">
        <f>BD表３３その③!EA73</f>
        <v>2554909</v>
      </c>
    </row>
    <row r="62" spans="1:39" ht="16.25" customHeight="1">
      <c r="A62" s="114"/>
      <c r="B62" s="8">
        <v>19</v>
      </c>
      <c r="C62" s="25"/>
      <c r="D62" s="149"/>
      <c r="E62" s="150"/>
      <c r="F62" s="150"/>
      <c r="G62" s="150"/>
      <c r="H62" s="150"/>
      <c r="I62" s="151"/>
      <c r="J62" s="43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2"/>
      <c r="X62" s="153"/>
      <c r="Y62" s="135">
        <v>0</v>
      </c>
      <c r="Z62" s="136">
        <v>50</v>
      </c>
      <c r="AA62" s="145">
        <f>BD表３３その③!EB73</f>
        <v>107739</v>
      </c>
      <c r="AB62" s="145">
        <f>BD表３３その③!EC73</f>
        <v>0</v>
      </c>
      <c r="AC62" s="146">
        <f>BD表３３その③!ED73</f>
        <v>0</v>
      </c>
      <c r="AD62" s="145">
        <f>BD表３３その③!EE73</f>
        <v>33056</v>
      </c>
      <c r="AE62" s="145">
        <f>BD表３３その③!EF73</f>
        <v>2337</v>
      </c>
      <c r="AF62" s="145">
        <f>BD表３３その③!EG73</f>
        <v>35393</v>
      </c>
      <c r="AG62" s="145">
        <f>BD表３３その③!EH73</f>
        <v>0</v>
      </c>
      <c r="AH62" s="145">
        <f>BD表３３その③!EI73</f>
        <v>35393</v>
      </c>
      <c r="AI62" s="145">
        <f>BD表３３その③!EJ73</f>
        <v>74683</v>
      </c>
      <c r="AJ62" s="145">
        <f>BD表３３その③!EK73</f>
        <v>0</v>
      </c>
      <c r="AK62" s="145">
        <f>BD表３３その③!EL73</f>
        <v>0</v>
      </c>
      <c r="AL62" s="145">
        <f>BD表３３その③!EM73</f>
        <v>0</v>
      </c>
      <c r="AM62" s="145">
        <f>BD表３３その③!EN73</f>
        <v>74683</v>
      </c>
    </row>
    <row r="63" spans="1:39" ht="16.25" customHeight="1">
      <c r="A63" s="114"/>
      <c r="B63" s="8">
        <v>20</v>
      </c>
      <c r="C63" s="25"/>
      <c r="D63" s="26" t="s">
        <v>433</v>
      </c>
      <c r="E63" s="15"/>
      <c r="F63" s="19"/>
      <c r="G63" s="26" t="s">
        <v>434</v>
      </c>
      <c r="H63" s="16"/>
      <c r="I63" s="19"/>
      <c r="J63" s="26" t="s">
        <v>365</v>
      </c>
      <c r="K63" s="19"/>
      <c r="L63" s="19"/>
      <c r="M63" s="19"/>
      <c r="N63" s="26" t="s">
        <v>493</v>
      </c>
      <c r="O63" s="19"/>
      <c r="P63" s="15"/>
      <c r="Q63" s="19" t="s">
        <v>420</v>
      </c>
      <c r="R63" s="15"/>
      <c r="S63" s="15"/>
      <c r="T63" s="26" t="s">
        <v>494</v>
      </c>
      <c r="U63" s="15"/>
      <c r="V63" s="15"/>
      <c r="W63" s="15" t="s">
        <v>362</v>
      </c>
      <c r="X63" s="29"/>
      <c r="Y63" s="135">
        <v>0</v>
      </c>
      <c r="Z63" s="136">
        <v>51</v>
      </c>
      <c r="AA63" s="132">
        <f>BD表３３その③!EO73</f>
        <v>280896</v>
      </c>
      <c r="AB63" s="138">
        <f>BD表３３その③!EP73</f>
        <v>0</v>
      </c>
      <c r="AC63" s="154">
        <f>BD表３３その③!EQ73</f>
        <v>0</v>
      </c>
      <c r="AD63" s="132">
        <f>BD表３３その③!ER73</f>
        <v>130661</v>
      </c>
      <c r="AE63" s="132">
        <f>BD表３３その③!ES73</f>
        <v>11977</v>
      </c>
      <c r="AF63" s="132">
        <f>BD表３３その③!ET73</f>
        <v>142638</v>
      </c>
      <c r="AG63" s="132">
        <f>BD表３３その③!EU73</f>
        <v>0</v>
      </c>
      <c r="AH63" s="132">
        <f>BD表３３その③!EV73</f>
        <v>142638</v>
      </c>
      <c r="AI63" s="132">
        <f>BD表３３その③!EW73</f>
        <v>150235</v>
      </c>
      <c r="AJ63" s="132">
        <f>BD表３３その③!EX73</f>
        <v>0</v>
      </c>
      <c r="AK63" s="132">
        <f>BD表３３その③!EY73</f>
        <v>0</v>
      </c>
      <c r="AL63" s="132">
        <f>BD表３３その③!EZ73</f>
        <v>150235</v>
      </c>
      <c r="AM63" s="132">
        <f>BD表３３その③!FA73</f>
        <v>0</v>
      </c>
    </row>
    <row r="64" spans="1:39" ht="16.25" customHeight="1">
      <c r="A64" s="114"/>
      <c r="B64" s="8">
        <v>21</v>
      </c>
      <c r="C64" s="25"/>
      <c r="D64" s="26" t="s">
        <v>357</v>
      </c>
      <c r="E64" s="26"/>
      <c r="F64" s="26" t="s">
        <v>495</v>
      </c>
      <c r="G64" s="32"/>
      <c r="H64" s="26" t="s">
        <v>375</v>
      </c>
      <c r="I64" s="32"/>
      <c r="J64" s="26" t="s">
        <v>376</v>
      </c>
      <c r="K64" s="26"/>
      <c r="L64" s="15" t="s">
        <v>369</v>
      </c>
      <c r="M64" s="16"/>
      <c r="N64" s="25" t="s">
        <v>496</v>
      </c>
      <c r="O64" s="28"/>
      <c r="P64" s="28"/>
      <c r="Q64" s="19" t="s">
        <v>434</v>
      </c>
      <c r="R64" s="32"/>
      <c r="S64" s="19" t="s">
        <v>420</v>
      </c>
      <c r="T64" s="32"/>
      <c r="U64" s="19" t="s">
        <v>494</v>
      </c>
      <c r="V64" s="32"/>
      <c r="W64" s="15" t="s">
        <v>362</v>
      </c>
      <c r="X64" s="29"/>
      <c r="Y64" s="130">
        <v>0</v>
      </c>
      <c r="Z64" s="131">
        <v>52</v>
      </c>
      <c r="AA64" s="132">
        <f>BD表３３その③!FB73</f>
        <v>28746</v>
      </c>
      <c r="AB64" s="154">
        <f>BD表３３その③!FC73</f>
        <v>0</v>
      </c>
      <c r="AC64" s="154">
        <f>BD表３３その③!FD73</f>
        <v>0</v>
      </c>
      <c r="AD64" s="132">
        <f>BD表３３その③!FE73</f>
        <v>6239</v>
      </c>
      <c r="AE64" s="132">
        <f>BD表３３その③!FF73</f>
        <v>667</v>
      </c>
      <c r="AF64" s="132">
        <f>BD表３３その③!FG73</f>
        <v>6906</v>
      </c>
      <c r="AG64" s="132">
        <f>BD表３３その③!FH73</f>
        <v>0</v>
      </c>
      <c r="AH64" s="132">
        <f>BD表３３その③!FI73</f>
        <v>6906</v>
      </c>
      <c r="AI64" s="132">
        <f>BD表３３その③!FJ73</f>
        <v>22507</v>
      </c>
      <c r="AJ64" s="132">
        <f>BD表３３その③!FK73</f>
        <v>0</v>
      </c>
      <c r="AK64" s="132">
        <f>BD表３３その③!FL73</f>
        <v>0</v>
      </c>
      <c r="AL64" s="132">
        <f>BD表３３その③!FM73</f>
        <v>22507</v>
      </c>
      <c r="AM64" s="132">
        <f>BD表３３その③!FN73</f>
        <v>0</v>
      </c>
    </row>
    <row r="65" spans="1:39" ht="16.25" customHeight="1">
      <c r="A65" s="114"/>
      <c r="B65" s="8">
        <v>22</v>
      </c>
      <c r="C65" s="25"/>
      <c r="D65" s="26" t="s">
        <v>497</v>
      </c>
      <c r="E65" s="15"/>
      <c r="F65" s="15"/>
      <c r="G65" s="16"/>
      <c r="H65" s="19"/>
      <c r="I65" s="19" t="s">
        <v>498</v>
      </c>
      <c r="J65" s="16"/>
      <c r="K65" s="15"/>
      <c r="L65" s="26"/>
      <c r="M65" s="15"/>
      <c r="N65" s="26" t="s">
        <v>499</v>
      </c>
      <c r="O65" s="15"/>
      <c r="P65" s="19"/>
      <c r="Q65" s="15"/>
      <c r="R65" s="15"/>
      <c r="S65" s="26" t="s">
        <v>500</v>
      </c>
      <c r="T65" s="16"/>
      <c r="U65" s="15"/>
      <c r="V65" s="15"/>
      <c r="W65" s="15" t="s">
        <v>362</v>
      </c>
      <c r="X65" s="29"/>
      <c r="Y65" s="135">
        <v>0</v>
      </c>
      <c r="Z65" s="136">
        <v>53</v>
      </c>
      <c r="AA65" s="132">
        <f>BD表３３その③!FO73</f>
        <v>13206021</v>
      </c>
      <c r="AB65" s="154">
        <f>BD表３３その③!FP73</f>
        <v>0</v>
      </c>
      <c r="AC65" s="154">
        <f>BD表３３その③!FQ73</f>
        <v>0</v>
      </c>
      <c r="AD65" s="132">
        <f>BD表３３その③!FR73</f>
        <v>2211533</v>
      </c>
      <c r="AE65" s="132">
        <f>BD表３３その③!FS73</f>
        <v>166754</v>
      </c>
      <c r="AF65" s="132">
        <f>BD表３３その③!FT73</f>
        <v>2378287</v>
      </c>
      <c r="AG65" s="132">
        <f>BD表３３その③!FU73</f>
        <v>0</v>
      </c>
      <c r="AH65" s="132">
        <f>BD表３３その③!FV73</f>
        <v>2378287</v>
      </c>
      <c r="AI65" s="132">
        <f>BD表３３その③!FW73</f>
        <v>10994488</v>
      </c>
      <c r="AJ65" s="132">
        <f>BD表３３その③!FX73</f>
        <v>0</v>
      </c>
      <c r="AK65" s="132">
        <f>BD表３３その③!FY73</f>
        <v>0</v>
      </c>
      <c r="AL65" s="132">
        <f>BD表３３その③!FZ73</f>
        <v>10994488</v>
      </c>
      <c r="AM65" s="132">
        <f>BD表３３その③!GA73</f>
        <v>0</v>
      </c>
    </row>
    <row r="66" spans="1:39" ht="16.25" customHeight="1">
      <c r="A66" s="114"/>
      <c r="B66" s="8">
        <v>23</v>
      </c>
      <c r="C66" s="25"/>
      <c r="D66" s="26" t="s">
        <v>433</v>
      </c>
      <c r="E66" s="14"/>
      <c r="F66" s="14"/>
      <c r="G66" s="19" t="s">
        <v>434</v>
      </c>
      <c r="H66" s="14"/>
      <c r="I66" s="14"/>
      <c r="J66" s="14" t="s">
        <v>498</v>
      </c>
      <c r="K66" s="14"/>
      <c r="L66" s="14"/>
      <c r="M66" s="14"/>
      <c r="N66" s="26" t="s">
        <v>501</v>
      </c>
      <c r="O66" s="14"/>
      <c r="P66" s="14"/>
      <c r="Q66" s="19" t="s">
        <v>502</v>
      </c>
      <c r="R66" s="14"/>
      <c r="S66" s="14"/>
      <c r="T66" s="14" t="s">
        <v>503</v>
      </c>
      <c r="U66" s="19"/>
      <c r="V66" s="14"/>
      <c r="W66" s="14" t="s">
        <v>362</v>
      </c>
      <c r="X66" s="50"/>
      <c r="Y66" s="135">
        <v>0</v>
      </c>
      <c r="Z66" s="136">
        <v>54</v>
      </c>
      <c r="AA66" s="132">
        <f>BD表３３その③!GB73</f>
        <v>2135315</v>
      </c>
      <c r="AB66" s="154">
        <f>BD表３３その③!GC73</f>
        <v>0</v>
      </c>
      <c r="AC66" s="154">
        <f>BD表３３その③!GD73</f>
        <v>0</v>
      </c>
      <c r="AD66" s="132">
        <f>BD表３３その③!GE73</f>
        <v>339353</v>
      </c>
      <c r="AE66" s="132">
        <f>BD表３３その③!GF73</f>
        <v>41175</v>
      </c>
      <c r="AF66" s="132">
        <f>BD表３３その③!GG73</f>
        <v>380528</v>
      </c>
      <c r="AG66" s="132">
        <f>BD表３３その③!GH73</f>
        <v>0</v>
      </c>
      <c r="AH66" s="132">
        <f>BD表３３その③!GI73</f>
        <v>380528</v>
      </c>
      <c r="AI66" s="132">
        <f>BD表３３その③!GJ73</f>
        <v>1795962</v>
      </c>
      <c r="AJ66" s="132">
        <f>BD表３３その③!GK73</f>
        <v>0</v>
      </c>
      <c r="AK66" s="132">
        <f>BD表３３その③!GL73</f>
        <v>0</v>
      </c>
      <c r="AL66" s="132">
        <f>BD表３３その③!GM73</f>
        <v>1795962</v>
      </c>
      <c r="AM66" s="132">
        <f>BD表３３その③!GN73</f>
        <v>0</v>
      </c>
    </row>
    <row r="67" spans="1:39" ht="16.25" customHeight="1">
      <c r="A67" s="114"/>
      <c r="B67" s="8">
        <v>24</v>
      </c>
      <c r="C67" s="25"/>
      <c r="D67" s="26" t="s">
        <v>433</v>
      </c>
      <c r="E67" s="15"/>
      <c r="F67" s="19"/>
      <c r="G67" s="26" t="s">
        <v>434</v>
      </c>
      <c r="H67" s="16"/>
      <c r="I67" s="19"/>
      <c r="J67" s="26" t="s">
        <v>365</v>
      </c>
      <c r="K67" s="19"/>
      <c r="L67" s="19"/>
      <c r="M67" s="19"/>
      <c r="N67" s="26" t="s">
        <v>493</v>
      </c>
      <c r="O67" s="19"/>
      <c r="P67" s="15"/>
      <c r="Q67" s="19" t="s">
        <v>416</v>
      </c>
      <c r="R67" s="15"/>
      <c r="S67" s="15"/>
      <c r="T67" s="26" t="s">
        <v>368</v>
      </c>
      <c r="U67" s="15"/>
      <c r="V67" s="15"/>
      <c r="W67" s="15" t="s">
        <v>362</v>
      </c>
      <c r="X67" s="29"/>
      <c r="Y67" s="130">
        <v>0</v>
      </c>
      <c r="Z67" s="131">
        <v>55</v>
      </c>
      <c r="AA67" s="155">
        <f>BD表３３その③!GO73</f>
        <v>167800924</v>
      </c>
      <c r="AB67" s="155">
        <f>BD表３３その③!GP73</f>
        <v>21930658</v>
      </c>
      <c r="AC67" s="156">
        <f>BD表３３その③!GQ73</f>
        <v>0</v>
      </c>
      <c r="AD67" s="155">
        <f>BD表３３その③!GR73</f>
        <v>7968735</v>
      </c>
      <c r="AE67" s="155">
        <f>BD表３３その③!GS73</f>
        <v>2238025</v>
      </c>
      <c r="AF67" s="155">
        <f>BD表３３その③!GT73</f>
        <v>10206760</v>
      </c>
      <c r="AG67" s="155">
        <f>BD表３３その③!GU73</f>
        <v>0</v>
      </c>
      <c r="AH67" s="155">
        <f>BD表３３その③!GV73</f>
        <v>10206760</v>
      </c>
      <c r="AI67" s="155">
        <f>BD表３３その③!GW73</f>
        <v>181762847</v>
      </c>
      <c r="AJ67" s="155">
        <f>BD表３３その③!GX73</f>
        <v>0</v>
      </c>
      <c r="AK67" s="155">
        <f>BD表３３その③!GY73</f>
        <v>0</v>
      </c>
      <c r="AL67" s="155">
        <f>BD表３３その③!GZ73</f>
        <v>124212412</v>
      </c>
      <c r="AM67" s="155">
        <f>BD表３３その③!HA73</f>
        <v>57550435</v>
      </c>
    </row>
    <row r="68" spans="1:39" ht="16.25" customHeight="1">
      <c r="A68" s="114"/>
      <c r="B68" s="51">
        <v>25</v>
      </c>
      <c r="C68" s="55"/>
      <c r="D68" s="52" t="s">
        <v>504</v>
      </c>
      <c r="E68" s="53"/>
      <c r="F68" s="54"/>
      <c r="G68" s="53"/>
      <c r="H68" s="52" t="s">
        <v>407</v>
      </c>
      <c r="I68" s="55"/>
      <c r="J68" s="53"/>
      <c r="K68" s="53"/>
      <c r="L68" s="56" t="s">
        <v>362</v>
      </c>
      <c r="M68" s="53"/>
      <c r="N68" s="57"/>
      <c r="O68" s="53"/>
      <c r="P68" s="58"/>
      <c r="Q68" s="59"/>
      <c r="R68" s="58"/>
      <c r="S68" s="53"/>
      <c r="T68" s="53"/>
      <c r="U68" s="53"/>
      <c r="V68" s="53"/>
      <c r="W68" s="56" t="s">
        <v>505</v>
      </c>
      <c r="X68" s="60"/>
      <c r="Y68" s="135">
        <v>0</v>
      </c>
      <c r="Z68" s="136">
        <v>56</v>
      </c>
      <c r="AA68" s="137">
        <f>BD表３３その③!HB73</f>
        <v>9701</v>
      </c>
      <c r="AB68" s="138">
        <f>BD表３３その③!HC73</f>
        <v>0</v>
      </c>
      <c r="AC68" s="138">
        <f>BD表３３その③!HD73</f>
        <v>0</v>
      </c>
      <c r="AD68" s="137">
        <f>BD表３３その③!HE73</f>
        <v>7260</v>
      </c>
      <c r="AE68" s="137">
        <f>BD表３３その③!HF73</f>
        <v>371</v>
      </c>
      <c r="AF68" s="137">
        <f>BD表３３その③!HG73</f>
        <v>7631</v>
      </c>
      <c r="AG68" s="137">
        <f>BD表３３その③!HH73</f>
        <v>0</v>
      </c>
      <c r="AH68" s="137">
        <f>BD表３３その③!HI73</f>
        <v>7631</v>
      </c>
      <c r="AI68" s="137">
        <f>BD表３３その③!HJ73</f>
        <v>2441</v>
      </c>
      <c r="AJ68" s="137">
        <f>BD表３３その③!HK73</f>
        <v>0</v>
      </c>
      <c r="AK68" s="137">
        <f>BD表３３その③!HL73</f>
        <v>0</v>
      </c>
      <c r="AL68" s="137">
        <f>BD表３３その③!HM73</f>
        <v>2441</v>
      </c>
      <c r="AM68" s="137">
        <f>BD表３３その③!HN73</f>
        <v>0</v>
      </c>
    </row>
    <row r="69" spans="1:39" ht="16.25" customHeight="1">
      <c r="A69" s="114"/>
      <c r="B69" s="8">
        <v>26</v>
      </c>
      <c r="C69" s="25"/>
      <c r="D69" s="26"/>
      <c r="E69" s="26"/>
      <c r="F69" s="26"/>
      <c r="G69" s="32"/>
      <c r="H69" s="26"/>
      <c r="I69" s="19"/>
      <c r="J69" s="26"/>
      <c r="K69" s="26"/>
      <c r="L69" s="26"/>
      <c r="M69" s="26"/>
      <c r="N69" s="26"/>
      <c r="O69" s="61"/>
      <c r="P69" s="26"/>
      <c r="Q69" s="61"/>
      <c r="R69" s="15"/>
      <c r="S69" s="15"/>
      <c r="T69" s="62"/>
      <c r="U69" s="15"/>
      <c r="V69" s="15"/>
      <c r="W69" s="63"/>
      <c r="X69" s="29"/>
      <c r="Y69" s="135">
        <v>0</v>
      </c>
      <c r="Z69" s="136">
        <v>57</v>
      </c>
      <c r="AA69" s="132">
        <f>BD表３３その③!HO73</f>
        <v>20651</v>
      </c>
      <c r="AB69" s="132">
        <f>BD表３３その③!HP73</f>
        <v>0</v>
      </c>
      <c r="AC69" s="154">
        <f>BD表３３その③!HQ73</f>
        <v>0</v>
      </c>
      <c r="AD69" s="132">
        <f>BD表３３その③!HR73</f>
        <v>2958</v>
      </c>
      <c r="AE69" s="132">
        <f>BD表３３その③!HS73</f>
        <v>272</v>
      </c>
      <c r="AF69" s="132">
        <f>BD表３３その③!HT73</f>
        <v>3230</v>
      </c>
      <c r="AG69" s="132">
        <f>BD表３３その③!HU73</f>
        <v>0</v>
      </c>
      <c r="AH69" s="132">
        <f>BD表３３その③!HV73</f>
        <v>3230</v>
      </c>
      <c r="AI69" s="132">
        <f>BD表３３その③!HW73</f>
        <v>17693</v>
      </c>
      <c r="AJ69" s="132">
        <f>BD表３３その③!HX73</f>
        <v>0</v>
      </c>
      <c r="AK69" s="132">
        <f>BD表３３その③!HY73</f>
        <v>0</v>
      </c>
      <c r="AL69" s="132">
        <f>BD表３３その③!HZ73</f>
        <v>0</v>
      </c>
      <c r="AM69" s="132">
        <f>BD表３３その③!IA73</f>
        <v>17693</v>
      </c>
    </row>
    <row r="70" spans="1:39" ht="16.399999999999999" customHeight="1">
      <c r="A70" s="114"/>
      <c r="B70" s="8">
        <v>27</v>
      </c>
      <c r="C70" s="25"/>
      <c r="D70" s="26" t="s">
        <v>506</v>
      </c>
      <c r="E70" s="15"/>
      <c r="F70" s="15"/>
      <c r="G70" s="26" t="s">
        <v>423</v>
      </c>
      <c r="H70" s="16"/>
      <c r="I70" s="15"/>
      <c r="J70" s="26" t="s">
        <v>507</v>
      </c>
      <c r="K70" s="16"/>
      <c r="L70" s="16"/>
      <c r="M70" s="15"/>
      <c r="N70" s="26" t="s">
        <v>508</v>
      </c>
      <c r="O70" s="16"/>
      <c r="P70" s="16"/>
      <c r="Q70" s="19" t="s">
        <v>509</v>
      </c>
      <c r="R70" s="32"/>
      <c r="S70" s="16"/>
      <c r="T70" s="26" t="s">
        <v>510</v>
      </c>
      <c r="U70" s="15"/>
      <c r="V70" s="16"/>
      <c r="W70" s="15" t="s">
        <v>511</v>
      </c>
      <c r="X70" s="29"/>
      <c r="Y70" s="130">
        <v>0</v>
      </c>
      <c r="Z70" s="131">
        <v>58</v>
      </c>
      <c r="AA70" s="132">
        <f>BD表３３その③!IB73</f>
        <v>3252759</v>
      </c>
      <c r="AB70" s="132">
        <f>BD表３３その③!IC73</f>
        <v>274200</v>
      </c>
      <c r="AC70" s="154">
        <f>BD表３３その③!ID73</f>
        <v>0</v>
      </c>
      <c r="AD70" s="132">
        <f>BD表３３その③!IE73</f>
        <v>820551</v>
      </c>
      <c r="AE70" s="132">
        <f>BD表３３その③!IF73</f>
        <v>14549</v>
      </c>
      <c r="AF70" s="132">
        <f>BD表３３その③!IG73</f>
        <v>835100</v>
      </c>
      <c r="AG70" s="132">
        <f>BD表３３その③!IH73</f>
        <v>0</v>
      </c>
      <c r="AH70" s="132">
        <f>BD表３３その③!II73</f>
        <v>835100</v>
      </c>
      <c r="AI70" s="132">
        <f>BD表３３その③!IJ73</f>
        <v>2706408</v>
      </c>
      <c r="AJ70" s="132">
        <f>BD表３３その③!IK73</f>
        <v>0</v>
      </c>
      <c r="AK70" s="132">
        <f>BD表３３その③!IL73</f>
        <v>0</v>
      </c>
      <c r="AL70" s="132">
        <f>BD表３３その③!IM73</f>
        <v>0</v>
      </c>
      <c r="AM70" s="132">
        <f>BD表３３その③!IN73</f>
        <v>2706408</v>
      </c>
    </row>
    <row r="71" spans="1:39" ht="16.399999999999999" customHeight="1">
      <c r="A71" s="114"/>
      <c r="B71" s="15"/>
      <c r="C71" s="15"/>
      <c r="D71" s="26" t="s">
        <v>363</v>
      </c>
      <c r="E71" s="15"/>
      <c r="F71" s="15" t="s">
        <v>364</v>
      </c>
      <c r="G71" s="15"/>
      <c r="H71" s="15" t="s">
        <v>512</v>
      </c>
      <c r="I71" s="15"/>
      <c r="J71" s="15" t="s">
        <v>513</v>
      </c>
      <c r="K71" s="15"/>
      <c r="L71" s="15" t="s">
        <v>509</v>
      </c>
      <c r="M71" s="15"/>
      <c r="N71" s="15" t="s">
        <v>510</v>
      </c>
      <c r="O71" s="15"/>
      <c r="P71" s="15" t="s">
        <v>514</v>
      </c>
      <c r="Q71" s="15"/>
      <c r="R71" s="26" t="s">
        <v>481</v>
      </c>
      <c r="S71" s="15"/>
      <c r="T71" s="26" t="s">
        <v>515</v>
      </c>
      <c r="U71" s="26"/>
      <c r="V71" s="26" t="s">
        <v>516</v>
      </c>
      <c r="W71" s="15" t="s">
        <v>484</v>
      </c>
      <c r="X71" s="29"/>
      <c r="Y71" s="135">
        <v>0</v>
      </c>
      <c r="Z71" s="136">
        <v>59</v>
      </c>
      <c r="AA71" s="132">
        <f>BD表３３その③!IO73</f>
        <v>6800</v>
      </c>
      <c r="AB71" s="132">
        <f>BD表３３その③!IP73</f>
        <v>0</v>
      </c>
      <c r="AC71" s="154">
        <f>BD表３３その③!IQ73</f>
        <v>0</v>
      </c>
      <c r="AD71" s="132">
        <f>BD表３３その③!IR73</f>
        <v>742</v>
      </c>
      <c r="AE71" s="132">
        <f>BD表３３その③!IS73</f>
        <v>31</v>
      </c>
      <c r="AF71" s="132">
        <f>BD表３３その③!IT73</f>
        <v>773</v>
      </c>
      <c r="AG71" s="132">
        <f>BD表３３その③!IU73</f>
        <v>0</v>
      </c>
      <c r="AH71" s="132">
        <f>BD表３３その③!IV73</f>
        <v>773</v>
      </c>
      <c r="AI71" s="132">
        <f>BD表３３その④!C73</f>
        <v>6058</v>
      </c>
      <c r="AJ71" s="132">
        <f>BD表３３その④!D73</f>
        <v>0</v>
      </c>
      <c r="AK71" s="132">
        <f>BD表３３その④!E73</f>
        <v>0</v>
      </c>
      <c r="AL71" s="132">
        <f>BD表３３その④!F73</f>
        <v>0</v>
      </c>
      <c r="AM71" s="132">
        <f>BD表３３その④!G73</f>
        <v>6058</v>
      </c>
    </row>
    <row r="72" spans="1:39" ht="16.399999999999999" customHeight="1">
      <c r="A72" s="114"/>
      <c r="B72" s="8">
        <v>28</v>
      </c>
      <c r="C72" s="25"/>
      <c r="D72" s="26" t="s">
        <v>517</v>
      </c>
      <c r="E72" s="15"/>
      <c r="F72" s="15"/>
      <c r="G72" s="15"/>
      <c r="H72" s="15"/>
      <c r="I72" s="15"/>
      <c r="J72" s="15"/>
      <c r="K72" s="15"/>
      <c r="L72" s="15"/>
      <c r="M72" s="15"/>
      <c r="N72" s="26" t="s">
        <v>518</v>
      </c>
      <c r="O72" s="15"/>
      <c r="P72" s="15"/>
      <c r="Q72" s="15"/>
      <c r="R72" s="15"/>
      <c r="S72" s="15"/>
      <c r="T72" s="15"/>
      <c r="U72" s="15"/>
      <c r="V72" s="15"/>
      <c r="W72" s="15" t="s">
        <v>519</v>
      </c>
      <c r="X72" s="29"/>
      <c r="Y72" s="135">
        <v>0</v>
      </c>
      <c r="Z72" s="136">
        <v>60</v>
      </c>
      <c r="AA72" s="157">
        <f>BD表３３その④!H73</f>
        <v>7312789</v>
      </c>
      <c r="AB72" s="157">
        <f>BD表３３その④!I73</f>
        <v>290000</v>
      </c>
      <c r="AC72" s="158">
        <f>BD表３３その④!J73</f>
        <v>0</v>
      </c>
      <c r="AD72" s="157">
        <f>BD表３３その④!K73</f>
        <v>951984</v>
      </c>
      <c r="AE72" s="157">
        <f>BD表３３その④!L73</f>
        <v>97184</v>
      </c>
      <c r="AF72" s="157">
        <f>BD表３３その④!M73</f>
        <v>1049168</v>
      </c>
      <c r="AG72" s="157">
        <f>BD表３３その④!N73</f>
        <v>451384</v>
      </c>
      <c r="AH72" s="157">
        <f>BD表３３その④!O73</f>
        <v>597784</v>
      </c>
      <c r="AI72" s="157">
        <f>BD表３３その④!P73</f>
        <v>6650805</v>
      </c>
      <c r="AJ72" s="157">
        <f>BD表３３その④!Q73</f>
        <v>0</v>
      </c>
      <c r="AK72" s="157">
        <f>BD表３３その④!R73</f>
        <v>6800</v>
      </c>
      <c r="AL72" s="157">
        <f>BD表３３その④!S73</f>
        <v>62938</v>
      </c>
      <c r="AM72" s="157">
        <f>BD表３３その④!T73</f>
        <v>6587867</v>
      </c>
    </row>
    <row r="73" spans="1:39" ht="16.399999999999999" customHeight="1">
      <c r="B73" s="104"/>
      <c r="C73" s="104"/>
      <c r="D73" s="159"/>
      <c r="E73" s="104"/>
      <c r="F73" s="85" t="s">
        <v>520</v>
      </c>
      <c r="G73" s="160"/>
      <c r="H73" s="104"/>
      <c r="I73" s="160"/>
      <c r="J73" s="104"/>
      <c r="K73" s="15"/>
      <c r="L73" s="15" t="s">
        <v>147</v>
      </c>
      <c r="M73" s="15"/>
      <c r="N73" s="15"/>
      <c r="O73" s="15"/>
      <c r="P73" s="14" t="s">
        <v>521</v>
      </c>
      <c r="Q73" s="14"/>
      <c r="R73" s="15"/>
      <c r="S73" s="15"/>
      <c r="T73" s="15"/>
      <c r="U73" s="15"/>
      <c r="V73" s="15"/>
      <c r="W73" s="19"/>
      <c r="X73" s="29"/>
      <c r="Y73" s="130">
        <v>0</v>
      </c>
      <c r="Z73" s="131">
        <v>61</v>
      </c>
      <c r="AA73" s="132">
        <f>BD表３３その④!U73</f>
        <v>563395733</v>
      </c>
      <c r="AB73" s="132">
        <f>BD表３３その④!V73</f>
        <v>51767001</v>
      </c>
      <c r="AC73" s="154">
        <f>BD表３３その④!W73</f>
        <v>0</v>
      </c>
      <c r="AD73" s="132">
        <f>BD表３３その④!X73</f>
        <v>47192931</v>
      </c>
      <c r="AE73" s="132">
        <f>BD表３３その④!Y73</f>
        <v>9022056</v>
      </c>
      <c r="AF73" s="132">
        <f>BD表３３その④!Z73</f>
        <v>56214987</v>
      </c>
      <c r="AG73" s="132">
        <f>BD表３３その④!AA73</f>
        <v>2802574</v>
      </c>
      <c r="AH73" s="132">
        <f>BD表３３その④!AB73</f>
        <v>53412413</v>
      </c>
      <c r="AI73" s="132">
        <f>BD表３３その④!AC73</f>
        <v>567969803</v>
      </c>
      <c r="AJ73" s="132">
        <f>BD表３３その④!AD73</f>
        <v>567969803</v>
      </c>
      <c r="AK73" s="132">
        <f>BD表３３その④!AE73</f>
        <v>10746228</v>
      </c>
      <c r="AL73" s="132">
        <f>BD表３３その④!AF73</f>
        <v>384028038</v>
      </c>
      <c r="AM73" s="132">
        <f>BD表３３その④!AG73</f>
        <v>183941765</v>
      </c>
    </row>
    <row r="74" spans="1:39" ht="15" customHeight="1">
      <c r="B74" s="104"/>
      <c r="C74" s="104"/>
      <c r="D74" s="159"/>
      <c r="E74" s="104"/>
      <c r="F74" s="104"/>
      <c r="G74" s="104"/>
      <c r="H74" s="104"/>
      <c r="I74" s="104"/>
      <c r="J74" s="104"/>
      <c r="K74" s="161" t="s">
        <v>522</v>
      </c>
      <c r="L74" s="162"/>
      <c r="M74" s="162"/>
      <c r="N74" s="163"/>
      <c r="O74" s="163"/>
      <c r="P74" s="163"/>
      <c r="Q74" s="163"/>
      <c r="R74" s="163"/>
      <c r="S74" s="163"/>
      <c r="T74" s="164"/>
      <c r="U74" s="163"/>
      <c r="V74" s="163"/>
      <c r="W74" s="104"/>
      <c r="X74" s="165"/>
      <c r="Y74" s="130"/>
      <c r="Z74" s="131"/>
      <c r="AA74" s="166">
        <v>0</v>
      </c>
      <c r="AB74" s="166">
        <v>0</v>
      </c>
      <c r="AC74" s="167">
        <v>0</v>
      </c>
      <c r="AD74" s="166">
        <v>0</v>
      </c>
      <c r="AE74" s="166">
        <v>0</v>
      </c>
      <c r="AF74" s="166">
        <v>0</v>
      </c>
      <c r="AG74" s="166">
        <v>0</v>
      </c>
      <c r="AH74" s="166">
        <v>0</v>
      </c>
      <c r="AI74" s="166">
        <v>0</v>
      </c>
      <c r="AJ74" s="167"/>
      <c r="AK74" s="167">
        <v>0</v>
      </c>
      <c r="AL74" s="168">
        <v>0</v>
      </c>
      <c r="AM74" s="169">
        <v>0</v>
      </c>
    </row>
    <row r="75" spans="1:39" ht="6" customHeight="1">
      <c r="B75" s="170"/>
      <c r="C75" s="15"/>
      <c r="D75" s="26"/>
      <c r="E75" s="15"/>
      <c r="F75" s="15"/>
      <c r="G75" s="15"/>
      <c r="H75" s="15"/>
      <c r="I75" s="15"/>
      <c r="J75" s="171"/>
      <c r="K75" s="64" t="s">
        <v>523</v>
      </c>
      <c r="L75" s="172"/>
      <c r="M75" s="172"/>
      <c r="N75" s="173"/>
      <c r="O75" s="173"/>
      <c r="P75" s="173"/>
      <c r="Q75" s="173"/>
      <c r="R75" s="173"/>
      <c r="S75" s="173"/>
      <c r="T75" s="44"/>
      <c r="U75" s="43"/>
      <c r="V75" s="174"/>
      <c r="W75" s="43"/>
      <c r="X75" s="175"/>
      <c r="Y75" s="135">
        <v>0</v>
      </c>
      <c r="Z75" s="136">
        <v>62</v>
      </c>
      <c r="AA75" s="176">
        <f>BD表３３その④!AH73</f>
        <v>128390</v>
      </c>
      <c r="AB75" s="176">
        <f>BD表３３その④!AI73</f>
        <v>0</v>
      </c>
      <c r="AC75" s="176">
        <f>BD表３３その④!AJ73</f>
        <v>0</v>
      </c>
      <c r="AD75" s="176">
        <f>BD表３３その④!AK73</f>
        <v>36014</v>
      </c>
      <c r="AE75" s="176">
        <f>BD表３３その④!AL73</f>
        <v>2609</v>
      </c>
      <c r="AF75" s="176">
        <f>BD表３３その④!AM73</f>
        <v>38623</v>
      </c>
      <c r="AG75" s="176">
        <f>BD表３３その④!AN73</f>
        <v>0</v>
      </c>
      <c r="AH75" s="176">
        <f>BD表３３その④!AO73</f>
        <v>38623</v>
      </c>
      <c r="AI75" s="176">
        <f>BD表３３その④!AP73</f>
        <v>92376</v>
      </c>
      <c r="AJ75" s="176">
        <f>BD表３３その④!AQ73</f>
        <v>0</v>
      </c>
      <c r="AK75" s="176">
        <f>BD表３３その④!AR73</f>
        <v>0</v>
      </c>
      <c r="AL75" s="176">
        <f>BD表３３その④!AS73</f>
        <v>0</v>
      </c>
      <c r="AM75" s="176">
        <f>BD表３３その④!AT73</f>
        <v>92376</v>
      </c>
    </row>
    <row r="76" spans="1:39" hidden="1">
      <c r="C76" s="116"/>
    </row>
    <row r="77" spans="1:39" ht="14" hidden="1">
      <c r="E77" s="177"/>
      <c r="F77" s="177"/>
      <c r="H77" s="160"/>
      <c r="AC77" s="159"/>
      <c r="AD77" s="86"/>
    </row>
    <row r="78" spans="1:39" hidden="1"/>
    <row r="79" spans="1:39"/>
    <row r="80" spans="1:39"/>
  </sheetData>
  <dataConsolidate link="1"/>
  <phoneticPr fontId="18"/>
  <pageMargins left="0.59055118110236227" right="0" top="0" bottom="0" header="0" footer="0"/>
  <pageSetup paperSize="9" scale="52" orientation="landscape" horizontalDpi="4294967293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0"/>
  </sheetPr>
  <dimension ref="A1:IV75"/>
  <sheetViews>
    <sheetView workbookViewId="0"/>
  </sheetViews>
  <sheetFormatPr defaultColWidth="11.1640625" defaultRowHeight="16.5"/>
  <cols>
    <col min="1" max="2" width="11" style="3" customWidth="1"/>
    <col min="3" max="3" width="15.83203125" style="3" bestFit="1" customWidth="1"/>
    <col min="4" max="4" width="13.5" style="3" bestFit="1" customWidth="1"/>
    <col min="5" max="5" width="11.1640625" style="3" bestFit="1" customWidth="1"/>
    <col min="6" max="6" width="13.5" style="3" bestFit="1" customWidth="1"/>
    <col min="7" max="7" width="11.1640625" style="3" bestFit="1" customWidth="1"/>
    <col min="8" max="8" width="13.5" style="3" bestFit="1" customWidth="1"/>
    <col min="9" max="9" width="11.1640625" style="3" bestFit="1" customWidth="1"/>
    <col min="10" max="10" width="13.5" style="3" bestFit="1" customWidth="1"/>
    <col min="11" max="11" width="14.83203125" style="3" bestFit="1" customWidth="1"/>
    <col min="12" max="12" width="11.1640625" style="3" bestFit="1" customWidth="1"/>
    <col min="13" max="13" width="13.5" style="3" bestFit="1" customWidth="1"/>
    <col min="14" max="14" width="14.83203125" style="3" bestFit="1" customWidth="1"/>
    <col min="15" max="15" width="13.5" style="3" bestFit="1" customWidth="1"/>
    <col min="16" max="16" width="14.83203125" style="3" bestFit="1" customWidth="1"/>
    <col min="17" max="17" width="13.5" style="3" bestFit="1" customWidth="1"/>
    <col min="18" max="18" width="11.1640625" style="3" bestFit="1" customWidth="1"/>
    <col min="19" max="19" width="13.5" style="3" bestFit="1" customWidth="1"/>
    <col min="20" max="20" width="11.1640625" style="3" bestFit="1" customWidth="1"/>
    <col min="21" max="21" width="13.5" style="3" bestFit="1" customWidth="1"/>
    <col min="22" max="22" width="11.1640625" style="3" bestFit="1" customWidth="1"/>
    <col min="23" max="23" width="13.5" style="3" bestFit="1" customWidth="1"/>
    <col min="24" max="24" width="14.83203125" style="3" bestFit="1" customWidth="1"/>
    <col min="25" max="26" width="11.1640625" style="3" bestFit="1" customWidth="1"/>
    <col min="27" max="27" width="14.83203125" style="3" bestFit="1" customWidth="1"/>
    <col min="28" max="28" width="11.1640625" style="3" bestFit="1" customWidth="1"/>
    <col min="29" max="29" width="14.83203125" style="3" bestFit="1" customWidth="1"/>
    <col min="30" max="30" width="13.5" style="3" bestFit="1" customWidth="1"/>
    <col min="31" max="31" width="11.1640625" style="3" bestFit="1" customWidth="1"/>
    <col min="32" max="32" width="13.5" style="3" bestFit="1" customWidth="1"/>
    <col min="33" max="33" width="11.1640625" style="3" bestFit="1" customWidth="1"/>
    <col min="34" max="35" width="13.5" style="3" bestFit="1" customWidth="1"/>
    <col min="36" max="36" width="11.1640625" style="3" bestFit="1" customWidth="1"/>
    <col min="37" max="37" width="14.83203125" style="3" bestFit="1" customWidth="1"/>
    <col min="38" max="39" width="11.1640625" style="3" bestFit="1" customWidth="1"/>
    <col min="40" max="40" width="14.83203125" style="3" bestFit="1" customWidth="1"/>
    <col min="41" max="41" width="13.5" style="3" bestFit="1" customWidth="1"/>
    <col min="42" max="132" width="11.1640625" style="3" bestFit="1" customWidth="1"/>
    <col min="133" max="133" width="14.83203125" style="3" bestFit="1" customWidth="1"/>
    <col min="134" max="134" width="13.5" style="3" bestFit="1" customWidth="1"/>
    <col min="135" max="135" width="11.1640625" style="3" bestFit="1" customWidth="1"/>
    <col min="136" max="138" width="13.5" style="3" bestFit="1" customWidth="1"/>
    <col min="139" max="139" width="11.1640625" style="3" bestFit="1" customWidth="1"/>
    <col min="140" max="140" width="13.5" style="3" bestFit="1" customWidth="1"/>
    <col min="141" max="141" width="14.83203125" style="3" bestFit="1" customWidth="1"/>
    <col min="142" max="142" width="11.1640625" style="3" bestFit="1" customWidth="1"/>
    <col min="143" max="143" width="13.5" style="3" bestFit="1" customWidth="1"/>
    <col min="144" max="146" width="14.83203125" style="3" bestFit="1" customWidth="1"/>
    <col min="147" max="147" width="13.5" style="3" bestFit="1" customWidth="1"/>
    <col min="148" max="148" width="11.1640625" style="3" bestFit="1" customWidth="1"/>
    <col min="149" max="151" width="13.5" style="3" bestFit="1" customWidth="1"/>
    <col min="152" max="152" width="11.1640625" style="3" bestFit="1" customWidth="1"/>
    <col min="153" max="153" width="13.5" style="3" bestFit="1" customWidth="1"/>
    <col min="154" max="154" width="14.83203125" style="3" bestFit="1" customWidth="1"/>
    <col min="155" max="155" width="11.1640625" style="3" bestFit="1" customWidth="1"/>
    <col min="156" max="156" width="13.5" style="3" bestFit="1" customWidth="1"/>
    <col min="157" max="158" width="14.83203125" style="3" bestFit="1" customWidth="1"/>
    <col min="159" max="159" width="13.5" style="3" bestFit="1" customWidth="1"/>
    <col min="160" max="166" width="11.1640625" style="3" bestFit="1" customWidth="1"/>
    <col min="167" max="167" width="13.5" style="3" bestFit="1" customWidth="1"/>
    <col min="168" max="169" width="11.1640625" style="3" bestFit="1" customWidth="1"/>
    <col min="170" max="170" width="13.5" style="3" bestFit="1" customWidth="1"/>
    <col min="171" max="171" width="11.1640625" style="3" bestFit="1" customWidth="1"/>
    <col min="172" max="172" width="14.83203125" style="3" bestFit="1" customWidth="1"/>
    <col min="173" max="174" width="11.1640625" style="3" bestFit="1" customWidth="1"/>
    <col min="175" max="175" width="13.5" style="3" bestFit="1" customWidth="1"/>
    <col min="176" max="176" width="11.1640625" style="3" bestFit="1" customWidth="1"/>
    <col min="177" max="177" width="13.5" style="3" bestFit="1" customWidth="1"/>
    <col min="178" max="178" width="11.1640625" style="3" bestFit="1" customWidth="1"/>
    <col min="179" max="179" width="13.5" style="3" bestFit="1" customWidth="1"/>
    <col min="180" max="180" width="14.83203125" style="3" bestFit="1" customWidth="1"/>
    <col min="181" max="182" width="11.1640625" style="3" bestFit="1" customWidth="1"/>
    <col min="183" max="183" width="14.83203125" style="3" bestFit="1" customWidth="1"/>
    <col min="184" max="184" width="11.1640625" style="3" bestFit="1" customWidth="1"/>
    <col min="185" max="185" width="14.83203125" style="3" bestFit="1" customWidth="1"/>
    <col min="186" max="192" width="11.1640625" style="3" bestFit="1" customWidth="1"/>
    <col min="193" max="193" width="14.83203125" style="3" bestFit="1" customWidth="1"/>
    <col min="194" max="195" width="11.1640625" style="3" bestFit="1" customWidth="1"/>
    <col min="196" max="197" width="13.5" style="3" bestFit="1" customWidth="1"/>
    <col min="198" max="198" width="14.33203125" style="3" bestFit="1" customWidth="1"/>
    <col min="199" max="205" width="11.1640625" style="3" bestFit="1" customWidth="1"/>
    <col min="206" max="206" width="14.33203125" style="3" bestFit="1" customWidth="1"/>
    <col min="207" max="208" width="11.1640625" style="3" bestFit="1" customWidth="1"/>
    <col min="209" max="209" width="14.33203125" style="3" bestFit="1" customWidth="1"/>
    <col min="210" max="210" width="9.25" style="3" bestFit="1" customWidth="1"/>
    <col min="211" max="211" width="14.33203125" style="3" bestFit="1" customWidth="1"/>
    <col min="212" max="223" width="11.1640625" style="3" bestFit="1" customWidth="1"/>
    <col min="224" max="224" width="16.25" style="3" bestFit="1" customWidth="1"/>
    <col min="225" max="225" width="14.83203125" style="3" bestFit="1" customWidth="1"/>
    <col min="226" max="226" width="11.1640625" style="3" bestFit="1" customWidth="1"/>
    <col min="227" max="227" width="14.83203125" style="3" bestFit="1" customWidth="1"/>
    <col min="228" max="228" width="13.5" style="3" bestFit="1" customWidth="1"/>
    <col min="229" max="229" width="14.83203125" style="3" bestFit="1" customWidth="1"/>
    <col min="230" max="230" width="11.1640625" style="3" bestFit="1" customWidth="1"/>
    <col min="231" max="231" width="14.83203125" style="3" bestFit="1" customWidth="1"/>
    <col min="232" max="232" width="16.25" style="3" bestFit="1" customWidth="1"/>
    <col min="233" max="233" width="11.1640625" style="3" bestFit="1" customWidth="1"/>
    <col min="234" max="234" width="13.5" style="3" bestFit="1" customWidth="1"/>
    <col min="235" max="236" width="14.83203125" style="3" bestFit="1" customWidth="1"/>
    <col min="237" max="237" width="13.5" style="3" bestFit="1" customWidth="1"/>
    <col min="238" max="244" width="11.1640625" style="3" bestFit="1" customWidth="1"/>
    <col min="245" max="245" width="13.5" style="3" bestFit="1" customWidth="1"/>
    <col min="246" max="248" width="11.1640625" style="3" bestFit="1" customWidth="1"/>
    <col min="249" max="250" width="13.5" style="3" bestFit="1" customWidth="1"/>
    <col min="251" max="256" width="11.1640625" style="3"/>
    <col min="257" max="258" width="11" style="3" customWidth="1"/>
    <col min="259" max="259" width="15.83203125" style="3" bestFit="1" customWidth="1"/>
    <col min="260" max="260" width="13.5" style="3" bestFit="1" customWidth="1"/>
    <col min="261" max="261" width="11.1640625" style="3" bestFit="1" customWidth="1"/>
    <col min="262" max="262" width="13.5" style="3" bestFit="1" customWidth="1"/>
    <col min="263" max="263" width="11.1640625" style="3" bestFit="1" customWidth="1"/>
    <col min="264" max="264" width="13.5" style="3" bestFit="1" customWidth="1"/>
    <col min="265" max="265" width="11.1640625" style="3" bestFit="1" customWidth="1"/>
    <col min="266" max="266" width="13.5" style="3" bestFit="1" customWidth="1"/>
    <col min="267" max="267" width="14.83203125" style="3" bestFit="1" customWidth="1"/>
    <col min="268" max="268" width="11.1640625" style="3" bestFit="1" customWidth="1"/>
    <col min="269" max="269" width="13.5" style="3" bestFit="1" customWidth="1"/>
    <col min="270" max="270" width="14.83203125" style="3" bestFit="1" customWidth="1"/>
    <col min="271" max="271" width="13.5" style="3" bestFit="1" customWidth="1"/>
    <col min="272" max="272" width="14.83203125" style="3" bestFit="1" customWidth="1"/>
    <col min="273" max="273" width="13.5" style="3" bestFit="1" customWidth="1"/>
    <col min="274" max="274" width="11.1640625" style="3" bestFit="1" customWidth="1"/>
    <col min="275" max="275" width="13.5" style="3" bestFit="1" customWidth="1"/>
    <col min="276" max="276" width="11.1640625" style="3" bestFit="1" customWidth="1"/>
    <col min="277" max="277" width="13.5" style="3" bestFit="1" customWidth="1"/>
    <col min="278" max="278" width="11.1640625" style="3" bestFit="1" customWidth="1"/>
    <col min="279" max="279" width="13.5" style="3" bestFit="1" customWidth="1"/>
    <col min="280" max="280" width="14.83203125" style="3" bestFit="1" customWidth="1"/>
    <col min="281" max="282" width="11.1640625" style="3" bestFit="1" customWidth="1"/>
    <col min="283" max="283" width="14.83203125" style="3" bestFit="1" customWidth="1"/>
    <col min="284" max="284" width="11.1640625" style="3" bestFit="1" customWidth="1"/>
    <col min="285" max="285" width="14.83203125" style="3" bestFit="1" customWidth="1"/>
    <col min="286" max="286" width="13.5" style="3" bestFit="1" customWidth="1"/>
    <col min="287" max="287" width="11.1640625" style="3" bestFit="1" customWidth="1"/>
    <col min="288" max="288" width="13.5" style="3" bestFit="1" customWidth="1"/>
    <col min="289" max="289" width="11.1640625" style="3" bestFit="1" customWidth="1"/>
    <col min="290" max="291" width="13.5" style="3" bestFit="1" customWidth="1"/>
    <col min="292" max="292" width="11.1640625" style="3" bestFit="1" customWidth="1"/>
    <col min="293" max="293" width="14.83203125" style="3" bestFit="1" customWidth="1"/>
    <col min="294" max="295" width="11.1640625" style="3" bestFit="1" customWidth="1"/>
    <col min="296" max="296" width="14.83203125" style="3" bestFit="1" customWidth="1"/>
    <col min="297" max="297" width="13.5" style="3" bestFit="1" customWidth="1"/>
    <col min="298" max="388" width="11.1640625" style="3" bestFit="1" customWidth="1"/>
    <col min="389" max="389" width="14.83203125" style="3" bestFit="1" customWidth="1"/>
    <col min="390" max="390" width="13.5" style="3" bestFit="1" customWidth="1"/>
    <col min="391" max="391" width="11.1640625" style="3" bestFit="1" customWidth="1"/>
    <col min="392" max="394" width="13.5" style="3" bestFit="1" customWidth="1"/>
    <col min="395" max="395" width="11.1640625" style="3" bestFit="1" customWidth="1"/>
    <col min="396" max="396" width="13.5" style="3" bestFit="1" customWidth="1"/>
    <col min="397" max="397" width="14.83203125" style="3" bestFit="1" customWidth="1"/>
    <col min="398" max="398" width="11.1640625" style="3" bestFit="1" customWidth="1"/>
    <col min="399" max="399" width="13.5" style="3" bestFit="1" customWidth="1"/>
    <col min="400" max="402" width="14.83203125" style="3" bestFit="1" customWidth="1"/>
    <col min="403" max="403" width="13.5" style="3" bestFit="1" customWidth="1"/>
    <col min="404" max="404" width="11.1640625" style="3" bestFit="1" customWidth="1"/>
    <col min="405" max="407" width="13.5" style="3" bestFit="1" customWidth="1"/>
    <col min="408" max="408" width="11.1640625" style="3" bestFit="1" customWidth="1"/>
    <col min="409" max="409" width="13.5" style="3" bestFit="1" customWidth="1"/>
    <col min="410" max="410" width="14.83203125" style="3" bestFit="1" customWidth="1"/>
    <col min="411" max="411" width="11.1640625" style="3" bestFit="1" customWidth="1"/>
    <col min="412" max="412" width="13.5" style="3" bestFit="1" customWidth="1"/>
    <col min="413" max="414" width="14.83203125" style="3" bestFit="1" customWidth="1"/>
    <col min="415" max="415" width="13.5" style="3" bestFit="1" customWidth="1"/>
    <col min="416" max="422" width="11.1640625" style="3" bestFit="1" customWidth="1"/>
    <col min="423" max="423" width="13.5" style="3" bestFit="1" customWidth="1"/>
    <col min="424" max="425" width="11.1640625" style="3" bestFit="1" customWidth="1"/>
    <col min="426" max="426" width="13.5" style="3" bestFit="1" customWidth="1"/>
    <col min="427" max="427" width="11.1640625" style="3" bestFit="1" customWidth="1"/>
    <col min="428" max="428" width="14.83203125" style="3" bestFit="1" customWidth="1"/>
    <col min="429" max="430" width="11.1640625" style="3" bestFit="1" customWidth="1"/>
    <col min="431" max="431" width="13.5" style="3" bestFit="1" customWidth="1"/>
    <col min="432" max="432" width="11.1640625" style="3" bestFit="1" customWidth="1"/>
    <col min="433" max="433" width="13.5" style="3" bestFit="1" customWidth="1"/>
    <col min="434" max="434" width="11.1640625" style="3" bestFit="1" customWidth="1"/>
    <col min="435" max="435" width="13.5" style="3" bestFit="1" customWidth="1"/>
    <col min="436" max="436" width="14.83203125" style="3" bestFit="1" customWidth="1"/>
    <col min="437" max="438" width="11.1640625" style="3" bestFit="1" customWidth="1"/>
    <col min="439" max="439" width="14.83203125" style="3" bestFit="1" customWidth="1"/>
    <col min="440" max="440" width="11.1640625" style="3" bestFit="1" customWidth="1"/>
    <col min="441" max="441" width="14.83203125" style="3" bestFit="1" customWidth="1"/>
    <col min="442" max="448" width="11.1640625" style="3" bestFit="1" customWidth="1"/>
    <col min="449" max="449" width="14.83203125" style="3" bestFit="1" customWidth="1"/>
    <col min="450" max="451" width="11.1640625" style="3" bestFit="1" customWidth="1"/>
    <col min="452" max="453" width="13.5" style="3" bestFit="1" customWidth="1"/>
    <col min="454" max="454" width="14.33203125" style="3" bestFit="1" customWidth="1"/>
    <col min="455" max="461" width="11.1640625" style="3" bestFit="1" customWidth="1"/>
    <col min="462" max="462" width="14.33203125" style="3" bestFit="1" customWidth="1"/>
    <col min="463" max="464" width="11.1640625" style="3" bestFit="1" customWidth="1"/>
    <col min="465" max="465" width="14.33203125" style="3" bestFit="1" customWidth="1"/>
    <col min="466" max="466" width="9.25" style="3" bestFit="1" customWidth="1"/>
    <col min="467" max="467" width="14.33203125" style="3" bestFit="1" customWidth="1"/>
    <col min="468" max="479" width="11.1640625" style="3" bestFit="1" customWidth="1"/>
    <col min="480" max="480" width="16.25" style="3" bestFit="1" customWidth="1"/>
    <col min="481" max="481" width="14.83203125" style="3" bestFit="1" customWidth="1"/>
    <col min="482" max="482" width="11.1640625" style="3" bestFit="1" customWidth="1"/>
    <col min="483" max="483" width="14.83203125" style="3" bestFit="1" customWidth="1"/>
    <col min="484" max="484" width="13.5" style="3" bestFit="1" customWidth="1"/>
    <col min="485" max="485" width="14.83203125" style="3" bestFit="1" customWidth="1"/>
    <col min="486" max="486" width="11.1640625" style="3" bestFit="1" customWidth="1"/>
    <col min="487" max="487" width="14.83203125" style="3" bestFit="1" customWidth="1"/>
    <col min="488" max="488" width="16.25" style="3" bestFit="1" customWidth="1"/>
    <col min="489" max="489" width="11.1640625" style="3" bestFit="1" customWidth="1"/>
    <col min="490" max="490" width="13.5" style="3" bestFit="1" customWidth="1"/>
    <col min="491" max="492" width="14.83203125" style="3" bestFit="1" customWidth="1"/>
    <col min="493" max="493" width="13.5" style="3" bestFit="1" customWidth="1"/>
    <col min="494" max="500" width="11.1640625" style="3" bestFit="1" customWidth="1"/>
    <col min="501" max="501" width="13.5" style="3" bestFit="1" customWidth="1"/>
    <col min="502" max="504" width="11.1640625" style="3" bestFit="1" customWidth="1"/>
    <col min="505" max="506" width="13.5" style="3" bestFit="1" customWidth="1"/>
    <col min="507" max="512" width="11.1640625" style="3"/>
    <col min="513" max="514" width="11" style="3" customWidth="1"/>
    <col min="515" max="515" width="15.83203125" style="3" bestFit="1" customWidth="1"/>
    <col min="516" max="516" width="13.5" style="3" bestFit="1" customWidth="1"/>
    <col min="517" max="517" width="11.1640625" style="3" bestFit="1" customWidth="1"/>
    <col min="518" max="518" width="13.5" style="3" bestFit="1" customWidth="1"/>
    <col min="519" max="519" width="11.1640625" style="3" bestFit="1" customWidth="1"/>
    <col min="520" max="520" width="13.5" style="3" bestFit="1" customWidth="1"/>
    <col min="521" max="521" width="11.1640625" style="3" bestFit="1" customWidth="1"/>
    <col min="522" max="522" width="13.5" style="3" bestFit="1" customWidth="1"/>
    <col min="523" max="523" width="14.83203125" style="3" bestFit="1" customWidth="1"/>
    <col min="524" max="524" width="11.1640625" style="3" bestFit="1" customWidth="1"/>
    <col min="525" max="525" width="13.5" style="3" bestFit="1" customWidth="1"/>
    <col min="526" max="526" width="14.83203125" style="3" bestFit="1" customWidth="1"/>
    <col min="527" max="527" width="13.5" style="3" bestFit="1" customWidth="1"/>
    <col min="528" max="528" width="14.83203125" style="3" bestFit="1" customWidth="1"/>
    <col min="529" max="529" width="13.5" style="3" bestFit="1" customWidth="1"/>
    <col min="530" max="530" width="11.1640625" style="3" bestFit="1" customWidth="1"/>
    <col min="531" max="531" width="13.5" style="3" bestFit="1" customWidth="1"/>
    <col min="532" max="532" width="11.1640625" style="3" bestFit="1" customWidth="1"/>
    <col min="533" max="533" width="13.5" style="3" bestFit="1" customWidth="1"/>
    <col min="534" max="534" width="11.1640625" style="3" bestFit="1" customWidth="1"/>
    <col min="535" max="535" width="13.5" style="3" bestFit="1" customWidth="1"/>
    <col min="536" max="536" width="14.83203125" style="3" bestFit="1" customWidth="1"/>
    <col min="537" max="538" width="11.1640625" style="3" bestFit="1" customWidth="1"/>
    <col min="539" max="539" width="14.83203125" style="3" bestFit="1" customWidth="1"/>
    <col min="540" max="540" width="11.1640625" style="3" bestFit="1" customWidth="1"/>
    <col min="541" max="541" width="14.83203125" style="3" bestFit="1" customWidth="1"/>
    <col min="542" max="542" width="13.5" style="3" bestFit="1" customWidth="1"/>
    <col min="543" max="543" width="11.1640625" style="3" bestFit="1" customWidth="1"/>
    <col min="544" max="544" width="13.5" style="3" bestFit="1" customWidth="1"/>
    <col min="545" max="545" width="11.1640625" style="3" bestFit="1" customWidth="1"/>
    <col min="546" max="547" width="13.5" style="3" bestFit="1" customWidth="1"/>
    <col min="548" max="548" width="11.1640625" style="3" bestFit="1" customWidth="1"/>
    <col min="549" max="549" width="14.83203125" style="3" bestFit="1" customWidth="1"/>
    <col min="550" max="551" width="11.1640625" style="3" bestFit="1" customWidth="1"/>
    <col min="552" max="552" width="14.83203125" style="3" bestFit="1" customWidth="1"/>
    <col min="553" max="553" width="13.5" style="3" bestFit="1" customWidth="1"/>
    <col min="554" max="644" width="11.1640625" style="3" bestFit="1" customWidth="1"/>
    <col min="645" max="645" width="14.83203125" style="3" bestFit="1" customWidth="1"/>
    <col min="646" max="646" width="13.5" style="3" bestFit="1" customWidth="1"/>
    <col min="647" max="647" width="11.1640625" style="3" bestFit="1" customWidth="1"/>
    <col min="648" max="650" width="13.5" style="3" bestFit="1" customWidth="1"/>
    <col min="651" max="651" width="11.1640625" style="3" bestFit="1" customWidth="1"/>
    <col min="652" max="652" width="13.5" style="3" bestFit="1" customWidth="1"/>
    <col min="653" max="653" width="14.83203125" style="3" bestFit="1" customWidth="1"/>
    <col min="654" max="654" width="11.1640625" style="3" bestFit="1" customWidth="1"/>
    <col min="655" max="655" width="13.5" style="3" bestFit="1" customWidth="1"/>
    <col min="656" max="658" width="14.83203125" style="3" bestFit="1" customWidth="1"/>
    <col min="659" max="659" width="13.5" style="3" bestFit="1" customWidth="1"/>
    <col min="660" max="660" width="11.1640625" style="3" bestFit="1" customWidth="1"/>
    <col min="661" max="663" width="13.5" style="3" bestFit="1" customWidth="1"/>
    <col min="664" max="664" width="11.1640625" style="3" bestFit="1" customWidth="1"/>
    <col min="665" max="665" width="13.5" style="3" bestFit="1" customWidth="1"/>
    <col min="666" max="666" width="14.83203125" style="3" bestFit="1" customWidth="1"/>
    <col min="667" max="667" width="11.1640625" style="3" bestFit="1" customWidth="1"/>
    <col min="668" max="668" width="13.5" style="3" bestFit="1" customWidth="1"/>
    <col min="669" max="670" width="14.83203125" style="3" bestFit="1" customWidth="1"/>
    <col min="671" max="671" width="13.5" style="3" bestFit="1" customWidth="1"/>
    <col min="672" max="678" width="11.1640625" style="3" bestFit="1" customWidth="1"/>
    <col min="679" max="679" width="13.5" style="3" bestFit="1" customWidth="1"/>
    <col min="680" max="681" width="11.1640625" style="3" bestFit="1" customWidth="1"/>
    <col min="682" max="682" width="13.5" style="3" bestFit="1" customWidth="1"/>
    <col min="683" max="683" width="11.1640625" style="3" bestFit="1" customWidth="1"/>
    <col min="684" max="684" width="14.83203125" style="3" bestFit="1" customWidth="1"/>
    <col min="685" max="686" width="11.1640625" style="3" bestFit="1" customWidth="1"/>
    <col min="687" max="687" width="13.5" style="3" bestFit="1" customWidth="1"/>
    <col min="688" max="688" width="11.1640625" style="3" bestFit="1" customWidth="1"/>
    <col min="689" max="689" width="13.5" style="3" bestFit="1" customWidth="1"/>
    <col min="690" max="690" width="11.1640625" style="3" bestFit="1" customWidth="1"/>
    <col min="691" max="691" width="13.5" style="3" bestFit="1" customWidth="1"/>
    <col min="692" max="692" width="14.83203125" style="3" bestFit="1" customWidth="1"/>
    <col min="693" max="694" width="11.1640625" style="3" bestFit="1" customWidth="1"/>
    <col min="695" max="695" width="14.83203125" style="3" bestFit="1" customWidth="1"/>
    <col min="696" max="696" width="11.1640625" style="3" bestFit="1" customWidth="1"/>
    <col min="697" max="697" width="14.83203125" style="3" bestFit="1" customWidth="1"/>
    <col min="698" max="704" width="11.1640625" style="3" bestFit="1" customWidth="1"/>
    <col min="705" max="705" width="14.83203125" style="3" bestFit="1" customWidth="1"/>
    <col min="706" max="707" width="11.1640625" style="3" bestFit="1" customWidth="1"/>
    <col min="708" max="709" width="13.5" style="3" bestFit="1" customWidth="1"/>
    <col min="710" max="710" width="14.33203125" style="3" bestFit="1" customWidth="1"/>
    <col min="711" max="717" width="11.1640625" style="3" bestFit="1" customWidth="1"/>
    <col min="718" max="718" width="14.33203125" style="3" bestFit="1" customWidth="1"/>
    <col min="719" max="720" width="11.1640625" style="3" bestFit="1" customWidth="1"/>
    <col min="721" max="721" width="14.33203125" style="3" bestFit="1" customWidth="1"/>
    <col min="722" max="722" width="9.25" style="3" bestFit="1" customWidth="1"/>
    <col min="723" max="723" width="14.33203125" style="3" bestFit="1" customWidth="1"/>
    <col min="724" max="735" width="11.1640625" style="3" bestFit="1" customWidth="1"/>
    <col min="736" max="736" width="16.25" style="3" bestFit="1" customWidth="1"/>
    <col min="737" max="737" width="14.83203125" style="3" bestFit="1" customWidth="1"/>
    <col min="738" max="738" width="11.1640625" style="3" bestFit="1" customWidth="1"/>
    <col min="739" max="739" width="14.83203125" style="3" bestFit="1" customWidth="1"/>
    <col min="740" max="740" width="13.5" style="3" bestFit="1" customWidth="1"/>
    <col min="741" max="741" width="14.83203125" style="3" bestFit="1" customWidth="1"/>
    <col min="742" max="742" width="11.1640625" style="3" bestFit="1" customWidth="1"/>
    <col min="743" max="743" width="14.83203125" style="3" bestFit="1" customWidth="1"/>
    <col min="744" max="744" width="16.25" style="3" bestFit="1" customWidth="1"/>
    <col min="745" max="745" width="11.1640625" style="3" bestFit="1" customWidth="1"/>
    <col min="746" max="746" width="13.5" style="3" bestFit="1" customWidth="1"/>
    <col min="747" max="748" width="14.83203125" style="3" bestFit="1" customWidth="1"/>
    <col min="749" max="749" width="13.5" style="3" bestFit="1" customWidth="1"/>
    <col min="750" max="756" width="11.1640625" style="3" bestFit="1" customWidth="1"/>
    <col min="757" max="757" width="13.5" style="3" bestFit="1" customWidth="1"/>
    <col min="758" max="760" width="11.1640625" style="3" bestFit="1" customWidth="1"/>
    <col min="761" max="762" width="13.5" style="3" bestFit="1" customWidth="1"/>
    <col min="763" max="768" width="11.1640625" style="3"/>
    <col min="769" max="770" width="11" style="3" customWidth="1"/>
    <col min="771" max="771" width="15.83203125" style="3" bestFit="1" customWidth="1"/>
    <col min="772" max="772" width="13.5" style="3" bestFit="1" customWidth="1"/>
    <col min="773" max="773" width="11.1640625" style="3" bestFit="1" customWidth="1"/>
    <col min="774" max="774" width="13.5" style="3" bestFit="1" customWidth="1"/>
    <col min="775" max="775" width="11.1640625" style="3" bestFit="1" customWidth="1"/>
    <col min="776" max="776" width="13.5" style="3" bestFit="1" customWidth="1"/>
    <col min="777" max="777" width="11.1640625" style="3" bestFit="1" customWidth="1"/>
    <col min="778" max="778" width="13.5" style="3" bestFit="1" customWidth="1"/>
    <col min="779" max="779" width="14.83203125" style="3" bestFit="1" customWidth="1"/>
    <col min="780" max="780" width="11.1640625" style="3" bestFit="1" customWidth="1"/>
    <col min="781" max="781" width="13.5" style="3" bestFit="1" customWidth="1"/>
    <col min="782" max="782" width="14.83203125" style="3" bestFit="1" customWidth="1"/>
    <col min="783" max="783" width="13.5" style="3" bestFit="1" customWidth="1"/>
    <col min="784" max="784" width="14.83203125" style="3" bestFit="1" customWidth="1"/>
    <col min="785" max="785" width="13.5" style="3" bestFit="1" customWidth="1"/>
    <col min="786" max="786" width="11.1640625" style="3" bestFit="1" customWidth="1"/>
    <col min="787" max="787" width="13.5" style="3" bestFit="1" customWidth="1"/>
    <col min="788" max="788" width="11.1640625" style="3" bestFit="1" customWidth="1"/>
    <col min="789" max="789" width="13.5" style="3" bestFit="1" customWidth="1"/>
    <col min="790" max="790" width="11.1640625" style="3" bestFit="1" customWidth="1"/>
    <col min="791" max="791" width="13.5" style="3" bestFit="1" customWidth="1"/>
    <col min="792" max="792" width="14.83203125" style="3" bestFit="1" customWidth="1"/>
    <col min="793" max="794" width="11.1640625" style="3" bestFit="1" customWidth="1"/>
    <col min="795" max="795" width="14.83203125" style="3" bestFit="1" customWidth="1"/>
    <col min="796" max="796" width="11.1640625" style="3" bestFit="1" customWidth="1"/>
    <col min="797" max="797" width="14.83203125" style="3" bestFit="1" customWidth="1"/>
    <col min="798" max="798" width="13.5" style="3" bestFit="1" customWidth="1"/>
    <col min="799" max="799" width="11.1640625" style="3" bestFit="1" customWidth="1"/>
    <col min="800" max="800" width="13.5" style="3" bestFit="1" customWidth="1"/>
    <col min="801" max="801" width="11.1640625" style="3" bestFit="1" customWidth="1"/>
    <col min="802" max="803" width="13.5" style="3" bestFit="1" customWidth="1"/>
    <col min="804" max="804" width="11.1640625" style="3" bestFit="1" customWidth="1"/>
    <col min="805" max="805" width="14.83203125" style="3" bestFit="1" customWidth="1"/>
    <col min="806" max="807" width="11.1640625" style="3" bestFit="1" customWidth="1"/>
    <col min="808" max="808" width="14.83203125" style="3" bestFit="1" customWidth="1"/>
    <col min="809" max="809" width="13.5" style="3" bestFit="1" customWidth="1"/>
    <col min="810" max="900" width="11.1640625" style="3" bestFit="1" customWidth="1"/>
    <col min="901" max="901" width="14.83203125" style="3" bestFit="1" customWidth="1"/>
    <col min="902" max="902" width="13.5" style="3" bestFit="1" customWidth="1"/>
    <col min="903" max="903" width="11.1640625" style="3" bestFit="1" customWidth="1"/>
    <col min="904" max="906" width="13.5" style="3" bestFit="1" customWidth="1"/>
    <col min="907" max="907" width="11.1640625" style="3" bestFit="1" customWidth="1"/>
    <col min="908" max="908" width="13.5" style="3" bestFit="1" customWidth="1"/>
    <col min="909" max="909" width="14.83203125" style="3" bestFit="1" customWidth="1"/>
    <col min="910" max="910" width="11.1640625" style="3" bestFit="1" customWidth="1"/>
    <col min="911" max="911" width="13.5" style="3" bestFit="1" customWidth="1"/>
    <col min="912" max="914" width="14.83203125" style="3" bestFit="1" customWidth="1"/>
    <col min="915" max="915" width="13.5" style="3" bestFit="1" customWidth="1"/>
    <col min="916" max="916" width="11.1640625" style="3" bestFit="1" customWidth="1"/>
    <col min="917" max="919" width="13.5" style="3" bestFit="1" customWidth="1"/>
    <col min="920" max="920" width="11.1640625" style="3" bestFit="1" customWidth="1"/>
    <col min="921" max="921" width="13.5" style="3" bestFit="1" customWidth="1"/>
    <col min="922" max="922" width="14.83203125" style="3" bestFit="1" customWidth="1"/>
    <col min="923" max="923" width="11.1640625" style="3" bestFit="1" customWidth="1"/>
    <col min="924" max="924" width="13.5" style="3" bestFit="1" customWidth="1"/>
    <col min="925" max="926" width="14.83203125" style="3" bestFit="1" customWidth="1"/>
    <col min="927" max="927" width="13.5" style="3" bestFit="1" customWidth="1"/>
    <col min="928" max="934" width="11.1640625" style="3" bestFit="1" customWidth="1"/>
    <col min="935" max="935" width="13.5" style="3" bestFit="1" customWidth="1"/>
    <col min="936" max="937" width="11.1640625" style="3" bestFit="1" customWidth="1"/>
    <col min="938" max="938" width="13.5" style="3" bestFit="1" customWidth="1"/>
    <col min="939" max="939" width="11.1640625" style="3" bestFit="1" customWidth="1"/>
    <col min="940" max="940" width="14.83203125" style="3" bestFit="1" customWidth="1"/>
    <col min="941" max="942" width="11.1640625" style="3" bestFit="1" customWidth="1"/>
    <col min="943" max="943" width="13.5" style="3" bestFit="1" customWidth="1"/>
    <col min="944" max="944" width="11.1640625" style="3" bestFit="1" customWidth="1"/>
    <col min="945" max="945" width="13.5" style="3" bestFit="1" customWidth="1"/>
    <col min="946" max="946" width="11.1640625" style="3" bestFit="1" customWidth="1"/>
    <col min="947" max="947" width="13.5" style="3" bestFit="1" customWidth="1"/>
    <col min="948" max="948" width="14.83203125" style="3" bestFit="1" customWidth="1"/>
    <col min="949" max="950" width="11.1640625" style="3" bestFit="1" customWidth="1"/>
    <col min="951" max="951" width="14.83203125" style="3" bestFit="1" customWidth="1"/>
    <col min="952" max="952" width="11.1640625" style="3" bestFit="1" customWidth="1"/>
    <col min="953" max="953" width="14.83203125" style="3" bestFit="1" customWidth="1"/>
    <col min="954" max="960" width="11.1640625" style="3" bestFit="1" customWidth="1"/>
    <col min="961" max="961" width="14.83203125" style="3" bestFit="1" customWidth="1"/>
    <col min="962" max="963" width="11.1640625" style="3" bestFit="1" customWidth="1"/>
    <col min="964" max="965" width="13.5" style="3" bestFit="1" customWidth="1"/>
    <col min="966" max="966" width="14.33203125" style="3" bestFit="1" customWidth="1"/>
    <col min="967" max="973" width="11.1640625" style="3" bestFit="1" customWidth="1"/>
    <col min="974" max="974" width="14.33203125" style="3" bestFit="1" customWidth="1"/>
    <col min="975" max="976" width="11.1640625" style="3" bestFit="1" customWidth="1"/>
    <col min="977" max="977" width="14.33203125" style="3" bestFit="1" customWidth="1"/>
    <col min="978" max="978" width="9.25" style="3" bestFit="1" customWidth="1"/>
    <col min="979" max="979" width="14.33203125" style="3" bestFit="1" customWidth="1"/>
    <col min="980" max="991" width="11.1640625" style="3" bestFit="1" customWidth="1"/>
    <col min="992" max="992" width="16.25" style="3" bestFit="1" customWidth="1"/>
    <col min="993" max="993" width="14.83203125" style="3" bestFit="1" customWidth="1"/>
    <col min="994" max="994" width="11.1640625" style="3" bestFit="1" customWidth="1"/>
    <col min="995" max="995" width="14.83203125" style="3" bestFit="1" customWidth="1"/>
    <col min="996" max="996" width="13.5" style="3" bestFit="1" customWidth="1"/>
    <col min="997" max="997" width="14.83203125" style="3" bestFit="1" customWidth="1"/>
    <col min="998" max="998" width="11.1640625" style="3" bestFit="1" customWidth="1"/>
    <col min="999" max="999" width="14.83203125" style="3" bestFit="1" customWidth="1"/>
    <col min="1000" max="1000" width="16.25" style="3" bestFit="1" customWidth="1"/>
    <col min="1001" max="1001" width="11.1640625" style="3" bestFit="1" customWidth="1"/>
    <col min="1002" max="1002" width="13.5" style="3" bestFit="1" customWidth="1"/>
    <col min="1003" max="1004" width="14.83203125" style="3" bestFit="1" customWidth="1"/>
    <col min="1005" max="1005" width="13.5" style="3" bestFit="1" customWidth="1"/>
    <col min="1006" max="1012" width="11.1640625" style="3" bestFit="1" customWidth="1"/>
    <col min="1013" max="1013" width="13.5" style="3" bestFit="1" customWidth="1"/>
    <col min="1014" max="1016" width="11.1640625" style="3" bestFit="1" customWidth="1"/>
    <col min="1017" max="1018" width="13.5" style="3" bestFit="1" customWidth="1"/>
    <col min="1019" max="1024" width="11.1640625" style="3"/>
    <col min="1025" max="1026" width="11" style="3" customWidth="1"/>
    <col min="1027" max="1027" width="15.83203125" style="3" bestFit="1" customWidth="1"/>
    <col min="1028" max="1028" width="13.5" style="3" bestFit="1" customWidth="1"/>
    <col min="1029" max="1029" width="11.1640625" style="3" bestFit="1" customWidth="1"/>
    <col min="1030" max="1030" width="13.5" style="3" bestFit="1" customWidth="1"/>
    <col min="1031" max="1031" width="11.1640625" style="3" bestFit="1" customWidth="1"/>
    <col min="1032" max="1032" width="13.5" style="3" bestFit="1" customWidth="1"/>
    <col min="1033" max="1033" width="11.1640625" style="3" bestFit="1" customWidth="1"/>
    <col min="1034" max="1034" width="13.5" style="3" bestFit="1" customWidth="1"/>
    <col min="1035" max="1035" width="14.83203125" style="3" bestFit="1" customWidth="1"/>
    <col min="1036" max="1036" width="11.1640625" style="3" bestFit="1" customWidth="1"/>
    <col min="1037" max="1037" width="13.5" style="3" bestFit="1" customWidth="1"/>
    <col min="1038" max="1038" width="14.83203125" style="3" bestFit="1" customWidth="1"/>
    <col min="1039" max="1039" width="13.5" style="3" bestFit="1" customWidth="1"/>
    <col min="1040" max="1040" width="14.83203125" style="3" bestFit="1" customWidth="1"/>
    <col min="1041" max="1041" width="13.5" style="3" bestFit="1" customWidth="1"/>
    <col min="1042" max="1042" width="11.1640625" style="3" bestFit="1" customWidth="1"/>
    <col min="1043" max="1043" width="13.5" style="3" bestFit="1" customWidth="1"/>
    <col min="1044" max="1044" width="11.1640625" style="3" bestFit="1" customWidth="1"/>
    <col min="1045" max="1045" width="13.5" style="3" bestFit="1" customWidth="1"/>
    <col min="1046" max="1046" width="11.1640625" style="3" bestFit="1" customWidth="1"/>
    <col min="1047" max="1047" width="13.5" style="3" bestFit="1" customWidth="1"/>
    <col min="1048" max="1048" width="14.83203125" style="3" bestFit="1" customWidth="1"/>
    <col min="1049" max="1050" width="11.1640625" style="3" bestFit="1" customWidth="1"/>
    <col min="1051" max="1051" width="14.83203125" style="3" bestFit="1" customWidth="1"/>
    <col min="1052" max="1052" width="11.1640625" style="3" bestFit="1" customWidth="1"/>
    <col min="1053" max="1053" width="14.83203125" style="3" bestFit="1" customWidth="1"/>
    <col min="1054" max="1054" width="13.5" style="3" bestFit="1" customWidth="1"/>
    <col min="1055" max="1055" width="11.1640625" style="3" bestFit="1" customWidth="1"/>
    <col min="1056" max="1056" width="13.5" style="3" bestFit="1" customWidth="1"/>
    <col min="1057" max="1057" width="11.1640625" style="3" bestFit="1" customWidth="1"/>
    <col min="1058" max="1059" width="13.5" style="3" bestFit="1" customWidth="1"/>
    <col min="1060" max="1060" width="11.1640625" style="3" bestFit="1" customWidth="1"/>
    <col min="1061" max="1061" width="14.83203125" style="3" bestFit="1" customWidth="1"/>
    <col min="1062" max="1063" width="11.1640625" style="3" bestFit="1" customWidth="1"/>
    <col min="1064" max="1064" width="14.83203125" style="3" bestFit="1" customWidth="1"/>
    <col min="1065" max="1065" width="13.5" style="3" bestFit="1" customWidth="1"/>
    <col min="1066" max="1156" width="11.1640625" style="3" bestFit="1" customWidth="1"/>
    <col min="1157" max="1157" width="14.83203125" style="3" bestFit="1" customWidth="1"/>
    <col min="1158" max="1158" width="13.5" style="3" bestFit="1" customWidth="1"/>
    <col min="1159" max="1159" width="11.1640625" style="3" bestFit="1" customWidth="1"/>
    <col min="1160" max="1162" width="13.5" style="3" bestFit="1" customWidth="1"/>
    <col min="1163" max="1163" width="11.1640625" style="3" bestFit="1" customWidth="1"/>
    <col min="1164" max="1164" width="13.5" style="3" bestFit="1" customWidth="1"/>
    <col min="1165" max="1165" width="14.83203125" style="3" bestFit="1" customWidth="1"/>
    <col min="1166" max="1166" width="11.1640625" style="3" bestFit="1" customWidth="1"/>
    <col min="1167" max="1167" width="13.5" style="3" bestFit="1" customWidth="1"/>
    <col min="1168" max="1170" width="14.83203125" style="3" bestFit="1" customWidth="1"/>
    <col min="1171" max="1171" width="13.5" style="3" bestFit="1" customWidth="1"/>
    <col min="1172" max="1172" width="11.1640625" style="3" bestFit="1" customWidth="1"/>
    <col min="1173" max="1175" width="13.5" style="3" bestFit="1" customWidth="1"/>
    <col min="1176" max="1176" width="11.1640625" style="3" bestFit="1" customWidth="1"/>
    <col min="1177" max="1177" width="13.5" style="3" bestFit="1" customWidth="1"/>
    <col min="1178" max="1178" width="14.83203125" style="3" bestFit="1" customWidth="1"/>
    <col min="1179" max="1179" width="11.1640625" style="3" bestFit="1" customWidth="1"/>
    <col min="1180" max="1180" width="13.5" style="3" bestFit="1" customWidth="1"/>
    <col min="1181" max="1182" width="14.83203125" style="3" bestFit="1" customWidth="1"/>
    <col min="1183" max="1183" width="13.5" style="3" bestFit="1" customWidth="1"/>
    <col min="1184" max="1190" width="11.1640625" style="3" bestFit="1" customWidth="1"/>
    <col min="1191" max="1191" width="13.5" style="3" bestFit="1" customWidth="1"/>
    <col min="1192" max="1193" width="11.1640625" style="3" bestFit="1" customWidth="1"/>
    <col min="1194" max="1194" width="13.5" style="3" bestFit="1" customWidth="1"/>
    <col min="1195" max="1195" width="11.1640625" style="3" bestFit="1" customWidth="1"/>
    <col min="1196" max="1196" width="14.83203125" style="3" bestFit="1" customWidth="1"/>
    <col min="1197" max="1198" width="11.1640625" style="3" bestFit="1" customWidth="1"/>
    <col min="1199" max="1199" width="13.5" style="3" bestFit="1" customWidth="1"/>
    <col min="1200" max="1200" width="11.1640625" style="3" bestFit="1" customWidth="1"/>
    <col min="1201" max="1201" width="13.5" style="3" bestFit="1" customWidth="1"/>
    <col min="1202" max="1202" width="11.1640625" style="3" bestFit="1" customWidth="1"/>
    <col min="1203" max="1203" width="13.5" style="3" bestFit="1" customWidth="1"/>
    <col min="1204" max="1204" width="14.83203125" style="3" bestFit="1" customWidth="1"/>
    <col min="1205" max="1206" width="11.1640625" style="3" bestFit="1" customWidth="1"/>
    <col min="1207" max="1207" width="14.83203125" style="3" bestFit="1" customWidth="1"/>
    <col min="1208" max="1208" width="11.1640625" style="3" bestFit="1" customWidth="1"/>
    <col min="1209" max="1209" width="14.83203125" style="3" bestFit="1" customWidth="1"/>
    <col min="1210" max="1216" width="11.1640625" style="3" bestFit="1" customWidth="1"/>
    <col min="1217" max="1217" width="14.83203125" style="3" bestFit="1" customWidth="1"/>
    <col min="1218" max="1219" width="11.1640625" style="3" bestFit="1" customWidth="1"/>
    <col min="1220" max="1221" width="13.5" style="3" bestFit="1" customWidth="1"/>
    <col min="1222" max="1222" width="14.33203125" style="3" bestFit="1" customWidth="1"/>
    <col min="1223" max="1229" width="11.1640625" style="3" bestFit="1" customWidth="1"/>
    <col min="1230" max="1230" width="14.33203125" style="3" bestFit="1" customWidth="1"/>
    <col min="1231" max="1232" width="11.1640625" style="3" bestFit="1" customWidth="1"/>
    <col min="1233" max="1233" width="14.33203125" style="3" bestFit="1" customWidth="1"/>
    <col min="1234" max="1234" width="9.25" style="3" bestFit="1" customWidth="1"/>
    <col min="1235" max="1235" width="14.33203125" style="3" bestFit="1" customWidth="1"/>
    <col min="1236" max="1247" width="11.1640625" style="3" bestFit="1" customWidth="1"/>
    <col min="1248" max="1248" width="16.25" style="3" bestFit="1" customWidth="1"/>
    <col min="1249" max="1249" width="14.83203125" style="3" bestFit="1" customWidth="1"/>
    <col min="1250" max="1250" width="11.1640625" style="3" bestFit="1" customWidth="1"/>
    <col min="1251" max="1251" width="14.83203125" style="3" bestFit="1" customWidth="1"/>
    <col min="1252" max="1252" width="13.5" style="3" bestFit="1" customWidth="1"/>
    <col min="1253" max="1253" width="14.83203125" style="3" bestFit="1" customWidth="1"/>
    <col min="1254" max="1254" width="11.1640625" style="3" bestFit="1" customWidth="1"/>
    <col min="1255" max="1255" width="14.83203125" style="3" bestFit="1" customWidth="1"/>
    <col min="1256" max="1256" width="16.25" style="3" bestFit="1" customWidth="1"/>
    <col min="1257" max="1257" width="11.1640625" style="3" bestFit="1" customWidth="1"/>
    <col min="1258" max="1258" width="13.5" style="3" bestFit="1" customWidth="1"/>
    <col min="1259" max="1260" width="14.83203125" style="3" bestFit="1" customWidth="1"/>
    <col min="1261" max="1261" width="13.5" style="3" bestFit="1" customWidth="1"/>
    <col min="1262" max="1268" width="11.1640625" style="3" bestFit="1" customWidth="1"/>
    <col min="1269" max="1269" width="13.5" style="3" bestFit="1" customWidth="1"/>
    <col min="1270" max="1272" width="11.1640625" style="3" bestFit="1" customWidth="1"/>
    <col min="1273" max="1274" width="13.5" style="3" bestFit="1" customWidth="1"/>
    <col min="1275" max="1280" width="11.1640625" style="3"/>
    <col min="1281" max="1282" width="11" style="3" customWidth="1"/>
    <col min="1283" max="1283" width="15.83203125" style="3" bestFit="1" customWidth="1"/>
    <col min="1284" max="1284" width="13.5" style="3" bestFit="1" customWidth="1"/>
    <col min="1285" max="1285" width="11.1640625" style="3" bestFit="1" customWidth="1"/>
    <col min="1286" max="1286" width="13.5" style="3" bestFit="1" customWidth="1"/>
    <col min="1287" max="1287" width="11.1640625" style="3" bestFit="1" customWidth="1"/>
    <col min="1288" max="1288" width="13.5" style="3" bestFit="1" customWidth="1"/>
    <col min="1289" max="1289" width="11.1640625" style="3" bestFit="1" customWidth="1"/>
    <col min="1290" max="1290" width="13.5" style="3" bestFit="1" customWidth="1"/>
    <col min="1291" max="1291" width="14.83203125" style="3" bestFit="1" customWidth="1"/>
    <col min="1292" max="1292" width="11.1640625" style="3" bestFit="1" customWidth="1"/>
    <col min="1293" max="1293" width="13.5" style="3" bestFit="1" customWidth="1"/>
    <col min="1294" max="1294" width="14.83203125" style="3" bestFit="1" customWidth="1"/>
    <col min="1295" max="1295" width="13.5" style="3" bestFit="1" customWidth="1"/>
    <col min="1296" max="1296" width="14.83203125" style="3" bestFit="1" customWidth="1"/>
    <col min="1297" max="1297" width="13.5" style="3" bestFit="1" customWidth="1"/>
    <col min="1298" max="1298" width="11.1640625" style="3" bestFit="1" customWidth="1"/>
    <col min="1299" max="1299" width="13.5" style="3" bestFit="1" customWidth="1"/>
    <col min="1300" max="1300" width="11.1640625" style="3" bestFit="1" customWidth="1"/>
    <col min="1301" max="1301" width="13.5" style="3" bestFit="1" customWidth="1"/>
    <col min="1302" max="1302" width="11.1640625" style="3" bestFit="1" customWidth="1"/>
    <col min="1303" max="1303" width="13.5" style="3" bestFit="1" customWidth="1"/>
    <col min="1304" max="1304" width="14.83203125" style="3" bestFit="1" customWidth="1"/>
    <col min="1305" max="1306" width="11.1640625" style="3" bestFit="1" customWidth="1"/>
    <col min="1307" max="1307" width="14.83203125" style="3" bestFit="1" customWidth="1"/>
    <col min="1308" max="1308" width="11.1640625" style="3" bestFit="1" customWidth="1"/>
    <col min="1309" max="1309" width="14.83203125" style="3" bestFit="1" customWidth="1"/>
    <col min="1310" max="1310" width="13.5" style="3" bestFit="1" customWidth="1"/>
    <col min="1311" max="1311" width="11.1640625" style="3" bestFit="1" customWidth="1"/>
    <col min="1312" max="1312" width="13.5" style="3" bestFit="1" customWidth="1"/>
    <col min="1313" max="1313" width="11.1640625" style="3" bestFit="1" customWidth="1"/>
    <col min="1314" max="1315" width="13.5" style="3" bestFit="1" customWidth="1"/>
    <col min="1316" max="1316" width="11.1640625" style="3" bestFit="1" customWidth="1"/>
    <col min="1317" max="1317" width="14.83203125" style="3" bestFit="1" customWidth="1"/>
    <col min="1318" max="1319" width="11.1640625" style="3" bestFit="1" customWidth="1"/>
    <col min="1320" max="1320" width="14.83203125" style="3" bestFit="1" customWidth="1"/>
    <col min="1321" max="1321" width="13.5" style="3" bestFit="1" customWidth="1"/>
    <col min="1322" max="1412" width="11.1640625" style="3" bestFit="1" customWidth="1"/>
    <col min="1413" max="1413" width="14.83203125" style="3" bestFit="1" customWidth="1"/>
    <col min="1414" max="1414" width="13.5" style="3" bestFit="1" customWidth="1"/>
    <col min="1415" max="1415" width="11.1640625" style="3" bestFit="1" customWidth="1"/>
    <col min="1416" max="1418" width="13.5" style="3" bestFit="1" customWidth="1"/>
    <col min="1419" max="1419" width="11.1640625" style="3" bestFit="1" customWidth="1"/>
    <col min="1420" max="1420" width="13.5" style="3" bestFit="1" customWidth="1"/>
    <col min="1421" max="1421" width="14.83203125" style="3" bestFit="1" customWidth="1"/>
    <col min="1422" max="1422" width="11.1640625" style="3" bestFit="1" customWidth="1"/>
    <col min="1423" max="1423" width="13.5" style="3" bestFit="1" customWidth="1"/>
    <col min="1424" max="1426" width="14.83203125" style="3" bestFit="1" customWidth="1"/>
    <col min="1427" max="1427" width="13.5" style="3" bestFit="1" customWidth="1"/>
    <col min="1428" max="1428" width="11.1640625" style="3" bestFit="1" customWidth="1"/>
    <col min="1429" max="1431" width="13.5" style="3" bestFit="1" customWidth="1"/>
    <col min="1432" max="1432" width="11.1640625" style="3" bestFit="1" customWidth="1"/>
    <col min="1433" max="1433" width="13.5" style="3" bestFit="1" customWidth="1"/>
    <col min="1434" max="1434" width="14.83203125" style="3" bestFit="1" customWidth="1"/>
    <col min="1435" max="1435" width="11.1640625" style="3" bestFit="1" customWidth="1"/>
    <col min="1436" max="1436" width="13.5" style="3" bestFit="1" customWidth="1"/>
    <col min="1437" max="1438" width="14.83203125" style="3" bestFit="1" customWidth="1"/>
    <col min="1439" max="1439" width="13.5" style="3" bestFit="1" customWidth="1"/>
    <col min="1440" max="1446" width="11.1640625" style="3" bestFit="1" customWidth="1"/>
    <col min="1447" max="1447" width="13.5" style="3" bestFit="1" customWidth="1"/>
    <col min="1448" max="1449" width="11.1640625" style="3" bestFit="1" customWidth="1"/>
    <col min="1450" max="1450" width="13.5" style="3" bestFit="1" customWidth="1"/>
    <col min="1451" max="1451" width="11.1640625" style="3" bestFit="1" customWidth="1"/>
    <col min="1452" max="1452" width="14.83203125" style="3" bestFit="1" customWidth="1"/>
    <col min="1453" max="1454" width="11.1640625" style="3" bestFit="1" customWidth="1"/>
    <col min="1455" max="1455" width="13.5" style="3" bestFit="1" customWidth="1"/>
    <col min="1456" max="1456" width="11.1640625" style="3" bestFit="1" customWidth="1"/>
    <col min="1457" max="1457" width="13.5" style="3" bestFit="1" customWidth="1"/>
    <col min="1458" max="1458" width="11.1640625" style="3" bestFit="1" customWidth="1"/>
    <col min="1459" max="1459" width="13.5" style="3" bestFit="1" customWidth="1"/>
    <col min="1460" max="1460" width="14.83203125" style="3" bestFit="1" customWidth="1"/>
    <col min="1461" max="1462" width="11.1640625" style="3" bestFit="1" customWidth="1"/>
    <col min="1463" max="1463" width="14.83203125" style="3" bestFit="1" customWidth="1"/>
    <col min="1464" max="1464" width="11.1640625" style="3" bestFit="1" customWidth="1"/>
    <col min="1465" max="1465" width="14.83203125" style="3" bestFit="1" customWidth="1"/>
    <col min="1466" max="1472" width="11.1640625" style="3" bestFit="1" customWidth="1"/>
    <col min="1473" max="1473" width="14.83203125" style="3" bestFit="1" customWidth="1"/>
    <col min="1474" max="1475" width="11.1640625" style="3" bestFit="1" customWidth="1"/>
    <col min="1476" max="1477" width="13.5" style="3" bestFit="1" customWidth="1"/>
    <col min="1478" max="1478" width="14.33203125" style="3" bestFit="1" customWidth="1"/>
    <col min="1479" max="1485" width="11.1640625" style="3" bestFit="1" customWidth="1"/>
    <col min="1486" max="1486" width="14.33203125" style="3" bestFit="1" customWidth="1"/>
    <col min="1487" max="1488" width="11.1640625" style="3" bestFit="1" customWidth="1"/>
    <col min="1489" max="1489" width="14.33203125" style="3" bestFit="1" customWidth="1"/>
    <col min="1490" max="1490" width="9.25" style="3" bestFit="1" customWidth="1"/>
    <col min="1491" max="1491" width="14.33203125" style="3" bestFit="1" customWidth="1"/>
    <col min="1492" max="1503" width="11.1640625" style="3" bestFit="1" customWidth="1"/>
    <col min="1504" max="1504" width="16.25" style="3" bestFit="1" customWidth="1"/>
    <col min="1505" max="1505" width="14.83203125" style="3" bestFit="1" customWidth="1"/>
    <col min="1506" max="1506" width="11.1640625" style="3" bestFit="1" customWidth="1"/>
    <col min="1507" max="1507" width="14.83203125" style="3" bestFit="1" customWidth="1"/>
    <col min="1508" max="1508" width="13.5" style="3" bestFit="1" customWidth="1"/>
    <col min="1509" max="1509" width="14.83203125" style="3" bestFit="1" customWidth="1"/>
    <col min="1510" max="1510" width="11.1640625" style="3" bestFit="1" customWidth="1"/>
    <col min="1511" max="1511" width="14.83203125" style="3" bestFit="1" customWidth="1"/>
    <col min="1512" max="1512" width="16.25" style="3" bestFit="1" customWidth="1"/>
    <col min="1513" max="1513" width="11.1640625" style="3" bestFit="1" customWidth="1"/>
    <col min="1514" max="1514" width="13.5" style="3" bestFit="1" customWidth="1"/>
    <col min="1515" max="1516" width="14.83203125" style="3" bestFit="1" customWidth="1"/>
    <col min="1517" max="1517" width="13.5" style="3" bestFit="1" customWidth="1"/>
    <col min="1518" max="1524" width="11.1640625" style="3" bestFit="1" customWidth="1"/>
    <col min="1525" max="1525" width="13.5" style="3" bestFit="1" customWidth="1"/>
    <col min="1526" max="1528" width="11.1640625" style="3" bestFit="1" customWidth="1"/>
    <col min="1529" max="1530" width="13.5" style="3" bestFit="1" customWidth="1"/>
    <col min="1531" max="1536" width="11.1640625" style="3"/>
    <col min="1537" max="1538" width="11" style="3" customWidth="1"/>
    <col min="1539" max="1539" width="15.83203125" style="3" bestFit="1" customWidth="1"/>
    <col min="1540" max="1540" width="13.5" style="3" bestFit="1" customWidth="1"/>
    <col min="1541" max="1541" width="11.1640625" style="3" bestFit="1" customWidth="1"/>
    <col min="1542" max="1542" width="13.5" style="3" bestFit="1" customWidth="1"/>
    <col min="1543" max="1543" width="11.1640625" style="3" bestFit="1" customWidth="1"/>
    <col min="1544" max="1544" width="13.5" style="3" bestFit="1" customWidth="1"/>
    <col min="1545" max="1545" width="11.1640625" style="3" bestFit="1" customWidth="1"/>
    <col min="1546" max="1546" width="13.5" style="3" bestFit="1" customWidth="1"/>
    <col min="1547" max="1547" width="14.83203125" style="3" bestFit="1" customWidth="1"/>
    <col min="1548" max="1548" width="11.1640625" style="3" bestFit="1" customWidth="1"/>
    <col min="1549" max="1549" width="13.5" style="3" bestFit="1" customWidth="1"/>
    <col min="1550" max="1550" width="14.83203125" style="3" bestFit="1" customWidth="1"/>
    <col min="1551" max="1551" width="13.5" style="3" bestFit="1" customWidth="1"/>
    <col min="1552" max="1552" width="14.83203125" style="3" bestFit="1" customWidth="1"/>
    <col min="1553" max="1553" width="13.5" style="3" bestFit="1" customWidth="1"/>
    <col min="1554" max="1554" width="11.1640625" style="3" bestFit="1" customWidth="1"/>
    <col min="1555" max="1555" width="13.5" style="3" bestFit="1" customWidth="1"/>
    <col min="1556" max="1556" width="11.1640625" style="3" bestFit="1" customWidth="1"/>
    <col min="1557" max="1557" width="13.5" style="3" bestFit="1" customWidth="1"/>
    <col min="1558" max="1558" width="11.1640625" style="3" bestFit="1" customWidth="1"/>
    <col min="1559" max="1559" width="13.5" style="3" bestFit="1" customWidth="1"/>
    <col min="1560" max="1560" width="14.83203125" style="3" bestFit="1" customWidth="1"/>
    <col min="1561" max="1562" width="11.1640625" style="3" bestFit="1" customWidth="1"/>
    <col min="1563" max="1563" width="14.83203125" style="3" bestFit="1" customWidth="1"/>
    <col min="1564" max="1564" width="11.1640625" style="3" bestFit="1" customWidth="1"/>
    <col min="1565" max="1565" width="14.83203125" style="3" bestFit="1" customWidth="1"/>
    <col min="1566" max="1566" width="13.5" style="3" bestFit="1" customWidth="1"/>
    <col min="1567" max="1567" width="11.1640625" style="3" bestFit="1" customWidth="1"/>
    <col min="1568" max="1568" width="13.5" style="3" bestFit="1" customWidth="1"/>
    <col min="1569" max="1569" width="11.1640625" style="3" bestFit="1" customWidth="1"/>
    <col min="1570" max="1571" width="13.5" style="3" bestFit="1" customWidth="1"/>
    <col min="1572" max="1572" width="11.1640625" style="3" bestFit="1" customWidth="1"/>
    <col min="1573" max="1573" width="14.83203125" style="3" bestFit="1" customWidth="1"/>
    <col min="1574" max="1575" width="11.1640625" style="3" bestFit="1" customWidth="1"/>
    <col min="1576" max="1576" width="14.83203125" style="3" bestFit="1" customWidth="1"/>
    <col min="1577" max="1577" width="13.5" style="3" bestFit="1" customWidth="1"/>
    <col min="1578" max="1668" width="11.1640625" style="3" bestFit="1" customWidth="1"/>
    <col min="1669" max="1669" width="14.83203125" style="3" bestFit="1" customWidth="1"/>
    <col min="1670" max="1670" width="13.5" style="3" bestFit="1" customWidth="1"/>
    <col min="1671" max="1671" width="11.1640625" style="3" bestFit="1" customWidth="1"/>
    <col min="1672" max="1674" width="13.5" style="3" bestFit="1" customWidth="1"/>
    <col min="1675" max="1675" width="11.1640625" style="3" bestFit="1" customWidth="1"/>
    <col min="1676" max="1676" width="13.5" style="3" bestFit="1" customWidth="1"/>
    <col min="1677" max="1677" width="14.83203125" style="3" bestFit="1" customWidth="1"/>
    <col min="1678" max="1678" width="11.1640625" style="3" bestFit="1" customWidth="1"/>
    <col min="1679" max="1679" width="13.5" style="3" bestFit="1" customWidth="1"/>
    <col min="1680" max="1682" width="14.83203125" style="3" bestFit="1" customWidth="1"/>
    <col min="1683" max="1683" width="13.5" style="3" bestFit="1" customWidth="1"/>
    <col min="1684" max="1684" width="11.1640625" style="3" bestFit="1" customWidth="1"/>
    <col min="1685" max="1687" width="13.5" style="3" bestFit="1" customWidth="1"/>
    <col min="1688" max="1688" width="11.1640625" style="3" bestFit="1" customWidth="1"/>
    <col min="1689" max="1689" width="13.5" style="3" bestFit="1" customWidth="1"/>
    <col min="1690" max="1690" width="14.83203125" style="3" bestFit="1" customWidth="1"/>
    <col min="1691" max="1691" width="11.1640625" style="3" bestFit="1" customWidth="1"/>
    <col min="1692" max="1692" width="13.5" style="3" bestFit="1" customWidth="1"/>
    <col min="1693" max="1694" width="14.83203125" style="3" bestFit="1" customWidth="1"/>
    <col min="1695" max="1695" width="13.5" style="3" bestFit="1" customWidth="1"/>
    <col min="1696" max="1702" width="11.1640625" style="3" bestFit="1" customWidth="1"/>
    <col min="1703" max="1703" width="13.5" style="3" bestFit="1" customWidth="1"/>
    <col min="1704" max="1705" width="11.1640625" style="3" bestFit="1" customWidth="1"/>
    <col min="1706" max="1706" width="13.5" style="3" bestFit="1" customWidth="1"/>
    <col min="1707" max="1707" width="11.1640625" style="3" bestFit="1" customWidth="1"/>
    <col min="1708" max="1708" width="14.83203125" style="3" bestFit="1" customWidth="1"/>
    <col min="1709" max="1710" width="11.1640625" style="3" bestFit="1" customWidth="1"/>
    <col min="1711" max="1711" width="13.5" style="3" bestFit="1" customWidth="1"/>
    <col min="1712" max="1712" width="11.1640625" style="3" bestFit="1" customWidth="1"/>
    <col min="1713" max="1713" width="13.5" style="3" bestFit="1" customWidth="1"/>
    <col min="1714" max="1714" width="11.1640625" style="3" bestFit="1" customWidth="1"/>
    <col min="1715" max="1715" width="13.5" style="3" bestFit="1" customWidth="1"/>
    <col min="1716" max="1716" width="14.83203125" style="3" bestFit="1" customWidth="1"/>
    <col min="1717" max="1718" width="11.1640625" style="3" bestFit="1" customWidth="1"/>
    <col min="1719" max="1719" width="14.83203125" style="3" bestFit="1" customWidth="1"/>
    <col min="1720" max="1720" width="11.1640625" style="3" bestFit="1" customWidth="1"/>
    <col min="1721" max="1721" width="14.83203125" style="3" bestFit="1" customWidth="1"/>
    <col min="1722" max="1728" width="11.1640625" style="3" bestFit="1" customWidth="1"/>
    <col min="1729" max="1729" width="14.83203125" style="3" bestFit="1" customWidth="1"/>
    <col min="1730" max="1731" width="11.1640625" style="3" bestFit="1" customWidth="1"/>
    <col min="1732" max="1733" width="13.5" style="3" bestFit="1" customWidth="1"/>
    <col min="1734" max="1734" width="14.33203125" style="3" bestFit="1" customWidth="1"/>
    <col min="1735" max="1741" width="11.1640625" style="3" bestFit="1" customWidth="1"/>
    <col min="1742" max="1742" width="14.33203125" style="3" bestFit="1" customWidth="1"/>
    <col min="1743" max="1744" width="11.1640625" style="3" bestFit="1" customWidth="1"/>
    <col min="1745" max="1745" width="14.33203125" style="3" bestFit="1" customWidth="1"/>
    <col min="1746" max="1746" width="9.25" style="3" bestFit="1" customWidth="1"/>
    <col min="1747" max="1747" width="14.33203125" style="3" bestFit="1" customWidth="1"/>
    <col min="1748" max="1759" width="11.1640625" style="3" bestFit="1" customWidth="1"/>
    <col min="1760" max="1760" width="16.25" style="3" bestFit="1" customWidth="1"/>
    <col min="1761" max="1761" width="14.83203125" style="3" bestFit="1" customWidth="1"/>
    <col min="1762" max="1762" width="11.1640625" style="3" bestFit="1" customWidth="1"/>
    <col min="1763" max="1763" width="14.83203125" style="3" bestFit="1" customWidth="1"/>
    <col min="1764" max="1764" width="13.5" style="3" bestFit="1" customWidth="1"/>
    <col min="1765" max="1765" width="14.83203125" style="3" bestFit="1" customWidth="1"/>
    <col min="1766" max="1766" width="11.1640625" style="3" bestFit="1" customWidth="1"/>
    <col min="1767" max="1767" width="14.83203125" style="3" bestFit="1" customWidth="1"/>
    <col min="1768" max="1768" width="16.25" style="3" bestFit="1" customWidth="1"/>
    <col min="1769" max="1769" width="11.1640625" style="3" bestFit="1" customWidth="1"/>
    <col min="1770" max="1770" width="13.5" style="3" bestFit="1" customWidth="1"/>
    <col min="1771" max="1772" width="14.83203125" style="3" bestFit="1" customWidth="1"/>
    <col min="1773" max="1773" width="13.5" style="3" bestFit="1" customWidth="1"/>
    <col min="1774" max="1780" width="11.1640625" style="3" bestFit="1" customWidth="1"/>
    <col min="1781" max="1781" width="13.5" style="3" bestFit="1" customWidth="1"/>
    <col min="1782" max="1784" width="11.1640625" style="3" bestFit="1" customWidth="1"/>
    <col min="1785" max="1786" width="13.5" style="3" bestFit="1" customWidth="1"/>
    <col min="1787" max="1792" width="11.1640625" style="3"/>
    <col min="1793" max="1794" width="11" style="3" customWidth="1"/>
    <col min="1795" max="1795" width="15.83203125" style="3" bestFit="1" customWidth="1"/>
    <col min="1796" max="1796" width="13.5" style="3" bestFit="1" customWidth="1"/>
    <col min="1797" max="1797" width="11.1640625" style="3" bestFit="1" customWidth="1"/>
    <col min="1798" max="1798" width="13.5" style="3" bestFit="1" customWidth="1"/>
    <col min="1799" max="1799" width="11.1640625" style="3" bestFit="1" customWidth="1"/>
    <col min="1800" max="1800" width="13.5" style="3" bestFit="1" customWidth="1"/>
    <col min="1801" max="1801" width="11.1640625" style="3" bestFit="1" customWidth="1"/>
    <col min="1802" max="1802" width="13.5" style="3" bestFit="1" customWidth="1"/>
    <col min="1803" max="1803" width="14.83203125" style="3" bestFit="1" customWidth="1"/>
    <col min="1804" max="1804" width="11.1640625" style="3" bestFit="1" customWidth="1"/>
    <col min="1805" max="1805" width="13.5" style="3" bestFit="1" customWidth="1"/>
    <col min="1806" max="1806" width="14.83203125" style="3" bestFit="1" customWidth="1"/>
    <col min="1807" max="1807" width="13.5" style="3" bestFit="1" customWidth="1"/>
    <col min="1808" max="1808" width="14.83203125" style="3" bestFit="1" customWidth="1"/>
    <col min="1809" max="1809" width="13.5" style="3" bestFit="1" customWidth="1"/>
    <col min="1810" max="1810" width="11.1640625" style="3" bestFit="1" customWidth="1"/>
    <col min="1811" max="1811" width="13.5" style="3" bestFit="1" customWidth="1"/>
    <col min="1812" max="1812" width="11.1640625" style="3" bestFit="1" customWidth="1"/>
    <col min="1813" max="1813" width="13.5" style="3" bestFit="1" customWidth="1"/>
    <col min="1814" max="1814" width="11.1640625" style="3" bestFit="1" customWidth="1"/>
    <col min="1815" max="1815" width="13.5" style="3" bestFit="1" customWidth="1"/>
    <col min="1816" max="1816" width="14.83203125" style="3" bestFit="1" customWidth="1"/>
    <col min="1817" max="1818" width="11.1640625" style="3" bestFit="1" customWidth="1"/>
    <col min="1819" max="1819" width="14.83203125" style="3" bestFit="1" customWidth="1"/>
    <col min="1820" max="1820" width="11.1640625" style="3" bestFit="1" customWidth="1"/>
    <col min="1821" max="1821" width="14.83203125" style="3" bestFit="1" customWidth="1"/>
    <col min="1822" max="1822" width="13.5" style="3" bestFit="1" customWidth="1"/>
    <col min="1823" max="1823" width="11.1640625" style="3" bestFit="1" customWidth="1"/>
    <col min="1824" max="1824" width="13.5" style="3" bestFit="1" customWidth="1"/>
    <col min="1825" max="1825" width="11.1640625" style="3" bestFit="1" customWidth="1"/>
    <col min="1826" max="1827" width="13.5" style="3" bestFit="1" customWidth="1"/>
    <col min="1828" max="1828" width="11.1640625" style="3" bestFit="1" customWidth="1"/>
    <col min="1829" max="1829" width="14.83203125" style="3" bestFit="1" customWidth="1"/>
    <col min="1830" max="1831" width="11.1640625" style="3" bestFit="1" customWidth="1"/>
    <col min="1832" max="1832" width="14.83203125" style="3" bestFit="1" customWidth="1"/>
    <col min="1833" max="1833" width="13.5" style="3" bestFit="1" customWidth="1"/>
    <col min="1834" max="1924" width="11.1640625" style="3" bestFit="1" customWidth="1"/>
    <col min="1925" max="1925" width="14.83203125" style="3" bestFit="1" customWidth="1"/>
    <col min="1926" max="1926" width="13.5" style="3" bestFit="1" customWidth="1"/>
    <col min="1927" max="1927" width="11.1640625" style="3" bestFit="1" customWidth="1"/>
    <col min="1928" max="1930" width="13.5" style="3" bestFit="1" customWidth="1"/>
    <col min="1931" max="1931" width="11.1640625" style="3" bestFit="1" customWidth="1"/>
    <col min="1932" max="1932" width="13.5" style="3" bestFit="1" customWidth="1"/>
    <col min="1933" max="1933" width="14.83203125" style="3" bestFit="1" customWidth="1"/>
    <col min="1934" max="1934" width="11.1640625" style="3" bestFit="1" customWidth="1"/>
    <col min="1935" max="1935" width="13.5" style="3" bestFit="1" customWidth="1"/>
    <col min="1936" max="1938" width="14.83203125" style="3" bestFit="1" customWidth="1"/>
    <col min="1939" max="1939" width="13.5" style="3" bestFit="1" customWidth="1"/>
    <col min="1940" max="1940" width="11.1640625" style="3" bestFit="1" customWidth="1"/>
    <col min="1941" max="1943" width="13.5" style="3" bestFit="1" customWidth="1"/>
    <col min="1944" max="1944" width="11.1640625" style="3" bestFit="1" customWidth="1"/>
    <col min="1945" max="1945" width="13.5" style="3" bestFit="1" customWidth="1"/>
    <col min="1946" max="1946" width="14.83203125" style="3" bestFit="1" customWidth="1"/>
    <col min="1947" max="1947" width="11.1640625" style="3" bestFit="1" customWidth="1"/>
    <col min="1948" max="1948" width="13.5" style="3" bestFit="1" customWidth="1"/>
    <col min="1949" max="1950" width="14.83203125" style="3" bestFit="1" customWidth="1"/>
    <col min="1951" max="1951" width="13.5" style="3" bestFit="1" customWidth="1"/>
    <col min="1952" max="1958" width="11.1640625" style="3" bestFit="1" customWidth="1"/>
    <col min="1959" max="1959" width="13.5" style="3" bestFit="1" customWidth="1"/>
    <col min="1960" max="1961" width="11.1640625" style="3" bestFit="1" customWidth="1"/>
    <col min="1962" max="1962" width="13.5" style="3" bestFit="1" customWidth="1"/>
    <col min="1963" max="1963" width="11.1640625" style="3" bestFit="1" customWidth="1"/>
    <col min="1964" max="1964" width="14.83203125" style="3" bestFit="1" customWidth="1"/>
    <col min="1965" max="1966" width="11.1640625" style="3" bestFit="1" customWidth="1"/>
    <col min="1967" max="1967" width="13.5" style="3" bestFit="1" customWidth="1"/>
    <col min="1968" max="1968" width="11.1640625" style="3" bestFit="1" customWidth="1"/>
    <col min="1969" max="1969" width="13.5" style="3" bestFit="1" customWidth="1"/>
    <col min="1970" max="1970" width="11.1640625" style="3" bestFit="1" customWidth="1"/>
    <col min="1971" max="1971" width="13.5" style="3" bestFit="1" customWidth="1"/>
    <col min="1972" max="1972" width="14.83203125" style="3" bestFit="1" customWidth="1"/>
    <col min="1973" max="1974" width="11.1640625" style="3" bestFit="1" customWidth="1"/>
    <col min="1975" max="1975" width="14.83203125" style="3" bestFit="1" customWidth="1"/>
    <col min="1976" max="1976" width="11.1640625" style="3" bestFit="1" customWidth="1"/>
    <col min="1977" max="1977" width="14.83203125" style="3" bestFit="1" customWidth="1"/>
    <col min="1978" max="1984" width="11.1640625" style="3" bestFit="1" customWidth="1"/>
    <col min="1985" max="1985" width="14.83203125" style="3" bestFit="1" customWidth="1"/>
    <col min="1986" max="1987" width="11.1640625" style="3" bestFit="1" customWidth="1"/>
    <col min="1988" max="1989" width="13.5" style="3" bestFit="1" customWidth="1"/>
    <col min="1990" max="1990" width="14.33203125" style="3" bestFit="1" customWidth="1"/>
    <col min="1991" max="1997" width="11.1640625" style="3" bestFit="1" customWidth="1"/>
    <col min="1998" max="1998" width="14.33203125" style="3" bestFit="1" customWidth="1"/>
    <col min="1999" max="2000" width="11.1640625" style="3" bestFit="1" customWidth="1"/>
    <col min="2001" max="2001" width="14.33203125" style="3" bestFit="1" customWidth="1"/>
    <col min="2002" max="2002" width="9.25" style="3" bestFit="1" customWidth="1"/>
    <col min="2003" max="2003" width="14.33203125" style="3" bestFit="1" customWidth="1"/>
    <col min="2004" max="2015" width="11.1640625" style="3" bestFit="1" customWidth="1"/>
    <col min="2016" max="2016" width="16.25" style="3" bestFit="1" customWidth="1"/>
    <col min="2017" max="2017" width="14.83203125" style="3" bestFit="1" customWidth="1"/>
    <col min="2018" max="2018" width="11.1640625" style="3" bestFit="1" customWidth="1"/>
    <col min="2019" max="2019" width="14.83203125" style="3" bestFit="1" customWidth="1"/>
    <col min="2020" max="2020" width="13.5" style="3" bestFit="1" customWidth="1"/>
    <col min="2021" max="2021" width="14.83203125" style="3" bestFit="1" customWidth="1"/>
    <col min="2022" max="2022" width="11.1640625" style="3" bestFit="1" customWidth="1"/>
    <col min="2023" max="2023" width="14.83203125" style="3" bestFit="1" customWidth="1"/>
    <col min="2024" max="2024" width="16.25" style="3" bestFit="1" customWidth="1"/>
    <col min="2025" max="2025" width="11.1640625" style="3" bestFit="1" customWidth="1"/>
    <col min="2026" max="2026" width="13.5" style="3" bestFit="1" customWidth="1"/>
    <col min="2027" max="2028" width="14.83203125" style="3" bestFit="1" customWidth="1"/>
    <col min="2029" max="2029" width="13.5" style="3" bestFit="1" customWidth="1"/>
    <col min="2030" max="2036" width="11.1640625" style="3" bestFit="1" customWidth="1"/>
    <col min="2037" max="2037" width="13.5" style="3" bestFit="1" customWidth="1"/>
    <col min="2038" max="2040" width="11.1640625" style="3" bestFit="1" customWidth="1"/>
    <col min="2041" max="2042" width="13.5" style="3" bestFit="1" customWidth="1"/>
    <col min="2043" max="2048" width="11.1640625" style="3"/>
    <col min="2049" max="2050" width="11" style="3" customWidth="1"/>
    <col min="2051" max="2051" width="15.83203125" style="3" bestFit="1" customWidth="1"/>
    <col min="2052" max="2052" width="13.5" style="3" bestFit="1" customWidth="1"/>
    <col min="2053" max="2053" width="11.1640625" style="3" bestFit="1" customWidth="1"/>
    <col min="2054" max="2054" width="13.5" style="3" bestFit="1" customWidth="1"/>
    <col min="2055" max="2055" width="11.1640625" style="3" bestFit="1" customWidth="1"/>
    <col min="2056" max="2056" width="13.5" style="3" bestFit="1" customWidth="1"/>
    <col min="2057" max="2057" width="11.1640625" style="3" bestFit="1" customWidth="1"/>
    <col min="2058" max="2058" width="13.5" style="3" bestFit="1" customWidth="1"/>
    <col min="2059" max="2059" width="14.83203125" style="3" bestFit="1" customWidth="1"/>
    <col min="2060" max="2060" width="11.1640625" style="3" bestFit="1" customWidth="1"/>
    <col min="2061" max="2061" width="13.5" style="3" bestFit="1" customWidth="1"/>
    <col min="2062" max="2062" width="14.83203125" style="3" bestFit="1" customWidth="1"/>
    <col min="2063" max="2063" width="13.5" style="3" bestFit="1" customWidth="1"/>
    <col min="2064" max="2064" width="14.83203125" style="3" bestFit="1" customWidth="1"/>
    <col min="2065" max="2065" width="13.5" style="3" bestFit="1" customWidth="1"/>
    <col min="2066" max="2066" width="11.1640625" style="3" bestFit="1" customWidth="1"/>
    <col min="2067" max="2067" width="13.5" style="3" bestFit="1" customWidth="1"/>
    <col min="2068" max="2068" width="11.1640625" style="3" bestFit="1" customWidth="1"/>
    <col min="2069" max="2069" width="13.5" style="3" bestFit="1" customWidth="1"/>
    <col min="2070" max="2070" width="11.1640625" style="3" bestFit="1" customWidth="1"/>
    <col min="2071" max="2071" width="13.5" style="3" bestFit="1" customWidth="1"/>
    <col min="2072" max="2072" width="14.83203125" style="3" bestFit="1" customWidth="1"/>
    <col min="2073" max="2074" width="11.1640625" style="3" bestFit="1" customWidth="1"/>
    <col min="2075" max="2075" width="14.83203125" style="3" bestFit="1" customWidth="1"/>
    <col min="2076" max="2076" width="11.1640625" style="3" bestFit="1" customWidth="1"/>
    <col min="2077" max="2077" width="14.83203125" style="3" bestFit="1" customWidth="1"/>
    <col min="2078" max="2078" width="13.5" style="3" bestFit="1" customWidth="1"/>
    <col min="2079" max="2079" width="11.1640625" style="3" bestFit="1" customWidth="1"/>
    <col min="2080" max="2080" width="13.5" style="3" bestFit="1" customWidth="1"/>
    <col min="2081" max="2081" width="11.1640625" style="3" bestFit="1" customWidth="1"/>
    <col min="2082" max="2083" width="13.5" style="3" bestFit="1" customWidth="1"/>
    <col min="2084" max="2084" width="11.1640625" style="3" bestFit="1" customWidth="1"/>
    <col min="2085" max="2085" width="14.83203125" style="3" bestFit="1" customWidth="1"/>
    <col min="2086" max="2087" width="11.1640625" style="3" bestFit="1" customWidth="1"/>
    <col min="2088" max="2088" width="14.83203125" style="3" bestFit="1" customWidth="1"/>
    <col min="2089" max="2089" width="13.5" style="3" bestFit="1" customWidth="1"/>
    <col min="2090" max="2180" width="11.1640625" style="3" bestFit="1" customWidth="1"/>
    <col min="2181" max="2181" width="14.83203125" style="3" bestFit="1" customWidth="1"/>
    <col min="2182" max="2182" width="13.5" style="3" bestFit="1" customWidth="1"/>
    <col min="2183" max="2183" width="11.1640625" style="3" bestFit="1" customWidth="1"/>
    <col min="2184" max="2186" width="13.5" style="3" bestFit="1" customWidth="1"/>
    <col min="2187" max="2187" width="11.1640625" style="3" bestFit="1" customWidth="1"/>
    <col min="2188" max="2188" width="13.5" style="3" bestFit="1" customWidth="1"/>
    <col min="2189" max="2189" width="14.83203125" style="3" bestFit="1" customWidth="1"/>
    <col min="2190" max="2190" width="11.1640625" style="3" bestFit="1" customWidth="1"/>
    <col min="2191" max="2191" width="13.5" style="3" bestFit="1" customWidth="1"/>
    <col min="2192" max="2194" width="14.83203125" style="3" bestFit="1" customWidth="1"/>
    <col min="2195" max="2195" width="13.5" style="3" bestFit="1" customWidth="1"/>
    <col min="2196" max="2196" width="11.1640625" style="3" bestFit="1" customWidth="1"/>
    <col min="2197" max="2199" width="13.5" style="3" bestFit="1" customWidth="1"/>
    <col min="2200" max="2200" width="11.1640625" style="3" bestFit="1" customWidth="1"/>
    <col min="2201" max="2201" width="13.5" style="3" bestFit="1" customWidth="1"/>
    <col min="2202" max="2202" width="14.83203125" style="3" bestFit="1" customWidth="1"/>
    <col min="2203" max="2203" width="11.1640625" style="3" bestFit="1" customWidth="1"/>
    <col min="2204" max="2204" width="13.5" style="3" bestFit="1" customWidth="1"/>
    <col min="2205" max="2206" width="14.83203125" style="3" bestFit="1" customWidth="1"/>
    <col min="2207" max="2207" width="13.5" style="3" bestFit="1" customWidth="1"/>
    <col min="2208" max="2214" width="11.1640625" style="3" bestFit="1" customWidth="1"/>
    <col min="2215" max="2215" width="13.5" style="3" bestFit="1" customWidth="1"/>
    <col min="2216" max="2217" width="11.1640625" style="3" bestFit="1" customWidth="1"/>
    <col min="2218" max="2218" width="13.5" style="3" bestFit="1" customWidth="1"/>
    <col min="2219" max="2219" width="11.1640625" style="3" bestFit="1" customWidth="1"/>
    <col min="2220" max="2220" width="14.83203125" style="3" bestFit="1" customWidth="1"/>
    <col min="2221" max="2222" width="11.1640625" style="3" bestFit="1" customWidth="1"/>
    <col min="2223" max="2223" width="13.5" style="3" bestFit="1" customWidth="1"/>
    <col min="2224" max="2224" width="11.1640625" style="3" bestFit="1" customWidth="1"/>
    <col min="2225" max="2225" width="13.5" style="3" bestFit="1" customWidth="1"/>
    <col min="2226" max="2226" width="11.1640625" style="3" bestFit="1" customWidth="1"/>
    <col min="2227" max="2227" width="13.5" style="3" bestFit="1" customWidth="1"/>
    <col min="2228" max="2228" width="14.83203125" style="3" bestFit="1" customWidth="1"/>
    <col min="2229" max="2230" width="11.1640625" style="3" bestFit="1" customWidth="1"/>
    <col min="2231" max="2231" width="14.83203125" style="3" bestFit="1" customWidth="1"/>
    <col min="2232" max="2232" width="11.1640625" style="3" bestFit="1" customWidth="1"/>
    <col min="2233" max="2233" width="14.83203125" style="3" bestFit="1" customWidth="1"/>
    <col min="2234" max="2240" width="11.1640625" style="3" bestFit="1" customWidth="1"/>
    <col min="2241" max="2241" width="14.83203125" style="3" bestFit="1" customWidth="1"/>
    <col min="2242" max="2243" width="11.1640625" style="3" bestFit="1" customWidth="1"/>
    <col min="2244" max="2245" width="13.5" style="3" bestFit="1" customWidth="1"/>
    <col min="2246" max="2246" width="14.33203125" style="3" bestFit="1" customWidth="1"/>
    <col min="2247" max="2253" width="11.1640625" style="3" bestFit="1" customWidth="1"/>
    <col min="2254" max="2254" width="14.33203125" style="3" bestFit="1" customWidth="1"/>
    <col min="2255" max="2256" width="11.1640625" style="3" bestFit="1" customWidth="1"/>
    <col min="2257" max="2257" width="14.33203125" style="3" bestFit="1" customWidth="1"/>
    <col min="2258" max="2258" width="9.25" style="3" bestFit="1" customWidth="1"/>
    <col min="2259" max="2259" width="14.33203125" style="3" bestFit="1" customWidth="1"/>
    <col min="2260" max="2271" width="11.1640625" style="3" bestFit="1" customWidth="1"/>
    <col min="2272" max="2272" width="16.25" style="3" bestFit="1" customWidth="1"/>
    <col min="2273" max="2273" width="14.83203125" style="3" bestFit="1" customWidth="1"/>
    <col min="2274" max="2274" width="11.1640625" style="3" bestFit="1" customWidth="1"/>
    <col min="2275" max="2275" width="14.83203125" style="3" bestFit="1" customWidth="1"/>
    <col min="2276" max="2276" width="13.5" style="3" bestFit="1" customWidth="1"/>
    <col min="2277" max="2277" width="14.83203125" style="3" bestFit="1" customWidth="1"/>
    <col min="2278" max="2278" width="11.1640625" style="3" bestFit="1" customWidth="1"/>
    <col min="2279" max="2279" width="14.83203125" style="3" bestFit="1" customWidth="1"/>
    <col min="2280" max="2280" width="16.25" style="3" bestFit="1" customWidth="1"/>
    <col min="2281" max="2281" width="11.1640625" style="3" bestFit="1" customWidth="1"/>
    <col min="2282" max="2282" width="13.5" style="3" bestFit="1" customWidth="1"/>
    <col min="2283" max="2284" width="14.83203125" style="3" bestFit="1" customWidth="1"/>
    <col min="2285" max="2285" width="13.5" style="3" bestFit="1" customWidth="1"/>
    <col min="2286" max="2292" width="11.1640625" style="3" bestFit="1" customWidth="1"/>
    <col min="2293" max="2293" width="13.5" style="3" bestFit="1" customWidth="1"/>
    <col min="2294" max="2296" width="11.1640625" style="3" bestFit="1" customWidth="1"/>
    <col min="2297" max="2298" width="13.5" style="3" bestFit="1" customWidth="1"/>
    <col min="2299" max="2304" width="11.1640625" style="3"/>
    <col min="2305" max="2306" width="11" style="3" customWidth="1"/>
    <col min="2307" max="2307" width="15.83203125" style="3" bestFit="1" customWidth="1"/>
    <col min="2308" max="2308" width="13.5" style="3" bestFit="1" customWidth="1"/>
    <col min="2309" max="2309" width="11.1640625" style="3" bestFit="1" customWidth="1"/>
    <col min="2310" max="2310" width="13.5" style="3" bestFit="1" customWidth="1"/>
    <col min="2311" max="2311" width="11.1640625" style="3" bestFit="1" customWidth="1"/>
    <col min="2312" max="2312" width="13.5" style="3" bestFit="1" customWidth="1"/>
    <col min="2313" max="2313" width="11.1640625" style="3" bestFit="1" customWidth="1"/>
    <col min="2314" max="2314" width="13.5" style="3" bestFit="1" customWidth="1"/>
    <col min="2315" max="2315" width="14.83203125" style="3" bestFit="1" customWidth="1"/>
    <col min="2316" max="2316" width="11.1640625" style="3" bestFit="1" customWidth="1"/>
    <col min="2317" max="2317" width="13.5" style="3" bestFit="1" customWidth="1"/>
    <col min="2318" max="2318" width="14.83203125" style="3" bestFit="1" customWidth="1"/>
    <col min="2319" max="2319" width="13.5" style="3" bestFit="1" customWidth="1"/>
    <col min="2320" max="2320" width="14.83203125" style="3" bestFit="1" customWidth="1"/>
    <col min="2321" max="2321" width="13.5" style="3" bestFit="1" customWidth="1"/>
    <col min="2322" max="2322" width="11.1640625" style="3" bestFit="1" customWidth="1"/>
    <col min="2323" max="2323" width="13.5" style="3" bestFit="1" customWidth="1"/>
    <col min="2324" max="2324" width="11.1640625" style="3" bestFit="1" customWidth="1"/>
    <col min="2325" max="2325" width="13.5" style="3" bestFit="1" customWidth="1"/>
    <col min="2326" max="2326" width="11.1640625" style="3" bestFit="1" customWidth="1"/>
    <col min="2327" max="2327" width="13.5" style="3" bestFit="1" customWidth="1"/>
    <col min="2328" max="2328" width="14.83203125" style="3" bestFit="1" customWidth="1"/>
    <col min="2329" max="2330" width="11.1640625" style="3" bestFit="1" customWidth="1"/>
    <col min="2331" max="2331" width="14.83203125" style="3" bestFit="1" customWidth="1"/>
    <col min="2332" max="2332" width="11.1640625" style="3" bestFit="1" customWidth="1"/>
    <col min="2333" max="2333" width="14.83203125" style="3" bestFit="1" customWidth="1"/>
    <col min="2334" max="2334" width="13.5" style="3" bestFit="1" customWidth="1"/>
    <col min="2335" max="2335" width="11.1640625" style="3" bestFit="1" customWidth="1"/>
    <col min="2336" max="2336" width="13.5" style="3" bestFit="1" customWidth="1"/>
    <col min="2337" max="2337" width="11.1640625" style="3" bestFit="1" customWidth="1"/>
    <col min="2338" max="2339" width="13.5" style="3" bestFit="1" customWidth="1"/>
    <col min="2340" max="2340" width="11.1640625" style="3" bestFit="1" customWidth="1"/>
    <col min="2341" max="2341" width="14.83203125" style="3" bestFit="1" customWidth="1"/>
    <col min="2342" max="2343" width="11.1640625" style="3" bestFit="1" customWidth="1"/>
    <col min="2344" max="2344" width="14.83203125" style="3" bestFit="1" customWidth="1"/>
    <col min="2345" max="2345" width="13.5" style="3" bestFit="1" customWidth="1"/>
    <col min="2346" max="2436" width="11.1640625" style="3" bestFit="1" customWidth="1"/>
    <col min="2437" max="2437" width="14.83203125" style="3" bestFit="1" customWidth="1"/>
    <col min="2438" max="2438" width="13.5" style="3" bestFit="1" customWidth="1"/>
    <col min="2439" max="2439" width="11.1640625" style="3" bestFit="1" customWidth="1"/>
    <col min="2440" max="2442" width="13.5" style="3" bestFit="1" customWidth="1"/>
    <col min="2443" max="2443" width="11.1640625" style="3" bestFit="1" customWidth="1"/>
    <col min="2444" max="2444" width="13.5" style="3" bestFit="1" customWidth="1"/>
    <col min="2445" max="2445" width="14.83203125" style="3" bestFit="1" customWidth="1"/>
    <col min="2446" max="2446" width="11.1640625" style="3" bestFit="1" customWidth="1"/>
    <col min="2447" max="2447" width="13.5" style="3" bestFit="1" customWidth="1"/>
    <col min="2448" max="2450" width="14.83203125" style="3" bestFit="1" customWidth="1"/>
    <col min="2451" max="2451" width="13.5" style="3" bestFit="1" customWidth="1"/>
    <col min="2452" max="2452" width="11.1640625" style="3" bestFit="1" customWidth="1"/>
    <col min="2453" max="2455" width="13.5" style="3" bestFit="1" customWidth="1"/>
    <col min="2456" max="2456" width="11.1640625" style="3" bestFit="1" customWidth="1"/>
    <col min="2457" max="2457" width="13.5" style="3" bestFit="1" customWidth="1"/>
    <col min="2458" max="2458" width="14.83203125" style="3" bestFit="1" customWidth="1"/>
    <col min="2459" max="2459" width="11.1640625" style="3" bestFit="1" customWidth="1"/>
    <col min="2460" max="2460" width="13.5" style="3" bestFit="1" customWidth="1"/>
    <col min="2461" max="2462" width="14.83203125" style="3" bestFit="1" customWidth="1"/>
    <col min="2463" max="2463" width="13.5" style="3" bestFit="1" customWidth="1"/>
    <col min="2464" max="2470" width="11.1640625" style="3" bestFit="1" customWidth="1"/>
    <col min="2471" max="2471" width="13.5" style="3" bestFit="1" customWidth="1"/>
    <col min="2472" max="2473" width="11.1640625" style="3" bestFit="1" customWidth="1"/>
    <col min="2474" max="2474" width="13.5" style="3" bestFit="1" customWidth="1"/>
    <col min="2475" max="2475" width="11.1640625" style="3" bestFit="1" customWidth="1"/>
    <col min="2476" max="2476" width="14.83203125" style="3" bestFit="1" customWidth="1"/>
    <col min="2477" max="2478" width="11.1640625" style="3" bestFit="1" customWidth="1"/>
    <col min="2479" max="2479" width="13.5" style="3" bestFit="1" customWidth="1"/>
    <col min="2480" max="2480" width="11.1640625" style="3" bestFit="1" customWidth="1"/>
    <col min="2481" max="2481" width="13.5" style="3" bestFit="1" customWidth="1"/>
    <col min="2482" max="2482" width="11.1640625" style="3" bestFit="1" customWidth="1"/>
    <col min="2483" max="2483" width="13.5" style="3" bestFit="1" customWidth="1"/>
    <col min="2484" max="2484" width="14.83203125" style="3" bestFit="1" customWidth="1"/>
    <col min="2485" max="2486" width="11.1640625" style="3" bestFit="1" customWidth="1"/>
    <col min="2487" max="2487" width="14.83203125" style="3" bestFit="1" customWidth="1"/>
    <col min="2488" max="2488" width="11.1640625" style="3" bestFit="1" customWidth="1"/>
    <col min="2489" max="2489" width="14.83203125" style="3" bestFit="1" customWidth="1"/>
    <col min="2490" max="2496" width="11.1640625" style="3" bestFit="1" customWidth="1"/>
    <col min="2497" max="2497" width="14.83203125" style="3" bestFit="1" customWidth="1"/>
    <col min="2498" max="2499" width="11.1640625" style="3" bestFit="1" customWidth="1"/>
    <col min="2500" max="2501" width="13.5" style="3" bestFit="1" customWidth="1"/>
    <col min="2502" max="2502" width="14.33203125" style="3" bestFit="1" customWidth="1"/>
    <col min="2503" max="2509" width="11.1640625" style="3" bestFit="1" customWidth="1"/>
    <col min="2510" max="2510" width="14.33203125" style="3" bestFit="1" customWidth="1"/>
    <col min="2511" max="2512" width="11.1640625" style="3" bestFit="1" customWidth="1"/>
    <col min="2513" max="2513" width="14.33203125" style="3" bestFit="1" customWidth="1"/>
    <col min="2514" max="2514" width="9.25" style="3" bestFit="1" customWidth="1"/>
    <col min="2515" max="2515" width="14.33203125" style="3" bestFit="1" customWidth="1"/>
    <col min="2516" max="2527" width="11.1640625" style="3" bestFit="1" customWidth="1"/>
    <col min="2528" max="2528" width="16.25" style="3" bestFit="1" customWidth="1"/>
    <col min="2529" max="2529" width="14.83203125" style="3" bestFit="1" customWidth="1"/>
    <col min="2530" max="2530" width="11.1640625" style="3" bestFit="1" customWidth="1"/>
    <col min="2531" max="2531" width="14.83203125" style="3" bestFit="1" customWidth="1"/>
    <col min="2532" max="2532" width="13.5" style="3" bestFit="1" customWidth="1"/>
    <col min="2533" max="2533" width="14.83203125" style="3" bestFit="1" customWidth="1"/>
    <col min="2534" max="2534" width="11.1640625" style="3" bestFit="1" customWidth="1"/>
    <col min="2535" max="2535" width="14.83203125" style="3" bestFit="1" customWidth="1"/>
    <col min="2536" max="2536" width="16.25" style="3" bestFit="1" customWidth="1"/>
    <col min="2537" max="2537" width="11.1640625" style="3" bestFit="1" customWidth="1"/>
    <col min="2538" max="2538" width="13.5" style="3" bestFit="1" customWidth="1"/>
    <col min="2539" max="2540" width="14.83203125" style="3" bestFit="1" customWidth="1"/>
    <col min="2541" max="2541" width="13.5" style="3" bestFit="1" customWidth="1"/>
    <col min="2542" max="2548" width="11.1640625" style="3" bestFit="1" customWidth="1"/>
    <col min="2549" max="2549" width="13.5" style="3" bestFit="1" customWidth="1"/>
    <col min="2550" max="2552" width="11.1640625" style="3" bestFit="1" customWidth="1"/>
    <col min="2553" max="2554" width="13.5" style="3" bestFit="1" customWidth="1"/>
    <col min="2555" max="2560" width="11.1640625" style="3"/>
    <col min="2561" max="2562" width="11" style="3" customWidth="1"/>
    <col min="2563" max="2563" width="15.83203125" style="3" bestFit="1" customWidth="1"/>
    <col min="2564" max="2564" width="13.5" style="3" bestFit="1" customWidth="1"/>
    <col min="2565" max="2565" width="11.1640625" style="3" bestFit="1" customWidth="1"/>
    <col min="2566" max="2566" width="13.5" style="3" bestFit="1" customWidth="1"/>
    <col min="2567" max="2567" width="11.1640625" style="3" bestFit="1" customWidth="1"/>
    <col min="2568" max="2568" width="13.5" style="3" bestFit="1" customWidth="1"/>
    <col min="2569" max="2569" width="11.1640625" style="3" bestFit="1" customWidth="1"/>
    <col min="2570" max="2570" width="13.5" style="3" bestFit="1" customWidth="1"/>
    <col min="2571" max="2571" width="14.83203125" style="3" bestFit="1" customWidth="1"/>
    <col min="2572" max="2572" width="11.1640625" style="3" bestFit="1" customWidth="1"/>
    <col min="2573" max="2573" width="13.5" style="3" bestFit="1" customWidth="1"/>
    <col min="2574" max="2574" width="14.83203125" style="3" bestFit="1" customWidth="1"/>
    <col min="2575" max="2575" width="13.5" style="3" bestFit="1" customWidth="1"/>
    <col min="2576" max="2576" width="14.83203125" style="3" bestFit="1" customWidth="1"/>
    <col min="2577" max="2577" width="13.5" style="3" bestFit="1" customWidth="1"/>
    <col min="2578" max="2578" width="11.1640625" style="3" bestFit="1" customWidth="1"/>
    <col min="2579" max="2579" width="13.5" style="3" bestFit="1" customWidth="1"/>
    <col min="2580" max="2580" width="11.1640625" style="3" bestFit="1" customWidth="1"/>
    <col min="2581" max="2581" width="13.5" style="3" bestFit="1" customWidth="1"/>
    <col min="2582" max="2582" width="11.1640625" style="3" bestFit="1" customWidth="1"/>
    <col min="2583" max="2583" width="13.5" style="3" bestFit="1" customWidth="1"/>
    <col min="2584" max="2584" width="14.83203125" style="3" bestFit="1" customWidth="1"/>
    <col min="2585" max="2586" width="11.1640625" style="3" bestFit="1" customWidth="1"/>
    <col min="2587" max="2587" width="14.83203125" style="3" bestFit="1" customWidth="1"/>
    <col min="2588" max="2588" width="11.1640625" style="3" bestFit="1" customWidth="1"/>
    <col min="2589" max="2589" width="14.83203125" style="3" bestFit="1" customWidth="1"/>
    <col min="2590" max="2590" width="13.5" style="3" bestFit="1" customWidth="1"/>
    <col min="2591" max="2591" width="11.1640625" style="3" bestFit="1" customWidth="1"/>
    <col min="2592" max="2592" width="13.5" style="3" bestFit="1" customWidth="1"/>
    <col min="2593" max="2593" width="11.1640625" style="3" bestFit="1" customWidth="1"/>
    <col min="2594" max="2595" width="13.5" style="3" bestFit="1" customWidth="1"/>
    <col min="2596" max="2596" width="11.1640625" style="3" bestFit="1" customWidth="1"/>
    <col min="2597" max="2597" width="14.83203125" style="3" bestFit="1" customWidth="1"/>
    <col min="2598" max="2599" width="11.1640625" style="3" bestFit="1" customWidth="1"/>
    <col min="2600" max="2600" width="14.83203125" style="3" bestFit="1" customWidth="1"/>
    <col min="2601" max="2601" width="13.5" style="3" bestFit="1" customWidth="1"/>
    <col min="2602" max="2692" width="11.1640625" style="3" bestFit="1" customWidth="1"/>
    <col min="2693" max="2693" width="14.83203125" style="3" bestFit="1" customWidth="1"/>
    <col min="2694" max="2694" width="13.5" style="3" bestFit="1" customWidth="1"/>
    <col min="2695" max="2695" width="11.1640625" style="3" bestFit="1" customWidth="1"/>
    <col min="2696" max="2698" width="13.5" style="3" bestFit="1" customWidth="1"/>
    <col min="2699" max="2699" width="11.1640625" style="3" bestFit="1" customWidth="1"/>
    <col min="2700" max="2700" width="13.5" style="3" bestFit="1" customWidth="1"/>
    <col min="2701" max="2701" width="14.83203125" style="3" bestFit="1" customWidth="1"/>
    <col min="2702" max="2702" width="11.1640625" style="3" bestFit="1" customWidth="1"/>
    <col min="2703" max="2703" width="13.5" style="3" bestFit="1" customWidth="1"/>
    <col min="2704" max="2706" width="14.83203125" style="3" bestFit="1" customWidth="1"/>
    <col min="2707" max="2707" width="13.5" style="3" bestFit="1" customWidth="1"/>
    <col min="2708" max="2708" width="11.1640625" style="3" bestFit="1" customWidth="1"/>
    <col min="2709" max="2711" width="13.5" style="3" bestFit="1" customWidth="1"/>
    <col min="2712" max="2712" width="11.1640625" style="3" bestFit="1" customWidth="1"/>
    <col min="2713" max="2713" width="13.5" style="3" bestFit="1" customWidth="1"/>
    <col min="2714" max="2714" width="14.83203125" style="3" bestFit="1" customWidth="1"/>
    <col min="2715" max="2715" width="11.1640625" style="3" bestFit="1" customWidth="1"/>
    <col min="2716" max="2716" width="13.5" style="3" bestFit="1" customWidth="1"/>
    <col min="2717" max="2718" width="14.83203125" style="3" bestFit="1" customWidth="1"/>
    <col min="2719" max="2719" width="13.5" style="3" bestFit="1" customWidth="1"/>
    <col min="2720" max="2726" width="11.1640625" style="3" bestFit="1" customWidth="1"/>
    <col min="2727" max="2727" width="13.5" style="3" bestFit="1" customWidth="1"/>
    <col min="2728" max="2729" width="11.1640625" style="3" bestFit="1" customWidth="1"/>
    <col min="2730" max="2730" width="13.5" style="3" bestFit="1" customWidth="1"/>
    <col min="2731" max="2731" width="11.1640625" style="3" bestFit="1" customWidth="1"/>
    <col min="2732" max="2732" width="14.83203125" style="3" bestFit="1" customWidth="1"/>
    <col min="2733" max="2734" width="11.1640625" style="3" bestFit="1" customWidth="1"/>
    <col min="2735" max="2735" width="13.5" style="3" bestFit="1" customWidth="1"/>
    <col min="2736" max="2736" width="11.1640625" style="3" bestFit="1" customWidth="1"/>
    <col min="2737" max="2737" width="13.5" style="3" bestFit="1" customWidth="1"/>
    <col min="2738" max="2738" width="11.1640625" style="3" bestFit="1" customWidth="1"/>
    <col min="2739" max="2739" width="13.5" style="3" bestFit="1" customWidth="1"/>
    <col min="2740" max="2740" width="14.83203125" style="3" bestFit="1" customWidth="1"/>
    <col min="2741" max="2742" width="11.1640625" style="3" bestFit="1" customWidth="1"/>
    <col min="2743" max="2743" width="14.83203125" style="3" bestFit="1" customWidth="1"/>
    <col min="2744" max="2744" width="11.1640625" style="3" bestFit="1" customWidth="1"/>
    <col min="2745" max="2745" width="14.83203125" style="3" bestFit="1" customWidth="1"/>
    <col min="2746" max="2752" width="11.1640625" style="3" bestFit="1" customWidth="1"/>
    <col min="2753" max="2753" width="14.83203125" style="3" bestFit="1" customWidth="1"/>
    <col min="2754" max="2755" width="11.1640625" style="3" bestFit="1" customWidth="1"/>
    <col min="2756" max="2757" width="13.5" style="3" bestFit="1" customWidth="1"/>
    <col min="2758" max="2758" width="14.33203125" style="3" bestFit="1" customWidth="1"/>
    <col min="2759" max="2765" width="11.1640625" style="3" bestFit="1" customWidth="1"/>
    <col min="2766" max="2766" width="14.33203125" style="3" bestFit="1" customWidth="1"/>
    <col min="2767" max="2768" width="11.1640625" style="3" bestFit="1" customWidth="1"/>
    <col min="2769" max="2769" width="14.33203125" style="3" bestFit="1" customWidth="1"/>
    <col min="2770" max="2770" width="9.25" style="3" bestFit="1" customWidth="1"/>
    <col min="2771" max="2771" width="14.33203125" style="3" bestFit="1" customWidth="1"/>
    <col min="2772" max="2783" width="11.1640625" style="3" bestFit="1" customWidth="1"/>
    <col min="2784" max="2784" width="16.25" style="3" bestFit="1" customWidth="1"/>
    <col min="2785" max="2785" width="14.83203125" style="3" bestFit="1" customWidth="1"/>
    <col min="2786" max="2786" width="11.1640625" style="3" bestFit="1" customWidth="1"/>
    <col min="2787" max="2787" width="14.83203125" style="3" bestFit="1" customWidth="1"/>
    <col min="2788" max="2788" width="13.5" style="3" bestFit="1" customWidth="1"/>
    <col min="2789" max="2789" width="14.83203125" style="3" bestFit="1" customWidth="1"/>
    <col min="2790" max="2790" width="11.1640625" style="3" bestFit="1" customWidth="1"/>
    <col min="2791" max="2791" width="14.83203125" style="3" bestFit="1" customWidth="1"/>
    <col min="2792" max="2792" width="16.25" style="3" bestFit="1" customWidth="1"/>
    <col min="2793" max="2793" width="11.1640625" style="3" bestFit="1" customWidth="1"/>
    <col min="2794" max="2794" width="13.5" style="3" bestFit="1" customWidth="1"/>
    <col min="2795" max="2796" width="14.83203125" style="3" bestFit="1" customWidth="1"/>
    <col min="2797" max="2797" width="13.5" style="3" bestFit="1" customWidth="1"/>
    <col min="2798" max="2804" width="11.1640625" style="3" bestFit="1" customWidth="1"/>
    <col min="2805" max="2805" width="13.5" style="3" bestFit="1" customWidth="1"/>
    <col min="2806" max="2808" width="11.1640625" style="3" bestFit="1" customWidth="1"/>
    <col min="2809" max="2810" width="13.5" style="3" bestFit="1" customWidth="1"/>
    <col min="2811" max="2816" width="11.1640625" style="3"/>
    <col min="2817" max="2818" width="11" style="3" customWidth="1"/>
    <col min="2819" max="2819" width="15.83203125" style="3" bestFit="1" customWidth="1"/>
    <col min="2820" max="2820" width="13.5" style="3" bestFit="1" customWidth="1"/>
    <col min="2821" max="2821" width="11.1640625" style="3" bestFit="1" customWidth="1"/>
    <col min="2822" max="2822" width="13.5" style="3" bestFit="1" customWidth="1"/>
    <col min="2823" max="2823" width="11.1640625" style="3" bestFit="1" customWidth="1"/>
    <col min="2824" max="2824" width="13.5" style="3" bestFit="1" customWidth="1"/>
    <col min="2825" max="2825" width="11.1640625" style="3" bestFit="1" customWidth="1"/>
    <col min="2826" max="2826" width="13.5" style="3" bestFit="1" customWidth="1"/>
    <col min="2827" max="2827" width="14.83203125" style="3" bestFit="1" customWidth="1"/>
    <col min="2828" max="2828" width="11.1640625" style="3" bestFit="1" customWidth="1"/>
    <col min="2829" max="2829" width="13.5" style="3" bestFit="1" customWidth="1"/>
    <col min="2830" max="2830" width="14.83203125" style="3" bestFit="1" customWidth="1"/>
    <col min="2831" max="2831" width="13.5" style="3" bestFit="1" customWidth="1"/>
    <col min="2832" max="2832" width="14.83203125" style="3" bestFit="1" customWidth="1"/>
    <col min="2833" max="2833" width="13.5" style="3" bestFit="1" customWidth="1"/>
    <col min="2834" max="2834" width="11.1640625" style="3" bestFit="1" customWidth="1"/>
    <col min="2835" max="2835" width="13.5" style="3" bestFit="1" customWidth="1"/>
    <col min="2836" max="2836" width="11.1640625" style="3" bestFit="1" customWidth="1"/>
    <col min="2837" max="2837" width="13.5" style="3" bestFit="1" customWidth="1"/>
    <col min="2838" max="2838" width="11.1640625" style="3" bestFit="1" customWidth="1"/>
    <col min="2839" max="2839" width="13.5" style="3" bestFit="1" customWidth="1"/>
    <col min="2840" max="2840" width="14.83203125" style="3" bestFit="1" customWidth="1"/>
    <col min="2841" max="2842" width="11.1640625" style="3" bestFit="1" customWidth="1"/>
    <col min="2843" max="2843" width="14.83203125" style="3" bestFit="1" customWidth="1"/>
    <col min="2844" max="2844" width="11.1640625" style="3" bestFit="1" customWidth="1"/>
    <col min="2845" max="2845" width="14.83203125" style="3" bestFit="1" customWidth="1"/>
    <col min="2846" max="2846" width="13.5" style="3" bestFit="1" customWidth="1"/>
    <col min="2847" max="2847" width="11.1640625" style="3" bestFit="1" customWidth="1"/>
    <col min="2848" max="2848" width="13.5" style="3" bestFit="1" customWidth="1"/>
    <col min="2849" max="2849" width="11.1640625" style="3" bestFit="1" customWidth="1"/>
    <col min="2850" max="2851" width="13.5" style="3" bestFit="1" customWidth="1"/>
    <col min="2852" max="2852" width="11.1640625" style="3" bestFit="1" customWidth="1"/>
    <col min="2853" max="2853" width="14.83203125" style="3" bestFit="1" customWidth="1"/>
    <col min="2854" max="2855" width="11.1640625" style="3" bestFit="1" customWidth="1"/>
    <col min="2856" max="2856" width="14.83203125" style="3" bestFit="1" customWidth="1"/>
    <col min="2857" max="2857" width="13.5" style="3" bestFit="1" customWidth="1"/>
    <col min="2858" max="2948" width="11.1640625" style="3" bestFit="1" customWidth="1"/>
    <col min="2949" max="2949" width="14.83203125" style="3" bestFit="1" customWidth="1"/>
    <col min="2950" max="2950" width="13.5" style="3" bestFit="1" customWidth="1"/>
    <col min="2951" max="2951" width="11.1640625" style="3" bestFit="1" customWidth="1"/>
    <col min="2952" max="2954" width="13.5" style="3" bestFit="1" customWidth="1"/>
    <col min="2955" max="2955" width="11.1640625" style="3" bestFit="1" customWidth="1"/>
    <col min="2956" max="2956" width="13.5" style="3" bestFit="1" customWidth="1"/>
    <col min="2957" max="2957" width="14.83203125" style="3" bestFit="1" customWidth="1"/>
    <col min="2958" max="2958" width="11.1640625" style="3" bestFit="1" customWidth="1"/>
    <col min="2959" max="2959" width="13.5" style="3" bestFit="1" customWidth="1"/>
    <col min="2960" max="2962" width="14.83203125" style="3" bestFit="1" customWidth="1"/>
    <col min="2963" max="2963" width="13.5" style="3" bestFit="1" customWidth="1"/>
    <col min="2964" max="2964" width="11.1640625" style="3" bestFit="1" customWidth="1"/>
    <col min="2965" max="2967" width="13.5" style="3" bestFit="1" customWidth="1"/>
    <col min="2968" max="2968" width="11.1640625" style="3" bestFit="1" customWidth="1"/>
    <col min="2969" max="2969" width="13.5" style="3" bestFit="1" customWidth="1"/>
    <col min="2970" max="2970" width="14.83203125" style="3" bestFit="1" customWidth="1"/>
    <col min="2971" max="2971" width="11.1640625" style="3" bestFit="1" customWidth="1"/>
    <col min="2972" max="2972" width="13.5" style="3" bestFit="1" customWidth="1"/>
    <col min="2973" max="2974" width="14.83203125" style="3" bestFit="1" customWidth="1"/>
    <col min="2975" max="2975" width="13.5" style="3" bestFit="1" customWidth="1"/>
    <col min="2976" max="2982" width="11.1640625" style="3" bestFit="1" customWidth="1"/>
    <col min="2983" max="2983" width="13.5" style="3" bestFit="1" customWidth="1"/>
    <col min="2984" max="2985" width="11.1640625" style="3" bestFit="1" customWidth="1"/>
    <col min="2986" max="2986" width="13.5" style="3" bestFit="1" customWidth="1"/>
    <col min="2987" max="2987" width="11.1640625" style="3" bestFit="1" customWidth="1"/>
    <col min="2988" max="2988" width="14.83203125" style="3" bestFit="1" customWidth="1"/>
    <col min="2989" max="2990" width="11.1640625" style="3" bestFit="1" customWidth="1"/>
    <col min="2991" max="2991" width="13.5" style="3" bestFit="1" customWidth="1"/>
    <col min="2992" max="2992" width="11.1640625" style="3" bestFit="1" customWidth="1"/>
    <col min="2993" max="2993" width="13.5" style="3" bestFit="1" customWidth="1"/>
    <col min="2994" max="2994" width="11.1640625" style="3" bestFit="1" customWidth="1"/>
    <col min="2995" max="2995" width="13.5" style="3" bestFit="1" customWidth="1"/>
    <col min="2996" max="2996" width="14.83203125" style="3" bestFit="1" customWidth="1"/>
    <col min="2997" max="2998" width="11.1640625" style="3" bestFit="1" customWidth="1"/>
    <col min="2999" max="2999" width="14.83203125" style="3" bestFit="1" customWidth="1"/>
    <col min="3000" max="3000" width="11.1640625" style="3" bestFit="1" customWidth="1"/>
    <col min="3001" max="3001" width="14.83203125" style="3" bestFit="1" customWidth="1"/>
    <col min="3002" max="3008" width="11.1640625" style="3" bestFit="1" customWidth="1"/>
    <col min="3009" max="3009" width="14.83203125" style="3" bestFit="1" customWidth="1"/>
    <col min="3010" max="3011" width="11.1640625" style="3" bestFit="1" customWidth="1"/>
    <col min="3012" max="3013" width="13.5" style="3" bestFit="1" customWidth="1"/>
    <col min="3014" max="3014" width="14.33203125" style="3" bestFit="1" customWidth="1"/>
    <col min="3015" max="3021" width="11.1640625" style="3" bestFit="1" customWidth="1"/>
    <col min="3022" max="3022" width="14.33203125" style="3" bestFit="1" customWidth="1"/>
    <col min="3023" max="3024" width="11.1640625" style="3" bestFit="1" customWidth="1"/>
    <col min="3025" max="3025" width="14.33203125" style="3" bestFit="1" customWidth="1"/>
    <col min="3026" max="3026" width="9.25" style="3" bestFit="1" customWidth="1"/>
    <col min="3027" max="3027" width="14.33203125" style="3" bestFit="1" customWidth="1"/>
    <col min="3028" max="3039" width="11.1640625" style="3" bestFit="1" customWidth="1"/>
    <col min="3040" max="3040" width="16.25" style="3" bestFit="1" customWidth="1"/>
    <col min="3041" max="3041" width="14.83203125" style="3" bestFit="1" customWidth="1"/>
    <col min="3042" max="3042" width="11.1640625" style="3" bestFit="1" customWidth="1"/>
    <col min="3043" max="3043" width="14.83203125" style="3" bestFit="1" customWidth="1"/>
    <col min="3044" max="3044" width="13.5" style="3" bestFit="1" customWidth="1"/>
    <col min="3045" max="3045" width="14.83203125" style="3" bestFit="1" customWidth="1"/>
    <col min="3046" max="3046" width="11.1640625" style="3" bestFit="1" customWidth="1"/>
    <col min="3047" max="3047" width="14.83203125" style="3" bestFit="1" customWidth="1"/>
    <col min="3048" max="3048" width="16.25" style="3" bestFit="1" customWidth="1"/>
    <col min="3049" max="3049" width="11.1640625" style="3" bestFit="1" customWidth="1"/>
    <col min="3050" max="3050" width="13.5" style="3" bestFit="1" customWidth="1"/>
    <col min="3051" max="3052" width="14.83203125" style="3" bestFit="1" customWidth="1"/>
    <col min="3053" max="3053" width="13.5" style="3" bestFit="1" customWidth="1"/>
    <col min="3054" max="3060" width="11.1640625" style="3" bestFit="1" customWidth="1"/>
    <col min="3061" max="3061" width="13.5" style="3" bestFit="1" customWidth="1"/>
    <col min="3062" max="3064" width="11.1640625" style="3" bestFit="1" customWidth="1"/>
    <col min="3065" max="3066" width="13.5" style="3" bestFit="1" customWidth="1"/>
    <col min="3067" max="3072" width="11.1640625" style="3"/>
    <col min="3073" max="3074" width="11" style="3" customWidth="1"/>
    <col min="3075" max="3075" width="15.83203125" style="3" bestFit="1" customWidth="1"/>
    <col min="3076" max="3076" width="13.5" style="3" bestFit="1" customWidth="1"/>
    <col min="3077" max="3077" width="11.1640625" style="3" bestFit="1" customWidth="1"/>
    <col min="3078" max="3078" width="13.5" style="3" bestFit="1" customWidth="1"/>
    <col min="3079" max="3079" width="11.1640625" style="3" bestFit="1" customWidth="1"/>
    <col min="3080" max="3080" width="13.5" style="3" bestFit="1" customWidth="1"/>
    <col min="3081" max="3081" width="11.1640625" style="3" bestFit="1" customWidth="1"/>
    <col min="3082" max="3082" width="13.5" style="3" bestFit="1" customWidth="1"/>
    <col min="3083" max="3083" width="14.83203125" style="3" bestFit="1" customWidth="1"/>
    <col min="3084" max="3084" width="11.1640625" style="3" bestFit="1" customWidth="1"/>
    <col min="3085" max="3085" width="13.5" style="3" bestFit="1" customWidth="1"/>
    <col min="3086" max="3086" width="14.83203125" style="3" bestFit="1" customWidth="1"/>
    <col min="3087" max="3087" width="13.5" style="3" bestFit="1" customWidth="1"/>
    <col min="3088" max="3088" width="14.83203125" style="3" bestFit="1" customWidth="1"/>
    <col min="3089" max="3089" width="13.5" style="3" bestFit="1" customWidth="1"/>
    <col min="3090" max="3090" width="11.1640625" style="3" bestFit="1" customWidth="1"/>
    <col min="3091" max="3091" width="13.5" style="3" bestFit="1" customWidth="1"/>
    <col min="3092" max="3092" width="11.1640625" style="3" bestFit="1" customWidth="1"/>
    <col min="3093" max="3093" width="13.5" style="3" bestFit="1" customWidth="1"/>
    <col min="3094" max="3094" width="11.1640625" style="3" bestFit="1" customWidth="1"/>
    <col min="3095" max="3095" width="13.5" style="3" bestFit="1" customWidth="1"/>
    <col min="3096" max="3096" width="14.83203125" style="3" bestFit="1" customWidth="1"/>
    <col min="3097" max="3098" width="11.1640625" style="3" bestFit="1" customWidth="1"/>
    <col min="3099" max="3099" width="14.83203125" style="3" bestFit="1" customWidth="1"/>
    <col min="3100" max="3100" width="11.1640625" style="3" bestFit="1" customWidth="1"/>
    <col min="3101" max="3101" width="14.83203125" style="3" bestFit="1" customWidth="1"/>
    <col min="3102" max="3102" width="13.5" style="3" bestFit="1" customWidth="1"/>
    <col min="3103" max="3103" width="11.1640625" style="3" bestFit="1" customWidth="1"/>
    <col min="3104" max="3104" width="13.5" style="3" bestFit="1" customWidth="1"/>
    <col min="3105" max="3105" width="11.1640625" style="3" bestFit="1" customWidth="1"/>
    <col min="3106" max="3107" width="13.5" style="3" bestFit="1" customWidth="1"/>
    <col min="3108" max="3108" width="11.1640625" style="3" bestFit="1" customWidth="1"/>
    <col min="3109" max="3109" width="14.83203125" style="3" bestFit="1" customWidth="1"/>
    <col min="3110" max="3111" width="11.1640625" style="3" bestFit="1" customWidth="1"/>
    <col min="3112" max="3112" width="14.83203125" style="3" bestFit="1" customWidth="1"/>
    <col min="3113" max="3113" width="13.5" style="3" bestFit="1" customWidth="1"/>
    <col min="3114" max="3204" width="11.1640625" style="3" bestFit="1" customWidth="1"/>
    <col min="3205" max="3205" width="14.83203125" style="3" bestFit="1" customWidth="1"/>
    <col min="3206" max="3206" width="13.5" style="3" bestFit="1" customWidth="1"/>
    <col min="3207" max="3207" width="11.1640625" style="3" bestFit="1" customWidth="1"/>
    <col min="3208" max="3210" width="13.5" style="3" bestFit="1" customWidth="1"/>
    <col min="3211" max="3211" width="11.1640625" style="3" bestFit="1" customWidth="1"/>
    <col min="3212" max="3212" width="13.5" style="3" bestFit="1" customWidth="1"/>
    <col min="3213" max="3213" width="14.83203125" style="3" bestFit="1" customWidth="1"/>
    <col min="3214" max="3214" width="11.1640625" style="3" bestFit="1" customWidth="1"/>
    <col min="3215" max="3215" width="13.5" style="3" bestFit="1" customWidth="1"/>
    <col min="3216" max="3218" width="14.83203125" style="3" bestFit="1" customWidth="1"/>
    <col min="3219" max="3219" width="13.5" style="3" bestFit="1" customWidth="1"/>
    <col min="3220" max="3220" width="11.1640625" style="3" bestFit="1" customWidth="1"/>
    <col min="3221" max="3223" width="13.5" style="3" bestFit="1" customWidth="1"/>
    <col min="3224" max="3224" width="11.1640625" style="3" bestFit="1" customWidth="1"/>
    <col min="3225" max="3225" width="13.5" style="3" bestFit="1" customWidth="1"/>
    <col min="3226" max="3226" width="14.83203125" style="3" bestFit="1" customWidth="1"/>
    <col min="3227" max="3227" width="11.1640625" style="3" bestFit="1" customWidth="1"/>
    <col min="3228" max="3228" width="13.5" style="3" bestFit="1" customWidth="1"/>
    <col min="3229" max="3230" width="14.83203125" style="3" bestFit="1" customWidth="1"/>
    <col min="3231" max="3231" width="13.5" style="3" bestFit="1" customWidth="1"/>
    <col min="3232" max="3238" width="11.1640625" style="3" bestFit="1" customWidth="1"/>
    <col min="3239" max="3239" width="13.5" style="3" bestFit="1" customWidth="1"/>
    <col min="3240" max="3241" width="11.1640625" style="3" bestFit="1" customWidth="1"/>
    <col min="3242" max="3242" width="13.5" style="3" bestFit="1" customWidth="1"/>
    <col min="3243" max="3243" width="11.1640625" style="3" bestFit="1" customWidth="1"/>
    <col min="3244" max="3244" width="14.83203125" style="3" bestFit="1" customWidth="1"/>
    <col min="3245" max="3246" width="11.1640625" style="3" bestFit="1" customWidth="1"/>
    <col min="3247" max="3247" width="13.5" style="3" bestFit="1" customWidth="1"/>
    <col min="3248" max="3248" width="11.1640625" style="3" bestFit="1" customWidth="1"/>
    <col min="3249" max="3249" width="13.5" style="3" bestFit="1" customWidth="1"/>
    <col min="3250" max="3250" width="11.1640625" style="3" bestFit="1" customWidth="1"/>
    <col min="3251" max="3251" width="13.5" style="3" bestFit="1" customWidth="1"/>
    <col min="3252" max="3252" width="14.83203125" style="3" bestFit="1" customWidth="1"/>
    <col min="3253" max="3254" width="11.1640625" style="3" bestFit="1" customWidth="1"/>
    <col min="3255" max="3255" width="14.83203125" style="3" bestFit="1" customWidth="1"/>
    <col min="3256" max="3256" width="11.1640625" style="3" bestFit="1" customWidth="1"/>
    <col min="3257" max="3257" width="14.83203125" style="3" bestFit="1" customWidth="1"/>
    <col min="3258" max="3264" width="11.1640625" style="3" bestFit="1" customWidth="1"/>
    <col min="3265" max="3265" width="14.83203125" style="3" bestFit="1" customWidth="1"/>
    <col min="3266" max="3267" width="11.1640625" style="3" bestFit="1" customWidth="1"/>
    <col min="3268" max="3269" width="13.5" style="3" bestFit="1" customWidth="1"/>
    <col min="3270" max="3270" width="14.33203125" style="3" bestFit="1" customWidth="1"/>
    <col min="3271" max="3277" width="11.1640625" style="3" bestFit="1" customWidth="1"/>
    <col min="3278" max="3278" width="14.33203125" style="3" bestFit="1" customWidth="1"/>
    <col min="3279" max="3280" width="11.1640625" style="3" bestFit="1" customWidth="1"/>
    <col min="3281" max="3281" width="14.33203125" style="3" bestFit="1" customWidth="1"/>
    <col min="3282" max="3282" width="9.25" style="3" bestFit="1" customWidth="1"/>
    <col min="3283" max="3283" width="14.33203125" style="3" bestFit="1" customWidth="1"/>
    <col min="3284" max="3295" width="11.1640625" style="3" bestFit="1" customWidth="1"/>
    <col min="3296" max="3296" width="16.25" style="3" bestFit="1" customWidth="1"/>
    <col min="3297" max="3297" width="14.83203125" style="3" bestFit="1" customWidth="1"/>
    <col min="3298" max="3298" width="11.1640625" style="3" bestFit="1" customWidth="1"/>
    <col min="3299" max="3299" width="14.83203125" style="3" bestFit="1" customWidth="1"/>
    <col min="3300" max="3300" width="13.5" style="3" bestFit="1" customWidth="1"/>
    <col min="3301" max="3301" width="14.83203125" style="3" bestFit="1" customWidth="1"/>
    <col min="3302" max="3302" width="11.1640625" style="3" bestFit="1" customWidth="1"/>
    <col min="3303" max="3303" width="14.83203125" style="3" bestFit="1" customWidth="1"/>
    <col min="3304" max="3304" width="16.25" style="3" bestFit="1" customWidth="1"/>
    <col min="3305" max="3305" width="11.1640625" style="3" bestFit="1" customWidth="1"/>
    <col min="3306" max="3306" width="13.5" style="3" bestFit="1" customWidth="1"/>
    <col min="3307" max="3308" width="14.83203125" style="3" bestFit="1" customWidth="1"/>
    <col min="3309" max="3309" width="13.5" style="3" bestFit="1" customWidth="1"/>
    <col min="3310" max="3316" width="11.1640625" style="3" bestFit="1" customWidth="1"/>
    <col min="3317" max="3317" width="13.5" style="3" bestFit="1" customWidth="1"/>
    <col min="3318" max="3320" width="11.1640625" style="3" bestFit="1" customWidth="1"/>
    <col min="3321" max="3322" width="13.5" style="3" bestFit="1" customWidth="1"/>
    <col min="3323" max="3328" width="11.1640625" style="3"/>
    <col min="3329" max="3330" width="11" style="3" customWidth="1"/>
    <col min="3331" max="3331" width="15.83203125" style="3" bestFit="1" customWidth="1"/>
    <col min="3332" max="3332" width="13.5" style="3" bestFit="1" customWidth="1"/>
    <col min="3333" max="3333" width="11.1640625" style="3" bestFit="1" customWidth="1"/>
    <col min="3334" max="3334" width="13.5" style="3" bestFit="1" customWidth="1"/>
    <col min="3335" max="3335" width="11.1640625" style="3" bestFit="1" customWidth="1"/>
    <col min="3336" max="3336" width="13.5" style="3" bestFit="1" customWidth="1"/>
    <col min="3337" max="3337" width="11.1640625" style="3" bestFit="1" customWidth="1"/>
    <col min="3338" max="3338" width="13.5" style="3" bestFit="1" customWidth="1"/>
    <col min="3339" max="3339" width="14.83203125" style="3" bestFit="1" customWidth="1"/>
    <col min="3340" max="3340" width="11.1640625" style="3" bestFit="1" customWidth="1"/>
    <col min="3341" max="3341" width="13.5" style="3" bestFit="1" customWidth="1"/>
    <col min="3342" max="3342" width="14.83203125" style="3" bestFit="1" customWidth="1"/>
    <col min="3343" max="3343" width="13.5" style="3" bestFit="1" customWidth="1"/>
    <col min="3344" max="3344" width="14.83203125" style="3" bestFit="1" customWidth="1"/>
    <col min="3345" max="3345" width="13.5" style="3" bestFit="1" customWidth="1"/>
    <col min="3346" max="3346" width="11.1640625" style="3" bestFit="1" customWidth="1"/>
    <col min="3347" max="3347" width="13.5" style="3" bestFit="1" customWidth="1"/>
    <col min="3348" max="3348" width="11.1640625" style="3" bestFit="1" customWidth="1"/>
    <col min="3349" max="3349" width="13.5" style="3" bestFit="1" customWidth="1"/>
    <col min="3350" max="3350" width="11.1640625" style="3" bestFit="1" customWidth="1"/>
    <col min="3351" max="3351" width="13.5" style="3" bestFit="1" customWidth="1"/>
    <col min="3352" max="3352" width="14.83203125" style="3" bestFit="1" customWidth="1"/>
    <col min="3353" max="3354" width="11.1640625" style="3" bestFit="1" customWidth="1"/>
    <col min="3355" max="3355" width="14.83203125" style="3" bestFit="1" customWidth="1"/>
    <col min="3356" max="3356" width="11.1640625" style="3" bestFit="1" customWidth="1"/>
    <col min="3357" max="3357" width="14.83203125" style="3" bestFit="1" customWidth="1"/>
    <col min="3358" max="3358" width="13.5" style="3" bestFit="1" customWidth="1"/>
    <col min="3359" max="3359" width="11.1640625" style="3" bestFit="1" customWidth="1"/>
    <col min="3360" max="3360" width="13.5" style="3" bestFit="1" customWidth="1"/>
    <col min="3361" max="3361" width="11.1640625" style="3" bestFit="1" customWidth="1"/>
    <col min="3362" max="3363" width="13.5" style="3" bestFit="1" customWidth="1"/>
    <col min="3364" max="3364" width="11.1640625" style="3" bestFit="1" customWidth="1"/>
    <col min="3365" max="3365" width="14.83203125" style="3" bestFit="1" customWidth="1"/>
    <col min="3366" max="3367" width="11.1640625" style="3" bestFit="1" customWidth="1"/>
    <col min="3368" max="3368" width="14.83203125" style="3" bestFit="1" customWidth="1"/>
    <col min="3369" max="3369" width="13.5" style="3" bestFit="1" customWidth="1"/>
    <col min="3370" max="3460" width="11.1640625" style="3" bestFit="1" customWidth="1"/>
    <col min="3461" max="3461" width="14.83203125" style="3" bestFit="1" customWidth="1"/>
    <col min="3462" max="3462" width="13.5" style="3" bestFit="1" customWidth="1"/>
    <col min="3463" max="3463" width="11.1640625" style="3" bestFit="1" customWidth="1"/>
    <col min="3464" max="3466" width="13.5" style="3" bestFit="1" customWidth="1"/>
    <col min="3467" max="3467" width="11.1640625" style="3" bestFit="1" customWidth="1"/>
    <col min="3468" max="3468" width="13.5" style="3" bestFit="1" customWidth="1"/>
    <col min="3469" max="3469" width="14.83203125" style="3" bestFit="1" customWidth="1"/>
    <col min="3470" max="3470" width="11.1640625" style="3" bestFit="1" customWidth="1"/>
    <col min="3471" max="3471" width="13.5" style="3" bestFit="1" customWidth="1"/>
    <col min="3472" max="3474" width="14.83203125" style="3" bestFit="1" customWidth="1"/>
    <col min="3475" max="3475" width="13.5" style="3" bestFit="1" customWidth="1"/>
    <col min="3476" max="3476" width="11.1640625" style="3" bestFit="1" customWidth="1"/>
    <col min="3477" max="3479" width="13.5" style="3" bestFit="1" customWidth="1"/>
    <col min="3480" max="3480" width="11.1640625" style="3" bestFit="1" customWidth="1"/>
    <col min="3481" max="3481" width="13.5" style="3" bestFit="1" customWidth="1"/>
    <col min="3482" max="3482" width="14.83203125" style="3" bestFit="1" customWidth="1"/>
    <col min="3483" max="3483" width="11.1640625" style="3" bestFit="1" customWidth="1"/>
    <col min="3484" max="3484" width="13.5" style="3" bestFit="1" customWidth="1"/>
    <col min="3485" max="3486" width="14.83203125" style="3" bestFit="1" customWidth="1"/>
    <col min="3487" max="3487" width="13.5" style="3" bestFit="1" customWidth="1"/>
    <col min="3488" max="3494" width="11.1640625" style="3" bestFit="1" customWidth="1"/>
    <col min="3495" max="3495" width="13.5" style="3" bestFit="1" customWidth="1"/>
    <col min="3496" max="3497" width="11.1640625" style="3" bestFit="1" customWidth="1"/>
    <col min="3498" max="3498" width="13.5" style="3" bestFit="1" customWidth="1"/>
    <col min="3499" max="3499" width="11.1640625" style="3" bestFit="1" customWidth="1"/>
    <col min="3500" max="3500" width="14.83203125" style="3" bestFit="1" customWidth="1"/>
    <col min="3501" max="3502" width="11.1640625" style="3" bestFit="1" customWidth="1"/>
    <col min="3503" max="3503" width="13.5" style="3" bestFit="1" customWidth="1"/>
    <col min="3504" max="3504" width="11.1640625" style="3" bestFit="1" customWidth="1"/>
    <col min="3505" max="3505" width="13.5" style="3" bestFit="1" customWidth="1"/>
    <col min="3506" max="3506" width="11.1640625" style="3" bestFit="1" customWidth="1"/>
    <col min="3507" max="3507" width="13.5" style="3" bestFit="1" customWidth="1"/>
    <col min="3508" max="3508" width="14.83203125" style="3" bestFit="1" customWidth="1"/>
    <col min="3509" max="3510" width="11.1640625" style="3" bestFit="1" customWidth="1"/>
    <col min="3511" max="3511" width="14.83203125" style="3" bestFit="1" customWidth="1"/>
    <col min="3512" max="3512" width="11.1640625" style="3" bestFit="1" customWidth="1"/>
    <col min="3513" max="3513" width="14.83203125" style="3" bestFit="1" customWidth="1"/>
    <col min="3514" max="3520" width="11.1640625" style="3" bestFit="1" customWidth="1"/>
    <col min="3521" max="3521" width="14.83203125" style="3" bestFit="1" customWidth="1"/>
    <col min="3522" max="3523" width="11.1640625" style="3" bestFit="1" customWidth="1"/>
    <col min="3524" max="3525" width="13.5" style="3" bestFit="1" customWidth="1"/>
    <col min="3526" max="3526" width="14.33203125" style="3" bestFit="1" customWidth="1"/>
    <col min="3527" max="3533" width="11.1640625" style="3" bestFit="1" customWidth="1"/>
    <col min="3534" max="3534" width="14.33203125" style="3" bestFit="1" customWidth="1"/>
    <col min="3535" max="3536" width="11.1640625" style="3" bestFit="1" customWidth="1"/>
    <col min="3537" max="3537" width="14.33203125" style="3" bestFit="1" customWidth="1"/>
    <col min="3538" max="3538" width="9.25" style="3" bestFit="1" customWidth="1"/>
    <col min="3539" max="3539" width="14.33203125" style="3" bestFit="1" customWidth="1"/>
    <col min="3540" max="3551" width="11.1640625" style="3" bestFit="1" customWidth="1"/>
    <col min="3552" max="3552" width="16.25" style="3" bestFit="1" customWidth="1"/>
    <col min="3553" max="3553" width="14.83203125" style="3" bestFit="1" customWidth="1"/>
    <col min="3554" max="3554" width="11.1640625" style="3" bestFit="1" customWidth="1"/>
    <col min="3555" max="3555" width="14.83203125" style="3" bestFit="1" customWidth="1"/>
    <col min="3556" max="3556" width="13.5" style="3" bestFit="1" customWidth="1"/>
    <col min="3557" max="3557" width="14.83203125" style="3" bestFit="1" customWidth="1"/>
    <col min="3558" max="3558" width="11.1640625" style="3" bestFit="1" customWidth="1"/>
    <col min="3559" max="3559" width="14.83203125" style="3" bestFit="1" customWidth="1"/>
    <col min="3560" max="3560" width="16.25" style="3" bestFit="1" customWidth="1"/>
    <col min="3561" max="3561" width="11.1640625" style="3" bestFit="1" customWidth="1"/>
    <col min="3562" max="3562" width="13.5" style="3" bestFit="1" customWidth="1"/>
    <col min="3563" max="3564" width="14.83203125" style="3" bestFit="1" customWidth="1"/>
    <col min="3565" max="3565" width="13.5" style="3" bestFit="1" customWidth="1"/>
    <col min="3566" max="3572" width="11.1640625" style="3" bestFit="1" customWidth="1"/>
    <col min="3573" max="3573" width="13.5" style="3" bestFit="1" customWidth="1"/>
    <col min="3574" max="3576" width="11.1640625" style="3" bestFit="1" customWidth="1"/>
    <col min="3577" max="3578" width="13.5" style="3" bestFit="1" customWidth="1"/>
    <col min="3579" max="3584" width="11.1640625" style="3"/>
    <col min="3585" max="3586" width="11" style="3" customWidth="1"/>
    <col min="3587" max="3587" width="15.83203125" style="3" bestFit="1" customWidth="1"/>
    <col min="3588" max="3588" width="13.5" style="3" bestFit="1" customWidth="1"/>
    <col min="3589" max="3589" width="11.1640625" style="3" bestFit="1" customWidth="1"/>
    <col min="3590" max="3590" width="13.5" style="3" bestFit="1" customWidth="1"/>
    <col min="3591" max="3591" width="11.1640625" style="3" bestFit="1" customWidth="1"/>
    <col min="3592" max="3592" width="13.5" style="3" bestFit="1" customWidth="1"/>
    <col min="3593" max="3593" width="11.1640625" style="3" bestFit="1" customWidth="1"/>
    <col min="3594" max="3594" width="13.5" style="3" bestFit="1" customWidth="1"/>
    <col min="3595" max="3595" width="14.83203125" style="3" bestFit="1" customWidth="1"/>
    <col min="3596" max="3596" width="11.1640625" style="3" bestFit="1" customWidth="1"/>
    <col min="3597" max="3597" width="13.5" style="3" bestFit="1" customWidth="1"/>
    <col min="3598" max="3598" width="14.83203125" style="3" bestFit="1" customWidth="1"/>
    <col min="3599" max="3599" width="13.5" style="3" bestFit="1" customWidth="1"/>
    <col min="3600" max="3600" width="14.83203125" style="3" bestFit="1" customWidth="1"/>
    <col min="3601" max="3601" width="13.5" style="3" bestFit="1" customWidth="1"/>
    <col min="3602" max="3602" width="11.1640625" style="3" bestFit="1" customWidth="1"/>
    <col min="3603" max="3603" width="13.5" style="3" bestFit="1" customWidth="1"/>
    <col min="3604" max="3604" width="11.1640625" style="3" bestFit="1" customWidth="1"/>
    <col min="3605" max="3605" width="13.5" style="3" bestFit="1" customWidth="1"/>
    <col min="3606" max="3606" width="11.1640625" style="3" bestFit="1" customWidth="1"/>
    <col min="3607" max="3607" width="13.5" style="3" bestFit="1" customWidth="1"/>
    <col min="3608" max="3608" width="14.83203125" style="3" bestFit="1" customWidth="1"/>
    <col min="3609" max="3610" width="11.1640625" style="3" bestFit="1" customWidth="1"/>
    <col min="3611" max="3611" width="14.83203125" style="3" bestFit="1" customWidth="1"/>
    <col min="3612" max="3612" width="11.1640625" style="3" bestFit="1" customWidth="1"/>
    <col min="3613" max="3613" width="14.83203125" style="3" bestFit="1" customWidth="1"/>
    <col min="3614" max="3614" width="13.5" style="3" bestFit="1" customWidth="1"/>
    <col min="3615" max="3615" width="11.1640625" style="3" bestFit="1" customWidth="1"/>
    <col min="3616" max="3616" width="13.5" style="3" bestFit="1" customWidth="1"/>
    <col min="3617" max="3617" width="11.1640625" style="3" bestFit="1" customWidth="1"/>
    <col min="3618" max="3619" width="13.5" style="3" bestFit="1" customWidth="1"/>
    <col min="3620" max="3620" width="11.1640625" style="3" bestFit="1" customWidth="1"/>
    <col min="3621" max="3621" width="14.83203125" style="3" bestFit="1" customWidth="1"/>
    <col min="3622" max="3623" width="11.1640625" style="3" bestFit="1" customWidth="1"/>
    <col min="3624" max="3624" width="14.83203125" style="3" bestFit="1" customWidth="1"/>
    <col min="3625" max="3625" width="13.5" style="3" bestFit="1" customWidth="1"/>
    <col min="3626" max="3716" width="11.1640625" style="3" bestFit="1" customWidth="1"/>
    <col min="3717" max="3717" width="14.83203125" style="3" bestFit="1" customWidth="1"/>
    <col min="3718" max="3718" width="13.5" style="3" bestFit="1" customWidth="1"/>
    <col min="3719" max="3719" width="11.1640625" style="3" bestFit="1" customWidth="1"/>
    <col min="3720" max="3722" width="13.5" style="3" bestFit="1" customWidth="1"/>
    <col min="3723" max="3723" width="11.1640625" style="3" bestFit="1" customWidth="1"/>
    <col min="3724" max="3724" width="13.5" style="3" bestFit="1" customWidth="1"/>
    <col min="3725" max="3725" width="14.83203125" style="3" bestFit="1" customWidth="1"/>
    <col min="3726" max="3726" width="11.1640625" style="3" bestFit="1" customWidth="1"/>
    <col min="3727" max="3727" width="13.5" style="3" bestFit="1" customWidth="1"/>
    <col min="3728" max="3730" width="14.83203125" style="3" bestFit="1" customWidth="1"/>
    <col min="3731" max="3731" width="13.5" style="3" bestFit="1" customWidth="1"/>
    <col min="3732" max="3732" width="11.1640625" style="3" bestFit="1" customWidth="1"/>
    <col min="3733" max="3735" width="13.5" style="3" bestFit="1" customWidth="1"/>
    <col min="3736" max="3736" width="11.1640625" style="3" bestFit="1" customWidth="1"/>
    <col min="3737" max="3737" width="13.5" style="3" bestFit="1" customWidth="1"/>
    <col min="3738" max="3738" width="14.83203125" style="3" bestFit="1" customWidth="1"/>
    <col min="3739" max="3739" width="11.1640625" style="3" bestFit="1" customWidth="1"/>
    <col min="3740" max="3740" width="13.5" style="3" bestFit="1" customWidth="1"/>
    <col min="3741" max="3742" width="14.83203125" style="3" bestFit="1" customWidth="1"/>
    <col min="3743" max="3743" width="13.5" style="3" bestFit="1" customWidth="1"/>
    <col min="3744" max="3750" width="11.1640625" style="3" bestFit="1" customWidth="1"/>
    <col min="3751" max="3751" width="13.5" style="3" bestFit="1" customWidth="1"/>
    <col min="3752" max="3753" width="11.1640625" style="3" bestFit="1" customWidth="1"/>
    <col min="3754" max="3754" width="13.5" style="3" bestFit="1" customWidth="1"/>
    <col min="3755" max="3755" width="11.1640625" style="3" bestFit="1" customWidth="1"/>
    <col min="3756" max="3756" width="14.83203125" style="3" bestFit="1" customWidth="1"/>
    <col min="3757" max="3758" width="11.1640625" style="3" bestFit="1" customWidth="1"/>
    <col min="3759" max="3759" width="13.5" style="3" bestFit="1" customWidth="1"/>
    <col min="3760" max="3760" width="11.1640625" style="3" bestFit="1" customWidth="1"/>
    <col min="3761" max="3761" width="13.5" style="3" bestFit="1" customWidth="1"/>
    <col min="3762" max="3762" width="11.1640625" style="3" bestFit="1" customWidth="1"/>
    <col min="3763" max="3763" width="13.5" style="3" bestFit="1" customWidth="1"/>
    <col min="3764" max="3764" width="14.83203125" style="3" bestFit="1" customWidth="1"/>
    <col min="3765" max="3766" width="11.1640625" style="3" bestFit="1" customWidth="1"/>
    <col min="3767" max="3767" width="14.83203125" style="3" bestFit="1" customWidth="1"/>
    <col min="3768" max="3768" width="11.1640625" style="3" bestFit="1" customWidth="1"/>
    <col min="3769" max="3769" width="14.83203125" style="3" bestFit="1" customWidth="1"/>
    <col min="3770" max="3776" width="11.1640625" style="3" bestFit="1" customWidth="1"/>
    <col min="3777" max="3777" width="14.83203125" style="3" bestFit="1" customWidth="1"/>
    <col min="3778" max="3779" width="11.1640625" style="3" bestFit="1" customWidth="1"/>
    <col min="3780" max="3781" width="13.5" style="3" bestFit="1" customWidth="1"/>
    <col min="3782" max="3782" width="14.33203125" style="3" bestFit="1" customWidth="1"/>
    <col min="3783" max="3789" width="11.1640625" style="3" bestFit="1" customWidth="1"/>
    <col min="3790" max="3790" width="14.33203125" style="3" bestFit="1" customWidth="1"/>
    <col min="3791" max="3792" width="11.1640625" style="3" bestFit="1" customWidth="1"/>
    <col min="3793" max="3793" width="14.33203125" style="3" bestFit="1" customWidth="1"/>
    <col min="3794" max="3794" width="9.25" style="3" bestFit="1" customWidth="1"/>
    <col min="3795" max="3795" width="14.33203125" style="3" bestFit="1" customWidth="1"/>
    <col min="3796" max="3807" width="11.1640625" style="3" bestFit="1" customWidth="1"/>
    <col min="3808" max="3808" width="16.25" style="3" bestFit="1" customWidth="1"/>
    <col min="3809" max="3809" width="14.83203125" style="3" bestFit="1" customWidth="1"/>
    <col min="3810" max="3810" width="11.1640625" style="3" bestFit="1" customWidth="1"/>
    <col min="3811" max="3811" width="14.83203125" style="3" bestFit="1" customWidth="1"/>
    <col min="3812" max="3812" width="13.5" style="3" bestFit="1" customWidth="1"/>
    <col min="3813" max="3813" width="14.83203125" style="3" bestFit="1" customWidth="1"/>
    <col min="3814" max="3814" width="11.1640625" style="3" bestFit="1" customWidth="1"/>
    <col min="3815" max="3815" width="14.83203125" style="3" bestFit="1" customWidth="1"/>
    <col min="3816" max="3816" width="16.25" style="3" bestFit="1" customWidth="1"/>
    <col min="3817" max="3817" width="11.1640625" style="3" bestFit="1" customWidth="1"/>
    <col min="3818" max="3818" width="13.5" style="3" bestFit="1" customWidth="1"/>
    <col min="3819" max="3820" width="14.83203125" style="3" bestFit="1" customWidth="1"/>
    <col min="3821" max="3821" width="13.5" style="3" bestFit="1" customWidth="1"/>
    <col min="3822" max="3828" width="11.1640625" style="3" bestFit="1" customWidth="1"/>
    <col min="3829" max="3829" width="13.5" style="3" bestFit="1" customWidth="1"/>
    <col min="3830" max="3832" width="11.1640625" style="3" bestFit="1" customWidth="1"/>
    <col min="3833" max="3834" width="13.5" style="3" bestFit="1" customWidth="1"/>
    <col min="3835" max="3840" width="11.1640625" style="3"/>
    <col min="3841" max="3842" width="11" style="3" customWidth="1"/>
    <col min="3843" max="3843" width="15.83203125" style="3" bestFit="1" customWidth="1"/>
    <col min="3844" max="3844" width="13.5" style="3" bestFit="1" customWidth="1"/>
    <col min="3845" max="3845" width="11.1640625" style="3" bestFit="1" customWidth="1"/>
    <col min="3846" max="3846" width="13.5" style="3" bestFit="1" customWidth="1"/>
    <col min="3847" max="3847" width="11.1640625" style="3" bestFit="1" customWidth="1"/>
    <col min="3848" max="3848" width="13.5" style="3" bestFit="1" customWidth="1"/>
    <col min="3849" max="3849" width="11.1640625" style="3" bestFit="1" customWidth="1"/>
    <col min="3850" max="3850" width="13.5" style="3" bestFit="1" customWidth="1"/>
    <col min="3851" max="3851" width="14.83203125" style="3" bestFit="1" customWidth="1"/>
    <col min="3852" max="3852" width="11.1640625" style="3" bestFit="1" customWidth="1"/>
    <col min="3853" max="3853" width="13.5" style="3" bestFit="1" customWidth="1"/>
    <col min="3854" max="3854" width="14.83203125" style="3" bestFit="1" customWidth="1"/>
    <col min="3855" max="3855" width="13.5" style="3" bestFit="1" customWidth="1"/>
    <col min="3856" max="3856" width="14.83203125" style="3" bestFit="1" customWidth="1"/>
    <col min="3857" max="3857" width="13.5" style="3" bestFit="1" customWidth="1"/>
    <col min="3858" max="3858" width="11.1640625" style="3" bestFit="1" customWidth="1"/>
    <col min="3859" max="3859" width="13.5" style="3" bestFit="1" customWidth="1"/>
    <col min="3860" max="3860" width="11.1640625" style="3" bestFit="1" customWidth="1"/>
    <col min="3861" max="3861" width="13.5" style="3" bestFit="1" customWidth="1"/>
    <col min="3862" max="3862" width="11.1640625" style="3" bestFit="1" customWidth="1"/>
    <col min="3863" max="3863" width="13.5" style="3" bestFit="1" customWidth="1"/>
    <col min="3864" max="3864" width="14.83203125" style="3" bestFit="1" customWidth="1"/>
    <col min="3865" max="3866" width="11.1640625" style="3" bestFit="1" customWidth="1"/>
    <col min="3867" max="3867" width="14.83203125" style="3" bestFit="1" customWidth="1"/>
    <col min="3868" max="3868" width="11.1640625" style="3" bestFit="1" customWidth="1"/>
    <col min="3869" max="3869" width="14.83203125" style="3" bestFit="1" customWidth="1"/>
    <col min="3870" max="3870" width="13.5" style="3" bestFit="1" customWidth="1"/>
    <col min="3871" max="3871" width="11.1640625" style="3" bestFit="1" customWidth="1"/>
    <col min="3872" max="3872" width="13.5" style="3" bestFit="1" customWidth="1"/>
    <col min="3873" max="3873" width="11.1640625" style="3" bestFit="1" customWidth="1"/>
    <col min="3874" max="3875" width="13.5" style="3" bestFit="1" customWidth="1"/>
    <col min="3876" max="3876" width="11.1640625" style="3" bestFit="1" customWidth="1"/>
    <col min="3877" max="3877" width="14.83203125" style="3" bestFit="1" customWidth="1"/>
    <col min="3878" max="3879" width="11.1640625" style="3" bestFit="1" customWidth="1"/>
    <col min="3880" max="3880" width="14.83203125" style="3" bestFit="1" customWidth="1"/>
    <col min="3881" max="3881" width="13.5" style="3" bestFit="1" customWidth="1"/>
    <col min="3882" max="3972" width="11.1640625" style="3" bestFit="1" customWidth="1"/>
    <col min="3973" max="3973" width="14.83203125" style="3" bestFit="1" customWidth="1"/>
    <col min="3974" max="3974" width="13.5" style="3" bestFit="1" customWidth="1"/>
    <col min="3975" max="3975" width="11.1640625" style="3" bestFit="1" customWidth="1"/>
    <col min="3976" max="3978" width="13.5" style="3" bestFit="1" customWidth="1"/>
    <col min="3979" max="3979" width="11.1640625" style="3" bestFit="1" customWidth="1"/>
    <col min="3980" max="3980" width="13.5" style="3" bestFit="1" customWidth="1"/>
    <col min="3981" max="3981" width="14.83203125" style="3" bestFit="1" customWidth="1"/>
    <col min="3982" max="3982" width="11.1640625" style="3" bestFit="1" customWidth="1"/>
    <col min="3983" max="3983" width="13.5" style="3" bestFit="1" customWidth="1"/>
    <col min="3984" max="3986" width="14.83203125" style="3" bestFit="1" customWidth="1"/>
    <col min="3987" max="3987" width="13.5" style="3" bestFit="1" customWidth="1"/>
    <col min="3988" max="3988" width="11.1640625" style="3" bestFit="1" customWidth="1"/>
    <col min="3989" max="3991" width="13.5" style="3" bestFit="1" customWidth="1"/>
    <col min="3992" max="3992" width="11.1640625" style="3" bestFit="1" customWidth="1"/>
    <col min="3993" max="3993" width="13.5" style="3" bestFit="1" customWidth="1"/>
    <col min="3994" max="3994" width="14.83203125" style="3" bestFit="1" customWidth="1"/>
    <col min="3995" max="3995" width="11.1640625" style="3" bestFit="1" customWidth="1"/>
    <col min="3996" max="3996" width="13.5" style="3" bestFit="1" customWidth="1"/>
    <col min="3997" max="3998" width="14.83203125" style="3" bestFit="1" customWidth="1"/>
    <col min="3999" max="3999" width="13.5" style="3" bestFit="1" customWidth="1"/>
    <col min="4000" max="4006" width="11.1640625" style="3" bestFit="1" customWidth="1"/>
    <col min="4007" max="4007" width="13.5" style="3" bestFit="1" customWidth="1"/>
    <col min="4008" max="4009" width="11.1640625" style="3" bestFit="1" customWidth="1"/>
    <col min="4010" max="4010" width="13.5" style="3" bestFit="1" customWidth="1"/>
    <col min="4011" max="4011" width="11.1640625" style="3" bestFit="1" customWidth="1"/>
    <col min="4012" max="4012" width="14.83203125" style="3" bestFit="1" customWidth="1"/>
    <col min="4013" max="4014" width="11.1640625" style="3" bestFit="1" customWidth="1"/>
    <col min="4015" max="4015" width="13.5" style="3" bestFit="1" customWidth="1"/>
    <col min="4016" max="4016" width="11.1640625" style="3" bestFit="1" customWidth="1"/>
    <col min="4017" max="4017" width="13.5" style="3" bestFit="1" customWidth="1"/>
    <col min="4018" max="4018" width="11.1640625" style="3" bestFit="1" customWidth="1"/>
    <col min="4019" max="4019" width="13.5" style="3" bestFit="1" customWidth="1"/>
    <col min="4020" max="4020" width="14.83203125" style="3" bestFit="1" customWidth="1"/>
    <col min="4021" max="4022" width="11.1640625" style="3" bestFit="1" customWidth="1"/>
    <col min="4023" max="4023" width="14.83203125" style="3" bestFit="1" customWidth="1"/>
    <col min="4024" max="4024" width="11.1640625" style="3" bestFit="1" customWidth="1"/>
    <col min="4025" max="4025" width="14.83203125" style="3" bestFit="1" customWidth="1"/>
    <col min="4026" max="4032" width="11.1640625" style="3" bestFit="1" customWidth="1"/>
    <col min="4033" max="4033" width="14.83203125" style="3" bestFit="1" customWidth="1"/>
    <col min="4034" max="4035" width="11.1640625" style="3" bestFit="1" customWidth="1"/>
    <col min="4036" max="4037" width="13.5" style="3" bestFit="1" customWidth="1"/>
    <col min="4038" max="4038" width="14.33203125" style="3" bestFit="1" customWidth="1"/>
    <col min="4039" max="4045" width="11.1640625" style="3" bestFit="1" customWidth="1"/>
    <col min="4046" max="4046" width="14.33203125" style="3" bestFit="1" customWidth="1"/>
    <col min="4047" max="4048" width="11.1640625" style="3" bestFit="1" customWidth="1"/>
    <col min="4049" max="4049" width="14.33203125" style="3" bestFit="1" customWidth="1"/>
    <col min="4050" max="4050" width="9.25" style="3" bestFit="1" customWidth="1"/>
    <col min="4051" max="4051" width="14.33203125" style="3" bestFit="1" customWidth="1"/>
    <col min="4052" max="4063" width="11.1640625" style="3" bestFit="1" customWidth="1"/>
    <col min="4064" max="4064" width="16.25" style="3" bestFit="1" customWidth="1"/>
    <col min="4065" max="4065" width="14.83203125" style="3" bestFit="1" customWidth="1"/>
    <col min="4066" max="4066" width="11.1640625" style="3" bestFit="1" customWidth="1"/>
    <col min="4067" max="4067" width="14.83203125" style="3" bestFit="1" customWidth="1"/>
    <col min="4068" max="4068" width="13.5" style="3" bestFit="1" customWidth="1"/>
    <col min="4069" max="4069" width="14.83203125" style="3" bestFit="1" customWidth="1"/>
    <col min="4070" max="4070" width="11.1640625" style="3" bestFit="1" customWidth="1"/>
    <col min="4071" max="4071" width="14.83203125" style="3" bestFit="1" customWidth="1"/>
    <col min="4072" max="4072" width="16.25" style="3" bestFit="1" customWidth="1"/>
    <col min="4073" max="4073" width="11.1640625" style="3" bestFit="1" customWidth="1"/>
    <col min="4074" max="4074" width="13.5" style="3" bestFit="1" customWidth="1"/>
    <col min="4075" max="4076" width="14.83203125" style="3" bestFit="1" customWidth="1"/>
    <col min="4077" max="4077" width="13.5" style="3" bestFit="1" customWidth="1"/>
    <col min="4078" max="4084" width="11.1640625" style="3" bestFit="1" customWidth="1"/>
    <col min="4085" max="4085" width="13.5" style="3" bestFit="1" customWidth="1"/>
    <col min="4086" max="4088" width="11.1640625" style="3" bestFit="1" customWidth="1"/>
    <col min="4089" max="4090" width="13.5" style="3" bestFit="1" customWidth="1"/>
    <col min="4091" max="4096" width="11.1640625" style="3"/>
    <col min="4097" max="4098" width="11" style="3" customWidth="1"/>
    <col min="4099" max="4099" width="15.83203125" style="3" bestFit="1" customWidth="1"/>
    <col min="4100" max="4100" width="13.5" style="3" bestFit="1" customWidth="1"/>
    <col min="4101" max="4101" width="11.1640625" style="3" bestFit="1" customWidth="1"/>
    <col min="4102" max="4102" width="13.5" style="3" bestFit="1" customWidth="1"/>
    <col min="4103" max="4103" width="11.1640625" style="3" bestFit="1" customWidth="1"/>
    <col min="4104" max="4104" width="13.5" style="3" bestFit="1" customWidth="1"/>
    <col min="4105" max="4105" width="11.1640625" style="3" bestFit="1" customWidth="1"/>
    <col min="4106" max="4106" width="13.5" style="3" bestFit="1" customWidth="1"/>
    <col min="4107" max="4107" width="14.83203125" style="3" bestFit="1" customWidth="1"/>
    <col min="4108" max="4108" width="11.1640625" style="3" bestFit="1" customWidth="1"/>
    <col min="4109" max="4109" width="13.5" style="3" bestFit="1" customWidth="1"/>
    <col min="4110" max="4110" width="14.83203125" style="3" bestFit="1" customWidth="1"/>
    <col min="4111" max="4111" width="13.5" style="3" bestFit="1" customWidth="1"/>
    <col min="4112" max="4112" width="14.83203125" style="3" bestFit="1" customWidth="1"/>
    <col min="4113" max="4113" width="13.5" style="3" bestFit="1" customWidth="1"/>
    <col min="4114" max="4114" width="11.1640625" style="3" bestFit="1" customWidth="1"/>
    <col min="4115" max="4115" width="13.5" style="3" bestFit="1" customWidth="1"/>
    <col min="4116" max="4116" width="11.1640625" style="3" bestFit="1" customWidth="1"/>
    <col min="4117" max="4117" width="13.5" style="3" bestFit="1" customWidth="1"/>
    <col min="4118" max="4118" width="11.1640625" style="3" bestFit="1" customWidth="1"/>
    <col min="4119" max="4119" width="13.5" style="3" bestFit="1" customWidth="1"/>
    <col min="4120" max="4120" width="14.83203125" style="3" bestFit="1" customWidth="1"/>
    <col min="4121" max="4122" width="11.1640625" style="3" bestFit="1" customWidth="1"/>
    <col min="4123" max="4123" width="14.83203125" style="3" bestFit="1" customWidth="1"/>
    <col min="4124" max="4124" width="11.1640625" style="3" bestFit="1" customWidth="1"/>
    <col min="4125" max="4125" width="14.83203125" style="3" bestFit="1" customWidth="1"/>
    <col min="4126" max="4126" width="13.5" style="3" bestFit="1" customWidth="1"/>
    <col min="4127" max="4127" width="11.1640625" style="3" bestFit="1" customWidth="1"/>
    <col min="4128" max="4128" width="13.5" style="3" bestFit="1" customWidth="1"/>
    <col min="4129" max="4129" width="11.1640625" style="3" bestFit="1" customWidth="1"/>
    <col min="4130" max="4131" width="13.5" style="3" bestFit="1" customWidth="1"/>
    <col min="4132" max="4132" width="11.1640625" style="3" bestFit="1" customWidth="1"/>
    <col min="4133" max="4133" width="14.83203125" style="3" bestFit="1" customWidth="1"/>
    <col min="4134" max="4135" width="11.1640625" style="3" bestFit="1" customWidth="1"/>
    <col min="4136" max="4136" width="14.83203125" style="3" bestFit="1" customWidth="1"/>
    <col min="4137" max="4137" width="13.5" style="3" bestFit="1" customWidth="1"/>
    <col min="4138" max="4228" width="11.1640625" style="3" bestFit="1" customWidth="1"/>
    <col min="4229" max="4229" width="14.83203125" style="3" bestFit="1" customWidth="1"/>
    <col min="4230" max="4230" width="13.5" style="3" bestFit="1" customWidth="1"/>
    <col min="4231" max="4231" width="11.1640625" style="3" bestFit="1" customWidth="1"/>
    <col min="4232" max="4234" width="13.5" style="3" bestFit="1" customWidth="1"/>
    <col min="4235" max="4235" width="11.1640625" style="3" bestFit="1" customWidth="1"/>
    <col min="4236" max="4236" width="13.5" style="3" bestFit="1" customWidth="1"/>
    <col min="4237" max="4237" width="14.83203125" style="3" bestFit="1" customWidth="1"/>
    <col min="4238" max="4238" width="11.1640625" style="3" bestFit="1" customWidth="1"/>
    <col min="4239" max="4239" width="13.5" style="3" bestFit="1" customWidth="1"/>
    <col min="4240" max="4242" width="14.83203125" style="3" bestFit="1" customWidth="1"/>
    <col min="4243" max="4243" width="13.5" style="3" bestFit="1" customWidth="1"/>
    <col min="4244" max="4244" width="11.1640625" style="3" bestFit="1" customWidth="1"/>
    <col min="4245" max="4247" width="13.5" style="3" bestFit="1" customWidth="1"/>
    <col min="4248" max="4248" width="11.1640625" style="3" bestFit="1" customWidth="1"/>
    <col min="4249" max="4249" width="13.5" style="3" bestFit="1" customWidth="1"/>
    <col min="4250" max="4250" width="14.83203125" style="3" bestFit="1" customWidth="1"/>
    <col min="4251" max="4251" width="11.1640625" style="3" bestFit="1" customWidth="1"/>
    <col min="4252" max="4252" width="13.5" style="3" bestFit="1" customWidth="1"/>
    <col min="4253" max="4254" width="14.83203125" style="3" bestFit="1" customWidth="1"/>
    <col min="4255" max="4255" width="13.5" style="3" bestFit="1" customWidth="1"/>
    <col min="4256" max="4262" width="11.1640625" style="3" bestFit="1" customWidth="1"/>
    <col min="4263" max="4263" width="13.5" style="3" bestFit="1" customWidth="1"/>
    <col min="4264" max="4265" width="11.1640625" style="3" bestFit="1" customWidth="1"/>
    <col min="4266" max="4266" width="13.5" style="3" bestFit="1" customWidth="1"/>
    <col min="4267" max="4267" width="11.1640625" style="3" bestFit="1" customWidth="1"/>
    <col min="4268" max="4268" width="14.83203125" style="3" bestFit="1" customWidth="1"/>
    <col min="4269" max="4270" width="11.1640625" style="3" bestFit="1" customWidth="1"/>
    <col min="4271" max="4271" width="13.5" style="3" bestFit="1" customWidth="1"/>
    <col min="4272" max="4272" width="11.1640625" style="3" bestFit="1" customWidth="1"/>
    <col min="4273" max="4273" width="13.5" style="3" bestFit="1" customWidth="1"/>
    <col min="4274" max="4274" width="11.1640625" style="3" bestFit="1" customWidth="1"/>
    <col min="4275" max="4275" width="13.5" style="3" bestFit="1" customWidth="1"/>
    <col min="4276" max="4276" width="14.83203125" style="3" bestFit="1" customWidth="1"/>
    <col min="4277" max="4278" width="11.1640625" style="3" bestFit="1" customWidth="1"/>
    <col min="4279" max="4279" width="14.83203125" style="3" bestFit="1" customWidth="1"/>
    <col min="4280" max="4280" width="11.1640625" style="3" bestFit="1" customWidth="1"/>
    <col min="4281" max="4281" width="14.83203125" style="3" bestFit="1" customWidth="1"/>
    <col min="4282" max="4288" width="11.1640625" style="3" bestFit="1" customWidth="1"/>
    <col min="4289" max="4289" width="14.83203125" style="3" bestFit="1" customWidth="1"/>
    <col min="4290" max="4291" width="11.1640625" style="3" bestFit="1" customWidth="1"/>
    <col min="4292" max="4293" width="13.5" style="3" bestFit="1" customWidth="1"/>
    <col min="4294" max="4294" width="14.33203125" style="3" bestFit="1" customWidth="1"/>
    <col min="4295" max="4301" width="11.1640625" style="3" bestFit="1" customWidth="1"/>
    <col min="4302" max="4302" width="14.33203125" style="3" bestFit="1" customWidth="1"/>
    <col min="4303" max="4304" width="11.1640625" style="3" bestFit="1" customWidth="1"/>
    <col min="4305" max="4305" width="14.33203125" style="3" bestFit="1" customWidth="1"/>
    <col min="4306" max="4306" width="9.25" style="3" bestFit="1" customWidth="1"/>
    <col min="4307" max="4307" width="14.33203125" style="3" bestFit="1" customWidth="1"/>
    <col min="4308" max="4319" width="11.1640625" style="3" bestFit="1" customWidth="1"/>
    <col min="4320" max="4320" width="16.25" style="3" bestFit="1" customWidth="1"/>
    <col min="4321" max="4321" width="14.83203125" style="3" bestFit="1" customWidth="1"/>
    <col min="4322" max="4322" width="11.1640625" style="3" bestFit="1" customWidth="1"/>
    <col min="4323" max="4323" width="14.83203125" style="3" bestFit="1" customWidth="1"/>
    <col min="4324" max="4324" width="13.5" style="3" bestFit="1" customWidth="1"/>
    <col min="4325" max="4325" width="14.83203125" style="3" bestFit="1" customWidth="1"/>
    <col min="4326" max="4326" width="11.1640625" style="3" bestFit="1" customWidth="1"/>
    <col min="4327" max="4327" width="14.83203125" style="3" bestFit="1" customWidth="1"/>
    <col min="4328" max="4328" width="16.25" style="3" bestFit="1" customWidth="1"/>
    <col min="4329" max="4329" width="11.1640625" style="3" bestFit="1" customWidth="1"/>
    <col min="4330" max="4330" width="13.5" style="3" bestFit="1" customWidth="1"/>
    <col min="4331" max="4332" width="14.83203125" style="3" bestFit="1" customWidth="1"/>
    <col min="4333" max="4333" width="13.5" style="3" bestFit="1" customWidth="1"/>
    <col min="4334" max="4340" width="11.1640625" style="3" bestFit="1" customWidth="1"/>
    <col min="4341" max="4341" width="13.5" style="3" bestFit="1" customWidth="1"/>
    <col min="4342" max="4344" width="11.1640625" style="3" bestFit="1" customWidth="1"/>
    <col min="4345" max="4346" width="13.5" style="3" bestFit="1" customWidth="1"/>
    <col min="4347" max="4352" width="11.1640625" style="3"/>
    <col min="4353" max="4354" width="11" style="3" customWidth="1"/>
    <col min="4355" max="4355" width="15.83203125" style="3" bestFit="1" customWidth="1"/>
    <col min="4356" max="4356" width="13.5" style="3" bestFit="1" customWidth="1"/>
    <col min="4357" max="4357" width="11.1640625" style="3" bestFit="1" customWidth="1"/>
    <col min="4358" max="4358" width="13.5" style="3" bestFit="1" customWidth="1"/>
    <col min="4359" max="4359" width="11.1640625" style="3" bestFit="1" customWidth="1"/>
    <col min="4360" max="4360" width="13.5" style="3" bestFit="1" customWidth="1"/>
    <col min="4361" max="4361" width="11.1640625" style="3" bestFit="1" customWidth="1"/>
    <col min="4362" max="4362" width="13.5" style="3" bestFit="1" customWidth="1"/>
    <col min="4363" max="4363" width="14.83203125" style="3" bestFit="1" customWidth="1"/>
    <col min="4364" max="4364" width="11.1640625" style="3" bestFit="1" customWidth="1"/>
    <col min="4365" max="4365" width="13.5" style="3" bestFit="1" customWidth="1"/>
    <col min="4366" max="4366" width="14.83203125" style="3" bestFit="1" customWidth="1"/>
    <col min="4367" max="4367" width="13.5" style="3" bestFit="1" customWidth="1"/>
    <col min="4368" max="4368" width="14.83203125" style="3" bestFit="1" customWidth="1"/>
    <col min="4369" max="4369" width="13.5" style="3" bestFit="1" customWidth="1"/>
    <col min="4370" max="4370" width="11.1640625" style="3" bestFit="1" customWidth="1"/>
    <col min="4371" max="4371" width="13.5" style="3" bestFit="1" customWidth="1"/>
    <col min="4372" max="4372" width="11.1640625" style="3" bestFit="1" customWidth="1"/>
    <col min="4373" max="4373" width="13.5" style="3" bestFit="1" customWidth="1"/>
    <col min="4374" max="4374" width="11.1640625" style="3" bestFit="1" customWidth="1"/>
    <col min="4375" max="4375" width="13.5" style="3" bestFit="1" customWidth="1"/>
    <col min="4376" max="4376" width="14.83203125" style="3" bestFit="1" customWidth="1"/>
    <col min="4377" max="4378" width="11.1640625" style="3" bestFit="1" customWidth="1"/>
    <col min="4379" max="4379" width="14.83203125" style="3" bestFit="1" customWidth="1"/>
    <col min="4380" max="4380" width="11.1640625" style="3" bestFit="1" customWidth="1"/>
    <col min="4381" max="4381" width="14.83203125" style="3" bestFit="1" customWidth="1"/>
    <col min="4382" max="4382" width="13.5" style="3" bestFit="1" customWidth="1"/>
    <col min="4383" max="4383" width="11.1640625" style="3" bestFit="1" customWidth="1"/>
    <col min="4384" max="4384" width="13.5" style="3" bestFit="1" customWidth="1"/>
    <col min="4385" max="4385" width="11.1640625" style="3" bestFit="1" customWidth="1"/>
    <col min="4386" max="4387" width="13.5" style="3" bestFit="1" customWidth="1"/>
    <col min="4388" max="4388" width="11.1640625" style="3" bestFit="1" customWidth="1"/>
    <col min="4389" max="4389" width="14.83203125" style="3" bestFit="1" customWidth="1"/>
    <col min="4390" max="4391" width="11.1640625" style="3" bestFit="1" customWidth="1"/>
    <col min="4392" max="4392" width="14.83203125" style="3" bestFit="1" customWidth="1"/>
    <col min="4393" max="4393" width="13.5" style="3" bestFit="1" customWidth="1"/>
    <col min="4394" max="4484" width="11.1640625" style="3" bestFit="1" customWidth="1"/>
    <col min="4485" max="4485" width="14.83203125" style="3" bestFit="1" customWidth="1"/>
    <col min="4486" max="4486" width="13.5" style="3" bestFit="1" customWidth="1"/>
    <col min="4487" max="4487" width="11.1640625" style="3" bestFit="1" customWidth="1"/>
    <col min="4488" max="4490" width="13.5" style="3" bestFit="1" customWidth="1"/>
    <col min="4491" max="4491" width="11.1640625" style="3" bestFit="1" customWidth="1"/>
    <col min="4492" max="4492" width="13.5" style="3" bestFit="1" customWidth="1"/>
    <col min="4493" max="4493" width="14.83203125" style="3" bestFit="1" customWidth="1"/>
    <col min="4494" max="4494" width="11.1640625" style="3" bestFit="1" customWidth="1"/>
    <col min="4495" max="4495" width="13.5" style="3" bestFit="1" customWidth="1"/>
    <col min="4496" max="4498" width="14.83203125" style="3" bestFit="1" customWidth="1"/>
    <col min="4499" max="4499" width="13.5" style="3" bestFit="1" customWidth="1"/>
    <col min="4500" max="4500" width="11.1640625" style="3" bestFit="1" customWidth="1"/>
    <col min="4501" max="4503" width="13.5" style="3" bestFit="1" customWidth="1"/>
    <col min="4504" max="4504" width="11.1640625" style="3" bestFit="1" customWidth="1"/>
    <col min="4505" max="4505" width="13.5" style="3" bestFit="1" customWidth="1"/>
    <col min="4506" max="4506" width="14.83203125" style="3" bestFit="1" customWidth="1"/>
    <col min="4507" max="4507" width="11.1640625" style="3" bestFit="1" customWidth="1"/>
    <col min="4508" max="4508" width="13.5" style="3" bestFit="1" customWidth="1"/>
    <col min="4509" max="4510" width="14.83203125" style="3" bestFit="1" customWidth="1"/>
    <col min="4511" max="4511" width="13.5" style="3" bestFit="1" customWidth="1"/>
    <col min="4512" max="4518" width="11.1640625" style="3" bestFit="1" customWidth="1"/>
    <col min="4519" max="4519" width="13.5" style="3" bestFit="1" customWidth="1"/>
    <col min="4520" max="4521" width="11.1640625" style="3" bestFit="1" customWidth="1"/>
    <col min="4522" max="4522" width="13.5" style="3" bestFit="1" customWidth="1"/>
    <col min="4523" max="4523" width="11.1640625" style="3" bestFit="1" customWidth="1"/>
    <col min="4524" max="4524" width="14.83203125" style="3" bestFit="1" customWidth="1"/>
    <col min="4525" max="4526" width="11.1640625" style="3" bestFit="1" customWidth="1"/>
    <col min="4527" max="4527" width="13.5" style="3" bestFit="1" customWidth="1"/>
    <col min="4528" max="4528" width="11.1640625" style="3" bestFit="1" customWidth="1"/>
    <col min="4529" max="4529" width="13.5" style="3" bestFit="1" customWidth="1"/>
    <col min="4530" max="4530" width="11.1640625" style="3" bestFit="1" customWidth="1"/>
    <col min="4531" max="4531" width="13.5" style="3" bestFit="1" customWidth="1"/>
    <col min="4532" max="4532" width="14.83203125" style="3" bestFit="1" customWidth="1"/>
    <col min="4533" max="4534" width="11.1640625" style="3" bestFit="1" customWidth="1"/>
    <col min="4535" max="4535" width="14.83203125" style="3" bestFit="1" customWidth="1"/>
    <col min="4536" max="4536" width="11.1640625" style="3" bestFit="1" customWidth="1"/>
    <col min="4537" max="4537" width="14.83203125" style="3" bestFit="1" customWidth="1"/>
    <col min="4538" max="4544" width="11.1640625" style="3" bestFit="1" customWidth="1"/>
    <col min="4545" max="4545" width="14.83203125" style="3" bestFit="1" customWidth="1"/>
    <col min="4546" max="4547" width="11.1640625" style="3" bestFit="1" customWidth="1"/>
    <col min="4548" max="4549" width="13.5" style="3" bestFit="1" customWidth="1"/>
    <col min="4550" max="4550" width="14.33203125" style="3" bestFit="1" customWidth="1"/>
    <col min="4551" max="4557" width="11.1640625" style="3" bestFit="1" customWidth="1"/>
    <col min="4558" max="4558" width="14.33203125" style="3" bestFit="1" customWidth="1"/>
    <col min="4559" max="4560" width="11.1640625" style="3" bestFit="1" customWidth="1"/>
    <col min="4561" max="4561" width="14.33203125" style="3" bestFit="1" customWidth="1"/>
    <col min="4562" max="4562" width="9.25" style="3" bestFit="1" customWidth="1"/>
    <col min="4563" max="4563" width="14.33203125" style="3" bestFit="1" customWidth="1"/>
    <col min="4564" max="4575" width="11.1640625" style="3" bestFit="1" customWidth="1"/>
    <col min="4576" max="4576" width="16.25" style="3" bestFit="1" customWidth="1"/>
    <col min="4577" max="4577" width="14.83203125" style="3" bestFit="1" customWidth="1"/>
    <col min="4578" max="4578" width="11.1640625" style="3" bestFit="1" customWidth="1"/>
    <col min="4579" max="4579" width="14.83203125" style="3" bestFit="1" customWidth="1"/>
    <col min="4580" max="4580" width="13.5" style="3" bestFit="1" customWidth="1"/>
    <col min="4581" max="4581" width="14.83203125" style="3" bestFit="1" customWidth="1"/>
    <col min="4582" max="4582" width="11.1640625" style="3" bestFit="1" customWidth="1"/>
    <col min="4583" max="4583" width="14.83203125" style="3" bestFit="1" customWidth="1"/>
    <col min="4584" max="4584" width="16.25" style="3" bestFit="1" customWidth="1"/>
    <col min="4585" max="4585" width="11.1640625" style="3" bestFit="1" customWidth="1"/>
    <col min="4586" max="4586" width="13.5" style="3" bestFit="1" customWidth="1"/>
    <col min="4587" max="4588" width="14.83203125" style="3" bestFit="1" customWidth="1"/>
    <col min="4589" max="4589" width="13.5" style="3" bestFit="1" customWidth="1"/>
    <col min="4590" max="4596" width="11.1640625" style="3" bestFit="1" customWidth="1"/>
    <col min="4597" max="4597" width="13.5" style="3" bestFit="1" customWidth="1"/>
    <col min="4598" max="4600" width="11.1640625" style="3" bestFit="1" customWidth="1"/>
    <col min="4601" max="4602" width="13.5" style="3" bestFit="1" customWidth="1"/>
    <col min="4603" max="4608" width="11.1640625" style="3"/>
    <col min="4609" max="4610" width="11" style="3" customWidth="1"/>
    <col min="4611" max="4611" width="15.83203125" style="3" bestFit="1" customWidth="1"/>
    <col min="4612" max="4612" width="13.5" style="3" bestFit="1" customWidth="1"/>
    <col min="4613" max="4613" width="11.1640625" style="3" bestFit="1" customWidth="1"/>
    <col min="4614" max="4614" width="13.5" style="3" bestFit="1" customWidth="1"/>
    <col min="4615" max="4615" width="11.1640625" style="3" bestFit="1" customWidth="1"/>
    <col min="4616" max="4616" width="13.5" style="3" bestFit="1" customWidth="1"/>
    <col min="4617" max="4617" width="11.1640625" style="3" bestFit="1" customWidth="1"/>
    <col min="4618" max="4618" width="13.5" style="3" bestFit="1" customWidth="1"/>
    <col min="4619" max="4619" width="14.83203125" style="3" bestFit="1" customWidth="1"/>
    <col min="4620" max="4620" width="11.1640625" style="3" bestFit="1" customWidth="1"/>
    <col min="4621" max="4621" width="13.5" style="3" bestFit="1" customWidth="1"/>
    <col min="4622" max="4622" width="14.83203125" style="3" bestFit="1" customWidth="1"/>
    <col min="4623" max="4623" width="13.5" style="3" bestFit="1" customWidth="1"/>
    <col min="4624" max="4624" width="14.83203125" style="3" bestFit="1" customWidth="1"/>
    <col min="4625" max="4625" width="13.5" style="3" bestFit="1" customWidth="1"/>
    <col min="4626" max="4626" width="11.1640625" style="3" bestFit="1" customWidth="1"/>
    <col min="4627" max="4627" width="13.5" style="3" bestFit="1" customWidth="1"/>
    <col min="4628" max="4628" width="11.1640625" style="3" bestFit="1" customWidth="1"/>
    <col min="4629" max="4629" width="13.5" style="3" bestFit="1" customWidth="1"/>
    <col min="4630" max="4630" width="11.1640625" style="3" bestFit="1" customWidth="1"/>
    <col min="4631" max="4631" width="13.5" style="3" bestFit="1" customWidth="1"/>
    <col min="4632" max="4632" width="14.83203125" style="3" bestFit="1" customWidth="1"/>
    <col min="4633" max="4634" width="11.1640625" style="3" bestFit="1" customWidth="1"/>
    <col min="4635" max="4635" width="14.83203125" style="3" bestFit="1" customWidth="1"/>
    <col min="4636" max="4636" width="11.1640625" style="3" bestFit="1" customWidth="1"/>
    <col min="4637" max="4637" width="14.83203125" style="3" bestFit="1" customWidth="1"/>
    <col min="4638" max="4638" width="13.5" style="3" bestFit="1" customWidth="1"/>
    <col min="4639" max="4639" width="11.1640625" style="3" bestFit="1" customWidth="1"/>
    <col min="4640" max="4640" width="13.5" style="3" bestFit="1" customWidth="1"/>
    <col min="4641" max="4641" width="11.1640625" style="3" bestFit="1" customWidth="1"/>
    <col min="4642" max="4643" width="13.5" style="3" bestFit="1" customWidth="1"/>
    <col min="4644" max="4644" width="11.1640625" style="3" bestFit="1" customWidth="1"/>
    <col min="4645" max="4645" width="14.83203125" style="3" bestFit="1" customWidth="1"/>
    <col min="4646" max="4647" width="11.1640625" style="3" bestFit="1" customWidth="1"/>
    <col min="4648" max="4648" width="14.83203125" style="3" bestFit="1" customWidth="1"/>
    <col min="4649" max="4649" width="13.5" style="3" bestFit="1" customWidth="1"/>
    <col min="4650" max="4740" width="11.1640625" style="3" bestFit="1" customWidth="1"/>
    <col min="4741" max="4741" width="14.83203125" style="3" bestFit="1" customWidth="1"/>
    <col min="4742" max="4742" width="13.5" style="3" bestFit="1" customWidth="1"/>
    <col min="4743" max="4743" width="11.1640625" style="3" bestFit="1" customWidth="1"/>
    <col min="4744" max="4746" width="13.5" style="3" bestFit="1" customWidth="1"/>
    <col min="4747" max="4747" width="11.1640625" style="3" bestFit="1" customWidth="1"/>
    <col min="4748" max="4748" width="13.5" style="3" bestFit="1" customWidth="1"/>
    <col min="4749" max="4749" width="14.83203125" style="3" bestFit="1" customWidth="1"/>
    <col min="4750" max="4750" width="11.1640625" style="3" bestFit="1" customWidth="1"/>
    <col min="4751" max="4751" width="13.5" style="3" bestFit="1" customWidth="1"/>
    <col min="4752" max="4754" width="14.83203125" style="3" bestFit="1" customWidth="1"/>
    <col min="4755" max="4755" width="13.5" style="3" bestFit="1" customWidth="1"/>
    <col min="4756" max="4756" width="11.1640625" style="3" bestFit="1" customWidth="1"/>
    <col min="4757" max="4759" width="13.5" style="3" bestFit="1" customWidth="1"/>
    <col min="4760" max="4760" width="11.1640625" style="3" bestFit="1" customWidth="1"/>
    <col min="4761" max="4761" width="13.5" style="3" bestFit="1" customWidth="1"/>
    <col min="4762" max="4762" width="14.83203125" style="3" bestFit="1" customWidth="1"/>
    <col min="4763" max="4763" width="11.1640625" style="3" bestFit="1" customWidth="1"/>
    <col min="4764" max="4764" width="13.5" style="3" bestFit="1" customWidth="1"/>
    <col min="4765" max="4766" width="14.83203125" style="3" bestFit="1" customWidth="1"/>
    <col min="4767" max="4767" width="13.5" style="3" bestFit="1" customWidth="1"/>
    <col min="4768" max="4774" width="11.1640625" style="3" bestFit="1" customWidth="1"/>
    <col min="4775" max="4775" width="13.5" style="3" bestFit="1" customWidth="1"/>
    <col min="4776" max="4777" width="11.1640625" style="3" bestFit="1" customWidth="1"/>
    <col min="4778" max="4778" width="13.5" style="3" bestFit="1" customWidth="1"/>
    <col min="4779" max="4779" width="11.1640625" style="3" bestFit="1" customWidth="1"/>
    <col min="4780" max="4780" width="14.83203125" style="3" bestFit="1" customWidth="1"/>
    <col min="4781" max="4782" width="11.1640625" style="3" bestFit="1" customWidth="1"/>
    <col min="4783" max="4783" width="13.5" style="3" bestFit="1" customWidth="1"/>
    <col min="4784" max="4784" width="11.1640625" style="3" bestFit="1" customWidth="1"/>
    <col min="4785" max="4785" width="13.5" style="3" bestFit="1" customWidth="1"/>
    <col min="4786" max="4786" width="11.1640625" style="3" bestFit="1" customWidth="1"/>
    <col min="4787" max="4787" width="13.5" style="3" bestFit="1" customWidth="1"/>
    <col min="4788" max="4788" width="14.83203125" style="3" bestFit="1" customWidth="1"/>
    <col min="4789" max="4790" width="11.1640625" style="3" bestFit="1" customWidth="1"/>
    <col min="4791" max="4791" width="14.83203125" style="3" bestFit="1" customWidth="1"/>
    <col min="4792" max="4792" width="11.1640625" style="3" bestFit="1" customWidth="1"/>
    <col min="4793" max="4793" width="14.83203125" style="3" bestFit="1" customWidth="1"/>
    <col min="4794" max="4800" width="11.1640625" style="3" bestFit="1" customWidth="1"/>
    <col min="4801" max="4801" width="14.83203125" style="3" bestFit="1" customWidth="1"/>
    <col min="4802" max="4803" width="11.1640625" style="3" bestFit="1" customWidth="1"/>
    <col min="4804" max="4805" width="13.5" style="3" bestFit="1" customWidth="1"/>
    <col min="4806" max="4806" width="14.33203125" style="3" bestFit="1" customWidth="1"/>
    <col min="4807" max="4813" width="11.1640625" style="3" bestFit="1" customWidth="1"/>
    <col min="4814" max="4814" width="14.33203125" style="3" bestFit="1" customWidth="1"/>
    <col min="4815" max="4816" width="11.1640625" style="3" bestFit="1" customWidth="1"/>
    <col min="4817" max="4817" width="14.33203125" style="3" bestFit="1" customWidth="1"/>
    <col min="4818" max="4818" width="9.25" style="3" bestFit="1" customWidth="1"/>
    <col min="4819" max="4819" width="14.33203125" style="3" bestFit="1" customWidth="1"/>
    <col min="4820" max="4831" width="11.1640625" style="3" bestFit="1" customWidth="1"/>
    <col min="4832" max="4832" width="16.25" style="3" bestFit="1" customWidth="1"/>
    <col min="4833" max="4833" width="14.83203125" style="3" bestFit="1" customWidth="1"/>
    <col min="4834" max="4834" width="11.1640625" style="3" bestFit="1" customWidth="1"/>
    <col min="4835" max="4835" width="14.83203125" style="3" bestFit="1" customWidth="1"/>
    <col min="4836" max="4836" width="13.5" style="3" bestFit="1" customWidth="1"/>
    <col min="4837" max="4837" width="14.83203125" style="3" bestFit="1" customWidth="1"/>
    <col min="4838" max="4838" width="11.1640625" style="3" bestFit="1" customWidth="1"/>
    <col min="4839" max="4839" width="14.83203125" style="3" bestFit="1" customWidth="1"/>
    <col min="4840" max="4840" width="16.25" style="3" bestFit="1" customWidth="1"/>
    <col min="4841" max="4841" width="11.1640625" style="3" bestFit="1" customWidth="1"/>
    <col min="4842" max="4842" width="13.5" style="3" bestFit="1" customWidth="1"/>
    <col min="4843" max="4844" width="14.83203125" style="3" bestFit="1" customWidth="1"/>
    <col min="4845" max="4845" width="13.5" style="3" bestFit="1" customWidth="1"/>
    <col min="4846" max="4852" width="11.1640625" style="3" bestFit="1" customWidth="1"/>
    <col min="4853" max="4853" width="13.5" style="3" bestFit="1" customWidth="1"/>
    <col min="4854" max="4856" width="11.1640625" style="3" bestFit="1" customWidth="1"/>
    <col min="4857" max="4858" width="13.5" style="3" bestFit="1" customWidth="1"/>
    <col min="4859" max="4864" width="11.1640625" style="3"/>
    <col min="4865" max="4866" width="11" style="3" customWidth="1"/>
    <col min="4867" max="4867" width="15.83203125" style="3" bestFit="1" customWidth="1"/>
    <col min="4868" max="4868" width="13.5" style="3" bestFit="1" customWidth="1"/>
    <col min="4869" max="4869" width="11.1640625" style="3" bestFit="1" customWidth="1"/>
    <col min="4870" max="4870" width="13.5" style="3" bestFit="1" customWidth="1"/>
    <col min="4871" max="4871" width="11.1640625" style="3" bestFit="1" customWidth="1"/>
    <col min="4872" max="4872" width="13.5" style="3" bestFit="1" customWidth="1"/>
    <col min="4873" max="4873" width="11.1640625" style="3" bestFit="1" customWidth="1"/>
    <col min="4874" max="4874" width="13.5" style="3" bestFit="1" customWidth="1"/>
    <col min="4875" max="4875" width="14.83203125" style="3" bestFit="1" customWidth="1"/>
    <col min="4876" max="4876" width="11.1640625" style="3" bestFit="1" customWidth="1"/>
    <col min="4877" max="4877" width="13.5" style="3" bestFit="1" customWidth="1"/>
    <col min="4878" max="4878" width="14.83203125" style="3" bestFit="1" customWidth="1"/>
    <col min="4879" max="4879" width="13.5" style="3" bestFit="1" customWidth="1"/>
    <col min="4880" max="4880" width="14.83203125" style="3" bestFit="1" customWidth="1"/>
    <col min="4881" max="4881" width="13.5" style="3" bestFit="1" customWidth="1"/>
    <col min="4882" max="4882" width="11.1640625" style="3" bestFit="1" customWidth="1"/>
    <col min="4883" max="4883" width="13.5" style="3" bestFit="1" customWidth="1"/>
    <col min="4884" max="4884" width="11.1640625" style="3" bestFit="1" customWidth="1"/>
    <col min="4885" max="4885" width="13.5" style="3" bestFit="1" customWidth="1"/>
    <col min="4886" max="4886" width="11.1640625" style="3" bestFit="1" customWidth="1"/>
    <col min="4887" max="4887" width="13.5" style="3" bestFit="1" customWidth="1"/>
    <col min="4888" max="4888" width="14.83203125" style="3" bestFit="1" customWidth="1"/>
    <col min="4889" max="4890" width="11.1640625" style="3" bestFit="1" customWidth="1"/>
    <col min="4891" max="4891" width="14.83203125" style="3" bestFit="1" customWidth="1"/>
    <col min="4892" max="4892" width="11.1640625" style="3" bestFit="1" customWidth="1"/>
    <col min="4893" max="4893" width="14.83203125" style="3" bestFit="1" customWidth="1"/>
    <col min="4894" max="4894" width="13.5" style="3" bestFit="1" customWidth="1"/>
    <col min="4895" max="4895" width="11.1640625" style="3" bestFit="1" customWidth="1"/>
    <col min="4896" max="4896" width="13.5" style="3" bestFit="1" customWidth="1"/>
    <col min="4897" max="4897" width="11.1640625" style="3" bestFit="1" customWidth="1"/>
    <col min="4898" max="4899" width="13.5" style="3" bestFit="1" customWidth="1"/>
    <col min="4900" max="4900" width="11.1640625" style="3" bestFit="1" customWidth="1"/>
    <col min="4901" max="4901" width="14.83203125" style="3" bestFit="1" customWidth="1"/>
    <col min="4902" max="4903" width="11.1640625" style="3" bestFit="1" customWidth="1"/>
    <col min="4904" max="4904" width="14.83203125" style="3" bestFit="1" customWidth="1"/>
    <col min="4905" max="4905" width="13.5" style="3" bestFit="1" customWidth="1"/>
    <col min="4906" max="4996" width="11.1640625" style="3" bestFit="1" customWidth="1"/>
    <col min="4997" max="4997" width="14.83203125" style="3" bestFit="1" customWidth="1"/>
    <col min="4998" max="4998" width="13.5" style="3" bestFit="1" customWidth="1"/>
    <col min="4999" max="4999" width="11.1640625" style="3" bestFit="1" customWidth="1"/>
    <col min="5000" max="5002" width="13.5" style="3" bestFit="1" customWidth="1"/>
    <col min="5003" max="5003" width="11.1640625" style="3" bestFit="1" customWidth="1"/>
    <col min="5004" max="5004" width="13.5" style="3" bestFit="1" customWidth="1"/>
    <col min="5005" max="5005" width="14.83203125" style="3" bestFit="1" customWidth="1"/>
    <col min="5006" max="5006" width="11.1640625" style="3" bestFit="1" customWidth="1"/>
    <col min="5007" max="5007" width="13.5" style="3" bestFit="1" customWidth="1"/>
    <col min="5008" max="5010" width="14.83203125" style="3" bestFit="1" customWidth="1"/>
    <col min="5011" max="5011" width="13.5" style="3" bestFit="1" customWidth="1"/>
    <col min="5012" max="5012" width="11.1640625" style="3" bestFit="1" customWidth="1"/>
    <col min="5013" max="5015" width="13.5" style="3" bestFit="1" customWidth="1"/>
    <col min="5016" max="5016" width="11.1640625" style="3" bestFit="1" customWidth="1"/>
    <col min="5017" max="5017" width="13.5" style="3" bestFit="1" customWidth="1"/>
    <col min="5018" max="5018" width="14.83203125" style="3" bestFit="1" customWidth="1"/>
    <col min="5019" max="5019" width="11.1640625" style="3" bestFit="1" customWidth="1"/>
    <col min="5020" max="5020" width="13.5" style="3" bestFit="1" customWidth="1"/>
    <col min="5021" max="5022" width="14.83203125" style="3" bestFit="1" customWidth="1"/>
    <col min="5023" max="5023" width="13.5" style="3" bestFit="1" customWidth="1"/>
    <col min="5024" max="5030" width="11.1640625" style="3" bestFit="1" customWidth="1"/>
    <col min="5031" max="5031" width="13.5" style="3" bestFit="1" customWidth="1"/>
    <col min="5032" max="5033" width="11.1640625" style="3" bestFit="1" customWidth="1"/>
    <col min="5034" max="5034" width="13.5" style="3" bestFit="1" customWidth="1"/>
    <col min="5035" max="5035" width="11.1640625" style="3" bestFit="1" customWidth="1"/>
    <col min="5036" max="5036" width="14.83203125" style="3" bestFit="1" customWidth="1"/>
    <col min="5037" max="5038" width="11.1640625" style="3" bestFit="1" customWidth="1"/>
    <col min="5039" max="5039" width="13.5" style="3" bestFit="1" customWidth="1"/>
    <col min="5040" max="5040" width="11.1640625" style="3" bestFit="1" customWidth="1"/>
    <col min="5041" max="5041" width="13.5" style="3" bestFit="1" customWidth="1"/>
    <col min="5042" max="5042" width="11.1640625" style="3" bestFit="1" customWidth="1"/>
    <col min="5043" max="5043" width="13.5" style="3" bestFit="1" customWidth="1"/>
    <col min="5044" max="5044" width="14.83203125" style="3" bestFit="1" customWidth="1"/>
    <col min="5045" max="5046" width="11.1640625" style="3" bestFit="1" customWidth="1"/>
    <col min="5047" max="5047" width="14.83203125" style="3" bestFit="1" customWidth="1"/>
    <col min="5048" max="5048" width="11.1640625" style="3" bestFit="1" customWidth="1"/>
    <col min="5049" max="5049" width="14.83203125" style="3" bestFit="1" customWidth="1"/>
    <col min="5050" max="5056" width="11.1640625" style="3" bestFit="1" customWidth="1"/>
    <col min="5057" max="5057" width="14.83203125" style="3" bestFit="1" customWidth="1"/>
    <col min="5058" max="5059" width="11.1640625" style="3" bestFit="1" customWidth="1"/>
    <col min="5060" max="5061" width="13.5" style="3" bestFit="1" customWidth="1"/>
    <col min="5062" max="5062" width="14.33203125" style="3" bestFit="1" customWidth="1"/>
    <col min="5063" max="5069" width="11.1640625" style="3" bestFit="1" customWidth="1"/>
    <col min="5070" max="5070" width="14.33203125" style="3" bestFit="1" customWidth="1"/>
    <col min="5071" max="5072" width="11.1640625" style="3" bestFit="1" customWidth="1"/>
    <col min="5073" max="5073" width="14.33203125" style="3" bestFit="1" customWidth="1"/>
    <col min="5074" max="5074" width="9.25" style="3" bestFit="1" customWidth="1"/>
    <col min="5075" max="5075" width="14.33203125" style="3" bestFit="1" customWidth="1"/>
    <col min="5076" max="5087" width="11.1640625" style="3" bestFit="1" customWidth="1"/>
    <col min="5088" max="5088" width="16.25" style="3" bestFit="1" customWidth="1"/>
    <col min="5089" max="5089" width="14.83203125" style="3" bestFit="1" customWidth="1"/>
    <col min="5090" max="5090" width="11.1640625" style="3" bestFit="1" customWidth="1"/>
    <col min="5091" max="5091" width="14.83203125" style="3" bestFit="1" customWidth="1"/>
    <col min="5092" max="5092" width="13.5" style="3" bestFit="1" customWidth="1"/>
    <col min="5093" max="5093" width="14.83203125" style="3" bestFit="1" customWidth="1"/>
    <col min="5094" max="5094" width="11.1640625" style="3" bestFit="1" customWidth="1"/>
    <col min="5095" max="5095" width="14.83203125" style="3" bestFit="1" customWidth="1"/>
    <col min="5096" max="5096" width="16.25" style="3" bestFit="1" customWidth="1"/>
    <col min="5097" max="5097" width="11.1640625" style="3" bestFit="1" customWidth="1"/>
    <col min="5098" max="5098" width="13.5" style="3" bestFit="1" customWidth="1"/>
    <col min="5099" max="5100" width="14.83203125" style="3" bestFit="1" customWidth="1"/>
    <col min="5101" max="5101" width="13.5" style="3" bestFit="1" customWidth="1"/>
    <col min="5102" max="5108" width="11.1640625" style="3" bestFit="1" customWidth="1"/>
    <col min="5109" max="5109" width="13.5" style="3" bestFit="1" customWidth="1"/>
    <col min="5110" max="5112" width="11.1640625" style="3" bestFit="1" customWidth="1"/>
    <col min="5113" max="5114" width="13.5" style="3" bestFit="1" customWidth="1"/>
    <col min="5115" max="5120" width="11.1640625" style="3"/>
    <col min="5121" max="5122" width="11" style="3" customWidth="1"/>
    <col min="5123" max="5123" width="15.83203125" style="3" bestFit="1" customWidth="1"/>
    <col min="5124" max="5124" width="13.5" style="3" bestFit="1" customWidth="1"/>
    <col min="5125" max="5125" width="11.1640625" style="3" bestFit="1" customWidth="1"/>
    <col min="5126" max="5126" width="13.5" style="3" bestFit="1" customWidth="1"/>
    <col min="5127" max="5127" width="11.1640625" style="3" bestFit="1" customWidth="1"/>
    <col min="5128" max="5128" width="13.5" style="3" bestFit="1" customWidth="1"/>
    <col min="5129" max="5129" width="11.1640625" style="3" bestFit="1" customWidth="1"/>
    <col min="5130" max="5130" width="13.5" style="3" bestFit="1" customWidth="1"/>
    <col min="5131" max="5131" width="14.83203125" style="3" bestFit="1" customWidth="1"/>
    <col min="5132" max="5132" width="11.1640625" style="3" bestFit="1" customWidth="1"/>
    <col min="5133" max="5133" width="13.5" style="3" bestFit="1" customWidth="1"/>
    <col min="5134" max="5134" width="14.83203125" style="3" bestFit="1" customWidth="1"/>
    <col min="5135" max="5135" width="13.5" style="3" bestFit="1" customWidth="1"/>
    <col min="5136" max="5136" width="14.83203125" style="3" bestFit="1" customWidth="1"/>
    <col min="5137" max="5137" width="13.5" style="3" bestFit="1" customWidth="1"/>
    <col min="5138" max="5138" width="11.1640625" style="3" bestFit="1" customWidth="1"/>
    <col min="5139" max="5139" width="13.5" style="3" bestFit="1" customWidth="1"/>
    <col min="5140" max="5140" width="11.1640625" style="3" bestFit="1" customWidth="1"/>
    <col min="5141" max="5141" width="13.5" style="3" bestFit="1" customWidth="1"/>
    <col min="5142" max="5142" width="11.1640625" style="3" bestFit="1" customWidth="1"/>
    <col min="5143" max="5143" width="13.5" style="3" bestFit="1" customWidth="1"/>
    <col min="5144" max="5144" width="14.83203125" style="3" bestFit="1" customWidth="1"/>
    <col min="5145" max="5146" width="11.1640625" style="3" bestFit="1" customWidth="1"/>
    <col min="5147" max="5147" width="14.83203125" style="3" bestFit="1" customWidth="1"/>
    <col min="5148" max="5148" width="11.1640625" style="3" bestFit="1" customWidth="1"/>
    <col min="5149" max="5149" width="14.83203125" style="3" bestFit="1" customWidth="1"/>
    <col min="5150" max="5150" width="13.5" style="3" bestFit="1" customWidth="1"/>
    <col min="5151" max="5151" width="11.1640625" style="3" bestFit="1" customWidth="1"/>
    <col min="5152" max="5152" width="13.5" style="3" bestFit="1" customWidth="1"/>
    <col min="5153" max="5153" width="11.1640625" style="3" bestFit="1" customWidth="1"/>
    <col min="5154" max="5155" width="13.5" style="3" bestFit="1" customWidth="1"/>
    <col min="5156" max="5156" width="11.1640625" style="3" bestFit="1" customWidth="1"/>
    <col min="5157" max="5157" width="14.83203125" style="3" bestFit="1" customWidth="1"/>
    <col min="5158" max="5159" width="11.1640625" style="3" bestFit="1" customWidth="1"/>
    <col min="5160" max="5160" width="14.83203125" style="3" bestFit="1" customWidth="1"/>
    <col min="5161" max="5161" width="13.5" style="3" bestFit="1" customWidth="1"/>
    <col min="5162" max="5252" width="11.1640625" style="3" bestFit="1" customWidth="1"/>
    <col min="5253" max="5253" width="14.83203125" style="3" bestFit="1" customWidth="1"/>
    <col min="5254" max="5254" width="13.5" style="3" bestFit="1" customWidth="1"/>
    <col min="5255" max="5255" width="11.1640625" style="3" bestFit="1" customWidth="1"/>
    <col min="5256" max="5258" width="13.5" style="3" bestFit="1" customWidth="1"/>
    <col min="5259" max="5259" width="11.1640625" style="3" bestFit="1" customWidth="1"/>
    <col min="5260" max="5260" width="13.5" style="3" bestFit="1" customWidth="1"/>
    <col min="5261" max="5261" width="14.83203125" style="3" bestFit="1" customWidth="1"/>
    <col min="5262" max="5262" width="11.1640625" style="3" bestFit="1" customWidth="1"/>
    <col min="5263" max="5263" width="13.5" style="3" bestFit="1" customWidth="1"/>
    <col min="5264" max="5266" width="14.83203125" style="3" bestFit="1" customWidth="1"/>
    <col min="5267" max="5267" width="13.5" style="3" bestFit="1" customWidth="1"/>
    <col min="5268" max="5268" width="11.1640625" style="3" bestFit="1" customWidth="1"/>
    <col min="5269" max="5271" width="13.5" style="3" bestFit="1" customWidth="1"/>
    <col min="5272" max="5272" width="11.1640625" style="3" bestFit="1" customWidth="1"/>
    <col min="5273" max="5273" width="13.5" style="3" bestFit="1" customWidth="1"/>
    <col min="5274" max="5274" width="14.83203125" style="3" bestFit="1" customWidth="1"/>
    <col min="5275" max="5275" width="11.1640625" style="3" bestFit="1" customWidth="1"/>
    <col min="5276" max="5276" width="13.5" style="3" bestFit="1" customWidth="1"/>
    <col min="5277" max="5278" width="14.83203125" style="3" bestFit="1" customWidth="1"/>
    <col min="5279" max="5279" width="13.5" style="3" bestFit="1" customWidth="1"/>
    <col min="5280" max="5286" width="11.1640625" style="3" bestFit="1" customWidth="1"/>
    <col min="5287" max="5287" width="13.5" style="3" bestFit="1" customWidth="1"/>
    <col min="5288" max="5289" width="11.1640625" style="3" bestFit="1" customWidth="1"/>
    <col min="5290" max="5290" width="13.5" style="3" bestFit="1" customWidth="1"/>
    <col min="5291" max="5291" width="11.1640625" style="3" bestFit="1" customWidth="1"/>
    <col min="5292" max="5292" width="14.83203125" style="3" bestFit="1" customWidth="1"/>
    <col min="5293" max="5294" width="11.1640625" style="3" bestFit="1" customWidth="1"/>
    <col min="5295" max="5295" width="13.5" style="3" bestFit="1" customWidth="1"/>
    <col min="5296" max="5296" width="11.1640625" style="3" bestFit="1" customWidth="1"/>
    <col min="5297" max="5297" width="13.5" style="3" bestFit="1" customWidth="1"/>
    <col min="5298" max="5298" width="11.1640625" style="3" bestFit="1" customWidth="1"/>
    <col min="5299" max="5299" width="13.5" style="3" bestFit="1" customWidth="1"/>
    <col min="5300" max="5300" width="14.83203125" style="3" bestFit="1" customWidth="1"/>
    <col min="5301" max="5302" width="11.1640625" style="3" bestFit="1" customWidth="1"/>
    <col min="5303" max="5303" width="14.83203125" style="3" bestFit="1" customWidth="1"/>
    <col min="5304" max="5304" width="11.1640625" style="3" bestFit="1" customWidth="1"/>
    <col min="5305" max="5305" width="14.83203125" style="3" bestFit="1" customWidth="1"/>
    <col min="5306" max="5312" width="11.1640625" style="3" bestFit="1" customWidth="1"/>
    <col min="5313" max="5313" width="14.83203125" style="3" bestFit="1" customWidth="1"/>
    <col min="5314" max="5315" width="11.1640625" style="3" bestFit="1" customWidth="1"/>
    <col min="5316" max="5317" width="13.5" style="3" bestFit="1" customWidth="1"/>
    <col min="5318" max="5318" width="14.33203125" style="3" bestFit="1" customWidth="1"/>
    <col min="5319" max="5325" width="11.1640625" style="3" bestFit="1" customWidth="1"/>
    <col min="5326" max="5326" width="14.33203125" style="3" bestFit="1" customWidth="1"/>
    <col min="5327" max="5328" width="11.1640625" style="3" bestFit="1" customWidth="1"/>
    <col min="5329" max="5329" width="14.33203125" style="3" bestFit="1" customWidth="1"/>
    <col min="5330" max="5330" width="9.25" style="3" bestFit="1" customWidth="1"/>
    <col min="5331" max="5331" width="14.33203125" style="3" bestFit="1" customWidth="1"/>
    <col min="5332" max="5343" width="11.1640625" style="3" bestFit="1" customWidth="1"/>
    <col min="5344" max="5344" width="16.25" style="3" bestFit="1" customWidth="1"/>
    <col min="5345" max="5345" width="14.83203125" style="3" bestFit="1" customWidth="1"/>
    <col min="5346" max="5346" width="11.1640625" style="3" bestFit="1" customWidth="1"/>
    <col min="5347" max="5347" width="14.83203125" style="3" bestFit="1" customWidth="1"/>
    <col min="5348" max="5348" width="13.5" style="3" bestFit="1" customWidth="1"/>
    <col min="5349" max="5349" width="14.83203125" style="3" bestFit="1" customWidth="1"/>
    <col min="5350" max="5350" width="11.1640625" style="3" bestFit="1" customWidth="1"/>
    <col min="5351" max="5351" width="14.83203125" style="3" bestFit="1" customWidth="1"/>
    <col min="5352" max="5352" width="16.25" style="3" bestFit="1" customWidth="1"/>
    <col min="5353" max="5353" width="11.1640625" style="3" bestFit="1" customWidth="1"/>
    <col min="5354" max="5354" width="13.5" style="3" bestFit="1" customWidth="1"/>
    <col min="5355" max="5356" width="14.83203125" style="3" bestFit="1" customWidth="1"/>
    <col min="5357" max="5357" width="13.5" style="3" bestFit="1" customWidth="1"/>
    <col min="5358" max="5364" width="11.1640625" style="3" bestFit="1" customWidth="1"/>
    <col min="5365" max="5365" width="13.5" style="3" bestFit="1" customWidth="1"/>
    <col min="5366" max="5368" width="11.1640625" style="3" bestFit="1" customWidth="1"/>
    <col min="5369" max="5370" width="13.5" style="3" bestFit="1" customWidth="1"/>
    <col min="5371" max="5376" width="11.1640625" style="3"/>
    <col min="5377" max="5378" width="11" style="3" customWidth="1"/>
    <col min="5379" max="5379" width="15.83203125" style="3" bestFit="1" customWidth="1"/>
    <col min="5380" max="5380" width="13.5" style="3" bestFit="1" customWidth="1"/>
    <col min="5381" max="5381" width="11.1640625" style="3" bestFit="1" customWidth="1"/>
    <col min="5382" max="5382" width="13.5" style="3" bestFit="1" customWidth="1"/>
    <col min="5383" max="5383" width="11.1640625" style="3" bestFit="1" customWidth="1"/>
    <col min="5384" max="5384" width="13.5" style="3" bestFit="1" customWidth="1"/>
    <col min="5385" max="5385" width="11.1640625" style="3" bestFit="1" customWidth="1"/>
    <col min="5386" max="5386" width="13.5" style="3" bestFit="1" customWidth="1"/>
    <col min="5387" max="5387" width="14.83203125" style="3" bestFit="1" customWidth="1"/>
    <col min="5388" max="5388" width="11.1640625" style="3" bestFit="1" customWidth="1"/>
    <col min="5389" max="5389" width="13.5" style="3" bestFit="1" customWidth="1"/>
    <col min="5390" max="5390" width="14.83203125" style="3" bestFit="1" customWidth="1"/>
    <col min="5391" max="5391" width="13.5" style="3" bestFit="1" customWidth="1"/>
    <col min="5392" max="5392" width="14.83203125" style="3" bestFit="1" customWidth="1"/>
    <col min="5393" max="5393" width="13.5" style="3" bestFit="1" customWidth="1"/>
    <col min="5394" max="5394" width="11.1640625" style="3" bestFit="1" customWidth="1"/>
    <col min="5395" max="5395" width="13.5" style="3" bestFit="1" customWidth="1"/>
    <col min="5396" max="5396" width="11.1640625" style="3" bestFit="1" customWidth="1"/>
    <col min="5397" max="5397" width="13.5" style="3" bestFit="1" customWidth="1"/>
    <col min="5398" max="5398" width="11.1640625" style="3" bestFit="1" customWidth="1"/>
    <col min="5399" max="5399" width="13.5" style="3" bestFit="1" customWidth="1"/>
    <col min="5400" max="5400" width="14.83203125" style="3" bestFit="1" customWidth="1"/>
    <col min="5401" max="5402" width="11.1640625" style="3" bestFit="1" customWidth="1"/>
    <col min="5403" max="5403" width="14.83203125" style="3" bestFit="1" customWidth="1"/>
    <col min="5404" max="5404" width="11.1640625" style="3" bestFit="1" customWidth="1"/>
    <col min="5405" max="5405" width="14.83203125" style="3" bestFit="1" customWidth="1"/>
    <col min="5406" max="5406" width="13.5" style="3" bestFit="1" customWidth="1"/>
    <col min="5407" max="5407" width="11.1640625" style="3" bestFit="1" customWidth="1"/>
    <col min="5408" max="5408" width="13.5" style="3" bestFit="1" customWidth="1"/>
    <col min="5409" max="5409" width="11.1640625" style="3" bestFit="1" customWidth="1"/>
    <col min="5410" max="5411" width="13.5" style="3" bestFit="1" customWidth="1"/>
    <col min="5412" max="5412" width="11.1640625" style="3" bestFit="1" customWidth="1"/>
    <col min="5413" max="5413" width="14.83203125" style="3" bestFit="1" customWidth="1"/>
    <col min="5414" max="5415" width="11.1640625" style="3" bestFit="1" customWidth="1"/>
    <col min="5416" max="5416" width="14.83203125" style="3" bestFit="1" customWidth="1"/>
    <col min="5417" max="5417" width="13.5" style="3" bestFit="1" customWidth="1"/>
    <col min="5418" max="5508" width="11.1640625" style="3" bestFit="1" customWidth="1"/>
    <col min="5509" max="5509" width="14.83203125" style="3" bestFit="1" customWidth="1"/>
    <col min="5510" max="5510" width="13.5" style="3" bestFit="1" customWidth="1"/>
    <col min="5511" max="5511" width="11.1640625" style="3" bestFit="1" customWidth="1"/>
    <col min="5512" max="5514" width="13.5" style="3" bestFit="1" customWidth="1"/>
    <col min="5515" max="5515" width="11.1640625" style="3" bestFit="1" customWidth="1"/>
    <col min="5516" max="5516" width="13.5" style="3" bestFit="1" customWidth="1"/>
    <col min="5517" max="5517" width="14.83203125" style="3" bestFit="1" customWidth="1"/>
    <col min="5518" max="5518" width="11.1640625" style="3" bestFit="1" customWidth="1"/>
    <col min="5519" max="5519" width="13.5" style="3" bestFit="1" customWidth="1"/>
    <col min="5520" max="5522" width="14.83203125" style="3" bestFit="1" customWidth="1"/>
    <col min="5523" max="5523" width="13.5" style="3" bestFit="1" customWidth="1"/>
    <col min="5524" max="5524" width="11.1640625" style="3" bestFit="1" customWidth="1"/>
    <col min="5525" max="5527" width="13.5" style="3" bestFit="1" customWidth="1"/>
    <col min="5528" max="5528" width="11.1640625" style="3" bestFit="1" customWidth="1"/>
    <col min="5529" max="5529" width="13.5" style="3" bestFit="1" customWidth="1"/>
    <col min="5530" max="5530" width="14.83203125" style="3" bestFit="1" customWidth="1"/>
    <col min="5531" max="5531" width="11.1640625" style="3" bestFit="1" customWidth="1"/>
    <col min="5532" max="5532" width="13.5" style="3" bestFit="1" customWidth="1"/>
    <col min="5533" max="5534" width="14.83203125" style="3" bestFit="1" customWidth="1"/>
    <col min="5535" max="5535" width="13.5" style="3" bestFit="1" customWidth="1"/>
    <col min="5536" max="5542" width="11.1640625" style="3" bestFit="1" customWidth="1"/>
    <col min="5543" max="5543" width="13.5" style="3" bestFit="1" customWidth="1"/>
    <col min="5544" max="5545" width="11.1640625" style="3" bestFit="1" customWidth="1"/>
    <col min="5546" max="5546" width="13.5" style="3" bestFit="1" customWidth="1"/>
    <col min="5547" max="5547" width="11.1640625" style="3" bestFit="1" customWidth="1"/>
    <col min="5548" max="5548" width="14.83203125" style="3" bestFit="1" customWidth="1"/>
    <col min="5549" max="5550" width="11.1640625" style="3" bestFit="1" customWidth="1"/>
    <col min="5551" max="5551" width="13.5" style="3" bestFit="1" customWidth="1"/>
    <col min="5552" max="5552" width="11.1640625" style="3" bestFit="1" customWidth="1"/>
    <col min="5553" max="5553" width="13.5" style="3" bestFit="1" customWidth="1"/>
    <col min="5554" max="5554" width="11.1640625" style="3" bestFit="1" customWidth="1"/>
    <col min="5555" max="5555" width="13.5" style="3" bestFit="1" customWidth="1"/>
    <col min="5556" max="5556" width="14.83203125" style="3" bestFit="1" customWidth="1"/>
    <col min="5557" max="5558" width="11.1640625" style="3" bestFit="1" customWidth="1"/>
    <col min="5559" max="5559" width="14.83203125" style="3" bestFit="1" customWidth="1"/>
    <col min="5560" max="5560" width="11.1640625" style="3" bestFit="1" customWidth="1"/>
    <col min="5561" max="5561" width="14.83203125" style="3" bestFit="1" customWidth="1"/>
    <col min="5562" max="5568" width="11.1640625" style="3" bestFit="1" customWidth="1"/>
    <col min="5569" max="5569" width="14.83203125" style="3" bestFit="1" customWidth="1"/>
    <col min="5570" max="5571" width="11.1640625" style="3" bestFit="1" customWidth="1"/>
    <col min="5572" max="5573" width="13.5" style="3" bestFit="1" customWidth="1"/>
    <col min="5574" max="5574" width="14.33203125" style="3" bestFit="1" customWidth="1"/>
    <col min="5575" max="5581" width="11.1640625" style="3" bestFit="1" customWidth="1"/>
    <col min="5582" max="5582" width="14.33203125" style="3" bestFit="1" customWidth="1"/>
    <col min="5583" max="5584" width="11.1640625" style="3" bestFit="1" customWidth="1"/>
    <col min="5585" max="5585" width="14.33203125" style="3" bestFit="1" customWidth="1"/>
    <col min="5586" max="5586" width="9.25" style="3" bestFit="1" customWidth="1"/>
    <col min="5587" max="5587" width="14.33203125" style="3" bestFit="1" customWidth="1"/>
    <col min="5588" max="5599" width="11.1640625" style="3" bestFit="1" customWidth="1"/>
    <col min="5600" max="5600" width="16.25" style="3" bestFit="1" customWidth="1"/>
    <col min="5601" max="5601" width="14.83203125" style="3" bestFit="1" customWidth="1"/>
    <col min="5602" max="5602" width="11.1640625" style="3" bestFit="1" customWidth="1"/>
    <col min="5603" max="5603" width="14.83203125" style="3" bestFit="1" customWidth="1"/>
    <col min="5604" max="5604" width="13.5" style="3" bestFit="1" customWidth="1"/>
    <col min="5605" max="5605" width="14.83203125" style="3" bestFit="1" customWidth="1"/>
    <col min="5606" max="5606" width="11.1640625" style="3" bestFit="1" customWidth="1"/>
    <col min="5607" max="5607" width="14.83203125" style="3" bestFit="1" customWidth="1"/>
    <col min="5608" max="5608" width="16.25" style="3" bestFit="1" customWidth="1"/>
    <col min="5609" max="5609" width="11.1640625" style="3" bestFit="1" customWidth="1"/>
    <col min="5610" max="5610" width="13.5" style="3" bestFit="1" customWidth="1"/>
    <col min="5611" max="5612" width="14.83203125" style="3" bestFit="1" customWidth="1"/>
    <col min="5613" max="5613" width="13.5" style="3" bestFit="1" customWidth="1"/>
    <col min="5614" max="5620" width="11.1640625" style="3" bestFit="1" customWidth="1"/>
    <col min="5621" max="5621" width="13.5" style="3" bestFit="1" customWidth="1"/>
    <col min="5622" max="5624" width="11.1640625" style="3" bestFit="1" customWidth="1"/>
    <col min="5625" max="5626" width="13.5" style="3" bestFit="1" customWidth="1"/>
    <col min="5627" max="5632" width="11.1640625" style="3"/>
    <col min="5633" max="5634" width="11" style="3" customWidth="1"/>
    <col min="5635" max="5635" width="15.83203125" style="3" bestFit="1" customWidth="1"/>
    <col min="5636" max="5636" width="13.5" style="3" bestFit="1" customWidth="1"/>
    <col min="5637" max="5637" width="11.1640625" style="3" bestFit="1" customWidth="1"/>
    <col min="5638" max="5638" width="13.5" style="3" bestFit="1" customWidth="1"/>
    <col min="5639" max="5639" width="11.1640625" style="3" bestFit="1" customWidth="1"/>
    <col min="5640" max="5640" width="13.5" style="3" bestFit="1" customWidth="1"/>
    <col min="5641" max="5641" width="11.1640625" style="3" bestFit="1" customWidth="1"/>
    <col min="5642" max="5642" width="13.5" style="3" bestFit="1" customWidth="1"/>
    <col min="5643" max="5643" width="14.83203125" style="3" bestFit="1" customWidth="1"/>
    <col min="5644" max="5644" width="11.1640625" style="3" bestFit="1" customWidth="1"/>
    <col min="5645" max="5645" width="13.5" style="3" bestFit="1" customWidth="1"/>
    <col min="5646" max="5646" width="14.83203125" style="3" bestFit="1" customWidth="1"/>
    <col min="5647" max="5647" width="13.5" style="3" bestFit="1" customWidth="1"/>
    <col min="5648" max="5648" width="14.83203125" style="3" bestFit="1" customWidth="1"/>
    <col min="5649" max="5649" width="13.5" style="3" bestFit="1" customWidth="1"/>
    <col min="5650" max="5650" width="11.1640625" style="3" bestFit="1" customWidth="1"/>
    <col min="5651" max="5651" width="13.5" style="3" bestFit="1" customWidth="1"/>
    <col min="5652" max="5652" width="11.1640625" style="3" bestFit="1" customWidth="1"/>
    <col min="5653" max="5653" width="13.5" style="3" bestFit="1" customWidth="1"/>
    <col min="5654" max="5654" width="11.1640625" style="3" bestFit="1" customWidth="1"/>
    <col min="5655" max="5655" width="13.5" style="3" bestFit="1" customWidth="1"/>
    <col min="5656" max="5656" width="14.83203125" style="3" bestFit="1" customWidth="1"/>
    <col min="5657" max="5658" width="11.1640625" style="3" bestFit="1" customWidth="1"/>
    <col min="5659" max="5659" width="14.83203125" style="3" bestFit="1" customWidth="1"/>
    <col min="5660" max="5660" width="11.1640625" style="3" bestFit="1" customWidth="1"/>
    <col min="5661" max="5661" width="14.83203125" style="3" bestFit="1" customWidth="1"/>
    <col min="5662" max="5662" width="13.5" style="3" bestFit="1" customWidth="1"/>
    <col min="5663" max="5663" width="11.1640625" style="3" bestFit="1" customWidth="1"/>
    <col min="5664" max="5664" width="13.5" style="3" bestFit="1" customWidth="1"/>
    <col min="5665" max="5665" width="11.1640625" style="3" bestFit="1" customWidth="1"/>
    <col min="5666" max="5667" width="13.5" style="3" bestFit="1" customWidth="1"/>
    <col min="5668" max="5668" width="11.1640625" style="3" bestFit="1" customWidth="1"/>
    <col min="5669" max="5669" width="14.83203125" style="3" bestFit="1" customWidth="1"/>
    <col min="5670" max="5671" width="11.1640625" style="3" bestFit="1" customWidth="1"/>
    <col min="5672" max="5672" width="14.83203125" style="3" bestFit="1" customWidth="1"/>
    <col min="5673" max="5673" width="13.5" style="3" bestFit="1" customWidth="1"/>
    <col min="5674" max="5764" width="11.1640625" style="3" bestFit="1" customWidth="1"/>
    <col min="5765" max="5765" width="14.83203125" style="3" bestFit="1" customWidth="1"/>
    <col min="5766" max="5766" width="13.5" style="3" bestFit="1" customWidth="1"/>
    <col min="5767" max="5767" width="11.1640625" style="3" bestFit="1" customWidth="1"/>
    <col min="5768" max="5770" width="13.5" style="3" bestFit="1" customWidth="1"/>
    <col min="5771" max="5771" width="11.1640625" style="3" bestFit="1" customWidth="1"/>
    <col min="5772" max="5772" width="13.5" style="3" bestFit="1" customWidth="1"/>
    <col min="5773" max="5773" width="14.83203125" style="3" bestFit="1" customWidth="1"/>
    <col min="5774" max="5774" width="11.1640625" style="3" bestFit="1" customWidth="1"/>
    <col min="5775" max="5775" width="13.5" style="3" bestFit="1" customWidth="1"/>
    <col min="5776" max="5778" width="14.83203125" style="3" bestFit="1" customWidth="1"/>
    <col min="5779" max="5779" width="13.5" style="3" bestFit="1" customWidth="1"/>
    <col min="5780" max="5780" width="11.1640625" style="3" bestFit="1" customWidth="1"/>
    <col min="5781" max="5783" width="13.5" style="3" bestFit="1" customWidth="1"/>
    <col min="5784" max="5784" width="11.1640625" style="3" bestFit="1" customWidth="1"/>
    <col min="5785" max="5785" width="13.5" style="3" bestFit="1" customWidth="1"/>
    <col min="5786" max="5786" width="14.83203125" style="3" bestFit="1" customWidth="1"/>
    <col min="5787" max="5787" width="11.1640625" style="3" bestFit="1" customWidth="1"/>
    <col min="5788" max="5788" width="13.5" style="3" bestFit="1" customWidth="1"/>
    <col min="5789" max="5790" width="14.83203125" style="3" bestFit="1" customWidth="1"/>
    <col min="5791" max="5791" width="13.5" style="3" bestFit="1" customWidth="1"/>
    <col min="5792" max="5798" width="11.1640625" style="3" bestFit="1" customWidth="1"/>
    <col min="5799" max="5799" width="13.5" style="3" bestFit="1" customWidth="1"/>
    <col min="5800" max="5801" width="11.1640625" style="3" bestFit="1" customWidth="1"/>
    <col min="5802" max="5802" width="13.5" style="3" bestFit="1" customWidth="1"/>
    <col min="5803" max="5803" width="11.1640625" style="3" bestFit="1" customWidth="1"/>
    <col min="5804" max="5804" width="14.83203125" style="3" bestFit="1" customWidth="1"/>
    <col min="5805" max="5806" width="11.1640625" style="3" bestFit="1" customWidth="1"/>
    <col min="5807" max="5807" width="13.5" style="3" bestFit="1" customWidth="1"/>
    <col min="5808" max="5808" width="11.1640625" style="3" bestFit="1" customWidth="1"/>
    <col min="5809" max="5809" width="13.5" style="3" bestFit="1" customWidth="1"/>
    <col min="5810" max="5810" width="11.1640625" style="3" bestFit="1" customWidth="1"/>
    <col min="5811" max="5811" width="13.5" style="3" bestFit="1" customWidth="1"/>
    <col min="5812" max="5812" width="14.83203125" style="3" bestFit="1" customWidth="1"/>
    <col min="5813" max="5814" width="11.1640625" style="3" bestFit="1" customWidth="1"/>
    <col min="5815" max="5815" width="14.83203125" style="3" bestFit="1" customWidth="1"/>
    <col min="5816" max="5816" width="11.1640625" style="3" bestFit="1" customWidth="1"/>
    <col min="5817" max="5817" width="14.83203125" style="3" bestFit="1" customWidth="1"/>
    <col min="5818" max="5824" width="11.1640625" style="3" bestFit="1" customWidth="1"/>
    <col min="5825" max="5825" width="14.83203125" style="3" bestFit="1" customWidth="1"/>
    <col min="5826" max="5827" width="11.1640625" style="3" bestFit="1" customWidth="1"/>
    <col min="5828" max="5829" width="13.5" style="3" bestFit="1" customWidth="1"/>
    <col min="5830" max="5830" width="14.33203125" style="3" bestFit="1" customWidth="1"/>
    <col min="5831" max="5837" width="11.1640625" style="3" bestFit="1" customWidth="1"/>
    <col min="5838" max="5838" width="14.33203125" style="3" bestFit="1" customWidth="1"/>
    <col min="5839" max="5840" width="11.1640625" style="3" bestFit="1" customWidth="1"/>
    <col min="5841" max="5841" width="14.33203125" style="3" bestFit="1" customWidth="1"/>
    <col min="5842" max="5842" width="9.25" style="3" bestFit="1" customWidth="1"/>
    <col min="5843" max="5843" width="14.33203125" style="3" bestFit="1" customWidth="1"/>
    <col min="5844" max="5855" width="11.1640625" style="3" bestFit="1" customWidth="1"/>
    <col min="5856" max="5856" width="16.25" style="3" bestFit="1" customWidth="1"/>
    <col min="5857" max="5857" width="14.83203125" style="3" bestFit="1" customWidth="1"/>
    <col min="5858" max="5858" width="11.1640625" style="3" bestFit="1" customWidth="1"/>
    <col min="5859" max="5859" width="14.83203125" style="3" bestFit="1" customWidth="1"/>
    <col min="5860" max="5860" width="13.5" style="3" bestFit="1" customWidth="1"/>
    <col min="5861" max="5861" width="14.83203125" style="3" bestFit="1" customWidth="1"/>
    <col min="5862" max="5862" width="11.1640625" style="3" bestFit="1" customWidth="1"/>
    <col min="5863" max="5863" width="14.83203125" style="3" bestFit="1" customWidth="1"/>
    <col min="5864" max="5864" width="16.25" style="3" bestFit="1" customWidth="1"/>
    <col min="5865" max="5865" width="11.1640625" style="3" bestFit="1" customWidth="1"/>
    <col min="5866" max="5866" width="13.5" style="3" bestFit="1" customWidth="1"/>
    <col min="5867" max="5868" width="14.83203125" style="3" bestFit="1" customWidth="1"/>
    <col min="5869" max="5869" width="13.5" style="3" bestFit="1" customWidth="1"/>
    <col min="5870" max="5876" width="11.1640625" style="3" bestFit="1" customWidth="1"/>
    <col min="5877" max="5877" width="13.5" style="3" bestFit="1" customWidth="1"/>
    <col min="5878" max="5880" width="11.1640625" style="3" bestFit="1" customWidth="1"/>
    <col min="5881" max="5882" width="13.5" style="3" bestFit="1" customWidth="1"/>
    <col min="5883" max="5888" width="11.1640625" style="3"/>
    <col min="5889" max="5890" width="11" style="3" customWidth="1"/>
    <col min="5891" max="5891" width="15.83203125" style="3" bestFit="1" customWidth="1"/>
    <col min="5892" max="5892" width="13.5" style="3" bestFit="1" customWidth="1"/>
    <col min="5893" max="5893" width="11.1640625" style="3" bestFit="1" customWidth="1"/>
    <col min="5894" max="5894" width="13.5" style="3" bestFit="1" customWidth="1"/>
    <col min="5895" max="5895" width="11.1640625" style="3" bestFit="1" customWidth="1"/>
    <col min="5896" max="5896" width="13.5" style="3" bestFit="1" customWidth="1"/>
    <col min="5897" max="5897" width="11.1640625" style="3" bestFit="1" customWidth="1"/>
    <col min="5898" max="5898" width="13.5" style="3" bestFit="1" customWidth="1"/>
    <col min="5899" max="5899" width="14.83203125" style="3" bestFit="1" customWidth="1"/>
    <col min="5900" max="5900" width="11.1640625" style="3" bestFit="1" customWidth="1"/>
    <col min="5901" max="5901" width="13.5" style="3" bestFit="1" customWidth="1"/>
    <col min="5902" max="5902" width="14.83203125" style="3" bestFit="1" customWidth="1"/>
    <col min="5903" max="5903" width="13.5" style="3" bestFit="1" customWidth="1"/>
    <col min="5904" max="5904" width="14.83203125" style="3" bestFit="1" customWidth="1"/>
    <col min="5905" max="5905" width="13.5" style="3" bestFit="1" customWidth="1"/>
    <col min="5906" max="5906" width="11.1640625" style="3" bestFit="1" customWidth="1"/>
    <col min="5907" max="5907" width="13.5" style="3" bestFit="1" customWidth="1"/>
    <col min="5908" max="5908" width="11.1640625" style="3" bestFit="1" customWidth="1"/>
    <col min="5909" max="5909" width="13.5" style="3" bestFit="1" customWidth="1"/>
    <col min="5910" max="5910" width="11.1640625" style="3" bestFit="1" customWidth="1"/>
    <col min="5911" max="5911" width="13.5" style="3" bestFit="1" customWidth="1"/>
    <col min="5912" max="5912" width="14.83203125" style="3" bestFit="1" customWidth="1"/>
    <col min="5913" max="5914" width="11.1640625" style="3" bestFit="1" customWidth="1"/>
    <col min="5915" max="5915" width="14.83203125" style="3" bestFit="1" customWidth="1"/>
    <col min="5916" max="5916" width="11.1640625" style="3" bestFit="1" customWidth="1"/>
    <col min="5917" max="5917" width="14.83203125" style="3" bestFit="1" customWidth="1"/>
    <col min="5918" max="5918" width="13.5" style="3" bestFit="1" customWidth="1"/>
    <col min="5919" max="5919" width="11.1640625" style="3" bestFit="1" customWidth="1"/>
    <col min="5920" max="5920" width="13.5" style="3" bestFit="1" customWidth="1"/>
    <col min="5921" max="5921" width="11.1640625" style="3" bestFit="1" customWidth="1"/>
    <col min="5922" max="5923" width="13.5" style="3" bestFit="1" customWidth="1"/>
    <col min="5924" max="5924" width="11.1640625" style="3" bestFit="1" customWidth="1"/>
    <col min="5925" max="5925" width="14.83203125" style="3" bestFit="1" customWidth="1"/>
    <col min="5926" max="5927" width="11.1640625" style="3" bestFit="1" customWidth="1"/>
    <col min="5928" max="5928" width="14.83203125" style="3" bestFit="1" customWidth="1"/>
    <col min="5929" max="5929" width="13.5" style="3" bestFit="1" customWidth="1"/>
    <col min="5930" max="6020" width="11.1640625" style="3" bestFit="1" customWidth="1"/>
    <col min="6021" max="6021" width="14.83203125" style="3" bestFit="1" customWidth="1"/>
    <col min="6022" max="6022" width="13.5" style="3" bestFit="1" customWidth="1"/>
    <col min="6023" max="6023" width="11.1640625" style="3" bestFit="1" customWidth="1"/>
    <col min="6024" max="6026" width="13.5" style="3" bestFit="1" customWidth="1"/>
    <col min="6027" max="6027" width="11.1640625" style="3" bestFit="1" customWidth="1"/>
    <col min="6028" max="6028" width="13.5" style="3" bestFit="1" customWidth="1"/>
    <col min="6029" max="6029" width="14.83203125" style="3" bestFit="1" customWidth="1"/>
    <col min="6030" max="6030" width="11.1640625" style="3" bestFit="1" customWidth="1"/>
    <col min="6031" max="6031" width="13.5" style="3" bestFit="1" customWidth="1"/>
    <col min="6032" max="6034" width="14.83203125" style="3" bestFit="1" customWidth="1"/>
    <col min="6035" max="6035" width="13.5" style="3" bestFit="1" customWidth="1"/>
    <col min="6036" max="6036" width="11.1640625" style="3" bestFit="1" customWidth="1"/>
    <col min="6037" max="6039" width="13.5" style="3" bestFit="1" customWidth="1"/>
    <col min="6040" max="6040" width="11.1640625" style="3" bestFit="1" customWidth="1"/>
    <col min="6041" max="6041" width="13.5" style="3" bestFit="1" customWidth="1"/>
    <col min="6042" max="6042" width="14.83203125" style="3" bestFit="1" customWidth="1"/>
    <col min="6043" max="6043" width="11.1640625" style="3" bestFit="1" customWidth="1"/>
    <col min="6044" max="6044" width="13.5" style="3" bestFit="1" customWidth="1"/>
    <col min="6045" max="6046" width="14.83203125" style="3" bestFit="1" customWidth="1"/>
    <col min="6047" max="6047" width="13.5" style="3" bestFit="1" customWidth="1"/>
    <col min="6048" max="6054" width="11.1640625" style="3" bestFit="1" customWidth="1"/>
    <col min="6055" max="6055" width="13.5" style="3" bestFit="1" customWidth="1"/>
    <col min="6056" max="6057" width="11.1640625" style="3" bestFit="1" customWidth="1"/>
    <col min="6058" max="6058" width="13.5" style="3" bestFit="1" customWidth="1"/>
    <col min="6059" max="6059" width="11.1640625" style="3" bestFit="1" customWidth="1"/>
    <col min="6060" max="6060" width="14.83203125" style="3" bestFit="1" customWidth="1"/>
    <col min="6061" max="6062" width="11.1640625" style="3" bestFit="1" customWidth="1"/>
    <col min="6063" max="6063" width="13.5" style="3" bestFit="1" customWidth="1"/>
    <col min="6064" max="6064" width="11.1640625" style="3" bestFit="1" customWidth="1"/>
    <col min="6065" max="6065" width="13.5" style="3" bestFit="1" customWidth="1"/>
    <col min="6066" max="6066" width="11.1640625" style="3" bestFit="1" customWidth="1"/>
    <col min="6067" max="6067" width="13.5" style="3" bestFit="1" customWidth="1"/>
    <col min="6068" max="6068" width="14.83203125" style="3" bestFit="1" customWidth="1"/>
    <col min="6069" max="6070" width="11.1640625" style="3" bestFit="1" customWidth="1"/>
    <col min="6071" max="6071" width="14.83203125" style="3" bestFit="1" customWidth="1"/>
    <col min="6072" max="6072" width="11.1640625" style="3" bestFit="1" customWidth="1"/>
    <col min="6073" max="6073" width="14.83203125" style="3" bestFit="1" customWidth="1"/>
    <col min="6074" max="6080" width="11.1640625" style="3" bestFit="1" customWidth="1"/>
    <col min="6081" max="6081" width="14.83203125" style="3" bestFit="1" customWidth="1"/>
    <col min="6082" max="6083" width="11.1640625" style="3" bestFit="1" customWidth="1"/>
    <col min="6084" max="6085" width="13.5" style="3" bestFit="1" customWidth="1"/>
    <col min="6086" max="6086" width="14.33203125" style="3" bestFit="1" customWidth="1"/>
    <col min="6087" max="6093" width="11.1640625" style="3" bestFit="1" customWidth="1"/>
    <col min="6094" max="6094" width="14.33203125" style="3" bestFit="1" customWidth="1"/>
    <col min="6095" max="6096" width="11.1640625" style="3" bestFit="1" customWidth="1"/>
    <col min="6097" max="6097" width="14.33203125" style="3" bestFit="1" customWidth="1"/>
    <col min="6098" max="6098" width="9.25" style="3" bestFit="1" customWidth="1"/>
    <col min="6099" max="6099" width="14.33203125" style="3" bestFit="1" customWidth="1"/>
    <col min="6100" max="6111" width="11.1640625" style="3" bestFit="1" customWidth="1"/>
    <col min="6112" max="6112" width="16.25" style="3" bestFit="1" customWidth="1"/>
    <col min="6113" max="6113" width="14.83203125" style="3" bestFit="1" customWidth="1"/>
    <col min="6114" max="6114" width="11.1640625" style="3" bestFit="1" customWidth="1"/>
    <col min="6115" max="6115" width="14.83203125" style="3" bestFit="1" customWidth="1"/>
    <col min="6116" max="6116" width="13.5" style="3" bestFit="1" customWidth="1"/>
    <col min="6117" max="6117" width="14.83203125" style="3" bestFit="1" customWidth="1"/>
    <col min="6118" max="6118" width="11.1640625" style="3" bestFit="1" customWidth="1"/>
    <col min="6119" max="6119" width="14.83203125" style="3" bestFit="1" customWidth="1"/>
    <col min="6120" max="6120" width="16.25" style="3" bestFit="1" customWidth="1"/>
    <col min="6121" max="6121" width="11.1640625" style="3" bestFit="1" customWidth="1"/>
    <col min="6122" max="6122" width="13.5" style="3" bestFit="1" customWidth="1"/>
    <col min="6123" max="6124" width="14.83203125" style="3" bestFit="1" customWidth="1"/>
    <col min="6125" max="6125" width="13.5" style="3" bestFit="1" customWidth="1"/>
    <col min="6126" max="6132" width="11.1640625" style="3" bestFit="1" customWidth="1"/>
    <col min="6133" max="6133" width="13.5" style="3" bestFit="1" customWidth="1"/>
    <col min="6134" max="6136" width="11.1640625" style="3" bestFit="1" customWidth="1"/>
    <col min="6137" max="6138" width="13.5" style="3" bestFit="1" customWidth="1"/>
    <col min="6139" max="6144" width="11.1640625" style="3"/>
    <col min="6145" max="6146" width="11" style="3" customWidth="1"/>
    <col min="6147" max="6147" width="15.83203125" style="3" bestFit="1" customWidth="1"/>
    <col min="6148" max="6148" width="13.5" style="3" bestFit="1" customWidth="1"/>
    <col min="6149" max="6149" width="11.1640625" style="3" bestFit="1" customWidth="1"/>
    <col min="6150" max="6150" width="13.5" style="3" bestFit="1" customWidth="1"/>
    <col min="6151" max="6151" width="11.1640625" style="3" bestFit="1" customWidth="1"/>
    <col min="6152" max="6152" width="13.5" style="3" bestFit="1" customWidth="1"/>
    <col min="6153" max="6153" width="11.1640625" style="3" bestFit="1" customWidth="1"/>
    <col min="6154" max="6154" width="13.5" style="3" bestFit="1" customWidth="1"/>
    <col min="6155" max="6155" width="14.83203125" style="3" bestFit="1" customWidth="1"/>
    <col min="6156" max="6156" width="11.1640625" style="3" bestFit="1" customWidth="1"/>
    <col min="6157" max="6157" width="13.5" style="3" bestFit="1" customWidth="1"/>
    <col min="6158" max="6158" width="14.83203125" style="3" bestFit="1" customWidth="1"/>
    <col min="6159" max="6159" width="13.5" style="3" bestFit="1" customWidth="1"/>
    <col min="6160" max="6160" width="14.83203125" style="3" bestFit="1" customWidth="1"/>
    <col min="6161" max="6161" width="13.5" style="3" bestFit="1" customWidth="1"/>
    <col min="6162" max="6162" width="11.1640625" style="3" bestFit="1" customWidth="1"/>
    <col min="6163" max="6163" width="13.5" style="3" bestFit="1" customWidth="1"/>
    <col min="6164" max="6164" width="11.1640625" style="3" bestFit="1" customWidth="1"/>
    <col min="6165" max="6165" width="13.5" style="3" bestFit="1" customWidth="1"/>
    <col min="6166" max="6166" width="11.1640625" style="3" bestFit="1" customWidth="1"/>
    <col min="6167" max="6167" width="13.5" style="3" bestFit="1" customWidth="1"/>
    <col min="6168" max="6168" width="14.83203125" style="3" bestFit="1" customWidth="1"/>
    <col min="6169" max="6170" width="11.1640625" style="3" bestFit="1" customWidth="1"/>
    <col min="6171" max="6171" width="14.83203125" style="3" bestFit="1" customWidth="1"/>
    <col min="6172" max="6172" width="11.1640625" style="3" bestFit="1" customWidth="1"/>
    <col min="6173" max="6173" width="14.83203125" style="3" bestFit="1" customWidth="1"/>
    <col min="6174" max="6174" width="13.5" style="3" bestFit="1" customWidth="1"/>
    <col min="6175" max="6175" width="11.1640625" style="3" bestFit="1" customWidth="1"/>
    <col min="6176" max="6176" width="13.5" style="3" bestFit="1" customWidth="1"/>
    <col min="6177" max="6177" width="11.1640625" style="3" bestFit="1" customWidth="1"/>
    <col min="6178" max="6179" width="13.5" style="3" bestFit="1" customWidth="1"/>
    <col min="6180" max="6180" width="11.1640625" style="3" bestFit="1" customWidth="1"/>
    <col min="6181" max="6181" width="14.83203125" style="3" bestFit="1" customWidth="1"/>
    <col min="6182" max="6183" width="11.1640625" style="3" bestFit="1" customWidth="1"/>
    <col min="6184" max="6184" width="14.83203125" style="3" bestFit="1" customWidth="1"/>
    <col min="6185" max="6185" width="13.5" style="3" bestFit="1" customWidth="1"/>
    <col min="6186" max="6276" width="11.1640625" style="3" bestFit="1" customWidth="1"/>
    <col min="6277" max="6277" width="14.83203125" style="3" bestFit="1" customWidth="1"/>
    <col min="6278" max="6278" width="13.5" style="3" bestFit="1" customWidth="1"/>
    <col min="6279" max="6279" width="11.1640625" style="3" bestFit="1" customWidth="1"/>
    <col min="6280" max="6282" width="13.5" style="3" bestFit="1" customWidth="1"/>
    <col min="6283" max="6283" width="11.1640625" style="3" bestFit="1" customWidth="1"/>
    <col min="6284" max="6284" width="13.5" style="3" bestFit="1" customWidth="1"/>
    <col min="6285" max="6285" width="14.83203125" style="3" bestFit="1" customWidth="1"/>
    <col min="6286" max="6286" width="11.1640625" style="3" bestFit="1" customWidth="1"/>
    <col min="6287" max="6287" width="13.5" style="3" bestFit="1" customWidth="1"/>
    <col min="6288" max="6290" width="14.83203125" style="3" bestFit="1" customWidth="1"/>
    <col min="6291" max="6291" width="13.5" style="3" bestFit="1" customWidth="1"/>
    <col min="6292" max="6292" width="11.1640625" style="3" bestFit="1" customWidth="1"/>
    <col min="6293" max="6295" width="13.5" style="3" bestFit="1" customWidth="1"/>
    <col min="6296" max="6296" width="11.1640625" style="3" bestFit="1" customWidth="1"/>
    <col min="6297" max="6297" width="13.5" style="3" bestFit="1" customWidth="1"/>
    <col min="6298" max="6298" width="14.83203125" style="3" bestFit="1" customWidth="1"/>
    <col min="6299" max="6299" width="11.1640625" style="3" bestFit="1" customWidth="1"/>
    <col min="6300" max="6300" width="13.5" style="3" bestFit="1" customWidth="1"/>
    <col min="6301" max="6302" width="14.83203125" style="3" bestFit="1" customWidth="1"/>
    <col min="6303" max="6303" width="13.5" style="3" bestFit="1" customWidth="1"/>
    <col min="6304" max="6310" width="11.1640625" style="3" bestFit="1" customWidth="1"/>
    <col min="6311" max="6311" width="13.5" style="3" bestFit="1" customWidth="1"/>
    <col min="6312" max="6313" width="11.1640625" style="3" bestFit="1" customWidth="1"/>
    <col min="6314" max="6314" width="13.5" style="3" bestFit="1" customWidth="1"/>
    <col min="6315" max="6315" width="11.1640625" style="3" bestFit="1" customWidth="1"/>
    <col min="6316" max="6316" width="14.83203125" style="3" bestFit="1" customWidth="1"/>
    <col min="6317" max="6318" width="11.1640625" style="3" bestFit="1" customWidth="1"/>
    <col min="6319" max="6319" width="13.5" style="3" bestFit="1" customWidth="1"/>
    <col min="6320" max="6320" width="11.1640625" style="3" bestFit="1" customWidth="1"/>
    <col min="6321" max="6321" width="13.5" style="3" bestFit="1" customWidth="1"/>
    <col min="6322" max="6322" width="11.1640625" style="3" bestFit="1" customWidth="1"/>
    <col min="6323" max="6323" width="13.5" style="3" bestFit="1" customWidth="1"/>
    <col min="6324" max="6324" width="14.83203125" style="3" bestFit="1" customWidth="1"/>
    <col min="6325" max="6326" width="11.1640625" style="3" bestFit="1" customWidth="1"/>
    <col min="6327" max="6327" width="14.83203125" style="3" bestFit="1" customWidth="1"/>
    <col min="6328" max="6328" width="11.1640625" style="3" bestFit="1" customWidth="1"/>
    <col min="6329" max="6329" width="14.83203125" style="3" bestFit="1" customWidth="1"/>
    <col min="6330" max="6336" width="11.1640625" style="3" bestFit="1" customWidth="1"/>
    <col min="6337" max="6337" width="14.83203125" style="3" bestFit="1" customWidth="1"/>
    <col min="6338" max="6339" width="11.1640625" style="3" bestFit="1" customWidth="1"/>
    <col min="6340" max="6341" width="13.5" style="3" bestFit="1" customWidth="1"/>
    <col min="6342" max="6342" width="14.33203125" style="3" bestFit="1" customWidth="1"/>
    <col min="6343" max="6349" width="11.1640625" style="3" bestFit="1" customWidth="1"/>
    <col min="6350" max="6350" width="14.33203125" style="3" bestFit="1" customWidth="1"/>
    <col min="6351" max="6352" width="11.1640625" style="3" bestFit="1" customWidth="1"/>
    <col min="6353" max="6353" width="14.33203125" style="3" bestFit="1" customWidth="1"/>
    <col min="6354" max="6354" width="9.25" style="3" bestFit="1" customWidth="1"/>
    <col min="6355" max="6355" width="14.33203125" style="3" bestFit="1" customWidth="1"/>
    <col min="6356" max="6367" width="11.1640625" style="3" bestFit="1" customWidth="1"/>
    <col min="6368" max="6368" width="16.25" style="3" bestFit="1" customWidth="1"/>
    <col min="6369" max="6369" width="14.83203125" style="3" bestFit="1" customWidth="1"/>
    <col min="6370" max="6370" width="11.1640625" style="3" bestFit="1" customWidth="1"/>
    <col min="6371" max="6371" width="14.83203125" style="3" bestFit="1" customWidth="1"/>
    <col min="6372" max="6372" width="13.5" style="3" bestFit="1" customWidth="1"/>
    <col min="6373" max="6373" width="14.83203125" style="3" bestFit="1" customWidth="1"/>
    <col min="6374" max="6374" width="11.1640625" style="3" bestFit="1" customWidth="1"/>
    <col min="6375" max="6375" width="14.83203125" style="3" bestFit="1" customWidth="1"/>
    <col min="6376" max="6376" width="16.25" style="3" bestFit="1" customWidth="1"/>
    <col min="6377" max="6377" width="11.1640625" style="3" bestFit="1" customWidth="1"/>
    <col min="6378" max="6378" width="13.5" style="3" bestFit="1" customWidth="1"/>
    <col min="6379" max="6380" width="14.83203125" style="3" bestFit="1" customWidth="1"/>
    <col min="6381" max="6381" width="13.5" style="3" bestFit="1" customWidth="1"/>
    <col min="6382" max="6388" width="11.1640625" style="3" bestFit="1" customWidth="1"/>
    <col min="6389" max="6389" width="13.5" style="3" bestFit="1" customWidth="1"/>
    <col min="6390" max="6392" width="11.1640625" style="3" bestFit="1" customWidth="1"/>
    <col min="6393" max="6394" width="13.5" style="3" bestFit="1" customWidth="1"/>
    <col min="6395" max="6400" width="11.1640625" style="3"/>
    <col min="6401" max="6402" width="11" style="3" customWidth="1"/>
    <col min="6403" max="6403" width="15.83203125" style="3" bestFit="1" customWidth="1"/>
    <col min="6404" max="6404" width="13.5" style="3" bestFit="1" customWidth="1"/>
    <col min="6405" max="6405" width="11.1640625" style="3" bestFit="1" customWidth="1"/>
    <col min="6406" max="6406" width="13.5" style="3" bestFit="1" customWidth="1"/>
    <col min="6407" max="6407" width="11.1640625" style="3" bestFit="1" customWidth="1"/>
    <col min="6408" max="6408" width="13.5" style="3" bestFit="1" customWidth="1"/>
    <col min="6409" max="6409" width="11.1640625" style="3" bestFit="1" customWidth="1"/>
    <col min="6410" max="6410" width="13.5" style="3" bestFit="1" customWidth="1"/>
    <col min="6411" max="6411" width="14.83203125" style="3" bestFit="1" customWidth="1"/>
    <col min="6412" max="6412" width="11.1640625" style="3" bestFit="1" customWidth="1"/>
    <col min="6413" max="6413" width="13.5" style="3" bestFit="1" customWidth="1"/>
    <col min="6414" max="6414" width="14.83203125" style="3" bestFit="1" customWidth="1"/>
    <col min="6415" max="6415" width="13.5" style="3" bestFit="1" customWidth="1"/>
    <col min="6416" max="6416" width="14.83203125" style="3" bestFit="1" customWidth="1"/>
    <col min="6417" max="6417" width="13.5" style="3" bestFit="1" customWidth="1"/>
    <col min="6418" max="6418" width="11.1640625" style="3" bestFit="1" customWidth="1"/>
    <col min="6419" max="6419" width="13.5" style="3" bestFit="1" customWidth="1"/>
    <col min="6420" max="6420" width="11.1640625" style="3" bestFit="1" customWidth="1"/>
    <col min="6421" max="6421" width="13.5" style="3" bestFit="1" customWidth="1"/>
    <col min="6422" max="6422" width="11.1640625" style="3" bestFit="1" customWidth="1"/>
    <col min="6423" max="6423" width="13.5" style="3" bestFit="1" customWidth="1"/>
    <col min="6424" max="6424" width="14.83203125" style="3" bestFit="1" customWidth="1"/>
    <col min="6425" max="6426" width="11.1640625" style="3" bestFit="1" customWidth="1"/>
    <col min="6427" max="6427" width="14.83203125" style="3" bestFit="1" customWidth="1"/>
    <col min="6428" max="6428" width="11.1640625" style="3" bestFit="1" customWidth="1"/>
    <col min="6429" max="6429" width="14.83203125" style="3" bestFit="1" customWidth="1"/>
    <col min="6430" max="6430" width="13.5" style="3" bestFit="1" customWidth="1"/>
    <col min="6431" max="6431" width="11.1640625" style="3" bestFit="1" customWidth="1"/>
    <col min="6432" max="6432" width="13.5" style="3" bestFit="1" customWidth="1"/>
    <col min="6433" max="6433" width="11.1640625" style="3" bestFit="1" customWidth="1"/>
    <col min="6434" max="6435" width="13.5" style="3" bestFit="1" customWidth="1"/>
    <col min="6436" max="6436" width="11.1640625" style="3" bestFit="1" customWidth="1"/>
    <col min="6437" max="6437" width="14.83203125" style="3" bestFit="1" customWidth="1"/>
    <col min="6438" max="6439" width="11.1640625" style="3" bestFit="1" customWidth="1"/>
    <col min="6440" max="6440" width="14.83203125" style="3" bestFit="1" customWidth="1"/>
    <col min="6441" max="6441" width="13.5" style="3" bestFit="1" customWidth="1"/>
    <col min="6442" max="6532" width="11.1640625" style="3" bestFit="1" customWidth="1"/>
    <col min="6533" max="6533" width="14.83203125" style="3" bestFit="1" customWidth="1"/>
    <col min="6534" max="6534" width="13.5" style="3" bestFit="1" customWidth="1"/>
    <col min="6535" max="6535" width="11.1640625" style="3" bestFit="1" customWidth="1"/>
    <col min="6536" max="6538" width="13.5" style="3" bestFit="1" customWidth="1"/>
    <col min="6539" max="6539" width="11.1640625" style="3" bestFit="1" customWidth="1"/>
    <col min="6540" max="6540" width="13.5" style="3" bestFit="1" customWidth="1"/>
    <col min="6541" max="6541" width="14.83203125" style="3" bestFit="1" customWidth="1"/>
    <col min="6542" max="6542" width="11.1640625" style="3" bestFit="1" customWidth="1"/>
    <col min="6543" max="6543" width="13.5" style="3" bestFit="1" customWidth="1"/>
    <col min="6544" max="6546" width="14.83203125" style="3" bestFit="1" customWidth="1"/>
    <col min="6547" max="6547" width="13.5" style="3" bestFit="1" customWidth="1"/>
    <col min="6548" max="6548" width="11.1640625" style="3" bestFit="1" customWidth="1"/>
    <col min="6549" max="6551" width="13.5" style="3" bestFit="1" customWidth="1"/>
    <col min="6552" max="6552" width="11.1640625" style="3" bestFit="1" customWidth="1"/>
    <col min="6553" max="6553" width="13.5" style="3" bestFit="1" customWidth="1"/>
    <col min="6554" max="6554" width="14.83203125" style="3" bestFit="1" customWidth="1"/>
    <col min="6555" max="6555" width="11.1640625" style="3" bestFit="1" customWidth="1"/>
    <col min="6556" max="6556" width="13.5" style="3" bestFit="1" customWidth="1"/>
    <col min="6557" max="6558" width="14.83203125" style="3" bestFit="1" customWidth="1"/>
    <col min="6559" max="6559" width="13.5" style="3" bestFit="1" customWidth="1"/>
    <col min="6560" max="6566" width="11.1640625" style="3" bestFit="1" customWidth="1"/>
    <col min="6567" max="6567" width="13.5" style="3" bestFit="1" customWidth="1"/>
    <col min="6568" max="6569" width="11.1640625" style="3" bestFit="1" customWidth="1"/>
    <col min="6570" max="6570" width="13.5" style="3" bestFit="1" customWidth="1"/>
    <col min="6571" max="6571" width="11.1640625" style="3" bestFit="1" customWidth="1"/>
    <col min="6572" max="6572" width="14.83203125" style="3" bestFit="1" customWidth="1"/>
    <col min="6573" max="6574" width="11.1640625" style="3" bestFit="1" customWidth="1"/>
    <col min="6575" max="6575" width="13.5" style="3" bestFit="1" customWidth="1"/>
    <col min="6576" max="6576" width="11.1640625" style="3" bestFit="1" customWidth="1"/>
    <col min="6577" max="6577" width="13.5" style="3" bestFit="1" customWidth="1"/>
    <col min="6578" max="6578" width="11.1640625" style="3" bestFit="1" customWidth="1"/>
    <col min="6579" max="6579" width="13.5" style="3" bestFit="1" customWidth="1"/>
    <col min="6580" max="6580" width="14.83203125" style="3" bestFit="1" customWidth="1"/>
    <col min="6581" max="6582" width="11.1640625" style="3" bestFit="1" customWidth="1"/>
    <col min="6583" max="6583" width="14.83203125" style="3" bestFit="1" customWidth="1"/>
    <col min="6584" max="6584" width="11.1640625" style="3" bestFit="1" customWidth="1"/>
    <col min="6585" max="6585" width="14.83203125" style="3" bestFit="1" customWidth="1"/>
    <col min="6586" max="6592" width="11.1640625" style="3" bestFit="1" customWidth="1"/>
    <col min="6593" max="6593" width="14.83203125" style="3" bestFit="1" customWidth="1"/>
    <col min="6594" max="6595" width="11.1640625" style="3" bestFit="1" customWidth="1"/>
    <col min="6596" max="6597" width="13.5" style="3" bestFit="1" customWidth="1"/>
    <col min="6598" max="6598" width="14.33203125" style="3" bestFit="1" customWidth="1"/>
    <col min="6599" max="6605" width="11.1640625" style="3" bestFit="1" customWidth="1"/>
    <col min="6606" max="6606" width="14.33203125" style="3" bestFit="1" customWidth="1"/>
    <col min="6607" max="6608" width="11.1640625" style="3" bestFit="1" customWidth="1"/>
    <col min="6609" max="6609" width="14.33203125" style="3" bestFit="1" customWidth="1"/>
    <col min="6610" max="6610" width="9.25" style="3" bestFit="1" customWidth="1"/>
    <col min="6611" max="6611" width="14.33203125" style="3" bestFit="1" customWidth="1"/>
    <col min="6612" max="6623" width="11.1640625" style="3" bestFit="1" customWidth="1"/>
    <col min="6624" max="6624" width="16.25" style="3" bestFit="1" customWidth="1"/>
    <col min="6625" max="6625" width="14.83203125" style="3" bestFit="1" customWidth="1"/>
    <col min="6626" max="6626" width="11.1640625" style="3" bestFit="1" customWidth="1"/>
    <col min="6627" max="6627" width="14.83203125" style="3" bestFit="1" customWidth="1"/>
    <col min="6628" max="6628" width="13.5" style="3" bestFit="1" customWidth="1"/>
    <col min="6629" max="6629" width="14.83203125" style="3" bestFit="1" customWidth="1"/>
    <col min="6630" max="6630" width="11.1640625" style="3" bestFit="1" customWidth="1"/>
    <col min="6631" max="6631" width="14.83203125" style="3" bestFit="1" customWidth="1"/>
    <col min="6632" max="6632" width="16.25" style="3" bestFit="1" customWidth="1"/>
    <col min="6633" max="6633" width="11.1640625" style="3" bestFit="1" customWidth="1"/>
    <col min="6634" max="6634" width="13.5" style="3" bestFit="1" customWidth="1"/>
    <col min="6635" max="6636" width="14.83203125" style="3" bestFit="1" customWidth="1"/>
    <col min="6637" max="6637" width="13.5" style="3" bestFit="1" customWidth="1"/>
    <col min="6638" max="6644" width="11.1640625" style="3" bestFit="1" customWidth="1"/>
    <col min="6645" max="6645" width="13.5" style="3" bestFit="1" customWidth="1"/>
    <col min="6646" max="6648" width="11.1640625" style="3" bestFit="1" customWidth="1"/>
    <col min="6649" max="6650" width="13.5" style="3" bestFit="1" customWidth="1"/>
    <col min="6651" max="6656" width="11.1640625" style="3"/>
    <col min="6657" max="6658" width="11" style="3" customWidth="1"/>
    <col min="6659" max="6659" width="15.83203125" style="3" bestFit="1" customWidth="1"/>
    <col min="6660" max="6660" width="13.5" style="3" bestFit="1" customWidth="1"/>
    <col min="6661" max="6661" width="11.1640625" style="3" bestFit="1" customWidth="1"/>
    <col min="6662" max="6662" width="13.5" style="3" bestFit="1" customWidth="1"/>
    <col min="6663" max="6663" width="11.1640625" style="3" bestFit="1" customWidth="1"/>
    <col min="6664" max="6664" width="13.5" style="3" bestFit="1" customWidth="1"/>
    <col min="6665" max="6665" width="11.1640625" style="3" bestFit="1" customWidth="1"/>
    <col min="6666" max="6666" width="13.5" style="3" bestFit="1" customWidth="1"/>
    <col min="6667" max="6667" width="14.83203125" style="3" bestFit="1" customWidth="1"/>
    <col min="6668" max="6668" width="11.1640625" style="3" bestFit="1" customWidth="1"/>
    <col min="6669" max="6669" width="13.5" style="3" bestFit="1" customWidth="1"/>
    <col min="6670" max="6670" width="14.83203125" style="3" bestFit="1" customWidth="1"/>
    <col min="6671" max="6671" width="13.5" style="3" bestFit="1" customWidth="1"/>
    <col min="6672" max="6672" width="14.83203125" style="3" bestFit="1" customWidth="1"/>
    <col min="6673" max="6673" width="13.5" style="3" bestFit="1" customWidth="1"/>
    <col min="6674" max="6674" width="11.1640625" style="3" bestFit="1" customWidth="1"/>
    <col min="6675" max="6675" width="13.5" style="3" bestFit="1" customWidth="1"/>
    <col min="6676" max="6676" width="11.1640625" style="3" bestFit="1" customWidth="1"/>
    <col min="6677" max="6677" width="13.5" style="3" bestFit="1" customWidth="1"/>
    <col min="6678" max="6678" width="11.1640625" style="3" bestFit="1" customWidth="1"/>
    <col min="6679" max="6679" width="13.5" style="3" bestFit="1" customWidth="1"/>
    <col min="6680" max="6680" width="14.83203125" style="3" bestFit="1" customWidth="1"/>
    <col min="6681" max="6682" width="11.1640625" style="3" bestFit="1" customWidth="1"/>
    <col min="6683" max="6683" width="14.83203125" style="3" bestFit="1" customWidth="1"/>
    <col min="6684" max="6684" width="11.1640625" style="3" bestFit="1" customWidth="1"/>
    <col min="6685" max="6685" width="14.83203125" style="3" bestFit="1" customWidth="1"/>
    <col min="6686" max="6686" width="13.5" style="3" bestFit="1" customWidth="1"/>
    <col min="6687" max="6687" width="11.1640625" style="3" bestFit="1" customWidth="1"/>
    <col min="6688" max="6688" width="13.5" style="3" bestFit="1" customWidth="1"/>
    <col min="6689" max="6689" width="11.1640625" style="3" bestFit="1" customWidth="1"/>
    <col min="6690" max="6691" width="13.5" style="3" bestFit="1" customWidth="1"/>
    <col min="6692" max="6692" width="11.1640625" style="3" bestFit="1" customWidth="1"/>
    <col min="6693" max="6693" width="14.83203125" style="3" bestFit="1" customWidth="1"/>
    <col min="6694" max="6695" width="11.1640625" style="3" bestFit="1" customWidth="1"/>
    <col min="6696" max="6696" width="14.83203125" style="3" bestFit="1" customWidth="1"/>
    <col min="6697" max="6697" width="13.5" style="3" bestFit="1" customWidth="1"/>
    <col min="6698" max="6788" width="11.1640625" style="3" bestFit="1" customWidth="1"/>
    <col min="6789" max="6789" width="14.83203125" style="3" bestFit="1" customWidth="1"/>
    <col min="6790" max="6790" width="13.5" style="3" bestFit="1" customWidth="1"/>
    <col min="6791" max="6791" width="11.1640625" style="3" bestFit="1" customWidth="1"/>
    <col min="6792" max="6794" width="13.5" style="3" bestFit="1" customWidth="1"/>
    <col min="6795" max="6795" width="11.1640625" style="3" bestFit="1" customWidth="1"/>
    <col min="6796" max="6796" width="13.5" style="3" bestFit="1" customWidth="1"/>
    <col min="6797" max="6797" width="14.83203125" style="3" bestFit="1" customWidth="1"/>
    <col min="6798" max="6798" width="11.1640625" style="3" bestFit="1" customWidth="1"/>
    <col min="6799" max="6799" width="13.5" style="3" bestFit="1" customWidth="1"/>
    <col min="6800" max="6802" width="14.83203125" style="3" bestFit="1" customWidth="1"/>
    <col min="6803" max="6803" width="13.5" style="3" bestFit="1" customWidth="1"/>
    <col min="6804" max="6804" width="11.1640625" style="3" bestFit="1" customWidth="1"/>
    <col min="6805" max="6807" width="13.5" style="3" bestFit="1" customWidth="1"/>
    <col min="6808" max="6808" width="11.1640625" style="3" bestFit="1" customWidth="1"/>
    <col min="6809" max="6809" width="13.5" style="3" bestFit="1" customWidth="1"/>
    <col min="6810" max="6810" width="14.83203125" style="3" bestFit="1" customWidth="1"/>
    <col min="6811" max="6811" width="11.1640625" style="3" bestFit="1" customWidth="1"/>
    <col min="6812" max="6812" width="13.5" style="3" bestFit="1" customWidth="1"/>
    <col min="6813" max="6814" width="14.83203125" style="3" bestFit="1" customWidth="1"/>
    <col min="6815" max="6815" width="13.5" style="3" bestFit="1" customWidth="1"/>
    <col min="6816" max="6822" width="11.1640625" style="3" bestFit="1" customWidth="1"/>
    <col min="6823" max="6823" width="13.5" style="3" bestFit="1" customWidth="1"/>
    <col min="6824" max="6825" width="11.1640625" style="3" bestFit="1" customWidth="1"/>
    <col min="6826" max="6826" width="13.5" style="3" bestFit="1" customWidth="1"/>
    <col min="6827" max="6827" width="11.1640625" style="3" bestFit="1" customWidth="1"/>
    <col min="6828" max="6828" width="14.83203125" style="3" bestFit="1" customWidth="1"/>
    <col min="6829" max="6830" width="11.1640625" style="3" bestFit="1" customWidth="1"/>
    <col min="6831" max="6831" width="13.5" style="3" bestFit="1" customWidth="1"/>
    <col min="6832" max="6832" width="11.1640625" style="3" bestFit="1" customWidth="1"/>
    <col min="6833" max="6833" width="13.5" style="3" bestFit="1" customWidth="1"/>
    <col min="6834" max="6834" width="11.1640625" style="3" bestFit="1" customWidth="1"/>
    <col min="6835" max="6835" width="13.5" style="3" bestFit="1" customWidth="1"/>
    <col min="6836" max="6836" width="14.83203125" style="3" bestFit="1" customWidth="1"/>
    <col min="6837" max="6838" width="11.1640625" style="3" bestFit="1" customWidth="1"/>
    <col min="6839" max="6839" width="14.83203125" style="3" bestFit="1" customWidth="1"/>
    <col min="6840" max="6840" width="11.1640625" style="3" bestFit="1" customWidth="1"/>
    <col min="6841" max="6841" width="14.83203125" style="3" bestFit="1" customWidth="1"/>
    <col min="6842" max="6848" width="11.1640625" style="3" bestFit="1" customWidth="1"/>
    <col min="6849" max="6849" width="14.83203125" style="3" bestFit="1" customWidth="1"/>
    <col min="6850" max="6851" width="11.1640625" style="3" bestFit="1" customWidth="1"/>
    <col min="6852" max="6853" width="13.5" style="3" bestFit="1" customWidth="1"/>
    <col min="6854" max="6854" width="14.33203125" style="3" bestFit="1" customWidth="1"/>
    <col min="6855" max="6861" width="11.1640625" style="3" bestFit="1" customWidth="1"/>
    <col min="6862" max="6862" width="14.33203125" style="3" bestFit="1" customWidth="1"/>
    <col min="6863" max="6864" width="11.1640625" style="3" bestFit="1" customWidth="1"/>
    <col min="6865" max="6865" width="14.33203125" style="3" bestFit="1" customWidth="1"/>
    <col min="6866" max="6866" width="9.25" style="3" bestFit="1" customWidth="1"/>
    <col min="6867" max="6867" width="14.33203125" style="3" bestFit="1" customWidth="1"/>
    <col min="6868" max="6879" width="11.1640625" style="3" bestFit="1" customWidth="1"/>
    <col min="6880" max="6880" width="16.25" style="3" bestFit="1" customWidth="1"/>
    <col min="6881" max="6881" width="14.83203125" style="3" bestFit="1" customWidth="1"/>
    <col min="6882" max="6882" width="11.1640625" style="3" bestFit="1" customWidth="1"/>
    <col min="6883" max="6883" width="14.83203125" style="3" bestFit="1" customWidth="1"/>
    <col min="6884" max="6884" width="13.5" style="3" bestFit="1" customWidth="1"/>
    <col min="6885" max="6885" width="14.83203125" style="3" bestFit="1" customWidth="1"/>
    <col min="6886" max="6886" width="11.1640625" style="3" bestFit="1" customWidth="1"/>
    <col min="6887" max="6887" width="14.83203125" style="3" bestFit="1" customWidth="1"/>
    <col min="6888" max="6888" width="16.25" style="3" bestFit="1" customWidth="1"/>
    <col min="6889" max="6889" width="11.1640625" style="3" bestFit="1" customWidth="1"/>
    <col min="6890" max="6890" width="13.5" style="3" bestFit="1" customWidth="1"/>
    <col min="6891" max="6892" width="14.83203125" style="3" bestFit="1" customWidth="1"/>
    <col min="6893" max="6893" width="13.5" style="3" bestFit="1" customWidth="1"/>
    <col min="6894" max="6900" width="11.1640625" style="3" bestFit="1" customWidth="1"/>
    <col min="6901" max="6901" width="13.5" style="3" bestFit="1" customWidth="1"/>
    <col min="6902" max="6904" width="11.1640625" style="3" bestFit="1" customWidth="1"/>
    <col min="6905" max="6906" width="13.5" style="3" bestFit="1" customWidth="1"/>
    <col min="6907" max="6912" width="11.1640625" style="3"/>
    <col min="6913" max="6914" width="11" style="3" customWidth="1"/>
    <col min="6915" max="6915" width="15.83203125" style="3" bestFit="1" customWidth="1"/>
    <col min="6916" max="6916" width="13.5" style="3" bestFit="1" customWidth="1"/>
    <col min="6917" max="6917" width="11.1640625" style="3" bestFit="1" customWidth="1"/>
    <col min="6918" max="6918" width="13.5" style="3" bestFit="1" customWidth="1"/>
    <col min="6919" max="6919" width="11.1640625" style="3" bestFit="1" customWidth="1"/>
    <col min="6920" max="6920" width="13.5" style="3" bestFit="1" customWidth="1"/>
    <col min="6921" max="6921" width="11.1640625" style="3" bestFit="1" customWidth="1"/>
    <col min="6922" max="6922" width="13.5" style="3" bestFit="1" customWidth="1"/>
    <col min="6923" max="6923" width="14.83203125" style="3" bestFit="1" customWidth="1"/>
    <col min="6924" max="6924" width="11.1640625" style="3" bestFit="1" customWidth="1"/>
    <col min="6925" max="6925" width="13.5" style="3" bestFit="1" customWidth="1"/>
    <col min="6926" max="6926" width="14.83203125" style="3" bestFit="1" customWidth="1"/>
    <col min="6927" max="6927" width="13.5" style="3" bestFit="1" customWidth="1"/>
    <col min="6928" max="6928" width="14.83203125" style="3" bestFit="1" customWidth="1"/>
    <col min="6929" max="6929" width="13.5" style="3" bestFit="1" customWidth="1"/>
    <col min="6930" max="6930" width="11.1640625" style="3" bestFit="1" customWidth="1"/>
    <col min="6931" max="6931" width="13.5" style="3" bestFit="1" customWidth="1"/>
    <col min="6932" max="6932" width="11.1640625" style="3" bestFit="1" customWidth="1"/>
    <col min="6933" max="6933" width="13.5" style="3" bestFit="1" customWidth="1"/>
    <col min="6934" max="6934" width="11.1640625" style="3" bestFit="1" customWidth="1"/>
    <col min="6935" max="6935" width="13.5" style="3" bestFit="1" customWidth="1"/>
    <col min="6936" max="6936" width="14.83203125" style="3" bestFit="1" customWidth="1"/>
    <col min="6937" max="6938" width="11.1640625" style="3" bestFit="1" customWidth="1"/>
    <col min="6939" max="6939" width="14.83203125" style="3" bestFit="1" customWidth="1"/>
    <col min="6940" max="6940" width="11.1640625" style="3" bestFit="1" customWidth="1"/>
    <col min="6941" max="6941" width="14.83203125" style="3" bestFit="1" customWidth="1"/>
    <col min="6942" max="6942" width="13.5" style="3" bestFit="1" customWidth="1"/>
    <col min="6943" max="6943" width="11.1640625" style="3" bestFit="1" customWidth="1"/>
    <col min="6944" max="6944" width="13.5" style="3" bestFit="1" customWidth="1"/>
    <col min="6945" max="6945" width="11.1640625" style="3" bestFit="1" customWidth="1"/>
    <col min="6946" max="6947" width="13.5" style="3" bestFit="1" customWidth="1"/>
    <col min="6948" max="6948" width="11.1640625" style="3" bestFit="1" customWidth="1"/>
    <col min="6949" max="6949" width="14.83203125" style="3" bestFit="1" customWidth="1"/>
    <col min="6950" max="6951" width="11.1640625" style="3" bestFit="1" customWidth="1"/>
    <col min="6952" max="6952" width="14.83203125" style="3" bestFit="1" customWidth="1"/>
    <col min="6953" max="6953" width="13.5" style="3" bestFit="1" customWidth="1"/>
    <col min="6954" max="7044" width="11.1640625" style="3" bestFit="1" customWidth="1"/>
    <col min="7045" max="7045" width="14.83203125" style="3" bestFit="1" customWidth="1"/>
    <col min="7046" max="7046" width="13.5" style="3" bestFit="1" customWidth="1"/>
    <col min="7047" max="7047" width="11.1640625" style="3" bestFit="1" customWidth="1"/>
    <col min="7048" max="7050" width="13.5" style="3" bestFit="1" customWidth="1"/>
    <col min="7051" max="7051" width="11.1640625" style="3" bestFit="1" customWidth="1"/>
    <col min="7052" max="7052" width="13.5" style="3" bestFit="1" customWidth="1"/>
    <col min="7053" max="7053" width="14.83203125" style="3" bestFit="1" customWidth="1"/>
    <col min="7054" max="7054" width="11.1640625" style="3" bestFit="1" customWidth="1"/>
    <col min="7055" max="7055" width="13.5" style="3" bestFit="1" customWidth="1"/>
    <col min="7056" max="7058" width="14.83203125" style="3" bestFit="1" customWidth="1"/>
    <col min="7059" max="7059" width="13.5" style="3" bestFit="1" customWidth="1"/>
    <col min="7060" max="7060" width="11.1640625" style="3" bestFit="1" customWidth="1"/>
    <col min="7061" max="7063" width="13.5" style="3" bestFit="1" customWidth="1"/>
    <col min="7064" max="7064" width="11.1640625" style="3" bestFit="1" customWidth="1"/>
    <col min="7065" max="7065" width="13.5" style="3" bestFit="1" customWidth="1"/>
    <col min="7066" max="7066" width="14.83203125" style="3" bestFit="1" customWidth="1"/>
    <col min="7067" max="7067" width="11.1640625" style="3" bestFit="1" customWidth="1"/>
    <col min="7068" max="7068" width="13.5" style="3" bestFit="1" customWidth="1"/>
    <col min="7069" max="7070" width="14.83203125" style="3" bestFit="1" customWidth="1"/>
    <col min="7071" max="7071" width="13.5" style="3" bestFit="1" customWidth="1"/>
    <col min="7072" max="7078" width="11.1640625" style="3" bestFit="1" customWidth="1"/>
    <col min="7079" max="7079" width="13.5" style="3" bestFit="1" customWidth="1"/>
    <col min="7080" max="7081" width="11.1640625" style="3" bestFit="1" customWidth="1"/>
    <col min="7082" max="7082" width="13.5" style="3" bestFit="1" customWidth="1"/>
    <col min="7083" max="7083" width="11.1640625" style="3" bestFit="1" customWidth="1"/>
    <col min="7084" max="7084" width="14.83203125" style="3" bestFit="1" customWidth="1"/>
    <col min="7085" max="7086" width="11.1640625" style="3" bestFit="1" customWidth="1"/>
    <col min="7087" max="7087" width="13.5" style="3" bestFit="1" customWidth="1"/>
    <col min="7088" max="7088" width="11.1640625" style="3" bestFit="1" customWidth="1"/>
    <col min="7089" max="7089" width="13.5" style="3" bestFit="1" customWidth="1"/>
    <col min="7090" max="7090" width="11.1640625" style="3" bestFit="1" customWidth="1"/>
    <col min="7091" max="7091" width="13.5" style="3" bestFit="1" customWidth="1"/>
    <col min="7092" max="7092" width="14.83203125" style="3" bestFit="1" customWidth="1"/>
    <col min="7093" max="7094" width="11.1640625" style="3" bestFit="1" customWidth="1"/>
    <col min="7095" max="7095" width="14.83203125" style="3" bestFit="1" customWidth="1"/>
    <col min="7096" max="7096" width="11.1640625" style="3" bestFit="1" customWidth="1"/>
    <col min="7097" max="7097" width="14.83203125" style="3" bestFit="1" customWidth="1"/>
    <col min="7098" max="7104" width="11.1640625" style="3" bestFit="1" customWidth="1"/>
    <col min="7105" max="7105" width="14.83203125" style="3" bestFit="1" customWidth="1"/>
    <col min="7106" max="7107" width="11.1640625" style="3" bestFit="1" customWidth="1"/>
    <col min="7108" max="7109" width="13.5" style="3" bestFit="1" customWidth="1"/>
    <col min="7110" max="7110" width="14.33203125" style="3" bestFit="1" customWidth="1"/>
    <col min="7111" max="7117" width="11.1640625" style="3" bestFit="1" customWidth="1"/>
    <col min="7118" max="7118" width="14.33203125" style="3" bestFit="1" customWidth="1"/>
    <col min="7119" max="7120" width="11.1640625" style="3" bestFit="1" customWidth="1"/>
    <col min="7121" max="7121" width="14.33203125" style="3" bestFit="1" customWidth="1"/>
    <col min="7122" max="7122" width="9.25" style="3" bestFit="1" customWidth="1"/>
    <col min="7123" max="7123" width="14.33203125" style="3" bestFit="1" customWidth="1"/>
    <col min="7124" max="7135" width="11.1640625" style="3" bestFit="1" customWidth="1"/>
    <col min="7136" max="7136" width="16.25" style="3" bestFit="1" customWidth="1"/>
    <col min="7137" max="7137" width="14.83203125" style="3" bestFit="1" customWidth="1"/>
    <col min="7138" max="7138" width="11.1640625" style="3" bestFit="1" customWidth="1"/>
    <col min="7139" max="7139" width="14.83203125" style="3" bestFit="1" customWidth="1"/>
    <col min="7140" max="7140" width="13.5" style="3" bestFit="1" customWidth="1"/>
    <col min="7141" max="7141" width="14.83203125" style="3" bestFit="1" customWidth="1"/>
    <col min="7142" max="7142" width="11.1640625" style="3" bestFit="1" customWidth="1"/>
    <col min="7143" max="7143" width="14.83203125" style="3" bestFit="1" customWidth="1"/>
    <col min="7144" max="7144" width="16.25" style="3" bestFit="1" customWidth="1"/>
    <col min="7145" max="7145" width="11.1640625" style="3" bestFit="1" customWidth="1"/>
    <col min="7146" max="7146" width="13.5" style="3" bestFit="1" customWidth="1"/>
    <col min="7147" max="7148" width="14.83203125" style="3" bestFit="1" customWidth="1"/>
    <col min="7149" max="7149" width="13.5" style="3" bestFit="1" customWidth="1"/>
    <col min="7150" max="7156" width="11.1640625" style="3" bestFit="1" customWidth="1"/>
    <col min="7157" max="7157" width="13.5" style="3" bestFit="1" customWidth="1"/>
    <col min="7158" max="7160" width="11.1640625" style="3" bestFit="1" customWidth="1"/>
    <col min="7161" max="7162" width="13.5" style="3" bestFit="1" customWidth="1"/>
    <col min="7163" max="7168" width="11.1640625" style="3"/>
    <col min="7169" max="7170" width="11" style="3" customWidth="1"/>
    <col min="7171" max="7171" width="15.83203125" style="3" bestFit="1" customWidth="1"/>
    <col min="7172" max="7172" width="13.5" style="3" bestFit="1" customWidth="1"/>
    <col min="7173" max="7173" width="11.1640625" style="3" bestFit="1" customWidth="1"/>
    <col min="7174" max="7174" width="13.5" style="3" bestFit="1" customWidth="1"/>
    <col min="7175" max="7175" width="11.1640625" style="3" bestFit="1" customWidth="1"/>
    <col min="7176" max="7176" width="13.5" style="3" bestFit="1" customWidth="1"/>
    <col min="7177" max="7177" width="11.1640625" style="3" bestFit="1" customWidth="1"/>
    <col min="7178" max="7178" width="13.5" style="3" bestFit="1" customWidth="1"/>
    <col min="7179" max="7179" width="14.83203125" style="3" bestFit="1" customWidth="1"/>
    <col min="7180" max="7180" width="11.1640625" style="3" bestFit="1" customWidth="1"/>
    <col min="7181" max="7181" width="13.5" style="3" bestFit="1" customWidth="1"/>
    <col min="7182" max="7182" width="14.83203125" style="3" bestFit="1" customWidth="1"/>
    <col min="7183" max="7183" width="13.5" style="3" bestFit="1" customWidth="1"/>
    <col min="7184" max="7184" width="14.83203125" style="3" bestFit="1" customWidth="1"/>
    <col min="7185" max="7185" width="13.5" style="3" bestFit="1" customWidth="1"/>
    <col min="7186" max="7186" width="11.1640625" style="3" bestFit="1" customWidth="1"/>
    <col min="7187" max="7187" width="13.5" style="3" bestFit="1" customWidth="1"/>
    <col min="7188" max="7188" width="11.1640625" style="3" bestFit="1" customWidth="1"/>
    <col min="7189" max="7189" width="13.5" style="3" bestFit="1" customWidth="1"/>
    <col min="7190" max="7190" width="11.1640625" style="3" bestFit="1" customWidth="1"/>
    <col min="7191" max="7191" width="13.5" style="3" bestFit="1" customWidth="1"/>
    <col min="7192" max="7192" width="14.83203125" style="3" bestFit="1" customWidth="1"/>
    <col min="7193" max="7194" width="11.1640625" style="3" bestFit="1" customWidth="1"/>
    <col min="7195" max="7195" width="14.83203125" style="3" bestFit="1" customWidth="1"/>
    <col min="7196" max="7196" width="11.1640625" style="3" bestFit="1" customWidth="1"/>
    <col min="7197" max="7197" width="14.83203125" style="3" bestFit="1" customWidth="1"/>
    <col min="7198" max="7198" width="13.5" style="3" bestFit="1" customWidth="1"/>
    <col min="7199" max="7199" width="11.1640625" style="3" bestFit="1" customWidth="1"/>
    <col min="7200" max="7200" width="13.5" style="3" bestFit="1" customWidth="1"/>
    <col min="7201" max="7201" width="11.1640625" style="3" bestFit="1" customWidth="1"/>
    <col min="7202" max="7203" width="13.5" style="3" bestFit="1" customWidth="1"/>
    <col min="7204" max="7204" width="11.1640625" style="3" bestFit="1" customWidth="1"/>
    <col min="7205" max="7205" width="14.83203125" style="3" bestFit="1" customWidth="1"/>
    <col min="7206" max="7207" width="11.1640625" style="3" bestFit="1" customWidth="1"/>
    <col min="7208" max="7208" width="14.83203125" style="3" bestFit="1" customWidth="1"/>
    <col min="7209" max="7209" width="13.5" style="3" bestFit="1" customWidth="1"/>
    <col min="7210" max="7300" width="11.1640625" style="3" bestFit="1" customWidth="1"/>
    <col min="7301" max="7301" width="14.83203125" style="3" bestFit="1" customWidth="1"/>
    <col min="7302" max="7302" width="13.5" style="3" bestFit="1" customWidth="1"/>
    <col min="7303" max="7303" width="11.1640625" style="3" bestFit="1" customWidth="1"/>
    <col min="7304" max="7306" width="13.5" style="3" bestFit="1" customWidth="1"/>
    <col min="7307" max="7307" width="11.1640625" style="3" bestFit="1" customWidth="1"/>
    <col min="7308" max="7308" width="13.5" style="3" bestFit="1" customWidth="1"/>
    <col min="7309" max="7309" width="14.83203125" style="3" bestFit="1" customWidth="1"/>
    <col min="7310" max="7310" width="11.1640625" style="3" bestFit="1" customWidth="1"/>
    <col min="7311" max="7311" width="13.5" style="3" bestFit="1" customWidth="1"/>
    <col min="7312" max="7314" width="14.83203125" style="3" bestFit="1" customWidth="1"/>
    <col min="7315" max="7315" width="13.5" style="3" bestFit="1" customWidth="1"/>
    <col min="7316" max="7316" width="11.1640625" style="3" bestFit="1" customWidth="1"/>
    <col min="7317" max="7319" width="13.5" style="3" bestFit="1" customWidth="1"/>
    <col min="7320" max="7320" width="11.1640625" style="3" bestFit="1" customWidth="1"/>
    <col min="7321" max="7321" width="13.5" style="3" bestFit="1" customWidth="1"/>
    <col min="7322" max="7322" width="14.83203125" style="3" bestFit="1" customWidth="1"/>
    <col min="7323" max="7323" width="11.1640625" style="3" bestFit="1" customWidth="1"/>
    <col min="7324" max="7324" width="13.5" style="3" bestFit="1" customWidth="1"/>
    <col min="7325" max="7326" width="14.83203125" style="3" bestFit="1" customWidth="1"/>
    <col min="7327" max="7327" width="13.5" style="3" bestFit="1" customWidth="1"/>
    <col min="7328" max="7334" width="11.1640625" style="3" bestFit="1" customWidth="1"/>
    <col min="7335" max="7335" width="13.5" style="3" bestFit="1" customWidth="1"/>
    <col min="7336" max="7337" width="11.1640625" style="3" bestFit="1" customWidth="1"/>
    <col min="7338" max="7338" width="13.5" style="3" bestFit="1" customWidth="1"/>
    <col min="7339" max="7339" width="11.1640625" style="3" bestFit="1" customWidth="1"/>
    <col min="7340" max="7340" width="14.83203125" style="3" bestFit="1" customWidth="1"/>
    <col min="7341" max="7342" width="11.1640625" style="3" bestFit="1" customWidth="1"/>
    <col min="7343" max="7343" width="13.5" style="3" bestFit="1" customWidth="1"/>
    <col min="7344" max="7344" width="11.1640625" style="3" bestFit="1" customWidth="1"/>
    <col min="7345" max="7345" width="13.5" style="3" bestFit="1" customWidth="1"/>
    <col min="7346" max="7346" width="11.1640625" style="3" bestFit="1" customWidth="1"/>
    <col min="7347" max="7347" width="13.5" style="3" bestFit="1" customWidth="1"/>
    <col min="7348" max="7348" width="14.83203125" style="3" bestFit="1" customWidth="1"/>
    <col min="7349" max="7350" width="11.1640625" style="3" bestFit="1" customWidth="1"/>
    <col min="7351" max="7351" width="14.83203125" style="3" bestFit="1" customWidth="1"/>
    <col min="7352" max="7352" width="11.1640625" style="3" bestFit="1" customWidth="1"/>
    <col min="7353" max="7353" width="14.83203125" style="3" bestFit="1" customWidth="1"/>
    <col min="7354" max="7360" width="11.1640625" style="3" bestFit="1" customWidth="1"/>
    <col min="7361" max="7361" width="14.83203125" style="3" bestFit="1" customWidth="1"/>
    <col min="7362" max="7363" width="11.1640625" style="3" bestFit="1" customWidth="1"/>
    <col min="7364" max="7365" width="13.5" style="3" bestFit="1" customWidth="1"/>
    <col min="7366" max="7366" width="14.33203125" style="3" bestFit="1" customWidth="1"/>
    <col min="7367" max="7373" width="11.1640625" style="3" bestFit="1" customWidth="1"/>
    <col min="7374" max="7374" width="14.33203125" style="3" bestFit="1" customWidth="1"/>
    <col min="7375" max="7376" width="11.1640625" style="3" bestFit="1" customWidth="1"/>
    <col min="7377" max="7377" width="14.33203125" style="3" bestFit="1" customWidth="1"/>
    <col min="7378" max="7378" width="9.25" style="3" bestFit="1" customWidth="1"/>
    <col min="7379" max="7379" width="14.33203125" style="3" bestFit="1" customWidth="1"/>
    <col min="7380" max="7391" width="11.1640625" style="3" bestFit="1" customWidth="1"/>
    <col min="7392" max="7392" width="16.25" style="3" bestFit="1" customWidth="1"/>
    <col min="7393" max="7393" width="14.83203125" style="3" bestFit="1" customWidth="1"/>
    <col min="7394" max="7394" width="11.1640625" style="3" bestFit="1" customWidth="1"/>
    <col min="7395" max="7395" width="14.83203125" style="3" bestFit="1" customWidth="1"/>
    <col min="7396" max="7396" width="13.5" style="3" bestFit="1" customWidth="1"/>
    <col min="7397" max="7397" width="14.83203125" style="3" bestFit="1" customWidth="1"/>
    <col min="7398" max="7398" width="11.1640625" style="3" bestFit="1" customWidth="1"/>
    <col min="7399" max="7399" width="14.83203125" style="3" bestFit="1" customWidth="1"/>
    <col min="7400" max="7400" width="16.25" style="3" bestFit="1" customWidth="1"/>
    <col min="7401" max="7401" width="11.1640625" style="3" bestFit="1" customWidth="1"/>
    <col min="7402" max="7402" width="13.5" style="3" bestFit="1" customWidth="1"/>
    <col min="7403" max="7404" width="14.83203125" style="3" bestFit="1" customWidth="1"/>
    <col min="7405" max="7405" width="13.5" style="3" bestFit="1" customWidth="1"/>
    <col min="7406" max="7412" width="11.1640625" style="3" bestFit="1" customWidth="1"/>
    <col min="7413" max="7413" width="13.5" style="3" bestFit="1" customWidth="1"/>
    <col min="7414" max="7416" width="11.1640625" style="3" bestFit="1" customWidth="1"/>
    <col min="7417" max="7418" width="13.5" style="3" bestFit="1" customWidth="1"/>
    <col min="7419" max="7424" width="11.1640625" style="3"/>
    <col min="7425" max="7426" width="11" style="3" customWidth="1"/>
    <col min="7427" max="7427" width="15.83203125" style="3" bestFit="1" customWidth="1"/>
    <col min="7428" max="7428" width="13.5" style="3" bestFit="1" customWidth="1"/>
    <col min="7429" max="7429" width="11.1640625" style="3" bestFit="1" customWidth="1"/>
    <col min="7430" max="7430" width="13.5" style="3" bestFit="1" customWidth="1"/>
    <col min="7431" max="7431" width="11.1640625" style="3" bestFit="1" customWidth="1"/>
    <col min="7432" max="7432" width="13.5" style="3" bestFit="1" customWidth="1"/>
    <col min="7433" max="7433" width="11.1640625" style="3" bestFit="1" customWidth="1"/>
    <col min="7434" max="7434" width="13.5" style="3" bestFit="1" customWidth="1"/>
    <col min="7435" max="7435" width="14.83203125" style="3" bestFit="1" customWidth="1"/>
    <col min="7436" max="7436" width="11.1640625" style="3" bestFit="1" customWidth="1"/>
    <col min="7437" max="7437" width="13.5" style="3" bestFit="1" customWidth="1"/>
    <col min="7438" max="7438" width="14.83203125" style="3" bestFit="1" customWidth="1"/>
    <col min="7439" max="7439" width="13.5" style="3" bestFit="1" customWidth="1"/>
    <col min="7440" max="7440" width="14.83203125" style="3" bestFit="1" customWidth="1"/>
    <col min="7441" max="7441" width="13.5" style="3" bestFit="1" customWidth="1"/>
    <col min="7442" max="7442" width="11.1640625" style="3" bestFit="1" customWidth="1"/>
    <col min="7443" max="7443" width="13.5" style="3" bestFit="1" customWidth="1"/>
    <col min="7444" max="7444" width="11.1640625" style="3" bestFit="1" customWidth="1"/>
    <col min="7445" max="7445" width="13.5" style="3" bestFit="1" customWidth="1"/>
    <col min="7446" max="7446" width="11.1640625" style="3" bestFit="1" customWidth="1"/>
    <col min="7447" max="7447" width="13.5" style="3" bestFit="1" customWidth="1"/>
    <col min="7448" max="7448" width="14.83203125" style="3" bestFit="1" customWidth="1"/>
    <col min="7449" max="7450" width="11.1640625" style="3" bestFit="1" customWidth="1"/>
    <col min="7451" max="7451" width="14.83203125" style="3" bestFit="1" customWidth="1"/>
    <col min="7452" max="7452" width="11.1640625" style="3" bestFit="1" customWidth="1"/>
    <col min="7453" max="7453" width="14.83203125" style="3" bestFit="1" customWidth="1"/>
    <col min="7454" max="7454" width="13.5" style="3" bestFit="1" customWidth="1"/>
    <col min="7455" max="7455" width="11.1640625" style="3" bestFit="1" customWidth="1"/>
    <col min="7456" max="7456" width="13.5" style="3" bestFit="1" customWidth="1"/>
    <col min="7457" max="7457" width="11.1640625" style="3" bestFit="1" customWidth="1"/>
    <col min="7458" max="7459" width="13.5" style="3" bestFit="1" customWidth="1"/>
    <col min="7460" max="7460" width="11.1640625" style="3" bestFit="1" customWidth="1"/>
    <col min="7461" max="7461" width="14.83203125" style="3" bestFit="1" customWidth="1"/>
    <col min="7462" max="7463" width="11.1640625" style="3" bestFit="1" customWidth="1"/>
    <col min="7464" max="7464" width="14.83203125" style="3" bestFit="1" customWidth="1"/>
    <col min="7465" max="7465" width="13.5" style="3" bestFit="1" customWidth="1"/>
    <col min="7466" max="7556" width="11.1640625" style="3" bestFit="1" customWidth="1"/>
    <col min="7557" max="7557" width="14.83203125" style="3" bestFit="1" customWidth="1"/>
    <col min="7558" max="7558" width="13.5" style="3" bestFit="1" customWidth="1"/>
    <col min="7559" max="7559" width="11.1640625" style="3" bestFit="1" customWidth="1"/>
    <col min="7560" max="7562" width="13.5" style="3" bestFit="1" customWidth="1"/>
    <col min="7563" max="7563" width="11.1640625" style="3" bestFit="1" customWidth="1"/>
    <col min="7564" max="7564" width="13.5" style="3" bestFit="1" customWidth="1"/>
    <col min="7565" max="7565" width="14.83203125" style="3" bestFit="1" customWidth="1"/>
    <col min="7566" max="7566" width="11.1640625" style="3" bestFit="1" customWidth="1"/>
    <col min="7567" max="7567" width="13.5" style="3" bestFit="1" customWidth="1"/>
    <col min="7568" max="7570" width="14.83203125" style="3" bestFit="1" customWidth="1"/>
    <col min="7571" max="7571" width="13.5" style="3" bestFit="1" customWidth="1"/>
    <col min="7572" max="7572" width="11.1640625" style="3" bestFit="1" customWidth="1"/>
    <col min="7573" max="7575" width="13.5" style="3" bestFit="1" customWidth="1"/>
    <col min="7576" max="7576" width="11.1640625" style="3" bestFit="1" customWidth="1"/>
    <col min="7577" max="7577" width="13.5" style="3" bestFit="1" customWidth="1"/>
    <col min="7578" max="7578" width="14.83203125" style="3" bestFit="1" customWidth="1"/>
    <col min="7579" max="7579" width="11.1640625" style="3" bestFit="1" customWidth="1"/>
    <col min="7580" max="7580" width="13.5" style="3" bestFit="1" customWidth="1"/>
    <col min="7581" max="7582" width="14.83203125" style="3" bestFit="1" customWidth="1"/>
    <col min="7583" max="7583" width="13.5" style="3" bestFit="1" customWidth="1"/>
    <col min="7584" max="7590" width="11.1640625" style="3" bestFit="1" customWidth="1"/>
    <col min="7591" max="7591" width="13.5" style="3" bestFit="1" customWidth="1"/>
    <col min="7592" max="7593" width="11.1640625" style="3" bestFit="1" customWidth="1"/>
    <col min="7594" max="7594" width="13.5" style="3" bestFit="1" customWidth="1"/>
    <col min="7595" max="7595" width="11.1640625" style="3" bestFit="1" customWidth="1"/>
    <col min="7596" max="7596" width="14.83203125" style="3" bestFit="1" customWidth="1"/>
    <col min="7597" max="7598" width="11.1640625" style="3" bestFit="1" customWidth="1"/>
    <col min="7599" max="7599" width="13.5" style="3" bestFit="1" customWidth="1"/>
    <col min="7600" max="7600" width="11.1640625" style="3" bestFit="1" customWidth="1"/>
    <col min="7601" max="7601" width="13.5" style="3" bestFit="1" customWidth="1"/>
    <col min="7602" max="7602" width="11.1640625" style="3" bestFit="1" customWidth="1"/>
    <col min="7603" max="7603" width="13.5" style="3" bestFit="1" customWidth="1"/>
    <col min="7604" max="7604" width="14.83203125" style="3" bestFit="1" customWidth="1"/>
    <col min="7605" max="7606" width="11.1640625" style="3" bestFit="1" customWidth="1"/>
    <col min="7607" max="7607" width="14.83203125" style="3" bestFit="1" customWidth="1"/>
    <col min="7608" max="7608" width="11.1640625" style="3" bestFit="1" customWidth="1"/>
    <col min="7609" max="7609" width="14.83203125" style="3" bestFit="1" customWidth="1"/>
    <col min="7610" max="7616" width="11.1640625" style="3" bestFit="1" customWidth="1"/>
    <col min="7617" max="7617" width="14.83203125" style="3" bestFit="1" customWidth="1"/>
    <col min="7618" max="7619" width="11.1640625" style="3" bestFit="1" customWidth="1"/>
    <col min="7620" max="7621" width="13.5" style="3" bestFit="1" customWidth="1"/>
    <col min="7622" max="7622" width="14.33203125" style="3" bestFit="1" customWidth="1"/>
    <col min="7623" max="7629" width="11.1640625" style="3" bestFit="1" customWidth="1"/>
    <col min="7630" max="7630" width="14.33203125" style="3" bestFit="1" customWidth="1"/>
    <col min="7631" max="7632" width="11.1640625" style="3" bestFit="1" customWidth="1"/>
    <col min="7633" max="7633" width="14.33203125" style="3" bestFit="1" customWidth="1"/>
    <col min="7634" max="7634" width="9.25" style="3" bestFit="1" customWidth="1"/>
    <col min="7635" max="7635" width="14.33203125" style="3" bestFit="1" customWidth="1"/>
    <col min="7636" max="7647" width="11.1640625" style="3" bestFit="1" customWidth="1"/>
    <col min="7648" max="7648" width="16.25" style="3" bestFit="1" customWidth="1"/>
    <col min="7649" max="7649" width="14.83203125" style="3" bestFit="1" customWidth="1"/>
    <col min="7650" max="7650" width="11.1640625" style="3" bestFit="1" customWidth="1"/>
    <col min="7651" max="7651" width="14.83203125" style="3" bestFit="1" customWidth="1"/>
    <col min="7652" max="7652" width="13.5" style="3" bestFit="1" customWidth="1"/>
    <col min="7653" max="7653" width="14.83203125" style="3" bestFit="1" customWidth="1"/>
    <col min="7654" max="7654" width="11.1640625" style="3" bestFit="1" customWidth="1"/>
    <col min="7655" max="7655" width="14.83203125" style="3" bestFit="1" customWidth="1"/>
    <col min="7656" max="7656" width="16.25" style="3" bestFit="1" customWidth="1"/>
    <col min="7657" max="7657" width="11.1640625" style="3" bestFit="1" customWidth="1"/>
    <col min="7658" max="7658" width="13.5" style="3" bestFit="1" customWidth="1"/>
    <col min="7659" max="7660" width="14.83203125" style="3" bestFit="1" customWidth="1"/>
    <col min="7661" max="7661" width="13.5" style="3" bestFit="1" customWidth="1"/>
    <col min="7662" max="7668" width="11.1640625" style="3" bestFit="1" customWidth="1"/>
    <col min="7669" max="7669" width="13.5" style="3" bestFit="1" customWidth="1"/>
    <col min="7670" max="7672" width="11.1640625" style="3" bestFit="1" customWidth="1"/>
    <col min="7673" max="7674" width="13.5" style="3" bestFit="1" customWidth="1"/>
    <col min="7675" max="7680" width="11.1640625" style="3"/>
    <col min="7681" max="7682" width="11" style="3" customWidth="1"/>
    <col min="7683" max="7683" width="15.83203125" style="3" bestFit="1" customWidth="1"/>
    <col min="7684" max="7684" width="13.5" style="3" bestFit="1" customWidth="1"/>
    <col min="7685" max="7685" width="11.1640625" style="3" bestFit="1" customWidth="1"/>
    <col min="7686" max="7686" width="13.5" style="3" bestFit="1" customWidth="1"/>
    <col min="7687" max="7687" width="11.1640625" style="3" bestFit="1" customWidth="1"/>
    <col min="7688" max="7688" width="13.5" style="3" bestFit="1" customWidth="1"/>
    <col min="7689" max="7689" width="11.1640625" style="3" bestFit="1" customWidth="1"/>
    <col min="7690" max="7690" width="13.5" style="3" bestFit="1" customWidth="1"/>
    <col min="7691" max="7691" width="14.83203125" style="3" bestFit="1" customWidth="1"/>
    <col min="7692" max="7692" width="11.1640625" style="3" bestFit="1" customWidth="1"/>
    <col min="7693" max="7693" width="13.5" style="3" bestFit="1" customWidth="1"/>
    <col min="7694" max="7694" width="14.83203125" style="3" bestFit="1" customWidth="1"/>
    <col min="7695" max="7695" width="13.5" style="3" bestFit="1" customWidth="1"/>
    <col min="7696" max="7696" width="14.83203125" style="3" bestFit="1" customWidth="1"/>
    <col min="7697" max="7697" width="13.5" style="3" bestFit="1" customWidth="1"/>
    <col min="7698" max="7698" width="11.1640625" style="3" bestFit="1" customWidth="1"/>
    <col min="7699" max="7699" width="13.5" style="3" bestFit="1" customWidth="1"/>
    <col min="7700" max="7700" width="11.1640625" style="3" bestFit="1" customWidth="1"/>
    <col min="7701" max="7701" width="13.5" style="3" bestFit="1" customWidth="1"/>
    <col min="7702" max="7702" width="11.1640625" style="3" bestFit="1" customWidth="1"/>
    <col min="7703" max="7703" width="13.5" style="3" bestFit="1" customWidth="1"/>
    <col min="7704" max="7704" width="14.83203125" style="3" bestFit="1" customWidth="1"/>
    <col min="7705" max="7706" width="11.1640625" style="3" bestFit="1" customWidth="1"/>
    <col min="7707" max="7707" width="14.83203125" style="3" bestFit="1" customWidth="1"/>
    <col min="7708" max="7708" width="11.1640625" style="3" bestFit="1" customWidth="1"/>
    <col min="7709" max="7709" width="14.83203125" style="3" bestFit="1" customWidth="1"/>
    <col min="7710" max="7710" width="13.5" style="3" bestFit="1" customWidth="1"/>
    <col min="7711" max="7711" width="11.1640625" style="3" bestFit="1" customWidth="1"/>
    <col min="7712" max="7712" width="13.5" style="3" bestFit="1" customWidth="1"/>
    <col min="7713" max="7713" width="11.1640625" style="3" bestFit="1" customWidth="1"/>
    <col min="7714" max="7715" width="13.5" style="3" bestFit="1" customWidth="1"/>
    <col min="7716" max="7716" width="11.1640625" style="3" bestFit="1" customWidth="1"/>
    <col min="7717" max="7717" width="14.83203125" style="3" bestFit="1" customWidth="1"/>
    <col min="7718" max="7719" width="11.1640625" style="3" bestFit="1" customWidth="1"/>
    <col min="7720" max="7720" width="14.83203125" style="3" bestFit="1" customWidth="1"/>
    <col min="7721" max="7721" width="13.5" style="3" bestFit="1" customWidth="1"/>
    <col min="7722" max="7812" width="11.1640625" style="3" bestFit="1" customWidth="1"/>
    <col min="7813" max="7813" width="14.83203125" style="3" bestFit="1" customWidth="1"/>
    <col min="7814" max="7814" width="13.5" style="3" bestFit="1" customWidth="1"/>
    <col min="7815" max="7815" width="11.1640625" style="3" bestFit="1" customWidth="1"/>
    <col min="7816" max="7818" width="13.5" style="3" bestFit="1" customWidth="1"/>
    <col min="7819" max="7819" width="11.1640625" style="3" bestFit="1" customWidth="1"/>
    <col min="7820" max="7820" width="13.5" style="3" bestFit="1" customWidth="1"/>
    <col min="7821" max="7821" width="14.83203125" style="3" bestFit="1" customWidth="1"/>
    <col min="7822" max="7822" width="11.1640625" style="3" bestFit="1" customWidth="1"/>
    <col min="7823" max="7823" width="13.5" style="3" bestFit="1" customWidth="1"/>
    <col min="7824" max="7826" width="14.83203125" style="3" bestFit="1" customWidth="1"/>
    <col min="7827" max="7827" width="13.5" style="3" bestFit="1" customWidth="1"/>
    <col min="7828" max="7828" width="11.1640625" style="3" bestFit="1" customWidth="1"/>
    <col min="7829" max="7831" width="13.5" style="3" bestFit="1" customWidth="1"/>
    <col min="7832" max="7832" width="11.1640625" style="3" bestFit="1" customWidth="1"/>
    <col min="7833" max="7833" width="13.5" style="3" bestFit="1" customWidth="1"/>
    <col min="7834" max="7834" width="14.83203125" style="3" bestFit="1" customWidth="1"/>
    <col min="7835" max="7835" width="11.1640625" style="3" bestFit="1" customWidth="1"/>
    <col min="7836" max="7836" width="13.5" style="3" bestFit="1" customWidth="1"/>
    <col min="7837" max="7838" width="14.83203125" style="3" bestFit="1" customWidth="1"/>
    <col min="7839" max="7839" width="13.5" style="3" bestFit="1" customWidth="1"/>
    <col min="7840" max="7846" width="11.1640625" style="3" bestFit="1" customWidth="1"/>
    <col min="7847" max="7847" width="13.5" style="3" bestFit="1" customWidth="1"/>
    <col min="7848" max="7849" width="11.1640625" style="3" bestFit="1" customWidth="1"/>
    <col min="7850" max="7850" width="13.5" style="3" bestFit="1" customWidth="1"/>
    <col min="7851" max="7851" width="11.1640625" style="3" bestFit="1" customWidth="1"/>
    <col min="7852" max="7852" width="14.83203125" style="3" bestFit="1" customWidth="1"/>
    <col min="7853" max="7854" width="11.1640625" style="3" bestFit="1" customWidth="1"/>
    <col min="7855" max="7855" width="13.5" style="3" bestFit="1" customWidth="1"/>
    <col min="7856" max="7856" width="11.1640625" style="3" bestFit="1" customWidth="1"/>
    <col min="7857" max="7857" width="13.5" style="3" bestFit="1" customWidth="1"/>
    <col min="7858" max="7858" width="11.1640625" style="3" bestFit="1" customWidth="1"/>
    <col min="7859" max="7859" width="13.5" style="3" bestFit="1" customWidth="1"/>
    <col min="7860" max="7860" width="14.83203125" style="3" bestFit="1" customWidth="1"/>
    <col min="7861" max="7862" width="11.1640625" style="3" bestFit="1" customWidth="1"/>
    <col min="7863" max="7863" width="14.83203125" style="3" bestFit="1" customWidth="1"/>
    <col min="7864" max="7864" width="11.1640625" style="3" bestFit="1" customWidth="1"/>
    <col min="7865" max="7865" width="14.83203125" style="3" bestFit="1" customWidth="1"/>
    <col min="7866" max="7872" width="11.1640625" style="3" bestFit="1" customWidth="1"/>
    <col min="7873" max="7873" width="14.83203125" style="3" bestFit="1" customWidth="1"/>
    <col min="7874" max="7875" width="11.1640625" style="3" bestFit="1" customWidth="1"/>
    <col min="7876" max="7877" width="13.5" style="3" bestFit="1" customWidth="1"/>
    <col min="7878" max="7878" width="14.33203125" style="3" bestFit="1" customWidth="1"/>
    <col min="7879" max="7885" width="11.1640625" style="3" bestFit="1" customWidth="1"/>
    <col min="7886" max="7886" width="14.33203125" style="3" bestFit="1" customWidth="1"/>
    <col min="7887" max="7888" width="11.1640625" style="3" bestFit="1" customWidth="1"/>
    <col min="7889" max="7889" width="14.33203125" style="3" bestFit="1" customWidth="1"/>
    <col min="7890" max="7890" width="9.25" style="3" bestFit="1" customWidth="1"/>
    <col min="7891" max="7891" width="14.33203125" style="3" bestFit="1" customWidth="1"/>
    <col min="7892" max="7903" width="11.1640625" style="3" bestFit="1" customWidth="1"/>
    <col min="7904" max="7904" width="16.25" style="3" bestFit="1" customWidth="1"/>
    <col min="7905" max="7905" width="14.83203125" style="3" bestFit="1" customWidth="1"/>
    <col min="7906" max="7906" width="11.1640625" style="3" bestFit="1" customWidth="1"/>
    <col min="7907" max="7907" width="14.83203125" style="3" bestFit="1" customWidth="1"/>
    <col min="7908" max="7908" width="13.5" style="3" bestFit="1" customWidth="1"/>
    <col min="7909" max="7909" width="14.83203125" style="3" bestFit="1" customWidth="1"/>
    <col min="7910" max="7910" width="11.1640625" style="3" bestFit="1" customWidth="1"/>
    <col min="7911" max="7911" width="14.83203125" style="3" bestFit="1" customWidth="1"/>
    <col min="7912" max="7912" width="16.25" style="3" bestFit="1" customWidth="1"/>
    <col min="7913" max="7913" width="11.1640625" style="3" bestFit="1" customWidth="1"/>
    <col min="7914" max="7914" width="13.5" style="3" bestFit="1" customWidth="1"/>
    <col min="7915" max="7916" width="14.83203125" style="3" bestFit="1" customWidth="1"/>
    <col min="7917" max="7917" width="13.5" style="3" bestFit="1" customWidth="1"/>
    <col min="7918" max="7924" width="11.1640625" style="3" bestFit="1" customWidth="1"/>
    <col min="7925" max="7925" width="13.5" style="3" bestFit="1" customWidth="1"/>
    <col min="7926" max="7928" width="11.1640625" style="3" bestFit="1" customWidth="1"/>
    <col min="7929" max="7930" width="13.5" style="3" bestFit="1" customWidth="1"/>
    <col min="7931" max="7936" width="11.1640625" style="3"/>
    <col min="7937" max="7938" width="11" style="3" customWidth="1"/>
    <col min="7939" max="7939" width="15.83203125" style="3" bestFit="1" customWidth="1"/>
    <col min="7940" max="7940" width="13.5" style="3" bestFit="1" customWidth="1"/>
    <col min="7941" max="7941" width="11.1640625" style="3" bestFit="1" customWidth="1"/>
    <col min="7942" max="7942" width="13.5" style="3" bestFit="1" customWidth="1"/>
    <col min="7943" max="7943" width="11.1640625" style="3" bestFit="1" customWidth="1"/>
    <col min="7944" max="7944" width="13.5" style="3" bestFit="1" customWidth="1"/>
    <col min="7945" max="7945" width="11.1640625" style="3" bestFit="1" customWidth="1"/>
    <col min="7946" max="7946" width="13.5" style="3" bestFit="1" customWidth="1"/>
    <col min="7947" max="7947" width="14.83203125" style="3" bestFit="1" customWidth="1"/>
    <col min="7948" max="7948" width="11.1640625" style="3" bestFit="1" customWidth="1"/>
    <col min="7949" max="7949" width="13.5" style="3" bestFit="1" customWidth="1"/>
    <col min="7950" max="7950" width="14.83203125" style="3" bestFit="1" customWidth="1"/>
    <col min="7951" max="7951" width="13.5" style="3" bestFit="1" customWidth="1"/>
    <col min="7952" max="7952" width="14.83203125" style="3" bestFit="1" customWidth="1"/>
    <col min="7953" max="7953" width="13.5" style="3" bestFit="1" customWidth="1"/>
    <col min="7954" max="7954" width="11.1640625" style="3" bestFit="1" customWidth="1"/>
    <col min="7955" max="7955" width="13.5" style="3" bestFit="1" customWidth="1"/>
    <col min="7956" max="7956" width="11.1640625" style="3" bestFit="1" customWidth="1"/>
    <col min="7957" max="7957" width="13.5" style="3" bestFit="1" customWidth="1"/>
    <col min="7958" max="7958" width="11.1640625" style="3" bestFit="1" customWidth="1"/>
    <col min="7959" max="7959" width="13.5" style="3" bestFit="1" customWidth="1"/>
    <col min="7960" max="7960" width="14.83203125" style="3" bestFit="1" customWidth="1"/>
    <col min="7961" max="7962" width="11.1640625" style="3" bestFit="1" customWidth="1"/>
    <col min="7963" max="7963" width="14.83203125" style="3" bestFit="1" customWidth="1"/>
    <col min="7964" max="7964" width="11.1640625" style="3" bestFit="1" customWidth="1"/>
    <col min="7965" max="7965" width="14.83203125" style="3" bestFit="1" customWidth="1"/>
    <col min="7966" max="7966" width="13.5" style="3" bestFit="1" customWidth="1"/>
    <col min="7967" max="7967" width="11.1640625" style="3" bestFit="1" customWidth="1"/>
    <col min="7968" max="7968" width="13.5" style="3" bestFit="1" customWidth="1"/>
    <col min="7969" max="7969" width="11.1640625" style="3" bestFit="1" customWidth="1"/>
    <col min="7970" max="7971" width="13.5" style="3" bestFit="1" customWidth="1"/>
    <col min="7972" max="7972" width="11.1640625" style="3" bestFit="1" customWidth="1"/>
    <col min="7973" max="7973" width="14.83203125" style="3" bestFit="1" customWidth="1"/>
    <col min="7974" max="7975" width="11.1640625" style="3" bestFit="1" customWidth="1"/>
    <col min="7976" max="7976" width="14.83203125" style="3" bestFit="1" customWidth="1"/>
    <col min="7977" max="7977" width="13.5" style="3" bestFit="1" customWidth="1"/>
    <col min="7978" max="8068" width="11.1640625" style="3" bestFit="1" customWidth="1"/>
    <col min="8069" max="8069" width="14.83203125" style="3" bestFit="1" customWidth="1"/>
    <col min="8070" max="8070" width="13.5" style="3" bestFit="1" customWidth="1"/>
    <col min="8071" max="8071" width="11.1640625" style="3" bestFit="1" customWidth="1"/>
    <col min="8072" max="8074" width="13.5" style="3" bestFit="1" customWidth="1"/>
    <col min="8075" max="8075" width="11.1640625" style="3" bestFit="1" customWidth="1"/>
    <col min="8076" max="8076" width="13.5" style="3" bestFit="1" customWidth="1"/>
    <col min="8077" max="8077" width="14.83203125" style="3" bestFit="1" customWidth="1"/>
    <col min="8078" max="8078" width="11.1640625" style="3" bestFit="1" customWidth="1"/>
    <col min="8079" max="8079" width="13.5" style="3" bestFit="1" customWidth="1"/>
    <col min="8080" max="8082" width="14.83203125" style="3" bestFit="1" customWidth="1"/>
    <col min="8083" max="8083" width="13.5" style="3" bestFit="1" customWidth="1"/>
    <col min="8084" max="8084" width="11.1640625" style="3" bestFit="1" customWidth="1"/>
    <col min="8085" max="8087" width="13.5" style="3" bestFit="1" customWidth="1"/>
    <col min="8088" max="8088" width="11.1640625" style="3" bestFit="1" customWidth="1"/>
    <col min="8089" max="8089" width="13.5" style="3" bestFit="1" customWidth="1"/>
    <col min="8090" max="8090" width="14.83203125" style="3" bestFit="1" customWidth="1"/>
    <col min="8091" max="8091" width="11.1640625" style="3" bestFit="1" customWidth="1"/>
    <col min="8092" max="8092" width="13.5" style="3" bestFit="1" customWidth="1"/>
    <col min="8093" max="8094" width="14.83203125" style="3" bestFit="1" customWidth="1"/>
    <col min="8095" max="8095" width="13.5" style="3" bestFit="1" customWidth="1"/>
    <col min="8096" max="8102" width="11.1640625" style="3" bestFit="1" customWidth="1"/>
    <col min="8103" max="8103" width="13.5" style="3" bestFit="1" customWidth="1"/>
    <col min="8104" max="8105" width="11.1640625" style="3" bestFit="1" customWidth="1"/>
    <col min="8106" max="8106" width="13.5" style="3" bestFit="1" customWidth="1"/>
    <col min="8107" max="8107" width="11.1640625" style="3" bestFit="1" customWidth="1"/>
    <col min="8108" max="8108" width="14.83203125" style="3" bestFit="1" customWidth="1"/>
    <col min="8109" max="8110" width="11.1640625" style="3" bestFit="1" customWidth="1"/>
    <col min="8111" max="8111" width="13.5" style="3" bestFit="1" customWidth="1"/>
    <col min="8112" max="8112" width="11.1640625" style="3" bestFit="1" customWidth="1"/>
    <col min="8113" max="8113" width="13.5" style="3" bestFit="1" customWidth="1"/>
    <col min="8114" max="8114" width="11.1640625" style="3" bestFit="1" customWidth="1"/>
    <col min="8115" max="8115" width="13.5" style="3" bestFit="1" customWidth="1"/>
    <col min="8116" max="8116" width="14.83203125" style="3" bestFit="1" customWidth="1"/>
    <col min="8117" max="8118" width="11.1640625" style="3" bestFit="1" customWidth="1"/>
    <col min="8119" max="8119" width="14.83203125" style="3" bestFit="1" customWidth="1"/>
    <col min="8120" max="8120" width="11.1640625" style="3" bestFit="1" customWidth="1"/>
    <col min="8121" max="8121" width="14.83203125" style="3" bestFit="1" customWidth="1"/>
    <col min="8122" max="8128" width="11.1640625" style="3" bestFit="1" customWidth="1"/>
    <col min="8129" max="8129" width="14.83203125" style="3" bestFit="1" customWidth="1"/>
    <col min="8130" max="8131" width="11.1640625" style="3" bestFit="1" customWidth="1"/>
    <col min="8132" max="8133" width="13.5" style="3" bestFit="1" customWidth="1"/>
    <col min="8134" max="8134" width="14.33203125" style="3" bestFit="1" customWidth="1"/>
    <col min="8135" max="8141" width="11.1640625" style="3" bestFit="1" customWidth="1"/>
    <col min="8142" max="8142" width="14.33203125" style="3" bestFit="1" customWidth="1"/>
    <col min="8143" max="8144" width="11.1640625" style="3" bestFit="1" customWidth="1"/>
    <col min="8145" max="8145" width="14.33203125" style="3" bestFit="1" customWidth="1"/>
    <col min="8146" max="8146" width="9.25" style="3" bestFit="1" customWidth="1"/>
    <col min="8147" max="8147" width="14.33203125" style="3" bestFit="1" customWidth="1"/>
    <col min="8148" max="8159" width="11.1640625" style="3" bestFit="1" customWidth="1"/>
    <col min="8160" max="8160" width="16.25" style="3" bestFit="1" customWidth="1"/>
    <col min="8161" max="8161" width="14.83203125" style="3" bestFit="1" customWidth="1"/>
    <col min="8162" max="8162" width="11.1640625" style="3" bestFit="1" customWidth="1"/>
    <col min="8163" max="8163" width="14.83203125" style="3" bestFit="1" customWidth="1"/>
    <col min="8164" max="8164" width="13.5" style="3" bestFit="1" customWidth="1"/>
    <col min="8165" max="8165" width="14.83203125" style="3" bestFit="1" customWidth="1"/>
    <col min="8166" max="8166" width="11.1640625" style="3" bestFit="1" customWidth="1"/>
    <col min="8167" max="8167" width="14.83203125" style="3" bestFit="1" customWidth="1"/>
    <col min="8168" max="8168" width="16.25" style="3" bestFit="1" customWidth="1"/>
    <col min="8169" max="8169" width="11.1640625" style="3" bestFit="1" customWidth="1"/>
    <col min="8170" max="8170" width="13.5" style="3" bestFit="1" customWidth="1"/>
    <col min="8171" max="8172" width="14.83203125" style="3" bestFit="1" customWidth="1"/>
    <col min="8173" max="8173" width="13.5" style="3" bestFit="1" customWidth="1"/>
    <col min="8174" max="8180" width="11.1640625" style="3" bestFit="1" customWidth="1"/>
    <col min="8181" max="8181" width="13.5" style="3" bestFit="1" customWidth="1"/>
    <col min="8182" max="8184" width="11.1640625" style="3" bestFit="1" customWidth="1"/>
    <col min="8185" max="8186" width="13.5" style="3" bestFit="1" customWidth="1"/>
    <col min="8187" max="8192" width="11.1640625" style="3"/>
    <col min="8193" max="8194" width="11" style="3" customWidth="1"/>
    <col min="8195" max="8195" width="15.83203125" style="3" bestFit="1" customWidth="1"/>
    <col min="8196" max="8196" width="13.5" style="3" bestFit="1" customWidth="1"/>
    <col min="8197" max="8197" width="11.1640625" style="3" bestFit="1" customWidth="1"/>
    <col min="8198" max="8198" width="13.5" style="3" bestFit="1" customWidth="1"/>
    <col min="8199" max="8199" width="11.1640625" style="3" bestFit="1" customWidth="1"/>
    <col min="8200" max="8200" width="13.5" style="3" bestFit="1" customWidth="1"/>
    <col min="8201" max="8201" width="11.1640625" style="3" bestFit="1" customWidth="1"/>
    <col min="8202" max="8202" width="13.5" style="3" bestFit="1" customWidth="1"/>
    <col min="8203" max="8203" width="14.83203125" style="3" bestFit="1" customWidth="1"/>
    <col min="8204" max="8204" width="11.1640625" style="3" bestFit="1" customWidth="1"/>
    <col min="8205" max="8205" width="13.5" style="3" bestFit="1" customWidth="1"/>
    <col min="8206" max="8206" width="14.83203125" style="3" bestFit="1" customWidth="1"/>
    <col min="8207" max="8207" width="13.5" style="3" bestFit="1" customWidth="1"/>
    <col min="8208" max="8208" width="14.83203125" style="3" bestFit="1" customWidth="1"/>
    <col min="8209" max="8209" width="13.5" style="3" bestFit="1" customWidth="1"/>
    <col min="8210" max="8210" width="11.1640625" style="3" bestFit="1" customWidth="1"/>
    <col min="8211" max="8211" width="13.5" style="3" bestFit="1" customWidth="1"/>
    <col min="8212" max="8212" width="11.1640625" style="3" bestFit="1" customWidth="1"/>
    <col min="8213" max="8213" width="13.5" style="3" bestFit="1" customWidth="1"/>
    <col min="8214" max="8214" width="11.1640625" style="3" bestFit="1" customWidth="1"/>
    <col min="8215" max="8215" width="13.5" style="3" bestFit="1" customWidth="1"/>
    <col min="8216" max="8216" width="14.83203125" style="3" bestFit="1" customWidth="1"/>
    <col min="8217" max="8218" width="11.1640625" style="3" bestFit="1" customWidth="1"/>
    <col min="8219" max="8219" width="14.83203125" style="3" bestFit="1" customWidth="1"/>
    <col min="8220" max="8220" width="11.1640625" style="3" bestFit="1" customWidth="1"/>
    <col min="8221" max="8221" width="14.83203125" style="3" bestFit="1" customWidth="1"/>
    <col min="8222" max="8222" width="13.5" style="3" bestFit="1" customWidth="1"/>
    <col min="8223" max="8223" width="11.1640625" style="3" bestFit="1" customWidth="1"/>
    <col min="8224" max="8224" width="13.5" style="3" bestFit="1" customWidth="1"/>
    <col min="8225" max="8225" width="11.1640625" style="3" bestFit="1" customWidth="1"/>
    <col min="8226" max="8227" width="13.5" style="3" bestFit="1" customWidth="1"/>
    <col min="8228" max="8228" width="11.1640625" style="3" bestFit="1" customWidth="1"/>
    <col min="8229" max="8229" width="14.83203125" style="3" bestFit="1" customWidth="1"/>
    <col min="8230" max="8231" width="11.1640625" style="3" bestFit="1" customWidth="1"/>
    <col min="8232" max="8232" width="14.83203125" style="3" bestFit="1" customWidth="1"/>
    <col min="8233" max="8233" width="13.5" style="3" bestFit="1" customWidth="1"/>
    <col min="8234" max="8324" width="11.1640625" style="3" bestFit="1" customWidth="1"/>
    <col min="8325" max="8325" width="14.83203125" style="3" bestFit="1" customWidth="1"/>
    <col min="8326" max="8326" width="13.5" style="3" bestFit="1" customWidth="1"/>
    <col min="8327" max="8327" width="11.1640625" style="3" bestFit="1" customWidth="1"/>
    <col min="8328" max="8330" width="13.5" style="3" bestFit="1" customWidth="1"/>
    <col min="8331" max="8331" width="11.1640625" style="3" bestFit="1" customWidth="1"/>
    <col min="8332" max="8332" width="13.5" style="3" bestFit="1" customWidth="1"/>
    <col min="8333" max="8333" width="14.83203125" style="3" bestFit="1" customWidth="1"/>
    <col min="8334" max="8334" width="11.1640625" style="3" bestFit="1" customWidth="1"/>
    <col min="8335" max="8335" width="13.5" style="3" bestFit="1" customWidth="1"/>
    <col min="8336" max="8338" width="14.83203125" style="3" bestFit="1" customWidth="1"/>
    <col min="8339" max="8339" width="13.5" style="3" bestFit="1" customWidth="1"/>
    <col min="8340" max="8340" width="11.1640625" style="3" bestFit="1" customWidth="1"/>
    <col min="8341" max="8343" width="13.5" style="3" bestFit="1" customWidth="1"/>
    <col min="8344" max="8344" width="11.1640625" style="3" bestFit="1" customWidth="1"/>
    <col min="8345" max="8345" width="13.5" style="3" bestFit="1" customWidth="1"/>
    <col min="8346" max="8346" width="14.83203125" style="3" bestFit="1" customWidth="1"/>
    <col min="8347" max="8347" width="11.1640625" style="3" bestFit="1" customWidth="1"/>
    <col min="8348" max="8348" width="13.5" style="3" bestFit="1" customWidth="1"/>
    <col min="8349" max="8350" width="14.83203125" style="3" bestFit="1" customWidth="1"/>
    <col min="8351" max="8351" width="13.5" style="3" bestFit="1" customWidth="1"/>
    <col min="8352" max="8358" width="11.1640625" style="3" bestFit="1" customWidth="1"/>
    <col min="8359" max="8359" width="13.5" style="3" bestFit="1" customWidth="1"/>
    <col min="8360" max="8361" width="11.1640625" style="3" bestFit="1" customWidth="1"/>
    <col min="8362" max="8362" width="13.5" style="3" bestFit="1" customWidth="1"/>
    <col min="8363" max="8363" width="11.1640625" style="3" bestFit="1" customWidth="1"/>
    <col min="8364" max="8364" width="14.83203125" style="3" bestFit="1" customWidth="1"/>
    <col min="8365" max="8366" width="11.1640625" style="3" bestFit="1" customWidth="1"/>
    <col min="8367" max="8367" width="13.5" style="3" bestFit="1" customWidth="1"/>
    <col min="8368" max="8368" width="11.1640625" style="3" bestFit="1" customWidth="1"/>
    <col min="8369" max="8369" width="13.5" style="3" bestFit="1" customWidth="1"/>
    <col min="8370" max="8370" width="11.1640625" style="3" bestFit="1" customWidth="1"/>
    <col min="8371" max="8371" width="13.5" style="3" bestFit="1" customWidth="1"/>
    <col min="8372" max="8372" width="14.83203125" style="3" bestFit="1" customWidth="1"/>
    <col min="8373" max="8374" width="11.1640625" style="3" bestFit="1" customWidth="1"/>
    <col min="8375" max="8375" width="14.83203125" style="3" bestFit="1" customWidth="1"/>
    <col min="8376" max="8376" width="11.1640625" style="3" bestFit="1" customWidth="1"/>
    <col min="8377" max="8377" width="14.83203125" style="3" bestFit="1" customWidth="1"/>
    <col min="8378" max="8384" width="11.1640625" style="3" bestFit="1" customWidth="1"/>
    <col min="8385" max="8385" width="14.83203125" style="3" bestFit="1" customWidth="1"/>
    <col min="8386" max="8387" width="11.1640625" style="3" bestFit="1" customWidth="1"/>
    <col min="8388" max="8389" width="13.5" style="3" bestFit="1" customWidth="1"/>
    <col min="8390" max="8390" width="14.33203125" style="3" bestFit="1" customWidth="1"/>
    <col min="8391" max="8397" width="11.1640625" style="3" bestFit="1" customWidth="1"/>
    <col min="8398" max="8398" width="14.33203125" style="3" bestFit="1" customWidth="1"/>
    <col min="8399" max="8400" width="11.1640625" style="3" bestFit="1" customWidth="1"/>
    <col min="8401" max="8401" width="14.33203125" style="3" bestFit="1" customWidth="1"/>
    <col min="8402" max="8402" width="9.25" style="3" bestFit="1" customWidth="1"/>
    <col min="8403" max="8403" width="14.33203125" style="3" bestFit="1" customWidth="1"/>
    <col min="8404" max="8415" width="11.1640625" style="3" bestFit="1" customWidth="1"/>
    <col min="8416" max="8416" width="16.25" style="3" bestFit="1" customWidth="1"/>
    <col min="8417" max="8417" width="14.83203125" style="3" bestFit="1" customWidth="1"/>
    <col min="8418" max="8418" width="11.1640625" style="3" bestFit="1" customWidth="1"/>
    <col min="8419" max="8419" width="14.83203125" style="3" bestFit="1" customWidth="1"/>
    <col min="8420" max="8420" width="13.5" style="3" bestFit="1" customWidth="1"/>
    <col min="8421" max="8421" width="14.83203125" style="3" bestFit="1" customWidth="1"/>
    <col min="8422" max="8422" width="11.1640625" style="3" bestFit="1" customWidth="1"/>
    <col min="8423" max="8423" width="14.83203125" style="3" bestFit="1" customWidth="1"/>
    <col min="8424" max="8424" width="16.25" style="3" bestFit="1" customWidth="1"/>
    <col min="8425" max="8425" width="11.1640625" style="3" bestFit="1" customWidth="1"/>
    <col min="8426" max="8426" width="13.5" style="3" bestFit="1" customWidth="1"/>
    <col min="8427" max="8428" width="14.83203125" style="3" bestFit="1" customWidth="1"/>
    <col min="8429" max="8429" width="13.5" style="3" bestFit="1" customWidth="1"/>
    <col min="8430" max="8436" width="11.1640625" style="3" bestFit="1" customWidth="1"/>
    <col min="8437" max="8437" width="13.5" style="3" bestFit="1" customWidth="1"/>
    <col min="8438" max="8440" width="11.1640625" style="3" bestFit="1" customWidth="1"/>
    <col min="8441" max="8442" width="13.5" style="3" bestFit="1" customWidth="1"/>
    <col min="8443" max="8448" width="11.1640625" style="3"/>
    <col min="8449" max="8450" width="11" style="3" customWidth="1"/>
    <col min="8451" max="8451" width="15.83203125" style="3" bestFit="1" customWidth="1"/>
    <col min="8452" max="8452" width="13.5" style="3" bestFit="1" customWidth="1"/>
    <col min="8453" max="8453" width="11.1640625" style="3" bestFit="1" customWidth="1"/>
    <col min="8454" max="8454" width="13.5" style="3" bestFit="1" customWidth="1"/>
    <col min="8455" max="8455" width="11.1640625" style="3" bestFit="1" customWidth="1"/>
    <col min="8456" max="8456" width="13.5" style="3" bestFit="1" customWidth="1"/>
    <col min="8457" max="8457" width="11.1640625" style="3" bestFit="1" customWidth="1"/>
    <col min="8458" max="8458" width="13.5" style="3" bestFit="1" customWidth="1"/>
    <col min="8459" max="8459" width="14.83203125" style="3" bestFit="1" customWidth="1"/>
    <col min="8460" max="8460" width="11.1640625" style="3" bestFit="1" customWidth="1"/>
    <col min="8461" max="8461" width="13.5" style="3" bestFit="1" customWidth="1"/>
    <col min="8462" max="8462" width="14.83203125" style="3" bestFit="1" customWidth="1"/>
    <col min="8463" max="8463" width="13.5" style="3" bestFit="1" customWidth="1"/>
    <col min="8464" max="8464" width="14.83203125" style="3" bestFit="1" customWidth="1"/>
    <col min="8465" max="8465" width="13.5" style="3" bestFit="1" customWidth="1"/>
    <col min="8466" max="8466" width="11.1640625" style="3" bestFit="1" customWidth="1"/>
    <col min="8467" max="8467" width="13.5" style="3" bestFit="1" customWidth="1"/>
    <col min="8468" max="8468" width="11.1640625" style="3" bestFit="1" customWidth="1"/>
    <col min="8469" max="8469" width="13.5" style="3" bestFit="1" customWidth="1"/>
    <col min="8470" max="8470" width="11.1640625" style="3" bestFit="1" customWidth="1"/>
    <col min="8471" max="8471" width="13.5" style="3" bestFit="1" customWidth="1"/>
    <col min="8472" max="8472" width="14.83203125" style="3" bestFit="1" customWidth="1"/>
    <col min="8473" max="8474" width="11.1640625" style="3" bestFit="1" customWidth="1"/>
    <col min="8475" max="8475" width="14.83203125" style="3" bestFit="1" customWidth="1"/>
    <col min="8476" max="8476" width="11.1640625" style="3" bestFit="1" customWidth="1"/>
    <col min="8477" max="8477" width="14.83203125" style="3" bestFit="1" customWidth="1"/>
    <col min="8478" max="8478" width="13.5" style="3" bestFit="1" customWidth="1"/>
    <col min="8479" max="8479" width="11.1640625" style="3" bestFit="1" customWidth="1"/>
    <col min="8480" max="8480" width="13.5" style="3" bestFit="1" customWidth="1"/>
    <col min="8481" max="8481" width="11.1640625" style="3" bestFit="1" customWidth="1"/>
    <col min="8482" max="8483" width="13.5" style="3" bestFit="1" customWidth="1"/>
    <col min="8484" max="8484" width="11.1640625" style="3" bestFit="1" customWidth="1"/>
    <col min="8485" max="8485" width="14.83203125" style="3" bestFit="1" customWidth="1"/>
    <col min="8486" max="8487" width="11.1640625" style="3" bestFit="1" customWidth="1"/>
    <col min="8488" max="8488" width="14.83203125" style="3" bestFit="1" customWidth="1"/>
    <col min="8489" max="8489" width="13.5" style="3" bestFit="1" customWidth="1"/>
    <col min="8490" max="8580" width="11.1640625" style="3" bestFit="1" customWidth="1"/>
    <col min="8581" max="8581" width="14.83203125" style="3" bestFit="1" customWidth="1"/>
    <col min="8582" max="8582" width="13.5" style="3" bestFit="1" customWidth="1"/>
    <col min="8583" max="8583" width="11.1640625" style="3" bestFit="1" customWidth="1"/>
    <col min="8584" max="8586" width="13.5" style="3" bestFit="1" customWidth="1"/>
    <col min="8587" max="8587" width="11.1640625" style="3" bestFit="1" customWidth="1"/>
    <col min="8588" max="8588" width="13.5" style="3" bestFit="1" customWidth="1"/>
    <col min="8589" max="8589" width="14.83203125" style="3" bestFit="1" customWidth="1"/>
    <col min="8590" max="8590" width="11.1640625" style="3" bestFit="1" customWidth="1"/>
    <col min="8591" max="8591" width="13.5" style="3" bestFit="1" customWidth="1"/>
    <col min="8592" max="8594" width="14.83203125" style="3" bestFit="1" customWidth="1"/>
    <col min="8595" max="8595" width="13.5" style="3" bestFit="1" customWidth="1"/>
    <col min="8596" max="8596" width="11.1640625" style="3" bestFit="1" customWidth="1"/>
    <col min="8597" max="8599" width="13.5" style="3" bestFit="1" customWidth="1"/>
    <col min="8600" max="8600" width="11.1640625" style="3" bestFit="1" customWidth="1"/>
    <col min="8601" max="8601" width="13.5" style="3" bestFit="1" customWidth="1"/>
    <col min="8602" max="8602" width="14.83203125" style="3" bestFit="1" customWidth="1"/>
    <col min="8603" max="8603" width="11.1640625" style="3" bestFit="1" customWidth="1"/>
    <col min="8604" max="8604" width="13.5" style="3" bestFit="1" customWidth="1"/>
    <col min="8605" max="8606" width="14.83203125" style="3" bestFit="1" customWidth="1"/>
    <col min="8607" max="8607" width="13.5" style="3" bestFit="1" customWidth="1"/>
    <col min="8608" max="8614" width="11.1640625" style="3" bestFit="1" customWidth="1"/>
    <col min="8615" max="8615" width="13.5" style="3" bestFit="1" customWidth="1"/>
    <col min="8616" max="8617" width="11.1640625" style="3" bestFit="1" customWidth="1"/>
    <col min="8618" max="8618" width="13.5" style="3" bestFit="1" customWidth="1"/>
    <col min="8619" max="8619" width="11.1640625" style="3" bestFit="1" customWidth="1"/>
    <col min="8620" max="8620" width="14.83203125" style="3" bestFit="1" customWidth="1"/>
    <col min="8621" max="8622" width="11.1640625" style="3" bestFit="1" customWidth="1"/>
    <col min="8623" max="8623" width="13.5" style="3" bestFit="1" customWidth="1"/>
    <col min="8624" max="8624" width="11.1640625" style="3" bestFit="1" customWidth="1"/>
    <col min="8625" max="8625" width="13.5" style="3" bestFit="1" customWidth="1"/>
    <col min="8626" max="8626" width="11.1640625" style="3" bestFit="1" customWidth="1"/>
    <col min="8627" max="8627" width="13.5" style="3" bestFit="1" customWidth="1"/>
    <col min="8628" max="8628" width="14.83203125" style="3" bestFit="1" customWidth="1"/>
    <col min="8629" max="8630" width="11.1640625" style="3" bestFit="1" customWidth="1"/>
    <col min="8631" max="8631" width="14.83203125" style="3" bestFit="1" customWidth="1"/>
    <col min="8632" max="8632" width="11.1640625" style="3" bestFit="1" customWidth="1"/>
    <col min="8633" max="8633" width="14.83203125" style="3" bestFit="1" customWidth="1"/>
    <col min="8634" max="8640" width="11.1640625" style="3" bestFit="1" customWidth="1"/>
    <col min="8641" max="8641" width="14.83203125" style="3" bestFit="1" customWidth="1"/>
    <col min="8642" max="8643" width="11.1640625" style="3" bestFit="1" customWidth="1"/>
    <col min="8644" max="8645" width="13.5" style="3" bestFit="1" customWidth="1"/>
    <col min="8646" max="8646" width="14.33203125" style="3" bestFit="1" customWidth="1"/>
    <col min="8647" max="8653" width="11.1640625" style="3" bestFit="1" customWidth="1"/>
    <col min="8654" max="8654" width="14.33203125" style="3" bestFit="1" customWidth="1"/>
    <col min="8655" max="8656" width="11.1640625" style="3" bestFit="1" customWidth="1"/>
    <col min="8657" max="8657" width="14.33203125" style="3" bestFit="1" customWidth="1"/>
    <col min="8658" max="8658" width="9.25" style="3" bestFit="1" customWidth="1"/>
    <col min="8659" max="8659" width="14.33203125" style="3" bestFit="1" customWidth="1"/>
    <col min="8660" max="8671" width="11.1640625" style="3" bestFit="1" customWidth="1"/>
    <col min="8672" max="8672" width="16.25" style="3" bestFit="1" customWidth="1"/>
    <col min="8673" max="8673" width="14.83203125" style="3" bestFit="1" customWidth="1"/>
    <col min="8674" max="8674" width="11.1640625" style="3" bestFit="1" customWidth="1"/>
    <col min="8675" max="8675" width="14.83203125" style="3" bestFit="1" customWidth="1"/>
    <col min="8676" max="8676" width="13.5" style="3" bestFit="1" customWidth="1"/>
    <col min="8677" max="8677" width="14.83203125" style="3" bestFit="1" customWidth="1"/>
    <col min="8678" max="8678" width="11.1640625" style="3" bestFit="1" customWidth="1"/>
    <col min="8679" max="8679" width="14.83203125" style="3" bestFit="1" customWidth="1"/>
    <col min="8680" max="8680" width="16.25" style="3" bestFit="1" customWidth="1"/>
    <col min="8681" max="8681" width="11.1640625" style="3" bestFit="1" customWidth="1"/>
    <col min="8682" max="8682" width="13.5" style="3" bestFit="1" customWidth="1"/>
    <col min="8683" max="8684" width="14.83203125" style="3" bestFit="1" customWidth="1"/>
    <col min="8685" max="8685" width="13.5" style="3" bestFit="1" customWidth="1"/>
    <col min="8686" max="8692" width="11.1640625" style="3" bestFit="1" customWidth="1"/>
    <col min="8693" max="8693" width="13.5" style="3" bestFit="1" customWidth="1"/>
    <col min="8694" max="8696" width="11.1640625" style="3" bestFit="1" customWidth="1"/>
    <col min="8697" max="8698" width="13.5" style="3" bestFit="1" customWidth="1"/>
    <col min="8699" max="8704" width="11.1640625" style="3"/>
    <col min="8705" max="8706" width="11" style="3" customWidth="1"/>
    <col min="8707" max="8707" width="15.83203125" style="3" bestFit="1" customWidth="1"/>
    <col min="8708" max="8708" width="13.5" style="3" bestFit="1" customWidth="1"/>
    <col min="8709" max="8709" width="11.1640625" style="3" bestFit="1" customWidth="1"/>
    <col min="8710" max="8710" width="13.5" style="3" bestFit="1" customWidth="1"/>
    <col min="8711" max="8711" width="11.1640625" style="3" bestFit="1" customWidth="1"/>
    <col min="8712" max="8712" width="13.5" style="3" bestFit="1" customWidth="1"/>
    <col min="8713" max="8713" width="11.1640625" style="3" bestFit="1" customWidth="1"/>
    <col min="8714" max="8714" width="13.5" style="3" bestFit="1" customWidth="1"/>
    <col min="8715" max="8715" width="14.83203125" style="3" bestFit="1" customWidth="1"/>
    <col min="8716" max="8716" width="11.1640625" style="3" bestFit="1" customWidth="1"/>
    <col min="8717" max="8717" width="13.5" style="3" bestFit="1" customWidth="1"/>
    <col min="8718" max="8718" width="14.83203125" style="3" bestFit="1" customWidth="1"/>
    <col min="8719" max="8719" width="13.5" style="3" bestFit="1" customWidth="1"/>
    <col min="8720" max="8720" width="14.83203125" style="3" bestFit="1" customWidth="1"/>
    <col min="8721" max="8721" width="13.5" style="3" bestFit="1" customWidth="1"/>
    <col min="8722" max="8722" width="11.1640625" style="3" bestFit="1" customWidth="1"/>
    <col min="8723" max="8723" width="13.5" style="3" bestFit="1" customWidth="1"/>
    <col min="8724" max="8724" width="11.1640625" style="3" bestFit="1" customWidth="1"/>
    <col min="8725" max="8725" width="13.5" style="3" bestFit="1" customWidth="1"/>
    <col min="8726" max="8726" width="11.1640625" style="3" bestFit="1" customWidth="1"/>
    <col min="8727" max="8727" width="13.5" style="3" bestFit="1" customWidth="1"/>
    <col min="8728" max="8728" width="14.83203125" style="3" bestFit="1" customWidth="1"/>
    <col min="8729" max="8730" width="11.1640625" style="3" bestFit="1" customWidth="1"/>
    <col min="8731" max="8731" width="14.83203125" style="3" bestFit="1" customWidth="1"/>
    <col min="8732" max="8732" width="11.1640625" style="3" bestFit="1" customWidth="1"/>
    <col min="8733" max="8733" width="14.83203125" style="3" bestFit="1" customWidth="1"/>
    <col min="8734" max="8734" width="13.5" style="3" bestFit="1" customWidth="1"/>
    <col min="8735" max="8735" width="11.1640625" style="3" bestFit="1" customWidth="1"/>
    <col min="8736" max="8736" width="13.5" style="3" bestFit="1" customWidth="1"/>
    <col min="8737" max="8737" width="11.1640625" style="3" bestFit="1" customWidth="1"/>
    <col min="8738" max="8739" width="13.5" style="3" bestFit="1" customWidth="1"/>
    <col min="8740" max="8740" width="11.1640625" style="3" bestFit="1" customWidth="1"/>
    <col min="8741" max="8741" width="14.83203125" style="3" bestFit="1" customWidth="1"/>
    <col min="8742" max="8743" width="11.1640625" style="3" bestFit="1" customWidth="1"/>
    <col min="8744" max="8744" width="14.83203125" style="3" bestFit="1" customWidth="1"/>
    <col min="8745" max="8745" width="13.5" style="3" bestFit="1" customWidth="1"/>
    <col min="8746" max="8836" width="11.1640625" style="3" bestFit="1" customWidth="1"/>
    <col min="8837" max="8837" width="14.83203125" style="3" bestFit="1" customWidth="1"/>
    <col min="8838" max="8838" width="13.5" style="3" bestFit="1" customWidth="1"/>
    <col min="8839" max="8839" width="11.1640625" style="3" bestFit="1" customWidth="1"/>
    <col min="8840" max="8842" width="13.5" style="3" bestFit="1" customWidth="1"/>
    <col min="8843" max="8843" width="11.1640625" style="3" bestFit="1" customWidth="1"/>
    <col min="8844" max="8844" width="13.5" style="3" bestFit="1" customWidth="1"/>
    <col min="8845" max="8845" width="14.83203125" style="3" bestFit="1" customWidth="1"/>
    <col min="8846" max="8846" width="11.1640625" style="3" bestFit="1" customWidth="1"/>
    <col min="8847" max="8847" width="13.5" style="3" bestFit="1" customWidth="1"/>
    <col min="8848" max="8850" width="14.83203125" style="3" bestFit="1" customWidth="1"/>
    <col min="8851" max="8851" width="13.5" style="3" bestFit="1" customWidth="1"/>
    <col min="8852" max="8852" width="11.1640625" style="3" bestFit="1" customWidth="1"/>
    <col min="8853" max="8855" width="13.5" style="3" bestFit="1" customWidth="1"/>
    <col min="8856" max="8856" width="11.1640625" style="3" bestFit="1" customWidth="1"/>
    <col min="8857" max="8857" width="13.5" style="3" bestFit="1" customWidth="1"/>
    <col min="8858" max="8858" width="14.83203125" style="3" bestFit="1" customWidth="1"/>
    <col min="8859" max="8859" width="11.1640625" style="3" bestFit="1" customWidth="1"/>
    <col min="8860" max="8860" width="13.5" style="3" bestFit="1" customWidth="1"/>
    <col min="8861" max="8862" width="14.83203125" style="3" bestFit="1" customWidth="1"/>
    <col min="8863" max="8863" width="13.5" style="3" bestFit="1" customWidth="1"/>
    <col min="8864" max="8870" width="11.1640625" style="3" bestFit="1" customWidth="1"/>
    <col min="8871" max="8871" width="13.5" style="3" bestFit="1" customWidth="1"/>
    <col min="8872" max="8873" width="11.1640625" style="3" bestFit="1" customWidth="1"/>
    <col min="8874" max="8874" width="13.5" style="3" bestFit="1" customWidth="1"/>
    <col min="8875" max="8875" width="11.1640625" style="3" bestFit="1" customWidth="1"/>
    <col min="8876" max="8876" width="14.83203125" style="3" bestFit="1" customWidth="1"/>
    <col min="8877" max="8878" width="11.1640625" style="3" bestFit="1" customWidth="1"/>
    <col min="8879" max="8879" width="13.5" style="3" bestFit="1" customWidth="1"/>
    <col min="8880" max="8880" width="11.1640625" style="3" bestFit="1" customWidth="1"/>
    <col min="8881" max="8881" width="13.5" style="3" bestFit="1" customWidth="1"/>
    <col min="8882" max="8882" width="11.1640625" style="3" bestFit="1" customWidth="1"/>
    <col min="8883" max="8883" width="13.5" style="3" bestFit="1" customWidth="1"/>
    <col min="8884" max="8884" width="14.83203125" style="3" bestFit="1" customWidth="1"/>
    <col min="8885" max="8886" width="11.1640625" style="3" bestFit="1" customWidth="1"/>
    <col min="8887" max="8887" width="14.83203125" style="3" bestFit="1" customWidth="1"/>
    <col min="8888" max="8888" width="11.1640625" style="3" bestFit="1" customWidth="1"/>
    <col min="8889" max="8889" width="14.83203125" style="3" bestFit="1" customWidth="1"/>
    <col min="8890" max="8896" width="11.1640625" style="3" bestFit="1" customWidth="1"/>
    <col min="8897" max="8897" width="14.83203125" style="3" bestFit="1" customWidth="1"/>
    <col min="8898" max="8899" width="11.1640625" style="3" bestFit="1" customWidth="1"/>
    <col min="8900" max="8901" width="13.5" style="3" bestFit="1" customWidth="1"/>
    <col min="8902" max="8902" width="14.33203125" style="3" bestFit="1" customWidth="1"/>
    <col min="8903" max="8909" width="11.1640625" style="3" bestFit="1" customWidth="1"/>
    <col min="8910" max="8910" width="14.33203125" style="3" bestFit="1" customWidth="1"/>
    <col min="8911" max="8912" width="11.1640625" style="3" bestFit="1" customWidth="1"/>
    <col min="8913" max="8913" width="14.33203125" style="3" bestFit="1" customWidth="1"/>
    <col min="8914" max="8914" width="9.25" style="3" bestFit="1" customWidth="1"/>
    <col min="8915" max="8915" width="14.33203125" style="3" bestFit="1" customWidth="1"/>
    <col min="8916" max="8927" width="11.1640625" style="3" bestFit="1" customWidth="1"/>
    <col min="8928" max="8928" width="16.25" style="3" bestFit="1" customWidth="1"/>
    <col min="8929" max="8929" width="14.83203125" style="3" bestFit="1" customWidth="1"/>
    <col min="8930" max="8930" width="11.1640625" style="3" bestFit="1" customWidth="1"/>
    <col min="8931" max="8931" width="14.83203125" style="3" bestFit="1" customWidth="1"/>
    <col min="8932" max="8932" width="13.5" style="3" bestFit="1" customWidth="1"/>
    <col min="8933" max="8933" width="14.83203125" style="3" bestFit="1" customWidth="1"/>
    <col min="8934" max="8934" width="11.1640625" style="3" bestFit="1" customWidth="1"/>
    <col min="8935" max="8935" width="14.83203125" style="3" bestFit="1" customWidth="1"/>
    <col min="8936" max="8936" width="16.25" style="3" bestFit="1" customWidth="1"/>
    <col min="8937" max="8937" width="11.1640625" style="3" bestFit="1" customWidth="1"/>
    <col min="8938" max="8938" width="13.5" style="3" bestFit="1" customWidth="1"/>
    <col min="8939" max="8940" width="14.83203125" style="3" bestFit="1" customWidth="1"/>
    <col min="8941" max="8941" width="13.5" style="3" bestFit="1" customWidth="1"/>
    <col min="8942" max="8948" width="11.1640625" style="3" bestFit="1" customWidth="1"/>
    <col min="8949" max="8949" width="13.5" style="3" bestFit="1" customWidth="1"/>
    <col min="8950" max="8952" width="11.1640625" style="3" bestFit="1" customWidth="1"/>
    <col min="8953" max="8954" width="13.5" style="3" bestFit="1" customWidth="1"/>
    <col min="8955" max="8960" width="11.1640625" style="3"/>
    <col min="8961" max="8962" width="11" style="3" customWidth="1"/>
    <col min="8963" max="8963" width="15.83203125" style="3" bestFit="1" customWidth="1"/>
    <col min="8964" max="8964" width="13.5" style="3" bestFit="1" customWidth="1"/>
    <col min="8965" max="8965" width="11.1640625" style="3" bestFit="1" customWidth="1"/>
    <col min="8966" max="8966" width="13.5" style="3" bestFit="1" customWidth="1"/>
    <col min="8967" max="8967" width="11.1640625" style="3" bestFit="1" customWidth="1"/>
    <col min="8968" max="8968" width="13.5" style="3" bestFit="1" customWidth="1"/>
    <col min="8969" max="8969" width="11.1640625" style="3" bestFit="1" customWidth="1"/>
    <col min="8970" max="8970" width="13.5" style="3" bestFit="1" customWidth="1"/>
    <col min="8971" max="8971" width="14.83203125" style="3" bestFit="1" customWidth="1"/>
    <col min="8972" max="8972" width="11.1640625" style="3" bestFit="1" customWidth="1"/>
    <col min="8973" max="8973" width="13.5" style="3" bestFit="1" customWidth="1"/>
    <col min="8974" max="8974" width="14.83203125" style="3" bestFit="1" customWidth="1"/>
    <col min="8975" max="8975" width="13.5" style="3" bestFit="1" customWidth="1"/>
    <col min="8976" max="8976" width="14.83203125" style="3" bestFit="1" customWidth="1"/>
    <col min="8977" max="8977" width="13.5" style="3" bestFit="1" customWidth="1"/>
    <col min="8978" max="8978" width="11.1640625" style="3" bestFit="1" customWidth="1"/>
    <col min="8979" max="8979" width="13.5" style="3" bestFit="1" customWidth="1"/>
    <col min="8980" max="8980" width="11.1640625" style="3" bestFit="1" customWidth="1"/>
    <col min="8981" max="8981" width="13.5" style="3" bestFit="1" customWidth="1"/>
    <col min="8982" max="8982" width="11.1640625" style="3" bestFit="1" customWidth="1"/>
    <col min="8983" max="8983" width="13.5" style="3" bestFit="1" customWidth="1"/>
    <col min="8984" max="8984" width="14.83203125" style="3" bestFit="1" customWidth="1"/>
    <col min="8985" max="8986" width="11.1640625" style="3" bestFit="1" customWidth="1"/>
    <col min="8987" max="8987" width="14.83203125" style="3" bestFit="1" customWidth="1"/>
    <col min="8988" max="8988" width="11.1640625" style="3" bestFit="1" customWidth="1"/>
    <col min="8989" max="8989" width="14.83203125" style="3" bestFit="1" customWidth="1"/>
    <col min="8990" max="8990" width="13.5" style="3" bestFit="1" customWidth="1"/>
    <col min="8991" max="8991" width="11.1640625" style="3" bestFit="1" customWidth="1"/>
    <col min="8992" max="8992" width="13.5" style="3" bestFit="1" customWidth="1"/>
    <col min="8993" max="8993" width="11.1640625" style="3" bestFit="1" customWidth="1"/>
    <col min="8994" max="8995" width="13.5" style="3" bestFit="1" customWidth="1"/>
    <col min="8996" max="8996" width="11.1640625" style="3" bestFit="1" customWidth="1"/>
    <col min="8997" max="8997" width="14.83203125" style="3" bestFit="1" customWidth="1"/>
    <col min="8998" max="8999" width="11.1640625" style="3" bestFit="1" customWidth="1"/>
    <col min="9000" max="9000" width="14.83203125" style="3" bestFit="1" customWidth="1"/>
    <col min="9001" max="9001" width="13.5" style="3" bestFit="1" customWidth="1"/>
    <col min="9002" max="9092" width="11.1640625" style="3" bestFit="1" customWidth="1"/>
    <col min="9093" max="9093" width="14.83203125" style="3" bestFit="1" customWidth="1"/>
    <col min="9094" max="9094" width="13.5" style="3" bestFit="1" customWidth="1"/>
    <col min="9095" max="9095" width="11.1640625" style="3" bestFit="1" customWidth="1"/>
    <col min="9096" max="9098" width="13.5" style="3" bestFit="1" customWidth="1"/>
    <col min="9099" max="9099" width="11.1640625" style="3" bestFit="1" customWidth="1"/>
    <col min="9100" max="9100" width="13.5" style="3" bestFit="1" customWidth="1"/>
    <col min="9101" max="9101" width="14.83203125" style="3" bestFit="1" customWidth="1"/>
    <col min="9102" max="9102" width="11.1640625" style="3" bestFit="1" customWidth="1"/>
    <col min="9103" max="9103" width="13.5" style="3" bestFit="1" customWidth="1"/>
    <col min="9104" max="9106" width="14.83203125" style="3" bestFit="1" customWidth="1"/>
    <col min="9107" max="9107" width="13.5" style="3" bestFit="1" customWidth="1"/>
    <col min="9108" max="9108" width="11.1640625" style="3" bestFit="1" customWidth="1"/>
    <col min="9109" max="9111" width="13.5" style="3" bestFit="1" customWidth="1"/>
    <col min="9112" max="9112" width="11.1640625" style="3" bestFit="1" customWidth="1"/>
    <col min="9113" max="9113" width="13.5" style="3" bestFit="1" customWidth="1"/>
    <col min="9114" max="9114" width="14.83203125" style="3" bestFit="1" customWidth="1"/>
    <col min="9115" max="9115" width="11.1640625" style="3" bestFit="1" customWidth="1"/>
    <col min="9116" max="9116" width="13.5" style="3" bestFit="1" customWidth="1"/>
    <col min="9117" max="9118" width="14.83203125" style="3" bestFit="1" customWidth="1"/>
    <col min="9119" max="9119" width="13.5" style="3" bestFit="1" customWidth="1"/>
    <col min="9120" max="9126" width="11.1640625" style="3" bestFit="1" customWidth="1"/>
    <col min="9127" max="9127" width="13.5" style="3" bestFit="1" customWidth="1"/>
    <col min="9128" max="9129" width="11.1640625" style="3" bestFit="1" customWidth="1"/>
    <col min="9130" max="9130" width="13.5" style="3" bestFit="1" customWidth="1"/>
    <col min="9131" max="9131" width="11.1640625" style="3" bestFit="1" customWidth="1"/>
    <col min="9132" max="9132" width="14.83203125" style="3" bestFit="1" customWidth="1"/>
    <col min="9133" max="9134" width="11.1640625" style="3" bestFit="1" customWidth="1"/>
    <col min="9135" max="9135" width="13.5" style="3" bestFit="1" customWidth="1"/>
    <col min="9136" max="9136" width="11.1640625" style="3" bestFit="1" customWidth="1"/>
    <col min="9137" max="9137" width="13.5" style="3" bestFit="1" customWidth="1"/>
    <col min="9138" max="9138" width="11.1640625" style="3" bestFit="1" customWidth="1"/>
    <col min="9139" max="9139" width="13.5" style="3" bestFit="1" customWidth="1"/>
    <col min="9140" max="9140" width="14.83203125" style="3" bestFit="1" customWidth="1"/>
    <col min="9141" max="9142" width="11.1640625" style="3" bestFit="1" customWidth="1"/>
    <col min="9143" max="9143" width="14.83203125" style="3" bestFit="1" customWidth="1"/>
    <col min="9144" max="9144" width="11.1640625" style="3" bestFit="1" customWidth="1"/>
    <col min="9145" max="9145" width="14.83203125" style="3" bestFit="1" customWidth="1"/>
    <col min="9146" max="9152" width="11.1640625" style="3" bestFit="1" customWidth="1"/>
    <col min="9153" max="9153" width="14.83203125" style="3" bestFit="1" customWidth="1"/>
    <col min="9154" max="9155" width="11.1640625" style="3" bestFit="1" customWidth="1"/>
    <col min="9156" max="9157" width="13.5" style="3" bestFit="1" customWidth="1"/>
    <col min="9158" max="9158" width="14.33203125" style="3" bestFit="1" customWidth="1"/>
    <col min="9159" max="9165" width="11.1640625" style="3" bestFit="1" customWidth="1"/>
    <col min="9166" max="9166" width="14.33203125" style="3" bestFit="1" customWidth="1"/>
    <col min="9167" max="9168" width="11.1640625" style="3" bestFit="1" customWidth="1"/>
    <col min="9169" max="9169" width="14.33203125" style="3" bestFit="1" customWidth="1"/>
    <col min="9170" max="9170" width="9.25" style="3" bestFit="1" customWidth="1"/>
    <col min="9171" max="9171" width="14.33203125" style="3" bestFit="1" customWidth="1"/>
    <col min="9172" max="9183" width="11.1640625" style="3" bestFit="1" customWidth="1"/>
    <col min="9184" max="9184" width="16.25" style="3" bestFit="1" customWidth="1"/>
    <col min="9185" max="9185" width="14.83203125" style="3" bestFit="1" customWidth="1"/>
    <col min="9186" max="9186" width="11.1640625" style="3" bestFit="1" customWidth="1"/>
    <col min="9187" max="9187" width="14.83203125" style="3" bestFit="1" customWidth="1"/>
    <col min="9188" max="9188" width="13.5" style="3" bestFit="1" customWidth="1"/>
    <col min="9189" max="9189" width="14.83203125" style="3" bestFit="1" customWidth="1"/>
    <col min="9190" max="9190" width="11.1640625" style="3" bestFit="1" customWidth="1"/>
    <col min="9191" max="9191" width="14.83203125" style="3" bestFit="1" customWidth="1"/>
    <col min="9192" max="9192" width="16.25" style="3" bestFit="1" customWidth="1"/>
    <col min="9193" max="9193" width="11.1640625" style="3" bestFit="1" customWidth="1"/>
    <col min="9194" max="9194" width="13.5" style="3" bestFit="1" customWidth="1"/>
    <col min="9195" max="9196" width="14.83203125" style="3" bestFit="1" customWidth="1"/>
    <col min="9197" max="9197" width="13.5" style="3" bestFit="1" customWidth="1"/>
    <col min="9198" max="9204" width="11.1640625" style="3" bestFit="1" customWidth="1"/>
    <col min="9205" max="9205" width="13.5" style="3" bestFit="1" customWidth="1"/>
    <col min="9206" max="9208" width="11.1640625" style="3" bestFit="1" customWidth="1"/>
    <col min="9209" max="9210" width="13.5" style="3" bestFit="1" customWidth="1"/>
    <col min="9211" max="9216" width="11.1640625" style="3"/>
    <col min="9217" max="9218" width="11" style="3" customWidth="1"/>
    <col min="9219" max="9219" width="15.83203125" style="3" bestFit="1" customWidth="1"/>
    <col min="9220" max="9220" width="13.5" style="3" bestFit="1" customWidth="1"/>
    <col min="9221" max="9221" width="11.1640625" style="3" bestFit="1" customWidth="1"/>
    <col min="9222" max="9222" width="13.5" style="3" bestFit="1" customWidth="1"/>
    <col min="9223" max="9223" width="11.1640625" style="3" bestFit="1" customWidth="1"/>
    <col min="9224" max="9224" width="13.5" style="3" bestFit="1" customWidth="1"/>
    <col min="9225" max="9225" width="11.1640625" style="3" bestFit="1" customWidth="1"/>
    <col min="9226" max="9226" width="13.5" style="3" bestFit="1" customWidth="1"/>
    <col min="9227" max="9227" width="14.83203125" style="3" bestFit="1" customWidth="1"/>
    <col min="9228" max="9228" width="11.1640625" style="3" bestFit="1" customWidth="1"/>
    <col min="9229" max="9229" width="13.5" style="3" bestFit="1" customWidth="1"/>
    <col min="9230" max="9230" width="14.83203125" style="3" bestFit="1" customWidth="1"/>
    <col min="9231" max="9231" width="13.5" style="3" bestFit="1" customWidth="1"/>
    <col min="9232" max="9232" width="14.83203125" style="3" bestFit="1" customWidth="1"/>
    <col min="9233" max="9233" width="13.5" style="3" bestFit="1" customWidth="1"/>
    <col min="9234" max="9234" width="11.1640625" style="3" bestFit="1" customWidth="1"/>
    <col min="9235" max="9235" width="13.5" style="3" bestFit="1" customWidth="1"/>
    <col min="9236" max="9236" width="11.1640625" style="3" bestFit="1" customWidth="1"/>
    <col min="9237" max="9237" width="13.5" style="3" bestFit="1" customWidth="1"/>
    <col min="9238" max="9238" width="11.1640625" style="3" bestFit="1" customWidth="1"/>
    <col min="9239" max="9239" width="13.5" style="3" bestFit="1" customWidth="1"/>
    <col min="9240" max="9240" width="14.83203125" style="3" bestFit="1" customWidth="1"/>
    <col min="9241" max="9242" width="11.1640625" style="3" bestFit="1" customWidth="1"/>
    <col min="9243" max="9243" width="14.83203125" style="3" bestFit="1" customWidth="1"/>
    <col min="9244" max="9244" width="11.1640625" style="3" bestFit="1" customWidth="1"/>
    <col min="9245" max="9245" width="14.83203125" style="3" bestFit="1" customWidth="1"/>
    <col min="9246" max="9246" width="13.5" style="3" bestFit="1" customWidth="1"/>
    <col min="9247" max="9247" width="11.1640625" style="3" bestFit="1" customWidth="1"/>
    <col min="9248" max="9248" width="13.5" style="3" bestFit="1" customWidth="1"/>
    <col min="9249" max="9249" width="11.1640625" style="3" bestFit="1" customWidth="1"/>
    <col min="9250" max="9251" width="13.5" style="3" bestFit="1" customWidth="1"/>
    <col min="9252" max="9252" width="11.1640625" style="3" bestFit="1" customWidth="1"/>
    <col min="9253" max="9253" width="14.83203125" style="3" bestFit="1" customWidth="1"/>
    <col min="9254" max="9255" width="11.1640625" style="3" bestFit="1" customWidth="1"/>
    <col min="9256" max="9256" width="14.83203125" style="3" bestFit="1" customWidth="1"/>
    <col min="9257" max="9257" width="13.5" style="3" bestFit="1" customWidth="1"/>
    <col min="9258" max="9348" width="11.1640625" style="3" bestFit="1" customWidth="1"/>
    <col min="9349" max="9349" width="14.83203125" style="3" bestFit="1" customWidth="1"/>
    <col min="9350" max="9350" width="13.5" style="3" bestFit="1" customWidth="1"/>
    <col min="9351" max="9351" width="11.1640625" style="3" bestFit="1" customWidth="1"/>
    <col min="9352" max="9354" width="13.5" style="3" bestFit="1" customWidth="1"/>
    <col min="9355" max="9355" width="11.1640625" style="3" bestFit="1" customWidth="1"/>
    <col min="9356" max="9356" width="13.5" style="3" bestFit="1" customWidth="1"/>
    <col min="9357" max="9357" width="14.83203125" style="3" bestFit="1" customWidth="1"/>
    <col min="9358" max="9358" width="11.1640625" style="3" bestFit="1" customWidth="1"/>
    <col min="9359" max="9359" width="13.5" style="3" bestFit="1" customWidth="1"/>
    <col min="9360" max="9362" width="14.83203125" style="3" bestFit="1" customWidth="1"/>
    <col min="9363" max="9363" width="13.5" style="3" bestFit="1" customWidth="1"/>
    <col min="9364" max="9364" width="11.1640625" style="3" bestFit="1" customWidth="1"/>
    <col min="9365" max="9367" width="13.5" style="3" bestFit="1" customWidth="1"/>
    <col min="9368" max="9368" width="11.1640625" style="3" bestFit="1" customWidth="1"/>
    <col min="9369" max="9369" width="13.5" style="3" bestFit="1" customWidth="1"/>
    <col min="9370" max="9370" width="14.83203125" style="3" bestFit="1" customWidth="1"/>
    <col min="9371" max="9371" width="11.1640625" style="3" bestFit="1" customWidth="1"/>
    <col min="9372" max="9372" width="13.5" style="3" bestFit="1" customWidth="1"/>
    <col min="9373" max="9374" width="14.83203125" style="3" bestFit="1" customWidth="1"/>
    <col min="9375" max="9375" width="13.5" style="3" bestFit="1" customWidth="1"/>
    <col min="9376" max="9382" width="11.1640625" style="3" bestFit="1" customWidth="1"/>
    <col min="9383" max="9383" width="13.5" style="3" bestFit="1" customWidth="1"/>
    <col min="9384" max="9385" width="11.1640625" style="3" bestFit="1" customWidth="1"/>
    <col min="9386" max="9386" width="13.5" style="3" bestFit="1" customWidth="1"/>
    <col min="9387" max="9387" width="11.1640625" style="3" bestFit="1" customWidth="1"/>
    <col min="9388" max="9388" width="14.83203125" style="3" bestFit="1" customWidth="1"/>
    <col min="9389" max="9390" width="11.1640625" style="3" bestFit="1" customWidth="1"/>
    <col min="9391" max="9391" width="13.5" style="3" bestFit="1" customWidth="1"/>
    <col min="9392" max="9392" width="11.1640625" style="3" bestFit="1" customWidth="1"/>
    <col min="9393" max="9393" width="13.5" style="3" bestFit="1" customWidth="1"/>
    <col min="9394" max="9394" width="11.1640625" style="3" bestFit="1" customWidth="1"/>
    <col min="9395" max="9395" width="13.5" style="3" bestFit="1" customWidth="1"/>
    <col min="9396" max="9396" width="14.83203125" style="3" bestFit="1" customWidth="1"/>
    <col min="9397" max="9398" width="11.1640625" style="3" bestFit="1" customWidth="1"/>
    <col min="9399" max="9399" width="14.83203125" style="3" bestFit="1" customWidth="1"/>
    <col min="9400" max="9400" width="11.1640625" style="3" bestFit="1" customWidth="1"/>
    <col min="9401" max="9401" width="14.83203125" style="3" bestFit="1" customWidth="1"/>
    <col min="9402" max="9408" width="11.1640625" style="3" bestFit="1" customWidth="1"/>
    <col min="9409" max="9409" width="14.83203125" style="3" bestFit="1" customWidth="1"/>
    <col min="9410" max="9411" width="11.1640625" style="3" bestFit="1" customWidth="1"/>
    <col min="9412" max="9413" width="13.5" style="3" bestFit="1" customWidth="1"/>
    <col min="9414" max="9414" width="14.33203125" style="3" bestFit="1" customWidth="1"/>
    <col min="9415" max="9421" width="11.1640625" style="3" bestFit="1" customWidth="1"/>
    <col min="9422" max="9422" width="14.33203125" style="3" bestFit="1" customWidth="1"/>
    <col min="9423" max="9424" width="11.1640625" style="3" bestFit="1" customWidth="1"/>
    <col min="9425" max="9425" width="14.33203125" style="3" bestFit="1" customWidth="1"/>
    <col min="9426" max="9426" width="9.25" style="3" bestFit="1" customWidth="1"/>
    <col min="9427" max="9427" width="14.33203125" style="3" bestFit="1" customWidth="1"/>
    <col min="9428" max="9439" width="11.1640625" style="3" bestFit="1" customWidth="1"/>
    <col min="9440" max="9440" width="16.25" style="3" bestFit="1" customWidth="1"/>
    <col min="9441" max="9441" width="14.83203125" style="3" bestFit="1" customWidth="1"/>
    <col min="9442" max="9442" width="11.1640625" style="3" bestFit="1" customWidth="1"/>
    <col min="9443" max="9443" width="14.83203125" style="3" bestFit="1" customWidth="1"/>
    <col min="9444" max="9444" width="13.5" style="3" bestFit="1" customWidth="1"/>
    <col min="9445" max="9445" width="14.83203125" style="3" bestFit="1" customWidth="1"/>
    <col min="9446" max="9446" width="11.1640625" style="3" bestFit="1" customWidth="1"/>
    <col min="9447" max="9447" width="14.83203125" style="3" bestFit="1" customWidth="1"/>
    <col min="9448" max="9448" width="16.25" style="3" bestFit="1" customWidth="1"/>
    <col min="9449" max="9449" width="11.1640625" style="3" bestFit="1" customWidth="1"/>
    <col min="9450" max="9450" width="13.5" style="3" bestFit="1" customWidth="1"/>
    <col min="9451" max="9452" width="14.83203125" style="3" bestFit="1" customWidth="1"/>
    <col min="9453" max="9453" width="13.5" style="3" bestFit="1" customWidth="1"/>
    <col min="9454" max="9460" width="11.1640625" style="3" bestFit="1" customWidth="1"/>
    <col min="9461" max="9461" width="13.5" style="3" bestFit="1" customWidth="1"/>
    <col min="9462" max="9464" width="11.1640625" style="3" bestFit="1" customWidth="1"/>
    <col min="9465" max="9466" width="13.5" style="3" bestFit="1" customWidth="1"/>
    <col min="9467" max="9472" width="11.1640625" style="3"/>
    <col min="9473" max="9474" width="11" style="3" customWidth="1"/>
    <col min="9475" max="9475" width="15.83203125" style="3" bestFit="1" customWidth="1"/>
    <col min="9476" max="9476" width="13.5" style="3" bestFit="1" customWidth="1"/>
    <col min="9477" max="9477" width="11.1640625" style="3" bestFit="1" customWidth="1"/>
    <col min="9478" max="9478" width="13.5" style="3" bestFit="1" customWidth="1"/>
    <col min="9479" max="9479" width="11.1640625" style="3" bestFit="1" customWidth="1"/>
    <col min="9480" max="9480" width="13.5" style="3" bestFit="1" customWidth="1"/>
    <col min="9481" max="9481" width="11.1640625" style="3" bestFit="1" customWidth="1"/>
    <col min="9482" max="9482" width="13.5" style="3" bestFit="1" customWidth="1"/>
    <col min="9483" max="9483" width="14.83203125" style="3" bestFit="1" customWidth="1"/>
    <col min="9484" max="9484" width="11.1640625" style="3" bestFit="1" customWidth="1"/>
    <col min="9485" max="9485" width="13.5" style="3" bestFit="1" customWidth="1"/>
    <col min="9486" max="9486" width="14.83203125" style="3" bestFit="1" customWidth="1"/>
    <col min="9487" max="9487" width="13.5" style="3" bestFit="1" customWidth="1"/>
    <col min="9488" max="9488" width="14.83203125" style="3" bestFit="1" customWidth="1"/>
    <col min="9489" max="9489" width="13.5" style="3" bestFit="1" customWidth="1"/>
    <col min="9490" max="9490" width="11.1640625" style="3" bestFit="1" customWidth="1"/>
    <col min="9491" max="9491" width="13.5" style="3" bestFit="1" customWidth="1"/>
    <col min="9492" max="9492" width="11.1640625" style="3" bestFit="1" customWidth="1"/>
    <col min="9493" max="9493" width="13.5" style="3" bestFit="1" customWidth="1"/>
    <col min="9494" max="9494" width="11.1640625" style="3" bestFit="1" customWidth="1"/>
    <col min="9495" max="9495" width="13.5" style="3" bestFit="1" customWidth="1"/>
    <col min="9496" max="9496" width="14.83203125" style="3" bestFit="1" customWidth="1"/>
    <col min="9497" max="9498" width="11.1640625" style="3" bestFit="1" customWidth="1"/>
    <col min="9499" max="9499" width="14.83203125" style="3" bestFit="1" customWidth="1"/>
    <col min="9500" max="9500" width="11.1640625" style="3" bestFit="1" customWidth="1"/>
    <col min="9501" max="9501" width="14.83203125" style="3" bestFit="1" customWidth="1"/>
    <col min="9502" max="9502" width="13.5" style="3" bestFit="1" customWidth="1"/>
    <col min="9503" max="9503" width="11.1640625" style="3" bestFit="1" customWidth="1"/>
    <col min="9504" max="9504" width="13.5" style="3" bestFit="1" customWidth="1"/>
    <col min="9505" max="9505" width="11.1640625" style="3" bestFit="1" customWidth="1"/>
    <col min="9506" max="9507" width="13.5" style="3" bestFit="1" customWidth="1"/>
    <col min="9508" max="9508" width="11.1640625" style="3" bestFit="1" customWidth="1"/>
    <col min="9509" max="9509" width="14.83203125" style="3" bestFit="1" customWidth="1"/>
    <col min="9510" max="9511" width="11.1640625" style="3" bestFit="1" customWidth="1"/>
    <col min="9512" max="9512" width="14.83203125" style="3" bestFit="1" customWidth="1"/>
    <col min="9513" max="9513" width="13.5" style="3" bestFit="1" customWidth="1"/>
    <col min="9514" max="9604" width="11.1640625" style="3" bestFit="1" customWidth="1"/>
    <col min="9605" max="9605" width="14.83203125" style="3" bestFit="1" customWidth="1"/>
    <col min="9606" max="9606" width="13.5" style="3" bestFit="1" customWidth="1"/>
    <col min="9607" max="9607" width="11.1640625" style="3" bestFit="1" customWidth="1"/>
    <col min="9608" max="9610" width="13.5" style="3" bestFit="1" customWidth="1"/>
    <col min="9611" max="9611" width="11.1640625" style="3" bestFit="1" customWidth="1"/>
    <col min="9612" max="9612" width="13.5" style="3" bestFit="1" customWidth="1"/>
    <col min="9613" max="9613" width="14.83203125" style="3" bestFit="1" customWidth="1"/>
    <col min="9614" max="9614" width="11.1640625" style="3" bestFit="1" customWidth="1"/>
    <col min="9615" max="9615" width="13.5" style="3" bestFit="1" customWidth="1"/>
    <col min="9616" max="9618" width="14.83203125" style="3" bestFit="1" customWidth="1"/>
    <col min="9619" max="9619" width="13.5" style="3" bestFit="1" customWidth="1"/>
    <col min="9620" max="9620" width="11.1640625" style="3" bestFit="1" customWidth="1"/>
    <col min="9621" max="9623" width="13.5" style="3" bestFit="1" customWidth="1"/>
    <col min="9624" max="9624" width="11.1640625" style="3" bestFit="1" customWidth="1"/>
    <col min="9625" max="9625" width="13.5" style="3" bestFit="1" customWidth="1"/>
    <col min="9626" max="9626" width="14.83203125" style="3" bestFit="1" customWidth="1"/>
    <col min="9627" max="9627" width="11.1640625" style="3" bestFit="1" customWidth="1"/>
    <col min="9628" max="9628" width="13.5" style="3" bestFit="1" customWidth="1"/>
    <col min="9629" max="9630" width="14.83203125" style="3" bestFit="1" customWidth="1"/>
    <col min="9631" max="9631" width="13.5" style="3" bestFit="1" customWidth="1"/>
    <col min="9632" max="9638" width="11.1640625" style="3" bestFit="1" customWidth="1"/>
    <col min="9639" max="9639" width="13.5" style="3" bestFit="1" customWidth="1"/>
    <col min="9640" max="9641" width="11.1640625" style="3" bestFit="1" customWidth="1"/>
    <col min="9642" max="9642" width="13.5" style="3" bestFit="1" customWidth="1"/>
    <col min="9643" max="9643" width="11.1640625" style="3" bestFit="1" customWidth="1"/>
    <col min="9644" max="9644" width="14.83203125" style="3" bestFit="1" customWidth="1"/>
    <col min="9645" max="9646" width="11.1640625" style="3" bestFit="1" customWidth="1"/>
    <col min="9647" max="9647" width="13.5" style="3" bestFit="1" customWidth="1"/>
    <col min="9648" max="9648" width="11.1640625" style="3" bestFit="1" customWidth="1"/>
    <col min="9649" max="9649" width="13.5" style="3" bestFit="1" customWidth="1"/>
    <col min="9650" max="9650" width="11.1640625" style="3" bestFit="1" customWidth="1"/>
    <col min="9651" max="9651" width="13.5" style="3" bestFit="1" customWidth="1"/>
    <col min="9652" max="9652" width="14.83203125" style="3" bestFit="1" customWidth="1"/>
    <col min="9653" max="9654" width="11.1640625" style="3" bestFit="1" customWidth="1"/>
    <col min="9655" max="9655" width="14.83203125" style="3" bestFit="1" customWidth="1"/>
    <col min="9656" max="9656" width="11.1640625" style="3" bestFit="1" customWidth="1"/>
    <col min="9657" max="9657" width="14.83203125" style="3" bestFit="1" customWidth="1"/>
    <col min="9658" max="9664" width="11.1640625" style="3" bestFit="1" customWidth="1"/>
    <col min="9665" max="9665" width="14.83203125" style="3" bestFit="1" customWidth="1"/>
    <col min="9666" max="9667" width="11.1640625" style="3" bestFit="1" customWidth="1"/>
    <col min="9668" max="9669" width="13.5" style="3" bestFit="1" customWidth="1"/>
    <col min="9670" max="9670" width="14.33203125" style="3" bestFit="1" customWidth="1"/>
    <col min="9671" max="9677" width="11.1640625" style="3" bestFit="1" customWidth="1"/>
    <col min="9678" max="9678" width="14.33203125" style="3" bestFit="1" customWidth="1"/>
    <col min="9679" max="9680" width="11.1640625" style="3" bestFit="1" customWidth="1"/>
    <col min="9681" max="9681" width="14.33203125" style="3" bestFit="1" customWidth="1"/>
    <col min="9682" max="9682" width="9.25" style="3" bestFit="1" customWidth="1"/>
    <col min="9683" max="9683" width="14.33203125" style="3" bestFit="1" customWidth="1"/>
    <col min="9684" max="9695" width="11.1640625" style="3" bestFit="1" customWidth="1"/>
    <col min="9696" max="9696" width="16.25" style="3" bestFit="1" customWidth="1"/>
    <col min="9697" max="9697" width="14.83203125" style="3" bestFit="1" customWidth="1"/>
    <col min="9698" max="9698" width="11.1640625" style="3" bestFit="1" customWidth="1"/>
    <col min="9699" max="9699" width="14.83203125" style="3" bestFit="1" customWidth="1"/>
    <col min="9700" max="9700" width="13.5" style="3" bestFit="1" customWidth="1"/>
    <col min="9701" max="9701" width="14.83203125" style="3" bestFit="1" customWidth="1"/>
    <col min="9702" max="9702" width="11.1640625" style="3" bestFit="1" customWidth="1"/>
    <col min="9703" max="9703" width="14.83203125" style="3" bestFit="1" customWidth="1"/>
    <col min="9704" max="9704" width="16.25" style="3" bestFit="1" customWidth="1"/>
    <col min="9705" max="9705" width="11.1640625" style="3" bestFit="1" customWidth="1"/>
    <col min="9706" max="9706" width="13.5" style="3" bestFit="1" customWidth="1"/>
    <col min="9707" max="9708" width="14.83203125" style="3" bestFit="1" customWidth="1"/>
    <col min="9709" max="9709" width="13.5" style="3" bestFit="1" customWidth="1"/>
    <col min="9710" max="9716" width="11.1640625" style="3" bestFit="1" customWidth="1"/>
    <col min="9717" max="9717" width="13.5" style="3" bestFit="1" customWidth="1"/>
    <col min="9718" max="9720" width="11.1640625" style="3" bestFit="1" customWidth="1"/>
    <col min="9721" max="9722" width="13.5" style="3" bestFit="1" customWidth="1"/>
    <col min="9723" max="9728" width="11.1640625" style="3"/>
    <col min="9729" max="9730" width="11" style="3" customWidth="1"/>
    <col min="9731" max="9731" width="15.83203125" style="3" bestFit="1" customWidth="1"/>
    <col min="9732" max="9732" width="13.5" style="3" bestFit="1" customWidth="1"/>
    <col min="9733" max="9733" width="11.1640625" style="3" bestFit="1" customWidth="1"/>
    <col min="9734" max="9734" width="13.5" style="3" bestFit="1" customWidth="1"/>
    <col min="9735" max="9735" width="11.1640625" style="3" bestFit="1" customWidth="1"/>
    <col min="9736" max="9736" width="13.5" style="3" bestFit="1" customWidth="1"/>
    <col min="9737" max="9737" width="11.1640625" style="3" bestFit="1" customWidth="1"/>
    <col min="9738" max="9738" width="13.5" style="3" bestFit="1" customWidth="1"/>
    <col min="9739" max="9739" width="14.83203125" style="3" bestFit="1" customWidth="1"/>
    <col min="9740" max="9740" width="11.1640625" style="3" bestFit="1" customWidth="1"/>
    <col min="9741" max="9741" width="13.5" style="3" bestFit="1" customWidth="1"/>
    <col min="9742" max="9742" width="14.83203125" style="3" bestFit="1" customWidth="1"/>
    <col min="9743" max="9743" width="13.5" style="3" bestFit="1" customWidth="1"/>
    <col min="9744" max="9744" width="14.83203125" style="3" bestFit="1" customWidth="1"/>
    <col min="9745" max="9745" width="13.5" style="3" bestFit="1" customWidth="1"/>
    <col min="9746" max="9746" width="11.1640625" style="3" bestFit="1" customWidth="1"/>
    <col min="9747" max="9747" width="13.5" style="3" bestFit="1" customWidth="1"/>
    <col min="9748" max="9748" width="11.1640625" style="3" bestFit="1" customWidth="1"/>
    <col min="9749" max="9749" width="13.5" style="3" bestFit="1" customWidth="1"/>
    <col min="9750" max="9750" width="11.1640625" style="3" bestFit="1" customWidth="1"/>
    <col min="9751" max="9751" width="13.5" style="3" bestFit="1" customWidth="1"/>
    <col min="9752" max="9752" width="14.83203125" style="3" bestFit="1" customWidth="1"/>
    <col min="9753" max="9754" width="11.1640625" style="3" bestFit="1" customWidth="1"/>
    <col min="9755" max="9755" width="14.83203125" style="3" bestFit="1" customWidth="1"/>
    <col min="9756" max="9756" width="11.1640625" style="3" bestFit="1" customWidth="1"/>
    <col min="9757" max="9757" width="14.83203125" style="3" bestFit="1" customWidth="1"/>
    <col min="9758" max="9758" width="13.5" style="3" bestFit="1" customWidth="1"/>
    <col min="9759" max="9759" width="11.1640625" style="3" bestFit="1" customWidth="1"/>
    <col min="9760" max="9760" width="13.5" style="3" bestFit="1" customWidth="1"/>
    <col min="9761" max="9761" width="11.1640625" style="3" bestFit="1" customWidth="1"/>
    <col min="9762" max="9763" width="13.5" style="3" bestFit="1" customWidth="1"/>
    <col min="9764" max="9764" width="11.1640625" style="3" bestFit="1" customWidth="1"/>
    <col min="9765" max="9765" width="14.83203125" style="3" bestFit="1" customWidth="1"/>
    <col min="9766" max="9767" width="11.1640625" style="3" bestFit="1" customWidth="1"/>
    <col min="9768" max="9768" width="14.83203125" style="3" bestFit="1" customWidth="1"/>
    <col min="9769" max="9769" width="13.5" style="3" bestFit="1" customWidth="1"/>
    <col min="9770" max="9860" width="11.1640625" style="3" bestFit="1" customWidth="1"/>
    <col min="9861" max="9861" width="14.83203125" style="3" bestFit="1" customWidth="1"/>
    <col min="9862" max="9862" width="13.5" style="3" bestFit="1" customWidth="1"/>
    <col min="9863" max="9863" width="11.1640625" style="3" bestFit="1" customWidth="1"/>
    <col min="9864" max="9866" width="13.5" style="3" bestFit="1" customWidth="1"/>
    <col min="9867" max="9867" width="11.1640625" style="3" bestFit="1" customWidth="1"/>
    <col min="9868" max="9868" width="13.5" style="3" bestFit="1" customWidth="1"/>
    <col min="9869" max="9869" width="14.83203125" style="3" bestFit="1" customWidth="1"/>
    <col min="9870" max="9870" width="11.1640625" style="3" bestFit="1" customWidth="1"/>
    <col min="9871" max="9871" width="13.5" style="3" bestFit="1" customWidth="1"/>
    <col min="9872" max="9874" width="14.83203125" style="3" bestFit="1" customWidth="1"/>
    <col min="9875" max="9875" width="13.5" style="3" bestFit="1" customWidth="1"/>
    <col min="9876" max="9876" width="11.1640625" style="3" bestFit="1" customWidth="1"/>
    <col min="9877" max="9879" width="13.5" style="3" bestFit="1" customWidth="1"/>
    <col min="9880" max="9880" width="11.1640625" style="3" bestFit="1" customWidth="1"/>
    <col min="9881" max="9881" width="13.5" style="3" bestFit="1" customWidth="1"/>
    <col min="9882" max="9882" width="14.83203125" style="3" bestFit="1" customWidth="1"/>
    <col min="9883" max="9883" width="11.1640625" style="3" bestFit="1" customWidth="1"/>
    <col min="9884" max="9884" width="13.5" style="3" bestFit="1" customWidth="1"/>
    <col min="9885" max="9886" width="14.83203125" style="3" bestFit="1" customWidth="1"/>
    <col min="9887" max="9887" width="13.5" style="3" bestFit="1" customWidth="1"/>
    <col min="9888" max="9894" width="11.1640625" style="3" bestFit="1" customWidth="1"/>
    <col min="9895" max="9895" width="13.5" style="3" bestFit="1" customWidth="1"/>
    <col min="9896" max="9897" width="11.1640625" style="3" bestFit="1" customWidth="1"/>
    <col min="9898" max="9898" width="13.5" style="3" bestFit="1" customWidth="1"/>
    <col min="9899" max="9899" width="11.1640625" style="3" bestFit="1" customWidth="1"/>
    <col min="9900" max="9900" width="14.83203125" style="3" bestFit="1" customWidth="1"/>
    <col min="9901" max="9902" width="11.1640625" style="3" bestFit="1" customWidth="1"/>
    <col min="9903" max="9903" width="13.5" style="3" bestFit="1" customWidth="1"/>
    <col min="9904" max="9904" width="11.1640625" style="3" bestFit="1" customWidth="1"/>
    <col min="9905" max="9905" width="13.5" style="3" bestFit="1" customWidth="1"/>
    <col min="9906" max="9906" width="11.1640625" style="3" bestFit="1" customWidth="1"/>
    <col min="9907" max="9907" width="13.5" style="3" bestFit="1" customWidth="1"/>
    <col min="9908" max="9908" width="14.83203125" style="3" bestFit="1" customWidth="1"/>
    <col min="9909" max="9910" width="11.1640625" style="3" bestFit="1" customWidth="1"/>
    <col min="9911" max="9911" width="14.83203125" style="3" bestFit="1" customWidth="1"/>
    <col min="9912" max="9912" width="11.1640625" style="3" bestFit="1" customWidth="1"/>
    <col min="9913" max="9913" width="14.83203125" style="3" bestFit="1" customWidth="1"/>
    <col min="9914" max="9920" width="11.1640625" style="3" bestFit="1" customWidth="1"/>
    <col min="9921" max="9921" width="14.83203125" style="3" bestFit="1" customWidth="1"/>
    <col min="9922" max="9923" width="11.1640625" style="3" bestFit="1" customWidth="1"/>
    <col min="9924" max="9925" width="13.5" style="3" bestFit="1" customWidth="1"/>
    <col min="9926" max="9926" width="14.33203125" style="3" bestFit="1" customWidth="1"/>
    <col min="9927" max="9933" width="11.1640625" style="3" bestFit="1" customWidth="1"/>
    <col min="9934" max="9934" width="14.33203125" style="3" bestFit="1" customWidth="1"/>
    <col min="9935" max="9936" width="11.1640625" style="3" bestFit="1" customWidth="1"/>
    <col min="9937" max="9937" width="14.33203125" style="3" bestFit="1" customWidth="1"/>
    <col min="9938" max="9938" width="9.25" style="3" bestFit="1" customWidth="1"/>
    <col min="9939" max="9939" width="14.33203125" style="3" bestFit="1" customWidth="1"/>
    <col min="9940" max="9951" width="11.1640625" style="3" bestFit="1" customWidth="1"/>
    <col min="9952" max="9952" width="16.25" style="3" bestFit="1" customWidth="1"/>
    <col min="9953" max="9953" width="14.83203125" style="3" bestFit="1" customWidth="1"/>
    <col min="9954" max="9954" width="11.1640625" style="3" bestFit="1" customWidth="1"/>
    <col min="9955" max="9955" width="14.83203125" style="3" bestFit="1" customWidth="1"/>
    <col min="9956" max="9956" width="13.5" style="3" bestFit="1" customWidth="1"/>
    <col min="9957" max="9957" width="14.83203125" style="3" bestFit="1" customWidth="1"/>
    <col min="9958" max="9958" width="11.1640625" style="3" bestFit="1" customWidth="1"/>
    <col min="9959" max="9959" width="14.83203125" style="3" bestFit="1" customWidth="1"/>
    <col min="9960" max="9960" width="16.25" style="3" bestFit="1" customWidth="1"/>
    <col min="9961" max="9961" width="11.1640625" style="3" bestFit="1" customWidth="1"/>
    <col min="9962" max="9962" width="13.5" style="3" bestFit="1" customWidth="1"/>
    <col min="9963" max="9964" width="14.83203125" style="3" bestFit="1" customWidth="1"/>
    <col min="9965" max="9965" width="13.5" style="3" bestFit="1" customWidth="1"/>
    <col min="9966" max="9972" width="11.1640625" style="3" bestFit="1" customWidth="1"/>
    <col min="9973" max="9973" width="13.5" style="3" bestFit="1" customWidth="1"/>
    <col min="9974" max="9976" width="11.1640625" style="3" bestFit="1" customWidth="1"/>
    <col min="9977" max="9978" width="13.5" style="3" bestFit="1" customWidth="1"/>
    <col min="9979" max="9984" width="11.1640625" style="3"/>
    <col min="9985" max="9986" width="11" style="3" customWidth="1"/>
    <col min="9987" max="9987" width="15.83203125" style="3" bestFit="1" customWidth="1"/>
    <col min="9988" max="9988" width="13.5" style="3" bestFit="1" customWidth="1"/>
    <col min="9989" max="9989" width="11.1640625" style="3" bestFit="1" customWidth="1"/>
    <col min="9990" max="9990" width="13.5" style="3" bestFit="1" customWidth="1"/>
    <col min="9991" max="9991" width="11.1640625" style="3" bestFit="1" customWidth="1"/>
    <col min="9992" max="9992" width="13.5" style="3" bestFit="1" customWidth="1"/>
    <col min="9993" max="9993" width="11.1640625" style="3" bestFit="1" customWidth="1"/>
    <col min="9994" max="9994" width="13.5" style="3" bestFit="1" customWidth="1"/>
    <col min="9995" max="9995" width="14.83203125" style="3" bestFit="1" customWidth="1"/>
    <col min="9996" max="9996" width="11.1640625" style="3" bestFit="1" customWidth="1"/>
    <col min="9997" max="9997" width="13.5" style="3" bestFit="1" customWidth="1"/>
    <col min="9998" max="9998" width="14.83203125" style="3" bestFit="1" customWidth="1"/>
    <col min="9999" max="9999" width="13.5" style="3" bestFit="1" customWidth="1"/>
    <col min="10000" max="10000" width="14.83203125" style="3" bestFit="1" customWidth="1"/>
    <col min="10001" max="10001" width="13.5" style="3" bestFit="1" customWidth="1"/>
    <col min="10002" max="10002" width="11.1640625" style="3" bestFit="1" customWidth="1"/>
    <col min="10003" max="10003" width="13.5" style="3" bestFit="1" customWidth="1"/>
    <col min="10004" max="10004" width="11.1640625" style="3" bestFit="1" customWidth="1"/>
    <col min="10005" max="10005" width="13.5" style="3" bestFit="1" customWidth="1"/>
    <col min="10006" max="10006" width="11.1640625" style="3" bestFit="1" customWidth="1"/>
    <col min="10007" max="10007" width="13.5" style="3" bestFit="1" customWidth="1"/>
    <col min="10008" max="10008" width="14.83203125" style="3" bestFit="1" customWidth="1"/>
    <col min="10009" max="10010" width="11.1640625" style="3" bestFit="1" customWidth="1"/>
    <col min="10011" max="10011" width="14.83203125" style="3" bestFit="1" customWidth="1"/>
    <col min="10012" max="10012" width="11.1640625" style="3" bestFit="1" customWidth="1"/>
    <col min="10013" max="10013" width="14.83203125" style="3" bestFit="1" customWidth="1"/>
    <col min="10014" max="10014" width="13.5" style="3" bestFit="1" customWidth="1"/>
    <col min="10015" max="10015" width="11.1640625" style="3" bestFit="1" customWidth="1"/>
    <col min="10016" max="10016" width="13.5" style="3" bestFit="1" customWidth="1"/>
    <col min="10017" max="10017" width="11.1640625" style="3" bestFit="1" customWidth="1"/>
    <col min="10018" max="10019" width="13.5" style="3" bestFit="1" customWidth="1"/>
    <col min="10020" max="10020" width="11.1640625" style="3" bestFit="1" customWidth="1"/>
    <col min="10021" max="10021" width="14.83203125" style="3" bestFit="1" customWidth="1"/>
    <col min="10022" max="10023" width="11.1640625" style="3" bestFit="1" customWidth="1"/>
    <col min="10024" max="10024" width="14.83203125" style="3" bestFit="1" customWidth="1"/>
    <col min="10025" max="10025" width="13.5" style="3" bestFit="1" customWidth="1"/>
    <col min="10026" max="10116" width="11.1640625" style="3" bestFit="1" customWidth="1"/>
    <col min="10117" max="10117" width="14.83203125" style="3" bestFit="1" customWidth="1"/>
    <col min="10118" max="10118" width="13.5" style="3" bestFit="1" customWidth="1"/>
    <col min="10119" max="10119" width="11.1640625" style="3" bestFit="1" customWidth="1"/>
    <col min="10120" max="10122" width="13.5" style="3" bestFit="1" customWidth="1"/>
    <col min="10123" max="10123" width="11.1640625" style="3" bestFit="1" customWidth="1"/>
    <col min="10124" max="10124" width="13.5" style="3" bestFit="1" customWidth="1"/>
    <col min="10125" max="10125" width="14.83203125" style="3" bestFit="1" customWidth="1"/>
    <col min="10126" max="10126" width="11.1640625" style="3" bestFit="1" customWidth="1"/>
    <col min="10127" max="10127" width="13.5" style="3" bestFit="1" customWidth="1"/>
    <col min="10128" max="10130" width="14.83203125" style="3" bestFit="1" customWidth="1"/>
    <col min="10131" max="10131" width="13.5" style="3" bestFit="1" customWidth="1"/>
    <col min="10132" max="10132" width="11.1640625" style="3" bestFit="1" customWidth="1"/>
    <col min="10133" max="10135" width="13.5" style="3" bestFit="1" customWidth="1"/>
    <col min="10136" max="10136" width="11.1640625" style="3" bestFit="1" customWidth="1"/>
    <col min="10137" max="10137" width="13.5" style="3" bestFit="1" customWidth="1"/>
    <col min="10138" max="10138" width="14.83203125" style="3" bestFit="1" customWidth="1"/>
    <col min="10139" max="10139" width="11.1640625" style="3" bestFit="1" customWidth="1"/>
    <col min="10140" max="10140" width="13.5" style="3" bestFit="1" customWidth="1"/>
    <col min="10141" max="10142" width="14.83203125" style="3" bestFit="1" customWidth="1"/>
    <col min="10143" max="10143" width="13.5" style="3" bestFit="1" customWidth="1"/>
    <col min="10144" max="10150" width="11.1640625" style="3" bestFit="1" customWidth="1"/>
    <col min="10151" max="10151" width="13.5" style="3" bestFit="1" customWidth="1"/>
    <col min="10152" max="10153" width="11.1640625" style="3" bestFit="1" customWidth="1"/>
    <col min="10154" max="10154" width="13.5" style="3" bestFit="1" customWidth="1"/>
    <col min="10155" max="10155" width="11.1640625" style="3" bestFit="1" customWidth="1"/>
    <col min="10156" max="10156" width="14.83203125" style="3" bestFit="1" customWidth="1"/>
    <col min="10157" max="10158" width="11.1640625" style="3" bestFit="1" customWidth="1"/>
    <col min="10159" max="10159" width="13.5" style="3" bestFit="1" customWidth="1"/>
    <col min="10160" max="10160" width="11.1640625" style="3" bestFit="1" customWidth="1"/>
    <col min="10161" max="10161" width="13.5" style="3" bestFit="1" customWidth="1"/>
    <col min="10162" max="10162" width="11.1640625" style="3" bestFit="1" customWidth="1"/>
    <col min="10163" max="10163" width="13.5" style="3" bestFit="1" customWidth="1"/>
    <col min="10164" max="10164" width="14.83203125" style="3" bestFit="1" customWidth="1"/>
    <col min="10165" max="10166" width="11.1640625" style="3" bestFit="1" customWidth="1"/>
    <col min="10167" max="10167" width="14.83203125" style="3" bestFit="1" customWidth="1"/>
    <col min="10168" max="10168" width="11.1640625" style="3" bestFit="1" customWidth="1"/>
    <col min="10169" max="10169" width="14.83203125" style="3" bestFit="1" customWidth="1"/>
    <col min="10170" max="10176" width="11.1640625" style="3" bestFit="1" customWidth="1"/>
    <col min="10177" max="10177" width="14.83203125" style="3" bestFit="1" customWidth="1"/>
    <col min="10178" max="10179" width="11.1640625" style="3" bestFit="1" customWidth="1"/>
    <col min="10180" max="10181" width="13.5" style="3" bestFit="1" customWidth="1"/>
    <col min="10182" max="10182" width="14.33203125" style="3" bestFit="1" customWidth="1"/>
    <col min="10183" max="10189" width="11.1640625" style="3" bestFit="1" customWidth="1"/>
    <col min="10190" max="10190" width="14.33203125" style="3" bestFit="1" customWidth="1"/>
    <col min="10191" max="10192" width="11.1640625" style="3" bestFit="1" customWidth="1"/>
    <col min="10193" max="10193" width="14.33203125" style="3" bestFit="1" customWidth="1"/>
    <col min="10194" max="10194" width="9.25" style="3" bestFit="1" customWidth="1"/>
    <col min="10195" max="10195" width="14.33203125" style="3" bestFit="1" customWidth="1"/>
    <col min="10196" max="10207" width="11.1640625" style="3" bestFit="1" customWidth="1"/>
    <col min="10208" max="10208" width="16.25" style="3" bestFit="1" customWidth="1"/>
    <col min="10209" max="10209" width="14.83203125" style="3" bestFit="1" customWidth="1"/>
    <col min="10210" max="10210" width="11.1640625" style="3" bestFit="1" customWidth="1"/>
    <col min="10211" max="10211" width="14.83203125" style="3" bestFit="1" customWidth="1"/>
    <col min="10212" max="10212" width="13.5" style="3" bestFit="1" customWidth="1"/>
    <col min="10213" max="10213" width="14.83203125" style="3" bestFit="1" customWidth="1"/>
    <col min="10214" max="10214" width="11.1640625" style="3" bestFit="1" customWidth="1"/>
    <col min="10215" max="10215" width="14.83203125" style="3" bestFit="1" customWidth="1"/>
    <col min="10216" max="10216" width="16.25" style="3" bestFit="1" customWidth="1"/>
    <col min="10217" max="10217" width="11.1640625" style="3" bestFit="1" customWidth="1"/>
    <col min="10218" max="10218" width="13.5" style="3" bestFit="1" customWidth="1"/>
    <col min="10219" max="10220" width="14.83203125" style="3" bestFit="1" customWidth="1"/>
    <col min="10221" max="10221" width="13.5" style="3" bestFit="1" customWidth="1"/>
    <col min="10222" max="10228" width="11.1640625" style="3" bestFit="1" customWidth="1"/>
    <col min="10229" max="10229" width="13.5" style="3" bestFit="1" customWidth="1"/>
    <col min="10230" max="10232" width="11.1640625" style="3" bestFit="1" customWidth="1"/>
    <col min="10233" max="10234" width="13.5" style="3" bestFit="1" customWidth="1"/>
    <col min="10235" max="10240" width="11.1640625" style="3"/>
    <col min="10241" max="10242" width="11" style="3" customWidth="1"/>
    <col min="10243" max="10243" width="15.83203125" style="3" bestFit="1" customWidth="1"/>
    <col min="10244" max="10244" width="13.5" style="3" bestFit="1" customWidth="1"/>
    <col min="10245" max="10245" width="11.1640625" style="3" bestFit="1" customWidth="1"/>
    <col min="10246" max="10246" width="13.5" style="3" bestFit="1" customWidth="1"/>
    <col min="10247" max="10247" width="11.1640625" style="3" bestFit="1" customWidth="1"/>
    <col min="10248" max="10248" width="13.5" style="3" bestFit="1" customWidth="1"/>
    <col min="10249" max="10249" width="11.1640625" style="3" bestFit="1" customWidth="1"/>
    <col min="10250" max="10250" width="13.5" style="3" bestFit="1" customWidth="1"/>
    <col min="10251" max="10251" width="14.83203125" style="3" bestFit="1" customWidth="1"/>
    <col min="10252" max="10252" width="11.1640625" style="3" bestFit="1" customWidth="1"/>
    <col min="10253" max="10253" width="13.5" style="3" bestFit="1" customWidth="1"/>
    <col min="10254" max="10254" width="14.83203125" style="3" bestFit="1" customWidth="1"/>
    <col min="10255" max="10255" width="13.5" style="3" bestFit="1" customWidth="1"/>
    <col min="10256" max="10256" width="14.83203125" style="3" bestFit="1" customWidth="1"/>
    <col min="10257" max="10257" width="13.5" style="3" bestFit="1" customWidth="1"/>
    <col min="10258" max="10258" width="11.1640625" style="3" bestFit="1" customWidth="1"/>
    <col min="10259" max="10259" width="13.5" style="3" bestFit="1" customWidth="1"/>
    <col min="10260" max="10260" width="11.1640625" style="3" bestFit="1" customWidth="1"/>
    <col min="10261" max="10261" width="13.5" style="3" bestFit="1" customWidth="1"/>
    <col min="10262" max="10262" width="11.1640625" style="3" bestFit="1" customWidth="1"/>
    <col min="10263" max="10263" width="13.5" style="3" bestFit="1" customWidth="1"/>
    <col min="10264" max="10264" width="14.83203125" style="3" bestFit="1" customWidth="1"/>
    <col min="10265" max="10266" width="11.1640625" style="3" bestFit="1" customWidth="1"/>
    <col min="10267" max="10267" width="14.83203125" style="3" bestFit="1" customWidth="1"/>
    <col min="10268" max="10268" width="11.1640625" style="3" bestFit="1" customWidth="1"/>
    <col min="10269" max="10269" width="14.83203125" style="3" bestFit="1" customWidth="1"/>
    <col min="10270" max="10270" width="13.5" style="3" bestFit="1" customWidth="1"/>
    <col min="10271" max="10271" width="11.1640625" style="3" bestFit="1" customWidth="1"/>
    <col min="10272" max="10272" width="13.5" style="3" bestFit="1" customWidth="1"/>
    <col min="10273" max="10273" width="11.1640625" style="3" bestFit="1" customWidth="1"/>
    <col min="10274" max="10275" width="13.5" style="3" bestFit="1" customWidth="1"/>
    <col min="10276" max="10276" width="11.1640625" style="3" bestFit="1" customWidth="1"/>
    <col min="10277" max="10277" width="14.83203125" style="3" bestFit="1" customWidth="1"/>
    <col min="10278" max="10279" width="11.1640625" style="3" bestFit="1" customWidth="1"/>
    <col min="10280" max="10280" width="14.83203125" style="3" bestFit="1" customWidth="1"/>
    <col min="10281" max="10281" width="13.5" style="3" bestFit="1" customWidth="1"/>
    <col min="10282" max="10372" width="11.1640625" style="3" bestFit="1" customWidth="1"/>
    <col min="10373" max="10373" width="14.83203125" style="3" bestFit="1" customWidth="1"/>
    <col min="10374" max="10374" width="13.5" style="3" bestFit="1" customWidth="1"/>
    <col min="10375" max="10375" width="11.1640625" style="3" bestFit="1" customWidth="1"/>
    <col min="10376" max="10378" width="13.5" style="3" bestFit="1" customWidth="1"/>
    <col min="10379" max="10379" width="11.1640625" style="3" bestFit="1" customWidth="1"/>
    <col min="10380" max="10380" width="13.5" style="3" bestFit="1" customWidth="1"/>
    <col min="10381" max="10381" width="14.83203125" style="3" bestFit="1" customWidth="1"/>
    <col min="10382" max="10382" width="11.1640625" style="3" bestFit="1" customWidth="1"/>
    <col min="10383" max="10383" width="13.5" style="3" bestFit="1" customWidth="1"/>
    <col min="10384" max="10386" width="14.83203125" style="3" bestFit="1" customWidth="1"/>
    <col min="10387" max="10387" width="13.5" style="3" bestFit="1" customWidth="1"/>
    <col min="10388" max="10388" width="11.1640625" style="3" bestFit="1" customWidth="1"/>
    <col min="10389" max="10391" width="13.5" style="3" bestFit="1" customWidth="1"/>
    <col min="10392" max="10392" width="11.1640625" style="3" bestFit="1" customWidth="1"/>
    <col min="10393" max="10393" width="13.5" style="3" bestFit="1" customWidth="1"/>
    <col min="10394" max="10394" width="14.83203125" style="3" bestFit="1" customWidth="1"/>
    <col min="10395" max="10395" width="11.1640625" style="3" bestFit="1" customWidth="1"/>
    <col min="10396" max="10396" width="13.5" style="3" bestFit="1" customWidth="1"/>
    <col min="10397" max="10398" width="14.83203125" style="3" bestFit="1" customWidth="1"/>
    <col min="10399" max="10399" width="13.5" style="3" bestFit="1" customWidth="1"/>
    <col min="10400" max="10406" width="11.1640625" style="3" bestFit="1" customWidth="1"/>
    <col min="10407" max="10407" width="13.5" style="3" bestFit="1" customWidth="1"/>
    <col min="10408" max="10409" width="11.1640625" style="3" bestFit="1" customWidth="1"/>
    <col min="10410" max="10410" width="13.5" style="3" bestFit="1" customWidth="1"/>
    <col min="10411" max="10411" width="11.1640625" style="3" bestFit="1" customWidth="1"/>
    <col min="10412" max="10412" width="14.83203125" style="3" bestFit="1" customWidth="1"/>
    <col min="10413" max="10414" width="11.1640625" style="3" bestFit="1" customWidth="1"/>
    <col min="10415" max="10415" width="13.5" style="3" bestFit="1" customWidth="1"/>
    <col min="10416" max="10416" width="11.1640625" style="3" bestFit="1" customWidth="1"/>
    <col min="10417" max="10417" width="13.5" style="3" bestFit="1" customWidth="1"/>
    <col min="10418" max="10418" width="11.1640625" style="3" bestFit="1" customWidth="1"/>
    <col min="10419" max="10419" width="13.5" style="3" bestFit="1" customWidth="1"/>
    <col min="10420" max="10420" width="14.83203125" style="3" bestFit="1" customWidth="1"/>
    <col min="10421" max="10422" width="11.1640625" style="3" bestFit="1" customWidth="1"/>
    <col min="10423" max="10423" width="14.83203125" style="3" bestFit="1" customWidth="1"/>
    <col min="10424" max="10424" width="11.1640625" style="3" bestFit="1" customWidth="1"/>
    <col min="10425" max="10425" width="14.83203125" style="3" bestFit="1" customWidth="1"/>
    <col min="10426" max="10432" width="11.1640625" style="3" bestFit="1" customWidth="1"/>
    <col min="10433" max="10433" width="14.83203125" style="3" bestFit="1" customWidth="1"/>
    <col min="10434" max="10435" width="11.1640625" style="3" bestFit="1" customWidth="1"/>
    <col min="10436" max="10437" width="13.5" style="3" bestFit="1" customWidth="1"/>
    <col min="10438" max="10438" width="14.33203125" style="3" bestFit="1" customWidth="1"/>
    <col min="10439" max="10445" width="11.1640625" style="3" bestFit="1" customWidth="1"/>
    <col min="10446" max="10446" width="14.33203125" style="3" bestFit="1" customWidth="1"/>
    <col min="10447" max="10448" width="11.1640625" style="3" bestFit="1" customWidth="1"/>
    <col min="10449" max="10449" width="14.33203125" style="3" bestFit="1" customWidth="1"/>
    <col min="10450" max="10450" width="9.25" style="3" bestFit="1" customWidth="1"/>
    <col min="10451" max="10451" width="14.33203125" style="3" bestFit="1" customWidth="1"/>
    <col min="10452" max="10463" width="11.1640625" style="3" bestFit="1" customWidth="1"/>
    <col min="10464" max="10464" width="16.25" style="3" bestFit="1" customWidth="1"/>
    <col min="10465" max="10465" width="14.83203125" style="3" bestFit="1" customWidth="1"/>
    <col min="10466" max="10466" width="11.1640625" style="3" bestFit="1" customWidth="1"/>
    <col min="10467" max="10467" width="14.83203125" style="3" bestFit="1" customWidth="1"/>
    <col min="10468" max="10468" width="13.5" style="3" bestFit="1" customWidth="1"/>
    <col min="10469" max="10469" width="14.83203125" style="3" bestFit="1" customWidth="1"/>
    <col min="10470" max="10470" width="11.1640625" style="3" bestFit="1" customWidth="1"/>
    <col min="10471" max="10471" width="14.83203125" style="3" bestFit="1" customWidth="1"/>
    <col min="10472" max="10472" width="16.25" style="3" bestFit="1" customWidth="1"/>
    <col min="10473" max="10473" width="11.1640625" style="3" bestFit="1" customWidth="1"/>
    <col min="10474" max="10474" width="13.5" style="3" bestFit="1" customWidth="1"/>
    <col min="10475" max="10476" width="14.83203125" style="3" bestFit="1" customWidth="1"/>
    <col min="10477" max="10477" width="13.5" style="3" bestFit="1" customWidth="1"/>
    <col min="10478" max="10484" width="11.1640625" style="3" bestFit="1" customWidth="1"/>
    <col min="10485" max="10485" width="13.5" style="3" bestFit="1" customWidth="1"/>
    <col min="10486" max="10488" width="11.1640625" style="3" bestFit="1" customWidth="1"/>
    <col min="10489" max="10490" width="13.5" style="3" bestFit="1" customWidth="1"/>
    <col min="10491" max="10496" width="11.1640625" style="3"/>
    <col min="10497" max="10498" width="11" style="3" customWidth="1"/>
    <col min="10499" max="10499" width="15.83203125" style="3" bestFit="1" customWidth="1"/>
    <col min="10500" max="10500" width="13.5" style="3" bestFit="1" customWidth="1"/>
    <col min="10501" max="10501" width="11.1640625" style="3" bestFit="1" customWidth="1"/>
    <col min="10502" max="10502" width="13.5" style="3" bestFit="1" customWidth="1"/>
    <col min="10503" max="10503" width="11.1640625" style="3" bestFit="1" customWidth="1"/>
    <col min="10504" max="10504" width="13.5" style="3" bestFit="1" customWidth="1"/>
    <col min="10505" max="10505" width="11.1640625" style="3" bestFit="1" customWidth="1"/>
    <col min="10506" max="10506" width="13.5" style="3" bestFit="1" customWidth="1"/>
    <col min="10507" max="10507" width="14.83203125" style="3" bestFit="1" customWidth="1"/>
    <col min="10508" max="10508" width="11.1640625" style="3" bestFit="1" customWidth="1"/>
    <col min="10509" max="10509" width="13.5" style="3" bestFit="1" customWidth="1"/>
    <col min="10510" max="10510" width="14.83203125" style="3" bestFit="1" customWidth="1"/>
    <col min="10511" max="10511" width="13.5" style="3" bestFit="1" customWidth="1"/>
    <col min="10512" max="10512" width="14.83203125" style="3" bestFit="1" customWidth="1"/>
    <col min="10513" max="10513" width="13.5" style="3" bestFit="1" customWidth="1"/>
    <col min="10514" max="10514" width="11.1640625" style="3" bestFit="1" customWidth="1"/>
    <col min="10515" max="10515" width="13.5" style="3" bestFit="1" customWidth="1"/>
    <col min="10516" max="10516" width="11.1640625" style="3" bestFit="1" customWidth="1"/>
    <col min="10517" max="10517" width="13.5" style="3" bestFit="1" customWidth="1"/>
    <col min="10518" max="10518" width="11.1640625" style="3" bestFit="1" customWidth="1"/>
    <col min="10519" max="10519" width="13.5" style="3" bestFit="1" customWidth="1"/>
    <col min="10520" max="10520" width="14.83203125" style="3" bestFit="1" customWidth="1"/>
    <col min="10521" max="10522" width="11.1640625" style="3" bestFit="1" customWidth="1"/>
    <col min="10523" max="10523" width="14.83203125" style="3" bestFit="1" customWidth="1"/>
    <col min="10524" max="10524" width="11.1640625" style="3" bestFit="1" customWidth="1"/>
    <col min="10525" max="10525" width="14.83203125" style="3" bestFit="1" customWidth="1"/>
    <col min="10526" max="10526" width="13.5" style="3" bestFit="1" customWidth="1"/>
    <col min="10527" max="10527" width="11.1640625" style="3" bestFit="1" customWidth="1"/>
    <col min="10528" max="10528" width="13.5" style="3" bestFit="1" customWidth="1"/>
    <col min="10529" max="10529" width="11.1640625" style="3" bestFit="1" customWidth="1"/>
    <col min="10530" max="10531" width="13.5" style="3" bestFit="1" customWidth="1"/>
    <col min="10532" max="10532" width="11.1640625" style="3" bestFit="1" customWidth="1"/>
    <col min="10533" max="10533" width="14.83203125" style="3" bestFit="1" customWidth="1"/>
    <col min="10534" max="10535" width="11.1640625" style="3" bestFit="1" customWidth="1"/>
    <col min="10536" max="10536" width="14.83203125" style="3" bestFit="1" customWidth="1"/>
    <col min="10537" max="10537" width="13.5" style="3" bestFit="1" customWidth="1"/>
    <col min="10538" max="10628" width="11.1640625" style="3" bestFit="1" customWidth="1"/>
    <col min="10629" max="10629" width="14.83203125" style="3" bestFit="1" customWidth="1"/>
    <col min="10630" max="10630" width="13.5" style="3" bestFit="1" customWidth="1"/>
    <col min="10631" max="10631" width="11.1640625" style="3" bestFit="1" customWidth="1"/>
    <col min="10632" max="10634" width="13.5" style="3" bestFit="1" customWidth="1"/>
    <col min="10635" max="10635" width="11.1640625" style="3" bestFit="1" customWidth="1"/>
    <col min="10636" max="10636" width="13.5" style="3" bestFit="1" customWidth="1"/>
    <col min="10637" max="10637" width="14.83203125" style="3" bestFit="1" customWidth="1"/>
    <col min="10638" max="10638" width="11.1640625" style="3" bestFit="1" customWidth="1"/>
    <col min="10639" max="10639" width="13.5" style="3" bestFit="1" customWidth="1"/>
    <col min="10640" max="10642" width="14.83203125" style="3" bestFit="1" customWidth="1"/>
    <col min="10643" max="10643" width="13.5" style="3" bestFit="1" customWidth="1"/>
    <col min="10644" max="10644" width="11.1640625" style="3" bestFit="1" customWidth="1"/>
    <col min="10645" max="10647" width="13.5" style="3" bestFit="1" customWidth="1"/>
    <col min="10648" max="10648" width="11.1640625" style="3" bestFit="1" customWidth="1"/>
    <col min="10649" max="10649" width="13.5" style="3" bestFit="1" customWidth="1"/>
    <col min="10650" max="10650" width="14.83203125" style="3" bestFit="1" customWidth="1"/>
    <col min="10651" max="10651" width="11.1640625" style="3" bestFit="1" customWidth="1"/>
    <col min="10652" max="10652" width="13.5" style="3" bestFit="1" customWidth="1"/>
    <col min="10653" max="10654" width="14.83203125" style="3" bestFit="1" customWidth="1"/>
    <col min="10655" max="10655" width="13.5" style="3" bestFit="1" customWidth="1"/>
    <col min="10656" max="10662" width="11.1640625" style="3" bestFit="1" customWidth="1"/>
    <col min="10663" max="10663" width="13.5" style="3" bestFit="1" customWidth="1"/>
    <col min="10664" max="10665" width="11.1640625" style="3" bestFit="1" customWidth="1"/>
    <col min="10666" max="10666" width="13.5" style="3" bestFit="1" customWidth="1"/>
    <col min="10667" max="10667" width="11.1640625" style="3" bestFit="1" customWidth="1"/>
    <col min="10668" max="10668" width="14.83203125" style="3" bestFit="1" customWidth="1"/>
    <col min="10669" max="10670" width="11.1640625" style="3" bestFit="1" customWidth="1"/>
    <col min="10671" max="10671" width="13.5" style="3" bestFit="1" customWidth="1"/>
    <col min="10672" max="10672" width="11.1640625" style="3" bestFit="1" customWidth="1"/>
    <col min="10673" max="10673" width="13.5" style="3" bestFit="1" customWidth="1"/>
    <col min="10674" max="10674" width="11.1640625" style="3" bestFit="1" customWidth="1"/>
    <col min="10675" max="10675" width="13.5" style="3" bestFit="1" customWidth="1"/>
    <col min="10676" max="10676" width="14.83203125" style="3" bestFit="1" customWidth="1"/>
    <col min="10677" max="10678" width="11.1640625" style="3" bestFit="1" customWidth="1"/>
    <col min="10679" max="10679" width="14.83203125" style="3" bestFit="1" customWidth="1"/>
    <col min="10680" max="10680" width="11.1640625" style="3" bestFit="1" customWidth="1"/>
    <col min="10681" max="10681" width="14.83203125" style="3" bestFit="1" customWidth="1"/>
    <col min="10682" max="10688" width="11.1640625" style="3" bestFit="1" customWidth="1"/>
    <col min="10689" max="10689" width="14.83203125" style="3" bestFit="1" customWidth="1"/>
    <col min="10690" max="10691" width="11.1640625" style="3" bestFit="1" customWidth="1"/>
    <col min="10692" max="10693" width="13.5" style="3" bestFit="1" customWidth="1"/>
    <col min="10694" max="10694" width="14.33203125" style="3" bestFit="1" customWidth="1"/>
    <col min="10695" max="10701" width="11.1640625" style="3" bestFit="1" customWidth="1"/>
    <col min="10702" max="10702" width="14.33203125" style="3" bestFit="1" customWidth="1"/>
    <col min="10703" max="10704" width="11.1640625" style="3" bestFit="1" customWidth="1"/>
    <col min="10705" max="10705" width="14.33203125" style="3" bestFit="1" customWidth="1"/>
    <col min="10706" max="10706" width="9.25" style="3" bestFit="1" customWidth="1"/>
    <col min="10707" max="10707" width="14.33203125" style="3" bestFit="1" customWidth="1"/>
    <col min="10708" max="10719" width="11.1640625" style="3" bestFit="1" customWidth="1"/>
    <col min="10720" max="10720" width="16.25" style="3" bestFit="1" customWidth="1"/>
    <col min="10721" max="10721" width="14.83203125" style="3" bestFit="1" customWidth="1"/>
    <col min="10722" max="10722" width="11.1640625" style="3" bestFit="1" customWidth="1"/>
    <col min="10723" max="10723" width="14.83203125" style="3" bestFit="1" customWidth="1"/>
    <col min="10724" max="10724" width="13.5" style="3" bestFit="1" customWidth="1"/>
    <col min="10725" max="10725" width="14.83203125" style="3" bestFit="1" customWidth="1"/>
    <col min="10726" max="10726" width="11.1640625" style="3" bestFit="1" customWidth="1"/>
    <col min="10727" max="10727" width="14.83203125" style="3" bestFit="1" customWidth="1"/>
    <col min="10728" max="10728" width="16.25" style="3" bestFit="1" customWidth="1"/>
    <col min="10729" max="10729" width="11.1640625" style="3" bestFit="1" customWidth="1"/>
    <col min="10730" max="10730" width="13.5" style="3" bestFit="1" customWidth="1"/>
    <col min="10731" max="10732" width="14.83203125" style="3" bestFit="1" customWidth="1"/>
    <col min="10733" max="10733" width="13.5" style="3" bestFit="1" customWidth="1"/>
    <col min="10734" max="10740" width="11.1640625" style="3" bestFit="1" customWidth="1"/>
    <col min="10741" max="10741" width="13.5" style="3" bestFit="1" customWidth="1"/>
    <col min="10742" max="10744" width="11.1640625" style="3" bestFit="1" customWidth="1"/>
    <col min="10745" max="10746" width="13.5" style="3" bestFit="1" customWidth="1"/>
    <col min="10747" max="10752" width="11.1640625" style="3"/>
    <col min="10753" max="10754" width="11" style="3" customWidth="1"/>
    <col min="10755" max="10755" width="15.83203125" style="3" bestFit="1" customWidth="1"/>
    <col min="10756" max="10756" width="13.5" style="3" bestFit="1" customWidth="1"/>
    <col min="10757" max="10757" width="11.1640625" style="3" bestFit="1" customWidth="1"/>
    <col min="10758" max="10758" width="13.5" style="3" bestFit="1" customWidth="1"/>
    <col min="10759" max="10759" width="11.1640625" style="3" bestFit="1" customWidth="1"/>
    <col min="10760" max="10760" width="13.5" style="3" bestFit="1" customWidth="1"/>
    <col min="10761" max="10761" width="11.1640625" style="3" bestFit="1" customWidth="1"/>
    <col min="10762" max="10762" width="13.5" style="3" bestFit="1" customWidth="1"/>
    <col min="10763" max="10763" width="14.83203125" style="3" bestFit="1" customWidth="1"/>
    <col min="10764" max="10764" width="11.1640625" style="3" bestFit="1" customWidth="1"/>
    <col min="10765" max="10765" width="13.5" style="3" bestFit="1" customWidth="1"/>
    <col min="10766" max="10766" width="14.83203125" style="3" bestFit="1" customWidth="1"/>
    <col min="10767" max="10767" width="13.5" style="3" bestFit="1" customWidth="1"/>
    <col min="10768" max="10768" width="14.83203125" style="3" bestFit="1" customWidth="1"/>
    <col min="10769" max="10769" width="13.5" style="3" bestFit="1" customWidth="1"/>
    <col min="10770" max="10770" width="11.1640625" style="3" bestFit="1" customWidth="1"/>
    <col min="10771" max="10771" width="13.5" style="3" bestFit="1" customWidth="1"/>
    <col min="10772" max="10772" width="11.1640625" style="3" bestFit="1" customWidth="1"/>
    <col min="10773" max="10773" width="13.5" style="3" bestFit="1" customWidth="1"/>
    <col min="10774" max="10774" width="11.1640625" style="3" bestFit="1" customWidth="1"/>
    <col min="10775" max="10775" width="13.5" style="3" bestFit="1" customWidth="1"/>
    <col min="10776" max="10776" width="14.83203125" style="3" bestFit="1" customWidth="1"/>
    <col min="10777" max="10778" width="11.1640625" style="3" bestFit="1" customWidth="1"/>
    <col min="10779" max="10779" width="14.83203125" style="3" bestFit="1" customWidth="1"/>
    <col min="10780" max="10780" width="11.1640625" style="3" bestFit="1" customWidth="1"/>
    <col min="10781" max="10781" width="14.83203125" style="3" bestFit="1" customWidth="1"/>
    <col min="10782" max="10782" width="13.5" style="3" bestFit="1" customWidth="1"/>
    <col min="10783" max="10783" width="11.1640625" style="3" bestFit="1" customWidth="1"/>
    <col min="10784" max="10784" width="13.5" style="3" bestFit="1" customWidth="1"/>
    <col min="10785" max="10785" width="11.1640625" style="3" bestFit="1" customWidth="1"/>
    <col min="10786" max="10787" width="13.5" style="3" bestFit="1" customWidth="1"/>
    <col min="10788" max="10788" width="11.1640625" style="3" bestFit="1" customWidth="1"/>
    <col min="10789" max="10789" width="14.83203125" style="3" bestFit="1" customWidth="1"/>
    <col min="10790" max="10791" width="11.1640625" style="3" bestFit="1" customWidth="1"/>
    <col min="10792" max="10792" width="14.83203125" style="3" bestFit="1" customWidth="1"/>
    <col min="10793" max="10793" width="13.5" style="3" bestFit="1" customWidth="1"/>
    <col min="10794" max="10884" width="11.1640625" style="3" bestFit="1" customWidth="1"/>
    <col min="10885" max="10885" width="14.83203125" style="3" bestFit="1" customWidth="1"/>
    <col min="10886" max="10886" width="13.5" style="3" bestFit="1" customWidth="1"/>
    <col min="10887" max="10887" width="11.1640625" style="3" bestFit="1" customWidth="1"/>
    <col min="10888" max="10890" width="13.5" style="3" bestFit="1" customWidth="1"/>
    <col min="10891" max="10891" width="11.1640625" style="3" bestFit="1" customWidth="1"/>
    <col min="10892" max="10892" width="13.5" style="3" bestFit="1" customWidth="1"/>
    <col min="10893" max="10893" width="14.83203125" style="3" bestFit="1" customWidth="1"/>
    <col min="10894" max="10894" width="11.1640625" style="3" bestFit="1" customWidth="1"/>
    <col min="10895" max="10895" width="13.5" style="3" bestFit="1" customWidth="1"/>
    <col min="10896" max="10898" width="14.83203125" style="3" bestFit="1" customWidth="1"/>
    <col min="10899" max="10899" width="13.5" style="3" bestFit="1" customWidth="1"/>
    <col min="10900" max="10900" width="11.1640625" style="3" bestFit="1" customWidth="1"/>
    <col min="10901" max="10903" width="13.5" style="3" bestFit="1" customWidth="1"/>
    <col min="10904" max="10904" width="11.1640625" style="3" bestFit="1" customWidth="1"/>
    <col min="10905" max="10905" width="13.5" style="3" bestFit="1" customWidth="1"/>
    <col min="10906" max="10906" width="14.83203125" style="3" bestFit="1" customWidth="1"/>
    <col min="10907" max="10907" width="11.1640625" style="3" bestFit="1" customWidth="1"/>
    <col min="10908" max="10908" width="13.5" style="3" bestFit="1" customWidth="1"/>
    <col min="10909" max="10910" width="14.83203125" style="3" bestFit="1" customWidth="1"/>
    <col min="10911" max="10911" width="13.5" style="3" bestFit="1" customWidth="1"/>
    <col min="10912" max="10918" width="11.1640625" style="3" bestFit="1" customWidth="1"/>
    <col min="10919" max="10919" width="13.5" style="3" bestFit="1" customWidth="1"/>
    <col min="10920" max="10921" width="11.1640625" style="3" bestFit="1" customWidth="1"/>
    <col min="10922" max="10922" width="13.5" style="3" bestFit="1" customWidth="1"/>
    <col min="10923" max="10923" width="11.1640625" style="3" bestFit="1" customWidth="1"/>
    <col min="10924" max="10924" width="14.83203125" style="3" bestFit="1" customWidth="1"/>
    <col min="10925" max="10926" width="11.1640625" style="3" bestFit="1" customWidth="1"/>
    <col min="10927" max="10927" width="13.5" style="3" bestFit="1" customWidth="1"/>
    <col min="10928" max="10928" width="11.1640625" style="3" bestFit="1" customWidth="1"/>
    <col min="10929" max="10929" width="13.5" style="3" bestFit="1" customWidth="1"/>
    <col min="10930" max="10930" width="11.1640625" style="3" bestFit="1" customWidth="1"/>
    <col min="10931" max="10931" width="13.5" style="3" bestFit="1" customWidth="1"/>
    <col min="10932" max="10932" width="14.83203125" style="3" bestFit="1" customWidth="1"/>
    <col min="10933" max="10934" width="11.1640625" style="3" bestFit="1" customWidth="1"/>
    <col min="10935" max="10935" width="14.83203125" style="3" bestFit="1" customWidth="1"/>
    <col min="10936" max="10936" width="11.1640625" style="3" bestFit="1" customWidth="1"/>
    <col min="10937" max="10937" width="14.83203125" style="3" bestFit="1" customWidth="1"/>
    <col min="10938" max="10944" width="11.1640625" style="3" bestFit="1" customWidth="1"/>
    <col min="10945" max="10945" width="14.83203125" style="3" bestFit="1" customWidth="1"/>
    <col min="10946" max="10947" width="11.1640625" style="3" bestFit="1" customWidth="1"/>
    <col min="10948" max="10949" width="13.5" style="3" bestFit="1" customWidth="1"/>
    <col min="10950" max="10950" width="14.33203125" style="3" bestFit="1" customWidth="1"/>
    <col min="10951" max="10957" width="11.1640625" style="3" bestFit="1" customWidth="1"/>
    <col min="10958" max="10958" width="14.33203125" style="3" bestFit="1" customWidth="1"/>
    <col min="10959" max="10960" width="11.1640625" style="3" bestFit="1" customWidth="1"/>
    <col min="10961" max="10961" width="14.33203125" style="3" bestFit="1" customWidth="1"/>
    <col min="10962" max="10962" width="9.25" style="3" bestFit="1" customWidth="1"/>
    <col min="10963" max="10963" width="14.33203125" style="3" bestFit="1" customWidth="1"/>
    <col min="10964" max="10975" width="11.1640625" style="3" bestFit="1" customWidth="1"/>
    <col min="10976" max="10976" width="16.25" style="3" bestFit="1" customWidth="1"/>
    <col min="10977" max="10977" width="14.83203125" style="3" bestFit="1" customWidth="1"/>
    <col min="10978" max="10978" width="11.1640625" style="3" bestFit="1" customWidth="1"/>
    <col min="10979" max="10979" width="14.83203125" style="3" bestFit="1" customWidth="1"/>
    <col min="10980" max="10980" width="13.5" style="3" bestFit="1" customWidth="1"/>
    <col min="10981" max="10981" width="14.83203125" style="3" bestFit="1" customWidth="1"/>
    <col min="10982" max="10982" width="11.1640625" style="3" bestFit="1" customWidth="1"/>
    <col min="10983" max="10983" width="14.83203125" style="3" bestFit="1" customWidth="1"/>
    <col min="10984" max="10984" width="16.25" style="3" bestFit="1" customWidth="1"/>
    <col min="10985" max="10985" width="11.1640625" style="3" bestFit="1" customWidth="1"/>
    <col min="10986" max="10986" width="13.5" style="3" bestFit="1" customWidth="1"/>
    <col min="10987" max="10988" width="14.83203125" style="3" bestFit="1" customWidth="1"/>
    <col min="10989" max="10989" width="13.5" style="3" bestFit="1" customWidth="1"/>
    <col min="10990" max="10996" width="11.1640625" style="3" bestFit="1" customWidth="1"/>
    <col min="10997" max="10997" width="13.5" style="3" bestFit="1" customWidth="1"/>
    <col min="10998" max="11000" width="11.1640625" style="3" bestFit="1" customWidth="1"/>
    <col min="11001" max="11002" width="13.5" style="3" bestFit="1" customWidth="1"/>
    <col min="11003" max="11008" width="11.1640625" style="3"/>
    <col min="11009" max="11010" width="11" style="3" customWidth="1"/>
    <col min="11011" max="11011" width="15.83203125" style="3" bestFit="1" customWidth="1"/>
    <col min="11012" max="11012" width="13.5" style="3" bestFit="1" customWidth="1"/>
    <col min="11013" max="11013" width="11.1640625" style="3" bestFit="1" customWidth="1"/>
    <col min="11014" max="11014" width="13.5" style="3" bestFit="1" customWidth="1"/>
    <col min="11015" max="11015" width="11.1640625" style="3" bestFit="1" customWidth="1"/>
    <col min="11016" max="11016" width="13.5" style="3" bestFit="1" customWidth="1"/>
    <col min="11017" max="11017" width="11.1640625" style="3" bestFit="1" customWidth="1"/>
    <col min="11018" max="11018" width="13.5" style="3" bestFit="1" customWidth="1"/>
    <col min="11019" max="11019" width="14.83203125" style="3" bestFit="1" customWidth="1"/>
    <col min="11020" max="11020" width="11.1640625" style="3" bestFit="1" customWidth="1"/>
    <col min="11021" max="11021" width="13.5" style="3" bestFit="1" customWidth="1"/>
    <col min="11022" max="11022" width="14.83203125" style="3" bestFit="1" customWidth="1"/>
    <col min="11023" max="11023" width="13.5" style="3" bestFit="1" customWidth="1"/>
    <col min="11024" max="11024" width="14.83203125" style="3" bestFit="1" customWidth="1"/>
    <col min="11025" max="11025" width="13.5" style="3" bestFit="1" customWidth="1"/>
    <col min="11026" max="11026" width="11.1640625" style="3" bestFit="1" customWidth="1"/>
    <col min="11027" max="11027" width="13.5" style="3" bestFit="1" customWidth="1"/>
    <col min="11028" max="11028" width="11.1640625" style="3" bestFit="1" customWidth="1"/>
    <col min="11029" max="11029" width="13.5" style="3" bestFit="1" customWidth="1"/>
    <col min="11030" max="11030" width="11.1640625" style="3" bestFit="1" customWidth="1"/>
    <col min="11031" max="11031" width="13.5" style="3" bestFit="1" customWidth="1"/>
    <col min="11032" max="11032" width="14.83203125" style="3" bestFit="1" customWidth="1"/>
    <col min="11033" max="11034" width="11.1640625" style="3" bestFit="1" customWidth="1"/>
    <col min="11035" max="11035" width="14.83203125" style="3" bestFit="1" customWidth="1"/>
    <col min="11036" max="11036" width="11.1640625" style="3" bestFit="1" customWidth="1"/>
    <col min="11037" max="11037" width="14.83203125" style="3" bestFit="1" customWidth="1"/>
    <col min="11038" max="11038" width="13.5" style="3" bestFit="1" customWidth="1"/>
    <col min="11039" max="11039" width="11.1640625" style="3" bestFit="1" customWidth="1"/>
    <col min="11040" max="11040" width="13.5" style="3" bestFit="1" customWidth="1"/>
    <col min="11041" max="11041" width="11.1640625" style="3" bestFit="1" customWidth="1"/>
    <col min="11042" max="11043" width="13.5" style="3" bestFit="1" customWidth="1"/>
    <col min="11044" max="11044" width="11.1640625" style="3" bestFit="1" customWidth="1"/>
    <col min="11045" max="11045" width="14.83203125" style="3" bestFit="1" customWidth="1"/>
    <col min="11046" max="11047" width="11.1640625" style="3" bestFit="1" customWidth="1"/>
    <col min="11048" max="11048" width="14.83203125" style="3" bestFit="1" customWidth="1"/>
    <col min="11049" max="11049" width="13.5" style="3" bestFit="1" customWidth="1"/>
    <col min="11050" max="11140" width="11.1640625" style="3" bestFit="1" customWidth="1"/>
    <col min="11141" max="11141" width="14.83203125" style="3" bestFit="1" customWidth="1"/>
    <col min="11142" max="11142" width="13.5" style="3" bestFit="1" customWidth="1"/>
    <col min="11143" max="11143" width="11.1640625" style="3" bestFit="1" customWidth="1"/>
    <col min="11144" max="11146" width="13.5" style="3" bestFit="1" customWidth="1"/>
    <col min="11147" max="11147" width="11.1640625" style="3" bestFit="1" customWidth="1"/>
    <col min="11148" max="11148" width="13.5" style="3" bestFit="1" customWidth="1"/>
    <col min="11149" max="11149" width="14.83203125" style="3" bestFit="1" customWidth="1"/>
    <col min="11150" max="11150" width="11.1640625" style="3" bestFit="1" customWidth="1"/>
    <col min="11151" max="11151" width="13.5" style="3" bestFit="1" customWidth="1"/>
    <col min="11152" max="11154" width="14.83203125" style="3" bestFit="1" customWidth="1"/>
    <col min="11155" max="11155" width="13.5" style="3" bestFit="1" customWidth="1"/>
    <col min="11156" max="11156" width="11.1640625" style="3" bestFit="1" customWidth="1"/>
    <col min="11157" max="11159" width="13.5" style="3" bestFit="1" customWidth="1"/>
    <col min="11160" max="11160" width="11.1640625" style="3" bestFit="1" customWidth="1"/>
    <col min="11161" max="11161" width="13.5" style="3" bestFit="1" customWidth="1"/>
    <col min="11162" max="11162" width="14.83203125" style="3" bestFit="1" customWidth="1"/>
    <col min="11163" max="11163" width="11.1640625" style="3" bestFit="1" customWidth="1"/>
    <col min="11164" max="11164" width="13.5" style="3" bestFit="1" customWidth="1"/>
    <col min="11165" max="11166" width="14.83203125" style="3" bestFit="1" customWidth="1"/>
    <col min="11167" max="11167" width="13.5" style="3" bestFit="1" customWidth="1"/>
    <col min="11168" max="11174" width="11.1640625" style="3" bestFit="1" customWidth="1"/>
    <col min="11175" max="11175" width="13.5" style="3" bestFit="1" customWidth="1"/>
    <col min="11176" max="11177" width="11.1640625" style="3" bestFit="1" customWidth="1"/>
    <col min="11178" max="11178" width="13.5" style="3" bestFit="1" customWidth="1"/>
    <col min="11179" max="11179" width="11.1640625" style="3" bestFit="1" customWidth="1"/>
    <col min="11180" max="11180" width="14.83203125" style="3" bestFit="1" customWidth="1"/>
    <col min="11181" max="11182" width="11.1640625" style="3" bestFit="1" customWidth="1"/>
    <col min="11183" max="11183" width="13.5" style="3" bestFit="1" customWidth="1"/>
    <col min="11184" max="11184" width="11.1640625" style="3" bestFit="1" customWidth="1"/>
    <col min="11185" max="11185" width="13.5" style="3" bestFit="1" customWidth="1"/>
    <col min="11186" max="11186" width="11.1640625" style="3" bestFit="1" customWidth="1"/>
    <col min="11187" max="11187" width="13.5" style="3" bestFit="1" customWidth="1"/>
    <col min="11188" max="11188" width="14.83203125" style="3" bestFit="1" customWidth="1"/>
    <col min="11189" max="11190" width="11.1640625" style="3" bestFit="1" customWidth="1"/>
    <col min="11191" max="11191" width="14.83203125" style="3" bestFit="1" customWidth="1"/>
    <col min="11192" max="11192" width="11.1640625" style="3" bestFit="1" customWidth="1"/>
    <col min="11193" max="11193" width="14.83203125" style="3" bestFit="1" customWidth="1"/>
    <col min="11194" max="11200" width="11.1640625" style="3" bestFit="1" customWidth="1"/>
    <col min="11201" max="11201" width="14.83203125" style="3" bestFit="1" customWidth="1"/>
    <col min="11202" max="11203" width="11.1640625" style="3" bestFit="1" customWidth="1"/>
    <col min="11204" max="11205" width="13.5" style="3" bestFit="1" customWidth="1"/>
    <col min="11206" max="11206" width="14.33203125" style="3" bestFit="1" customWidth="1"/>
    <col min="11207" max="11213" width="11.1640625" style="3" bestFit="1" customWidth="1"/>
    <col min="11214" max="11214" width="14.33203125" style="3" bestFit="1" customWidth="1"/>
    <col min="11215" max="11216" width="11.1640625" style="3" bestFit="1" customWidth="1"/>
    <col min="11217" max="11217" width="14.33203125" style="3" bestFit="1" customWidth="1"/>
    <col min="11218" max="11218" width="9.25" style="3" bestFit="1" customWidth="1"/>
    <col min="11219" max="11219" width="14.33203125" style="3" bestFit="1" customWidth="1"/>
    <col min="11220" max="11231" width="11.1640625" style="3" bestFit="1" customWidth="1"/>
    <col min="11232" max="11232" width="16.25" style="3" bestFit="1" customWidth="1"/>
    <col min="11233" max="11233" width="14.83203125" style="3" bestFit="1" customWidth="1"/>
    <col min="11234" max="11234" width="11.1640625" style="3" bestFit="1" customWidth="1"/>
    <col min="11235" max="11235" width="14.83203125" style="3" bestFit="1" customWidth="1"/>
    <col min="11236" max="11236" width="13.5" style="3" bestFit="1" customWidth="1"/>
    <col min="11237" max="11237" width="14.83203125" style="3" bestFit="1" customWidth="1"/>
    <col min="11238" max="11238" width="11.1640625" style="3" bestFit="1" customWidth="1"/>
    <col min="11239" max="11239" width="14.83203125" style="3" bestFit="1" customWidth="1"/>
    <col min="11240" max="11240" width="16.25" style="3" bestFit="1" customWidth="1"/>
    <col min="11241" max="11241" width="11.1640625" style="3" bestFit="1" customWidth="1"/>
    <col min="11242" max="11242" width="13.5" style="3" bestFit="1" customWidth="1"/>
    <col min="11243" max="11244" width="14.83203125" style="3" bestFit="1" customWidth="1"/>
    <col min="11245" max="11245" width="13.5" style="3" bestFit="1" customWidth="1"/>
    <col min="11246" max="11252" width="11.1640625" style="3" bestFit="1" customWidth="1"/>
    <col min="11253" max="11253" width="13.5" style="3" bestFit="1" customWidth="1"/>
    <col min="11254" max="11256" width="11.1640625" style="3" bestFit="1" customWidth="1"/>
    <col min="11257" max="11258" width="13.5" style="3" bestFit="1" customWidth="1"/>
    <col min="11259" max="11264" width="11.1640625" style="3"/>
    <col min="11265" max="11266" width="11" style="3" customWidth="1"/>
    <col min="11267" max="11267" width="15.83203125" style="3" bestFit="1" customWidth="1"/>
    <col min="11268" max="11268" width="13.5" style="3" bestFit="1" customWidth="1"/>
    <col min="11269" max="11269" width="11.1640625" style="3" bestFit="1" customWidth="1"/>
    <col min="11270" max="11270" width="13.5" style="3" bestFit="1" customWidth="1"/>
    <col min="11271" max="11271" width="11.1640625" style="3" bestFit="1" customWidth="1"/>
    <col min="11272" max="11272" width="13.5" style="3" bestFit="1" customWidth="1"/>
    <col min="11273" max="11273" width="11.1640625" style="3" bestFit="1" customWidth="1"/>
    <col min="11274" max="11274" width="13.5" style="3" bestFit="1" customWidth="1"/>
    <col min="11275" max="11275" width="14.83203125" style="3" bestFit="1" customWidth="1"/>
    <col min="11276" max="11276" width="11.1640625" style="3" bestFit="1" customWidth="1"/>
    <col min="11277" max="11277" width="13.5" style="3" bestFit="1" customWidth="1"/>
    <col min="11278" max="11278" width="14.83203125" style="3" bestFit="1" customWidth="1"/>
    <col min="11279" max="11279" width="13.5" style="3" bestFit="1" customWidth="1"/>
    <col min="11280" max="11280" width="14.83203125" style="3" bestFit="1" customWidth="1"/>
    <col min="11281" max="11281" width="13.5" style="3" bestFit="1" customWidth="1"/>
    <col min="11282" max="11282" width="11.1640625" style="3" bestFit="1" customWidth="1"/>
    <col min="11283" max="11283" width="13.5" style="3" bestFit="1" customWidth="1"/>
    <col min="11284" max="11284" width="11.1640625" style="3" bestFit="1" customWidth="1"/>
    <col min="11285" max="11285" width="13.5" style="3" bestFit="1" customWidth="1"/>
    <col min="11286" max="11286" width="11.1640625" style="3" bestFit="1" customWidth="1"/>
    <col min="11287" max="11287" width="13.5" style="3" bestFit="1" customWidth="1"/>
    <col min="11288" max="11288" width="14.83203125" style="3" bestFit="1" customWidth="1"/>
    <col min="11289" max="11290" width="11.1640625" style="3" bestFit="1" customWidth="1"/>
    <col min="11291" max="11291" width="14.83203125" style="3" bestFit="1" customWidth="1"/>
    <col min="11292" max="11292" width="11.1640625" style="3" bestFit="1" customWidth="1"/>
    <col min="11293" max="11293" width="14.83203125" style="3" bestFit="1" customWidth="1"/>
    <col min="11294" max="11294" width="13.5" style="3" bestFit="1" customWidth="1"/>
    <col min="11295" max="11295" width="11.1640625" style="3" bestFit="1" customWidth="1"/>
    <col min="11296" max="11296" width="13.5" style="3" bestFit="1" customWidth="1"/>
    <col min="11297" max="11297" width="11.1640625" style="3" bestFit="1" customWidth="1"/>
    <col min="11298" max="11299" width="13.5" style="3" bestFit="1" customWidth="1"/>
    <col min="11300" max="11300" width="11.1640625" style="3" bestFit="1" customWidth="1"/>
    <col min="11301" max="11301" width="14.83203125" style="3" bestFit="1" customWidth="1"/>
    <col min="11302" max="11303" width="11.1640625" style="3" bestFit="1" customWidth="1"/>
    <col min="11304" max="11304" width="14.83203125" style="3" bestFit="1" customWidth="1"/>
    <col min="11305" max="11305" width="13.5" style="3" bestFit="1" customWidth="1"/>
    <col min="11306" max="11396" width="11.1640625" style="3" bestFit="1" customWidth="1"/>
    <col min="11397" max="11397" width="14.83203125" style="3" bestFit="1" customWidth="1"/>
    <col min="11398" max="11398" width="13.5" style="3" bestFit="1" customWidth="1"/>
    <col min="11399" max="11399" width="11.1640625" style="3" bestFit="1" customWidth="1"/>
    <col min="11400" max="11402" width="13.5" style="3" bestFit="1" customWidth="1"/>
    <col min="11403" max="11403" width="11.1640625" style="3" bestFit="1" customWidth="1"/>
    <col min="11404" max="11404" width="13.5" style="3" bestFit="1" customWidth="1"/>
    <col min="11405" max="11405" width="14.83203125" style="3" bestFit="1" customWidth="1"/>
    <col min="11406" max="11406" width="11.1640625" style="3" bestFit="1" customWidth="1"/>
    <col min="11407" max="11407" width="13.5" style="3" bestFit="1" customWidth="1"/>
    <col min="11408" max="11410" width="14.83203125" style="3" bestFit="1" customWidth="1"/>
    <col min="11411" max="11411" width="13.5" style="3" bestFit="1" customWidth="1"/>
    <col min="11412" max="11412" width="11.1640625" style="3" bestFit="1" customWidth="1"/>
    <col min="11413" max="11415" width="13.5" style="3" bestFit="1" customWidth="1"/>
    <col min="11416" max="11416" width="11.1640625" style="3" bestFit="1" customWidth="1"/>
    <col min="11417" max="11417" width="13.5" style="3" bestFit="1" customWidth="1"/>
    <col min="11418" max="11418" width="14.83203125" style="3" bestFit="1" customWidth="1"/>
    <col min="11419" max="11419" width="11.1640625" style="3" bestFit="1" customWidth="1"/>
    <col min="11420" max="11420" width="13.5" style="3" bestFit="1" customWidth="1"/>
    <col min="11421" max="11422" width="14.83203125" style="3" bestFit="1" customWidth="1"/>
    <col min="11423" max="11423" width="13.5" style="3" bestFit="1" customWidth="1"/>
    <col min="11424" max="11430" width="11.1640625" style="3" bestFit="1" customWidth="1"/>
    <col min="11431" max="11431" width="13.5" style="3" bestFit="1" customWidth="1"/>
    <col min="11432" max="11433" width="11.1640625" style="3" bestFit="1" customWidth="1"/>
    <col min="11434" max="11434" width="13.5" style="3" bestFit="1" customWidth="1"/>
    <col min="11435" max="11435" width="11.1640625" style="3" bestFit="1" customWidth="1"/>
    <col min="11436" max="11436" width="14.83203125" style="3" bestFit="1" customWidth="1"/>
    <col min="11437" max="11438" width="11.1640625" style="3" bestFit="1" customWidth="1"/>
    <col min="11439" max="11439" width="13.5" style="3" bestFit="1" customWidth="1"/>
    <col min="11440" max="11440" width="11.1640625" style="3" bestFit="1" customWidth="1"/>
    <col min="11441" max="11441" width="13.5" style="3" bestFit="1" customWidth="1"/>
    <col min="11442" max="11442" width="11.1640625" style="3" bestFit="1" customWidth="1"/>
    <col min="11443" max="11443" width="13.5" style="3" bestFit="1" customWidth="1"/>
    <col min="11444" max="11444" width="14.83203125" style="3" bestFit="1" customWidth="1"/>
    <col min="11445" max="11446" width="11.1640625" style="3" bestFit="1" customWidth="1"/>
    <col min="11447" max="11447" width="14.83203125" style="3" bestFit="1" customWidth="1"/>
    <col min="11448" max="11448" width="11.1640625" style="3" bestFit="1" customWidth="1"/>
    <col min="11449" max="11449" width="14.83203125" style="3" bestFit="1" customWidth="1"/>
    <col min="11450" max="11456" width="11.1640625" style="3" bestFit="1" customWidth="1"/>
    <col min="11457" max="11457" width="14.83203125" style="3" bestFit="1" customWidth="1"/>
    <col min="11458" max="11459" width="11.1640625" style="3" bestFit="1" customWidth="1"/>
    <col min="11460" max="11461" width="13.5" style="3" bestFit="1" customWidth="1"/>
    <col min="11462" max="11462" width="14.33203125" style="3" bestFit="1" customWidth="1"/>
    <col min="11463" max="11469" width="11.1640625" style="3" bestFit="1" customWidth="1"/>
    <col min="11470" max="11470" width="14.33203125" style="3" bestFit="1" customWidth="1"/>
    <col min="11471" max="11472" width="11.1640625" style="3" bestFit="1" customWidth="1"/>
    <col min="11473" max="11473" width="14.33203125" style="3" bestFit="1" customWidth="1"/>
    <col min="11474" max="11474" width="9.25" style="3" bestFit="1" customWidth="1"/>
    <col min="11475" max="11475" width="14.33203125" style="3" bestFit="1" customWidth="1"/>
    <col min="11476" max="11487" width="11.1640625" style="3" bestFit="1" customWidth="1"/>
    <col min="11488" max="11488" width="16.25" style="3" bestFit="1" customWidth="1"/>
    <col min="11489" max="11489" width="14.83203125" style="3" bestFit="1" customWidth="1"/>
    <col min="11490" max="11490" width="11.1640625" style="3" bestFit="1" customWidth="1"/>
    <col min="11491" max="11491" width="14.83203125" style="3" bestFit="1" customWidth="1"/>
    <col min="11492" max="11492" width="13.5" style="3" bestFit="1" customWidth="1"/>
    <col min="11493" max="11493" width="14.83203125" style="3" bestFit="1" customWidth="1"/>
    <col min="11494" max="11494" width="11.1640625" style="3" bestFit="1" customWidth="1"/>
    <col min="11495" max="11495" width="14.83203125" style="3" bestFit="1" customWidth="1"/>
    <col min="11496" max="11496" width="16.25" style="3" bestFit="1" customWidth="1"/>
    <col min="11497" max="11497" width="11.1640625" style="3" bestFit="1" customWidth="1"/>
    <col min="11498" max="11498" width="13.5" style="3" bestFit="1" customWidth="1"/>
    <col min="11499" max="11500" width="14.83203125" style="3" bestFit="1" customWidth="1"/>
    <col min="11501" max="11501" width="13.5" style="3" bestFit="1" customWidth="1"/>
    <col min="11502" max="11508" width="11.1640625" style="3" bestFit="1" customWidth="1"/>
    <col min="11509" max="11509" width="13.5" style="3" bestFit="1" customWidth="1"/>
    <col min="11510" max="11512" width="11.1640625" style="3" bestFit="1" customWidth="1"/>
    <col min="11513" max="11514" width="13.5" style="3" bestFit="1" customWidth="1"/>
    <col min="11515" max="11520" width="11.1640625" style="3"/>
    <col min="11521" max="11522" width="11" style="3" customWidth="1"/>
    <col min="11523" max="11523" width="15.83203125" style="3" bestFit="1" customWidth="1"/>
    <col min="11524" max="11524" width="13.5" style="3" bestFit="1" customWidth="1"/>
    <col min="11525" max="11525" width="11.1640625" style="3" bestFit="1" customWidth="1"/>
    <col min="11526" max="11526" width="13.5" style="3" bestFit="1" customWidth="1"/>
    <col min="11527" max="11527" width="11.1640625" style="3" bestFit="1" customWidth="1"/>
    <col min="11528" max="11528" width="13.5" style="3" bestFit="1" customWidth="1"/>
    <col min="11529" max="11529" width="11.1640625" style="3" bestFit="1" customWidth="1"/>
    <col min="11530" max="11530" width="13.5" style="3" bestFit="1" customWidth="1"/>
    <col min="11531" max="11531" width="14.83203125" style="3" bestFit="1" customWidth="1"/>
    <col min="11532" max="11532" width="11.1640625" style="3" bestFit="1" customWidth="1"/>
    <col min="11533" max="11533" width="13.5" style="3" bestFit="1" customWidth="1"/>
    <col min="11534" max="11534" width="14.83203125" style="3" bestFit="1" customWidth="1"/>
    <col min="11535" max="11535" width="13.5" style="3" bestFit="1" customWidth="1"/>
    <col min="11536" max="11536" width="14.83203125" style="3" bestFit="1" customWidth="1"/>
    <col min="11537" max="11537" width="13.5" style="3" bestFit="1" customWidth="1"/>
    <col min="11538" max="11538" width="11.1640625" style="3" bestFit="1" customWidth="1"/>
    <col min="11539" max="11539" width="13.5" style="3" bestFit="1" customWidth="1"/>
    <col min="11540" max="11540" width="11.1640625" style="3" bestFit="1" customWidth="1"/>
    <col min="11541" max="11541" width="13.5" style="3" bestFit="1" customWidth="1"/>
    <col min="11542" max="11542" width="11.1640625" style="3" bestFit="1" customWidth="1"/>
    <col min="11543" max="11543" width="13.5" style="3" bestFit="1" customWidth="1"/>
    <col min="11544" max="11544" width="14.83203125" style="3" bestFit="1" customWidth="1"/>
    <col min="11545" max="11546" width="11.1640625" style="3" bestFit="1" customWidth="1"/>
    <col min="11547" max="11547" width="14.83203125" style="3" bestFit="1" customWidth="1"/>
    <col min="11548" max="11548" width="11.1640625" style="3" bestFit="1" customWidth="1"/>
    <col min="11549" max="11549" width="14.83203125" style="3" bestFit="1" customWidth="1"/>
    <col min="11550" max="11550" width="13.5" style="3" bestFit="1" customWidth="1"/>
    <col min="11551" max="11551" width="11.1640625" style="3" bestFit="1" customWidth="1"/>
    <col min="11552" max="11552" width="13.5" style="3" bestFit="1" customWidth="1"/>
    <col min="11553" max="11553" width="11.1640625" style="3" bestFit="1" customWidth="1"/>
    <col min="11554" max="11555" width="13.5" style="3" bestFit="1" customWidth="1"/>
    <col min="11556" max="11556" width="11.1640625" style="3" bestFit="1" customWidth="1"/>
    <col min="11557" max="11557" width="14.83203125" style="3" bestFit="1" customWidth="1"/>
    <col min="11558" max="11559" width="11.1640625" style="3" bestFit="1" customWidth="1"/>
    <col min="11560" max="11560" width="14.83203125" style="3" bestFit="1" customWidth="1"/>
    <col min="11561" max="11561" width="13.5" style="3" bestFit="1" customWidth="1"/>
    <col min="11562" max="11652" width="11.1640625" style="3" bestFit="1" customWidth="1"/>
    <col min="11653" max="11653" width="14.83203125" style="3" bestFit="1" customWidth="1"/>
    <col min="11654" max="11654" width="13.5" style="3" bestFit="1" customWidth="1"/>
    <col min="11655" max="11655" width="11.1640625" style="3" bestFit="1" customWidth="1"/>
    <col min="11656" max="11658" width="13.5" style="3" bestFit="1" customWidth="1"/>
    <col min="11659" max="11659" width="11.1640625" style="3" bestFit="1" customWidth="1"/>
    <col min="11660" max="11660" width="13.5" style="3" bestFit="1" customWidth="1"/>
    <col min="11661" max="11661" width="14.83203125" style="3" bestFit="1" customWidth="1"/>
    <col min="11662" max="11662" width="11.1640625" style="3" bestFit="1" customWidth="1"/>
    <col min="11663" max="11663" width="13.5" style="3" bestFit="1" customWidth="1"/>
    <col min="11664" max="11666" width="14.83203125" style="3" bestFit="1" customWidth="1"/>
    <col min="11667" max="11667" width="13.5" style="3" bestFit="1" customWidth="1"/>
    <col min="11668" max="11668" width="11.1640625" style="3" bestFit="1" customWidth="1"/>
    <col min="11669" max="11671" width="13.5" style="3" bestFit="1" customWidth="1"/>
    <col min="11672" max="11672" width="11.1640625" style="3" bestFit="1" customWidth="1"/>
    <col min="11673" max="11673" width="13.5" style="3" bestFit="1" customWidth="1"/>
    <col min="11674" max="11674" width="14.83203125" style="3" bestFit="1" customWidth="1"/>
    <col min="11675" max="11675" width="11.1640625" style="3" bestFit="1" customWidth="1"/>
    <col min="11676" max="11676" width="13.5" style="3" bestFit="1" customWidth="1"/>
    <col min="11677" max="11678" width="14.83203125" style="3" bestFit="1" customWidth="1"/>
    <col min="11679" max="11679" width="13.5" style="3" bestFit="1" customWidth="1"/>
    <col min="11680" max="11686" width="11.1640625" style="3" bestFit="1" customWidth="1"/>
    <col min="11687" max="11687" width="13.5" style="3" bestFit="1" customWidth="1"/>
    <col min="11688" max="11689" width="11.1640625" style="3" bestFit="1" customWidth="1"/>
    <col min="11690" max="11690" width="13.5" style="3" bestFit="1" customWidth="1"/>
    <col min="11691" max="11691" width="11.1640625" style="3" bestFit="1" customWidth="1"/>
    <col min="11692" max="11692" width="14.83203125" style="3" bestFit="1" customWidth="1"/>
    <col min="11693" max="11694" width="11.1640625" style="3" bestFit="1" customWidth="1"/>
    <col min="11695" max="11695" width="13.5" style="3" bestFit="1" customWidth="1"/>
    <col min="11696" max="11696" width="11.1640625" style="3" bestFit="1" customWidth="1"/>
    <col min="11697" max="11697" width="13.5" style="3" bestFit="1" customWidth="1"/>
    <col min="11698" max="11698" width="11.1640625" style="3" bestFit="1" customWidth="1"/>
    <col min="11699" max="11699" width="13.5" style="3" bestFit="1" customWidth="1"/>
    <col min="11700" max="11700" width="14.83203125" style="3" bestFit="1" customWidth="1"/>
    <col min="11701" max="11702" width="11.1640625" style="3" bestFit="1" customWidth="1"/>
    <col min="11703" max="11703" width="14.83203125" style="3" bestFit="1" customWidth="1"/>
    <col min="11704" max="11704" width="11.1640625" style="3" bestFit="1" customWidth="1"/>
    <col min="11705" max="11705" width="14.83203125" style="3" bestFit="1" customWidth="1"/>
    <col min="11706" max="11712" width="11.1640625" style="3" bestFit="1" customWidth="1"/>
    <col min="11713" max="11713" width="14.83203125" style="3" bestFit="1" customWidth="1"/>
    <col min="11714" max="11715" width="11.1640625" style="3" bestFit="1" customWidth="1"/>
    <col min="11716" max="11717" width="13.5" style="3" bestFit="1" customWidth="1"/>
    <col min="11718" max="11718" width="14.33203125" style="3" bestFit="1" customWidth="1"/>
    <col min="11719" max="11725" width="11.1640625" style="3" bestFit="1" customWidth="1"/>
    <col min="11726" max="11726" width="14.33203125" style="3" bestFit="1" customWidth="1"/>
    <col min="11727" max="11728" width="11.1640625" style="3" bestFit="1" customWidth="1"/>
    <col min="11729" max="11729" width="14.33203125" style="3" bestFit="1" customWidth="1"/>
    <col min="11730" max="11730" width="9.25" style="3" bestFit="1" customWidth="1"/>
    <col min="11731" max="11731" width="14.33203125" style="3" bestFit="1" customWidth="1"/>
    <col min="11732" max="11743" width="11.1640625" style="3" bestFit="1" customWidth="1"/>
    <col min="11744" max="11744" width="16.25" style="3" bestFit="1" customWidth="1"/>
    <col min="11745" max="11745" width="14.83203125" style="3" bestFit="1" customWidth="1"/>
    <col min="11746" max="11746" width="11.1640625" style="3" bestFit="1" customWidth="1"/>
    <col min="11747" max="11747" width="14.83203125" style="3" bestFit="1" customWidth="1"/>
    <col min="11748" max="11748" width="13.5" style="3" bestFit="1" customWidth="1"/>
    <col min="11749" max="11749" width="14.83203125" style="3" bestFit="1" customWidth="1"/>
    <col min="11750" max="11750" width="11.1640625" style="3" bestFit="1" customWidth="1"/>
    <col min="11751" max="11751" width="14.83203125" style="3" bestFit="1" customWidth="1"/>
    <col min="11752" max="11752" width="16.25" style="3" bestFit="1" customWidth="1"/>
    <col min="11753" max="11753" width="11.1640625" style="3" bestFit="1" customWidth="1"/>
    <col min="11754" max="11754" width="13.5" style="3" bestFit="1" customWidth="1"/>
    <col min="11755" max="11756" width="14.83203125" style="3" bestFit="1" customWidth="1"/>
    <col min="11757" max="11757" width="13.5" style="3" bestFit="1" customWidth="1"/>
    <col min="11758" max="11764" width="11.1640625" style="3" bestFit="1" customWidth="1"/>
    <col min="11765" max="11765" width="13.5" style="3" bestFit="1" customWidth="1"/>
    <col min="11766" max="11768" width="11.1640625" style="3" bestFit="1" customWidth="1"/>
    <col min="11769" max="11770" width="13.5" style="3" bestFit="1" customWidth="1"/>
    <col min="11771" max="11776" width="11.1640625" style="3"/>
    <col min="11777" max="11778" width="11" style="3" customWidth="1"/>
    <col min="11779" max="11779" width="15.83203125" style="3" bestFit="1" customWidth="1"/>
    <col min="11780" max="11780" width="13.5" style="3" bestFit="1" customWidth="1"/>
    <col min="11781" max="11781" width="11.1640625" style="3" bestFit="1" customWidth="1"/>
    <col min="11782" max="11782" width="13.5" style="3" bestFit="1" customWidth="1"/>
    <col min="11783" max="11783" width="11.1640625" style="3" bestFit="1" customWidth="1"/>
    <col min="11784" max="11784" width="13.5" style="3" bestFit="1" customWidth="1"/>
    <col min="11785" max="11785" width="11.1640625" style="3" bestFit="1" customWidth="1"/>
    <col min="11786" max="11786" width="13.5" style="3" bestFit="1" customWidth="1"/>
    <col min="11787" max="11787" width="14.83203125" style="3" bestFit="1" customWidth="1"/>
    <col min="11788" max="11788" width="11.1640625" style="3" bestFit="1" customWidth="1"/>
    <col min="11789" max="11789" width="13.5" style="3" bestFit="1" customWidth="1"/>
    <col min="11790" max="11790" width="14.83203125" style="3" bestFit="1" customWidth="1"/>
    <col min="11791" max="11791" width="13.5" style="3" bestFit="1" customWidth="1"/>
    <col min="11792" max="11792" width="14.83203125" style="3" bestFit="1" customWidth="1"/>
    <col min="11793" max="11793" width="13.5" style="3" bestFit="1" customWidth="1"/>
    <col min="11794" max="11794" width="11.1640625" style="3" bestFit="1" customWidth="1"/>
    <col min="11795" max="11795" width="13.5" style="3" bestFit="1" customWidth="1"/>
    <col min="11796" max="11796" width="11.1640625" style="3" bestFit="1" customWidth="1"/>
    <col min="11797" max="11797" width="13.5" style="3" bestFit="1" customWidth="1"/>
    <col min="11798" max="11798" width="11.1640625" style="3" bestFit="1" customWidth="1"/>
    <col min="11799" max="11799" width="13.5" style="3" bestFit="1" customWidth="1"/>
    <col min="11800" max="11800" width="14.83203125" style="3" bestFit="1" customWidth="1"/>
    <col min="11801" max="11802" width="11.1640625" style="3" bestFit="1" customWidth="1"/>
    <col min="11803" max="11803" width="14.83203125" style="3" bestFit="1" customWidth="1"/>
    <col min="11804" max="11804" width="11.1640625" style="3" bestFit="1" customWidth="1"/>
    <col min="11805" max="11805" width="14.83203125" style="3" bestFit="1" customWidth="1"/>
    <col min="11806" max="11806" width="13.5" style="3" bestFit="1" customWidth="1"/>
    <col min="11807" max="11807" width="11.1640625" style="3" bestFit="1" customWidth="1"/>
    <col min="11808" max="11808" width="13.5" style="3" bestFit="1" customWidth="1"/>
    <col min="11809" max="11809" width="11.1640625" style="3" bestFit="1" customWidth="1"/>
    <col min="11810" max="11811" width="13.5" style="3" bestFit="1" customWidth="1"/>
    <col min="11812" max="11812" width="11.1640625" style="3" bestFit="1" customWidth="1"/>
    <col min="11813" max="11813" width="14.83203125" style="3" bestFit="1" customWidth="1"/>
    <col min="11814" max="11815" width="11.1640625" style="3" bestFit="1" customWidth="1"/>
    <col min="11816" max="11816" width="14.83203125" style="3" bestFit="1" customWidth="1"/>
    <col min="11817" max="11817" width="13.5" style="3" bestFit="1" customWidth="1"/>
    <col min="11818" max="11908" width="11.1640625" style="3" bestFit="1" customWidth="1"/>
    <col min="11909" max="11909" width="14.83203125" style="3" bestFit="1" customWidth="1"/>
    <col min="11910" max="11910" width="13.5" style="3" bestFit="1" customWidth="1"/>
    <col min="11911" max="11911" width="11.1640625" style="3" bestFit="1" customWidth="1"/>
    <col min="11912" max="11914" width="13.5" style="3" bestFit="1" customWidth="1"/>
    <col min="11915" max="11915" width="11.1640625" style="3" bestFit="1" customWidth="1"/>
    <col min="11916" max="11916" width="13.5" style="3" bestFit="1" customWidth="1"/>
    <col min="11917" max="11917" width="14.83203125" style="3" bestFit="1" customWidth="1"/>
    <col min="11918" max="11918" width="11.1640625" style="3" bestFit="1" customWidth="1"/>
    <col min="11919" max="11919" width="13.5" style="3" bestFit="1" customWidth="1"/>
    <col min="11920" max="11922" width="14.83203125" style="3" bestFit="1" customWidth="1"/>
    <col min="11923" max="11923" width="13.5" style="3" bestFit="1" customWidth="1"/>
    <col min="11924" max="11924" width="11.1640625" style="3" bestFit="1" customWidth="1"/>
    <col min="11925" max="11927" width="13.5" style="3" bestFit="1" customWidth="1"/>
    <col min="11928" max="11928" width="11.1640625" style="3" bestFit="1" customWidth="1"/>
    <col min="11929" max="11929" width="13.5" style="3" bestFit="1" customWidth="1"/>
    <col min="11930" max="11930" width="14.83203125" style="3" bestFit="1" customWidth="1"/>
    <col min="11931" max="11931" width="11.1640625" style="3" bestFit="1" customWidth="1"/>
    <col min="11932" max="11932" width="13.5" style="3" bestFit="1" customWidth="1"/>
    <col min="11933" max="11934" width="14.83203125" style="3" bestFit="1" customWidth="1"/>
    <col min="11935" max="11935" width="13.5" style="3" bestFit="1" customWidth="1"/>
    <col min="11936" max="11942" width="11.1640625" style="3" bestFit="1" customWidth="1"/>
    <col min="11943" max="11943" width="13.5" style="3" bestFit="1" customWidth="1"/>
    <col min="11944" max="11945" width="11.1640625" style="3" bestFit="1" customWidth="1"/>
    <col min="11946" max="11946" width="13.5" style="3" bestFit="1" customWidth="1"/>
    <col min="11947" max="11947" width="11.1640625" style="3" bestFit="1" customWidth="1"/>
    <col min="11948" max="11948" width="14.83203125" style="3" bestFit="1" customWidth="1"/>
    <col min="11949" max="11950" width="11.1640625" style="3" bestFit="1" customWidth="1"/>
    <col min="11951" max="11951" width="13.5" style="3" bestFit="1" customWidth="1"/>
    <col min="11952" max="11952" width="11.1640625" style="3" bestFit="1" customWidth="1"/>
    <col min="11953" max="11953" width="13.5" style="3" bestFit="1" customWidth="1"/>
    <col min="11954" max="11954" width="11.1640625" style="3" bestFit="1" customWidth="1"/>
    <col min="11955" max="11955" width="13.5" style="3" bestFit="1" customWidth="1"/>
    <col min="11956" max="11956" width="14.83203125" style="3" bestFit="1" customWidth="1"/>
    <col min="11957" max="11958" width="11.1640625" style="3" bestFit="1" customWidth="1"/>
    <col min="11959" max="11959" width="14.83203125" style="3" bestFit="1" customWidth="1"/>
    <col min="11960" max="11960" width="11.1640625" style="3" bestFit="1" customWidth="1"/>
    <col min="11961" max="11961" width="14.83203125" style="3" bestFit="1" customWidth="1"/>
    <col min="11962" max="11968" width="11.1640625" style="3" bestFit="1" customWidth="1"/>
    <col min="11969" max="11969" width="14.83203125" style="3" bestFit="1" customWidth="1"/>
    <col min="11970" max="11971" width="11.1640625" style="3" bestFit="1" customWidth="1"/>
    <col min="11972" max="11973" width="13.5" style="3" bestFit="1" customWidth="1"/>
    <col min="11974" max="11974" width="14.33203125" style="3" bestFit="1" customWidth="1"/>
    <col min="11975" max="11981" width="11.1640625" style="3" bestFit="1" customWidth="1"/>
    <col min="11982" max="11982" width="14.33203125" style="3" bestFit="1" customWidth="1"/>
    <col min="11983" max="11984" width="11.1640625" style="3" bestFit="1" customWidth="1"/>
    <col min="11985" max="11985" width="14.33203125" style="3" bestFit="1" customWidth="1"/>
    <col min="11986" max="11986" width="9.25" style="3" bestFit="1" customWidth="1"/>
    <col min="11987" max="11987" width="14.33203125" style="3" bestFit="1" customWidth="1"/>
    <col min="11988" max="11999" width="11.1640625" style="3" bestFit="1" customWidth="1"/>
    <col min="12000" max="12000" width="16.25" style="3" bestFit="1" customWidth="1"/>
    <col min="12001" max="12001" width="14.83203125" style="3" bestFit="1" customWidth="1"/>
    <col min="12002" max="12002" width="11.1640625" style="3" bestFit="1" customWidth="1"/>
    <col min="12003" max="12003" width="14.83203125" style="3" bestFit="1" customWidth="1"/>
    <col min="12004" max="12004" width="13.5" style="3" bestFit="1" customWidth="1"/>
    <col min="12005" max="12005" width="14.83203125" style="3" bestFit="1" customWidth="1"/>
    <col min="12006" max="12006" width="11.1640625" style="3" bestFit="1" customWidth="1"/>
    <col min="12007" max="12007" width="14.83203125" style="3" bestFit="1" customWidth="1"/>
    <col min="12008" max="12008" width="16.25" style="3" bestFit="1" customWidth="1"/>
    <col min="12009" max="12009" width="11.1640625" style="3" bestFit="1" customWidth="1"/>
    <col min="12010" max="12010" width="13.5" style="3" bestFit="1" customWidth="1"/>
    <col min="12011" max="12012" width="14.83203125" style="3" bestFit="1" customWidth="1"/>
    <col min="12013" max="12013" width="13.5" style="3" bestFit="1" customWidth="1"/>
    <col min="12014" max="12020" width="11.1640625" style="3" bestFit="1" customWidth="1"/>
    <col min="12021" max="12021" width="13.5" style="3" bestFit="1" customWidth="1"/>
    <col min="12022" max="12024" width="11.1640625" style="3" bestFit="1" customWidth="1"/>
    <col min="12025" max="12026" width="13.5" style="3" bestFit="1" customWidth="1"/>
    <col min="12027" max="12032" width="11.1640625" style="3"/>
    <col min="12033" max="12034" width="11" style="3" customWidth="1"/>
    <col min="12035" max="12035" width="15.83203125" style="3" bestFit="1" customWidth="1"/>
    <col min="12036" max="12036" width="13.5" style="3" bestFit="1" customWidth="1"/>
    <col min="12037" max="12037" width="11.1640625" style="3" bestFit="1" customWidth="1"/>
    <col min="12038" max="12038" width="13.5" style="3" bestFit="1" customWidth="1"/>
    <col min="12039" max="12039" width="11.1640625" style="3" bestFit="1" customWidth="1"/>
    <col min="12040" max="12040" width="13.5" style="3" bestFit="1" customWidth="1"/>
    <col min="12041" max="12041" width="11.1640625" style="3" bestFit="1" customWidth="1"/>
    <col min="12042" max="12042" width="13.5" style="3" bestFit="1" customWidth="1"/>
    <col min="12043" max="12043" width="14.83203125" style="3" bestFit="1" customWidth="1"/>
    <col min="12044" max="12044" width="11.1640625" style="3" bestFit="1" customWidth="1"/>
    <col min="12045" max="12045" width="13.5" style="3" bestFit="1" customWidth="1"/>
    <col min="12046" max="12046" width="14.83203125" style="3" bestFit="1" customWidth="1"/>
    <col min="12047" max="12047" width="13.5" style="3" bestFit="1" customWidth="1"/>
    <col min="12048" max="12048" width="14.83203125" style="3" bestFit="1" customWidth="1"/>
    <col min="12049" max="12049" width="13.5" style="3" bestFit="1" customWidth="1"/>
    <col min="12050" max="12050" width="11.1640625" style="3" bestFit="1" customWidth="1"/>
    <col min="12051" max="12051" width="13.5" style="3" bestFit="1" customWidth="1"/>
    <col min="12052" max="12052" width="11.1640625" style="3" bestFit="1" customWidth="1"/>
    <col min="12053" max="12053" width="13.5" style="3" bestFit="1" customWidth="1"/>
    <col min="12054" max="12054" width="11.1640625" style="3" bestFit="1" customWidth="1"/>
    <col min="12055" max="12055" width="13.5" style="3" bestFit="1" customWidth="1"/>
    <col min="12056" max="12056" width="14.83203125" style="3" bestFit="1" customWidth="1"/>
    <col min="12057" max="12058" width="11.1640625" style="3" bestFit="1" customWidth="1"/>
    <col min="12059" max="12059" width="14.83203125" style="3" bestFit="1" customWidth="1"/>
    <col min="12060" max="12060" width="11.1640625" style="3" bestFit="1" customWidth="1"/>
    <col min="12061" max="12061" width="14.83203125" style="3" bestFit="1" customWidth="1"/>
    <col min="12062" max="12062" width="13.5" style="3" bestFit="1" customWidth="1"/>
    <col min="12063" max="12063" width="11.1640625" style="3" bestFit="1" customWidth="1"/>
    <col min="12064" max="12064" width="13.5" style="3" bestFit="1" customWidth="1"/>
    <col min="12065" max="12065" width="11.1640625" style="3" bestFit="1" customWidth="1"/>
    <col min="12066" max="12067" width="13.5" style="3" bestFit="1" customWidth="1"/>
    <col min="12068" max="12068" width="11.1640625" style="3" bestFit="1" customWidth="1"/>
    <col min="12069" max="12069" width="14.83203125" style="3" bestFit="1" customWidth="1"/>
    <col min="12070" max="12071" width="11.1640625" style="3" bestFit="1" customWidth="1"/>
    <col min="12072" max="12072" width="14.83203125" style="3" bestFit="1" customWidth="1"/>
    <col min="12073" max="12073" width="13.5" style="3" bestFit="1" customWidth="1"/>
    <col min="12074" max="12164" width="11.1640625" style="3" bestFit="1" customWidth="1"/>
    <col min="12165" max="12165" width="14.83203125" style="3" bestFit="1" customWidth="1"/>
    <col min="12166" max="12166" width="13.5" style="3" bestFit="1" customWidth="1"/>
    <col min="12167" max="12167" width="11.1640625" style="3" bestFit="1" customWidth="1"/>
    <col min="12168" max="12170" width="13.5" style="3" bestFit="1" customWidth="1"/>
    <col min="12171" max="12171" width="11.1640625" style="3" bestFit="1" customWidth="1"/>
    <col min="12172" max="12172" width="13.5" style="3" bestFit="1" customWidth="1"/>
    <col min="12173" max="12173" width="14.83203125" style="3" bestFit="1" customWidth="1"/>
    <col min="12174" max="12174" width="11.1640625" style="3" bestFit="1" customWidth="1"/>
    <col min="12175" max="12175" width="13.5" style="3" bestFit="1" customWidth="1"/>
    <col min="12176" max="12178" width="14.83203125" style="3" bestFit="1" customWidth="1"/>
    <col min="12179" max="12179" width="13.5" style="3" bestFit="1" customWidth="1"/>
    <col min="12180" max="12180" width="11.1640625" style="3" bestFit="1" customWidth="1"/>
    <col min="12181" max="12183" width="13.5" style="3" bestFit="1" customWidth="1"/>
    <col min="12184" max="12184" width="11.1640625" style="3" bestFit="1" customWidth="1"/>
    <col min="12185" max="12185" width="13.5" style="3" bestFit="1" customWidth="1"/>
    <col min="12186" max="12186" width="14.83203125" style="3" bestFit="1" customWidth="1"/>
    <col min="12187" max="12187" width="11.1640625" style="3" bestFit="1" customWidth="1"/>
    <col min="12188" max="12188" width="13.5" style="3" bestFit="1" customWidth="1"/>
    <col min="12189" max="12190" width="14.83203125" style="3" bestFit="1" customWidth="1"/>
    <col min="12191" max="12191" width="13.5" style="3" bestFit="1" customWidth="1"/>
    <col min="12192" max="12198" width="11.1640625" style="3" bestFit="1" customWidth="1"/>
    <col min="12199" max="12199" width="13.5" style="3" bestFit="1" customWidth="1"/>
    <col min="12200" max="12201" width="11.1640625" style="3" bestFit="1" customWidth="1"/>
    <col min="12202" max="12202" width="13.5" style="3" bestFit="1" customWidth="1"/>
    <col min="12203" max="12203" width="11.1640625" style="3" bestFit="1" customWidth="1"/>
    <col min="12204" max="12204" width="14.83203125" style="3" bestFit="1" customWidth="1"/>
    <col min="12205" max="12206" width="11.1640625" style="3" bestFit="1" customWidth="1"/>
    <col min="12207" max="12207" width="13.5" style="3" bestFit="1" customWidth="1"/>
    <col min="12208" max="12208" width="11.1640625" style="3" bestFit="1" customWidth="1"/>
    <col min="12209" max="12209" width="13.5" style="3" bestFit="1" customWidth="1"/>
    <col min="12210" max="12210" width="11.1640625" style="3" bestFit="1" customWidth="1"/>
    <col min="12211" max="12211" width="13.5" style="3" bestFit="1" customWidth="1"/>
    <col min="12212" max="12212" width="14.83203125" style="3" bestFit="1" customWidth="1"/>
    <col min="12213" max="12214" width="11.1640625" style="3" bestFit="1" customWidth="1"/>
    <col min="12215" max="12215" width="14.83203125" style="3" bestFit="1" customWidth="1"/>
    <col min="12216" max="12216" width="11.1640625" style="3" bestFit="1" customWidth="1"/>
    <col min="12217" max="12217" width="14.83203125" style="3" bestFit="1" customWidth="1"/>
    <col min="12218" max="12224" width="11.1640625" style="3" bestFit="1" customWidth="1"/>
    <col min="12225" max="12225" width="14.83203125" style="3" bestFit="1" customWidth="1"/>
    <col min="12226" max="12227" width="11.1640625" style="3" bestFit="1" customWidth="1"/>
    <col min="12228" max="12229" width="13.5" style="3" bestFit="1" customWidth="1"/>
    <col min="12230" max="12230" width="14.33203125" style="3" bestFit="1" customWidth="1"/>
    <col min="12231" max="12237" width="11.1640625" style="3" bestFit="1" customWidth="1"/>
    <col min="12238" max="12238" width="14.33203125" style="3" bestFit="1" customWidth="1"/>
    <col min="12239" max="12240" width="11.1640625" style="3" bestFit="1" customWidth="1"/>
    <col min="12241" max="12241" width="14.33203125" style="3" bestFit="1" customWidth="1"/>
    <col min="12242" max="12242" width="9.25" style="3" bestFit="1" customWidth="1"/>
    <col min="12243" max="12243" width="14.33203125" style="3" bestFit="1" customWidth="1"/>
    <col min="12244" max="12255" width="11.1640625" style="3" bestFit="1" customWidth="1"/>
    <col min="12256" max="12256" width="16.25" style="3" bestFit="1" customWidth="1"/>
    <col min="12257" max="12257" width="14.83203125" style="3" bestFit="1" customWidth="1"/>
    <col min="12258" max="12258" width="11.1640625" style="3" bestFit="1" customWidth="1"/>
    <col min="12259" max="12259" width="14.83203125" style="3" bestFit="1" customWidth="1"/>
    <col min="12260" max="12260" width="13.5" style="3" bestFit="1" customWidth="1"/>
    <col min="12261" max="12261" width="14.83203125" style="3" bestFit="1" customWidth="1"/>
    <col min="12262" max="12262" width="11.1640625" style="3" bestFit="1" customWidth="1"/>
    <col min="12263" max="12263" width="14.83203125" style="3" bestFit="1" customWidth="1"/>
    <col min="12264" max="12264" width="16.25" style="3" bestFit="1" customWidth="1"/>
    <col min="12265" max="12265" width="11.1640625" style="3" bestFit="1" customWidth="1"/>
    <col min="12266" max="12266" width="13.5" style="3" bestFit="1" customWidth="1"/>
    <col min="12267" max="12268" width="14.83203125" style="3" bestFit="1" customWidth="1"/>
    <col min="12269" max="12269" width="13.5" style="3" bestFit="1" customWidth="1"/>
    <col min="12270" max="12276" width="11.1640625" style="3" bestFit="1" customWidth="1"/>
    <col min="12277" max="12277" width="13.5" style="3" bestFit="1" customWidth="1"/>
    <col min="12278" max="12280" width="11.1640625" style="3" bestFit="1" customWidth="1"/>
    <col min="12281" max="12282" width="13.5" style="3" bestFit="1" customWidth="1"/>
    <col min="12283" max="12288" width="11.1640625" style="3"/>
    <col min="12289" max="12290" width="11" style="3" customWidth="1"/>
    <col min="12291" max="12291" width="15.83203125" style="3" bestFit="1" customWidth="1"/>
    <col min="12292" max="12292" width="13.5" style="3" bestFit="1" customWidth="1"/>
    <col min="12293" max="12293" width="11.1640625" style="3" bestFit="1" customWidth="1"/>
    <col min="12294" max="12294" width="13.5" style="3" bestFit="1" customWidth="1"/>
    <col min="12295" max="12295" width="11.1640625" style="3" bestFit="1" customWidth="1"/>
    <col min="12296" max="12296" width="13.5" style="3" bestFit="1" customWidth="1"/>
    <col min="12297" max="12297" width="11.1640625" style="3" bestFit="1" customWidth="1"/>
    <col min="12298" max="12298" width="13.5" style="3" bestFit="1" customWidth="1"/>
    <col min="12299" max="12299" width="14.83203125" style="3" bestFit="1" customWidth="1"/>
    <col min="12300" max="12300" width="11.1640625" style="3" bestFit="1" customWidth="1"/>
    <col min="12301" max="12301" width="13.5" style="3" bestFit="1" customWidth="1"/>
    <col min="12302" max="12302" width="14.83203125" style="3" bestFit="1" customWidth="1"/>
    <col min="12303" max="12303" width="13.5" style="3" bestFit="1" customWidth="1"/>
    <col min="12304" max="12304" width="14.83203125" style="3" bestFit="1" customWidth="1"/>
    <col min="12305" max="12305" width="13.5" style="3" bestFit="1" customWidth="1"/>
    <col min="12306" max="12306" width="11.1640625" style="3" bestFit="1" customWidth="1"/>
    <col min="12307" max="12307" width="13.5" style="3" bestFit="1" customWidth="1"/>
    <col min="12308" max="12308" width="11.1640625" style="3" bestFit="1" customWidth="1"/>
    <col min="12309" max="12309" width="13.5" style="3" bestFit="1" customWidth="1"/>
    <col min="12310" max="12310" width="11.1640625" style="3" bestFit="1" customWidth="1"/>
    <col min="12311" max="12311" width="13.5" style="3" bestFit="1" customWidth="1"/>
    <col min="12312" max="12312" width="14.83203125" style="3" bestFit="1" customWidth="1"/>
    <col min="12313" max="12314" width="11.1640625" style="3" bestFit="1" customWidth="1"/>
    <col min="12315" max="12315" width="14.83203125" style="3" bestFit="1" customWidth="1"/>
    <col min="12316" max="12316" width="11.1640625" style="3" bestFit="1" customWidth="1"/>
    <col min="12317" max="12317" width="14.83203125" style="3" bestFit="1" customWidth="1"/>
    <col min="12318" max="12318" width="13.5" style="3" bestFit="1" customWidth="1"/>
    <col min="12319" max="12319" width="11.1640625" style="3" bestFit="1" customWidth="1"/>
    <col min="12320" max="12320" width="13.5" style="3" bestFit="1" customWidth="1"/>
    <col min="12321" max="12321" width="11.1640625" style="3" bestFit="1" customWidth="1"/>
    <col min="12322" max="12323" width="13.5" style="3" bestFit="1" customWidth="1"/>
    <col min="12324" max="12324" width="11.1640625" style="3" bestFit="1" customWidth="1"/>
    <col min="12325" max="12325" width="14.83203125" style="3" bestFit="1" customWidth="1"/>
    <col min="12326" max="12327" width="11.1640625" style="3" bestFit="1" customWidth="1"/>
    <col min="12328" max="12328" width="14.83203125" style="3" bestFit="1" customWidth="1"/>
    <col min="12329" max="12329" width="13.5" style="3" bestFit="1" customWidth="1"/>
    <col min="12330" max="12420" width="11.1640625" style="3" bestFit="1" customWidth="1"/>
    <col min="12421" max="12421" width="14.83203125" style="3" bestFit="1" customWidth="1"/>
    <col min="12422" max="12422" width="13.5" style="3" bestFit="1" customWidth="1"/>
    <col min="12423" max="12423" width="11.1640625" style="3" bestFit="1" customWidth="1"/>
    <col min="12424" max="12426" width="13.5" style="3" bestFit="1" customWidth="1"/>
    <col min="12427" max="12427" width="11.1640625" style="3" bestFit="1" customWidth="1"/>
    <col min="12428" max="12428" width="13.5" style="3" bestFit="1" customWidth="1"/>
    <col min="12429" max="12429" width="14.83203125" style="3" bestFit="1" customWidth="1"/>
    <col min="12430" max="12430" width="11.1640625" style="3" bestFit="1" customWidth="1"/>
    <col min="12431" max="12431" width="13.5" style="3" bestFit="1" customWidth="1"/>
    <col min="12432" max="12434" width="14.83203125" style="3" bestFit="1" customWidth="1"/>
    <col min="12435" max="12435" width="13.5" style="3" bestFit="1" customWidth="1"/>
    <col min="12436" max="12436" width="11.1640625" style="3" bestFit="1" customWidth="1"/>
    <col min="12437" max="12439" width="13.5" style="3" bestFit="1" customWidth="1"/>
    <col min="12440" max="12440" width="11.1640625" style="3" bestFit="1" customWidth="1"/>
    <col min="12441" max="12441" width="13.5" style="3" bestFit="1" customWidth="1"/>
    <col min="12442" max="12442" width="14.83203125" style="3" bestFit="1" customWidth="1"/>
    <col min="12443" max="12443" width="11.1640625" style="3" bestFit="1" customWidth="1"/>
    <col min="12444" max="12444" width="13.5" style="3" bestFit="1" customWidth="1"/>
    <col min="12445" max="12446" width="14.83203125" style="3" bestFit="1" customWidth="1"/>
    <col min="12447" max="12447" width="13.5" style="3" bestFit="1" customWidth="1"/>
    <col min="12448" max="12454" width="11.1640625" style="3" bestFit="1" customWidth="1"/>
    <col min="12455" max="12455" width="13.5" style="3" bestFit="1" customWidth="1"/>
    <col min="12456" max="12457" width="11.1640625" style="3" bestFit="1" customWidth="1"/>
    <col min="12458" max="12458" width="13.5" style="3" bestFit="1" customWidth="1"/>
    <col min="12459" max="12459" width="11.1640625" style="3" bestFit="1" customWidth="1"/>
    <col min="12460" max="12460" width="14.83203125" style="3" bestFit="1" customWidth="1"/>
    <col min="12461" max="12462" width="11.1640625" style="3" bestFit="1" customWidth="1"/>
    <col min="12463" max="12463" width="13.5" style="3" bestFit="1" customWidth="1"/>
    <col min="12464" max="12464" width="11.1640625" style="3" bestFit="1" customWidth="1"/>
    <col min="12465" max="12465" width="13.5" style="3" bestFit="1" customWidth="1"/>
    <col min="12466" max="12466" width="11.1640625" style="3" bestFit="1" customWidth="1"/>
    <col min="12467" max="12467" width="13.5" style="3" bestFit="1" customWidth="1"/>
    <col min="12468" max="12468" width="14.83203125" style="3" bestFit="1" customWidth="1"/>
    <col min="12469" max="12470" width="11.1640625" style="3" bestFit="1" customWidth="1"/>
    <col min="12471" max="12471" width="14.83203125" style="3" bestFit="1" customWidth="1"/>
    <col min="12472" max="12472" width="11.1640625" style="3" bestFit="1" customWidth="1"/>
    <col min="12473" max="12473" width="14.83203125" style="3" bestFit="1" customWidth="1"/>
    <col min="12474" max="12480" width="11.1640625" style="3" bestFit="1" customWidth="1"/>
    <col min="12481" max="12481" width="14.83203125" style="3" bestFit="1" customWidth="1"/>
    <col min="12482" max="12483" width="11.1640625" style="3" bestFit="1" customWidth="1"/>
    <col min="12484" max="12485" width="13.5" style="3" bestFit="1" customWidth="1"/>
    <col min="12486" max="12486" width="14.33203125" style="3" bestFit="1" customWidth="1"/>
    <col min="12487" max="12493" width="11.1640625" style="3" bestFit="1" customWidth="1"/>
    <col min="12494" max="12494" width="14.33203125" style="3" bestFit="1" customWidth="1"/>
    <col min="12495" max="12496" width="11.1640625" style="3" bestFit="1" customWidth="1"/>
    <col min="12497" max="12497" width="14.33203125" style="3" bestFit="1" customWidth="1"/>
    <col min="12498" max="12498" width="9.25" style="3" bestFit="1" customWidth="1"/>
    <col min="12499" max="12499" width="14.33203125" style="3" bestFit="1" customWidth="1"/>
    <col min="12500" max="12511" width="11.1640625" style="3" bestFit="1" customWidth="1"/>
    <col min="12512" max="12512" width="16.25" style="3" bestFit="1" customWidth="1"/>
    <col min="12513" max="12513" width="14.83203125" style="3" bestFit="1" customWidth="1"/>
    <col min="12514" max="12514" width="11.1640625" style="3" bestFit="1" customWidth="1"/>
    <col min="12515" max="12515" width="14.83203125" style="3" bestFit="1" customWidth="1"/>
    <col min="12516" max="12516" width="13.5" style="3" bestFit="1" customWidth="1"/>
    <col min="12517" max="12517" width="14.83203125" style="3" bestFit="1" customWidth="1"/>
    <col min="12518" max="12518" width="11.1640625" style="3" bestFit="1" customWidth="1"/>
    <col min="12519" max="12519" width="14.83203125" style="3" bestFit="1" customWidth="1"/>
    <col min="12520" max="12520" width="16.25" style="3" bestFit="1" customWidth="1"/>
    <col min="12521" max="12521" width="11.1640625" style="3" bestFit="1" customWidth="1"/>
    <col min="12522" max="12522" width="13.5" style="3" bestFit="1" customWidth="1"/>
    <col min="12523" max="12524" width="14.83203125" style="3" bestFit="1" customWidth="1"/>
    <col min="12525" max="12525" width="13.5" style="3" bestFit="1" customWidth="1"/>
    <col min="12526" max="12532" width="11.1640625" style="3" bestFit="1" customWidth="1"/>
    <col min="12533" max="12533" width="13.5" style="3" bestFit="1" customWidth="1"/>
    <col min="12534" max="12536" width="11.1640625" style="3" bestFit="1" customWidth="1"/>
    <col min="12537" max="12538" width="13.5" style="3" bestFit="1" customWidth="1"/>
    <col min="12539" max="12544" width="11.1640625" style="3"/>
    <col min="12545" max="12546" width="11" style="3" customWidth="1"/>
    <col min="12547" max="12547" width="15.83203125" style="3" bestFit="1" customWidth="1"/>
    <col min="12548" max="12548" width="13.5" style="3" bestFit="1" customWidth="1"/>
    <col min="12549" max="12549" width="11.1640625" style="3" bestFit="1" customWidth="1"/>
    <col min="12550" max="12550" width="13.5" style="3" bestFit="1" customWidth="1"/>
    <col min="12551" max="12551" width="11.1640625" style="3" bestFit="1" customWidth="1"/>
    <col min="12552" max="12552" width="13.5" style="3" bestFit="1" customWidth="1"/>
    <col min="12553" max="12553" width="11.1640625" style="3" bestFit="1" customWidth="1"/>
    <col min="12554" max="12554" width="13.5" style="3" bestFit="1" customWidth="1"/>
    <col min="12555" max="12555" width="14.83203125" style="3" bestFit="1" customWidth="1"/>
    <col min="12556" max="12556" width="11.1640625" style="3" bestFit="1" customWidth="1"/>
    <col min="12557" max="12557" width="13.5" style="3" bestFit="1" customWidth="1"/>
    <col min="12558" max="12558" width="14.83203125" style="3" bestFit="1" customWidth="1"/>
    <col min="12559" max="12559" width="13.5" style="3" bestFit="1" customWidth="1"/>
    <col min="12560" max="12560" width="14.83203125" style="3" bestFit="1" customWidth="1"/>
    <col min="12561" max="12561" width="13.5" style="3" bestFit="1" customWidth="1"/>
    <col min="12562" max="12562" width="11.1640625" style="3" bestFit="1" customWidth="1"/>
    <col min="12563" max="12563" width="13.5" style="3" bestFit="1" customWidth="1"/>
    <col min="12564" max="12564" width="11.1640625" style="3" bestFit="1" customWidth="1"/>
    <col min="12565" max="12565" width="13.5" style="3" bestFit="1" customWidth="1"/>
    <col min="12566" max="12566" width="11.1640625" style="3" bestFit="1" customWidth="1"/>
    <col min="12567" max="12567" width="13.5" style="3" bestFit="1" customWidth="1"/>
    <col min="12568" max="12568" width="14.83203125" style="3" bestFit="1" customWidth="1"/>
    <col min="12569" max="12570" width="11.1640625" style="3" bestFit="1" customWidth="1"/>
    <col min="12571" max="12571" width="14.83203125" style="3" bestFit="1" customWidth="1"/>
    <col min="12572" max="12572" width="11.1640625" style="3" bestFit="1" customWidth="1"/>
    <col min="12573" max="12573" width="14.83203125" style="3" bestFit="1" customWidth="1"/>
    <col min="12574" max="12574" width="13.5" style="3" bestFit="1" customWidth="1"/>
    <col min="12575" max="12575" width="11.1640625" style="3" bestFit="1" customWidth="1"/>
    <col min="12576" max="12576" width="13.5" style="3" bestFit="1" customWidth="1"/>
    <col min="12577" max="12577" width="11.1640625" style="3" bestFit="1" customWidth="1"/>
    <col min="12578" max="12579" width="13.5" style="3" bestFit="1" customWidth="1"/>
    <col min="12580" max="12580" width="11.1640625" style="3" bestFit="1" customWidth="1"/>
    <col min="12581" max="12581" width="14.83203125" style="3" bestFit="1" customWidth="1"/>
    <col min="12582" max="12583" width="11.1640625" style="3" bestFit="1" customWidth="1"/>
    <col min="12584" max="12584" width="14.83203125" style="3" bestFit="1" customWidth="1"/>
    <col min="12585" max="12585" width="13.5" style="3" bestFit="1" customWidth="1"/>
    <col min="12586" max="12676" width="11.1640625" style="3" bestFit="1" customWidth="1"/>
    <col min="12677" max="12677" width="14.83203125" style="3" bestFit="1" customWidth="1"/>
    <col min="12678" max="12678" width="13.5" style="3" bestFit="1" customWidth="1"/>
    <col min="12679" max="12679" width="11.1640625" style="3" bestFit="1" customWidth="1"/>
    <col min="12680" max="12682" width="13.5" style="3" bestFit="1" customWidth="1"/>
    <col min="12683" max="12683" width="11.1640625" style="3" bestFit="1" customWidth="1"/>
    <col min="12684" max="12684" width="13.5" style="3" bestFit="1" customWidth="1"/>
    <col min="12685" max="12685" width="14.83203125" style="3" bestFit="1" customWidth="1"/>
    <col min="12686" max="12686" width="11.1640625" style="3" bestFit="1" customWidth="1"/>
    <col min="12687" max="12687" width="13.5" style="3" bestFit="1" customWidth="1"/>
    <col min="12688" max="12690" width="14.83203125" style="3" bestFit="1" customWidth="1"/>
    <col min="12691" max="12691" width="13.5" style="3" bestFit="1" customWidth="1"/>
    <col min="12692" max="12692" width="11.1640625" style="3" bestFit="1" customWidth="1"/>
    <col min="12693" max="12695" width="13.5" style="3" bestFit="1" customWidth="1"/>
    <col min="12696" max="12696" width="11.1640625" style="3" bestFit="1" customWidth="1"/>
    <col min="12697" max="12697" width="13.5" style="3" bestFit="1" customWidth="1"/>
    <col min="12698" max="12698" width="14.83203125" style="3" bestFit="1" customWidth="1"/>
    <col min="12699" max="12699" width="11.1640625" style="3" bestFit="1" customWidth="1"/>
    <col min="12700" max="12700" width="13.5" style="3" bestFit="1" customWidth="1"/>
    <col min="12701" max="12702" width="14.83203125" style="3" bestFit="1" customWidth="1"/>
    <col min="12703" max="12703" width="13.5" style="3" bestFit="1" customWidth="1"/>
    <col min="12704" max="12710" width="11.1640625" style="3" bestFit="1" customWidth="1"/>
    <col min="12711" max="12711" width="13.5" style="3" bestFit="1" customWidth="1"/>
    <col min="12712" max="12713" width="11.1640625" style="3" bestFit="1" customWidth="1"/>
    <col min="12714" max="12714" width="13.5" style="3" bestFit="1" customWidth="1"/>
    <col min="12715" max="12715" width="11.1640625" style="3" bestFit="1" customWidth="1"/>
    <col min="12716" max="12716" width="14.83203125" style="3" bestFit="1" customWidth="1"/>
    <col min="12717" max="12718" width="11.1640625" style="3" bestFit="1" customWidth="1"/>
    <col min="12719" max="12719" width="13.5" style="3" bestFit="1" customWidth="1"/>
    <col min="12720" max="12720" width="11.1640625" style="3" bestFit="1" customWidth="1"/>
    <col min="12721" max="12721" width="13.5" style="3" bestFit="1" customWidth="1"/>
    <col min="12722" max="12722" width="11.1640625" style="3" bestFit="1" customWidth="1"/>
    <col min="12723" max="12723" width="13.5" style="3" bestFit="1" customWidth="1"/>
    <col min="12724" max="12724" width="14.83203125" style="3" bestFit="1" customWidth="1"/>
    <col min="12725" max="12726" width="11.1640625" style="3" bestFit="1" customWidth="1"/>
    <col min="12727" max="12727" width="14.83203125" style="3" bestFit="1" customWidth="1"/>
    <col min="12728" max="12728" width="11.1640625" style="3" bestFit="1" customWidth="1"/>
    <col min="12729" max="12729" width="14.83203125" style="3" bestFit="1" customWidth="1"/>
    <col min="12730" max="12736" width="11.1640625" style="3" bestFit="1" customWidth="1"/>
    <col min="12737" max="12737" width="14.83203125" style="3" bestFit="1" customWidth="1"/>
    <col min="12738" max="12739" width="11.1640625" style="3" bestFit="1" customWidth="1"/>
    <col min="12740" max="12741" width="13.5" style="3" bestFit="1" customWidth="1"/>
    <col min="12742" max="12742" width="14.33203125" style="3" bestFit="1" customWidth="1"/>
    <col min="12743" max="12749" width="11.1640625" style="3" bestFit="1" customWidth="1"/>
    <col min="12750" max="12750" width="14.33203125" style="3" bestFit="1" customWidth="1"/>
    <col min="12751" max="12752" width="11.1640625" style="3" bestFit="1" customWidth="1"/>
    <col min="12753" max="12753" width="14.33203125" style="3" bestFit="1" customWidth="1"/>
    <col min="12754" max="12754" width="9.25" style="3" bestFit="1" customWidth="1"/>
    <col min="12755" max="12755" width="14.33203125" style="3" bestFit="1" customWidth="1"/>
    <col min="12756" max="12767" width="11.1640625" style="3" bestFit="1" customWidth="1"/>
    <col min="12768" max="12768" width="16.25" style="3" bestFit="1" customWidth="1"/>
    <col min="12769" max="12769" width="14.83203125" style="3" bestFit="1" customWidth="1"/>
    <col min="12770" max="12770" width="11.1640625" style="3" bestFit="1" customWidth="1"/>
    <col min="12771" max="12771" width="14.83203125" style="3" bestFit="1" customWidth="1"/>
    <col min="12772" max="12772" width="13.5" style="3" bestFit="1" customWidth="1"/>
    <col min="12773" max="12773" width="14.83203125" style="3" bestFit="1" customWidth="1"/>
    <col min="12774" max="12774" width="11.1640625" style="3" bestFit="1" customWidth="1"/>
    <col min="12775" max="12775" width="14.83203125" style="3" bestFit="1" customWidth="1"/>
    <col min="12776" max="12776" width="16.25" style="3" bestFit="1" customWidth="1"/>
    <col min="12777" max="12777" width="11.1640625" style="3" bestFit="1" customWidth="1"/>
    <col min="12778" max="12778" width="13.5" style="3" bestFit="1" customWidth="1"/>
    <col min="12779" max="12780" width="14.83203125" style="3" bestFit="1" customWidth="1"/>
    <col min="12781" max="12781" width="13.5" style="3" bestFit="1" customWidth="1"/>
    <col min="12782" max="12788" width="11.1640625" style="3" bestFit="1" customWidth="1"/>
    <col min="12789" max="12789" width="13.5" style="3" bestFit="1" customWidth="1"/>
    <col min="12790" max="12792" width="11.1640625" style="3" bestFit="1" customWidth="1"/>
    <col min="12793" max="12794" width="13.5" style="3" bestFit="1" customWidth="1"/>
    <col min="12795" max="12800" width="11.1640625" style="3"/>
    <col min="12801" max="12802" width="11" style="3" customWidth="1"/>
    <col min="12803" max="12803" width="15.83203125" style="3" bestFit="1" customWidth="1"/>
    <col min="12804" max="12804" width="13.5" style="3" bestFit="1" customWidth="1"/>
    <col min="12805" max="12805" width="11.1640625" style="3" bestFit="1" customWidth="1"/>
    <col min="12806" max="12806" width="13.5" style="3" bestFit="1" customWidth="1"/>
    <col min="12807" max="12807" width="11.1640625" style="3" bestFit="1" customWidth="1"/>
    <col min="12808" max="12808" width="13.5" style="3" bestFit="1" customWidth="1"/>
    <col min="12809" max="12809" width="11.1640625" style="3" bestFit="1" customWidth="1"/>
    <col min="12810" max="12810" width="13.5" style="3" bestFit="1" customWidth="1"/>
    <col min="12811" max="12811" width="14.83203125" style="3" bestFit="1" customWidth="1"/>
    <col min="12812" max="12812" width="11.1640625" style="3" bestFit="1" customWidth="1"/>
    <col min="12813" max="12813" width="13.5" style="3" bestFit="1" customWidth="1"/>
    <col min="12814" max="12814" width="14.83203125" style="3" bestFit="1" customWidth="1"/>
    <col min="12815" max="12815" width="13.5" style="3" bestFit="1" customWidth="1"/>
    <col min="12816" max="12816" width="14.83203125" style="3" bestFit="1" customWidth="1"/>
    <col min="12817" max="12817" width="13.5" style="3" bestFit="1" customWidth="1"/>
    <col min="12818" max="12818" width="11.1640625" style="3" bestFit="1" customWidth="1"/>
    <col min="12819" max="12819" width="13.5" style="3" bestFit="1" customWidth="1"/>
    <col min="12820" max="12820" width="11.1640625" style="3" bestFit="1" customWidth="1"/>
    <col min="12821" max="12821" width="13.5" style="3" bestFit="1" customWidth="1"/>
    <col min="12822" max="12822" width="11.1640625" style="3" bestFit="1" customWidth="1"/>
    <col min="12823" max="12823" width="13.5" style="3" bestFit="1" customWidth="1"/>
    <col min="12824" max="12824" width="14.83203125" style="3" bestFit="1" customWidth="1"/>
    <col min="12825" max="12826" width="11.1640625" style="3" bestFit="1" customWidth="1"/>
    <col min="12827" max="12827" width="14.83203125" style="3" bestFit="1" customWidth="1"/>
    <col min="12828" max="12828" width="11.1640625" style="3" bestFit="1" customWidth="1"/>
    <col min="12829" max="12829" width="14.83203125" style="3" bestFit="1" customWidth="1"/>
    <col min="12830" max="12830" width="13.5" style="3" bestFit="1" customWidth="1"/>
    <col min="12831" max="12831" width="11.1640625" style="3" bestFit="1" customWidth="1"/>
    <col min="12832" max="12832" width="13.5" style="3" bestFit="1" customWidth="1"/>
    <col min="12833" max="12833" width="11.1640625" style="3" bestFit="1" customWidth="1"/>
    <col min="12834" max="12835" width="13.5" style="3" bestFit="1" customWidth="1"/>
    <col min="12836" max="12836" width="11.1640625" style="3" bestFit="1" customWidth="1"/>
    <col min="12837" max="12837" width="14.83203125" style="3" bestFit="1" customWidth="1"/>
    <col min="12838" max="12839" width="11.1640625" style="3" bestFit="1" customWidth="1"/>
    <col min="12840" max="12840" width="14.83203125" style="3" bestFit="1" customWidth="1"/>
    <col min="12841" max="12841" width="13.5" style="3" bestFit="1" customWidth="1"/>
    <col min="12842" max="12932" width="11.1640625" style="3" bestFit="1" customWidth="1"/>
    <col min="12933" max="12933" width="14.83203125" style="3" bestFit="1" customWidth="1"/>
    <col min="12934" max="12934" width="13.5" style="3" bestFit="1" customWidth="1"/>
    <col min="12935" max="12935" width="11.1640625" style="3" bestFit="1" customWidth="1"/>
    <col min="12936" max="12938" width="13.5" style="3" bestFit="1" customWidth="1"/>
    <col min="12939" max="12939" width="11.1640625" style="3" bestFit="1" customWidth="1"/>
    <col min="12940" max="12940" width="13.5" style="3" bestFit="1" customWidth="1"/>
    <col min="12941" max="12941" width="14.83203125" style="3" bestFit="1" customWidth="1"/>
    <col min="12942" max="12942" width="11.1640625" style="3" bestFit="1" customWidth="1"/>
    <col min="12943" max="12943" width="13.5" style="3" bestFit="1" customWidth="1"/>
    <col min="12944" max="12946" width="14.83203125" style="3" bestFit="1" customWidth="1"/>
    <col min="12947" max="12947" width="13.5" style="3" bestFit="1" customWidth="1"/>
    <col min="12948" max="12948" width="11.1640625" style="3" bestFit="1" customWidth="1"/>
    <col min="12949" max="12951" width="13.5" style="3" bestFit="1" customWidth="1"/>
    <col min="12952" max="12952" width="11.1640625" style="3" bestFit="1" customWidth="1"/>
    <col min="12953" max="12953" width="13.5" style="3" bestFit="1" customWidth="1"/>
    <col min="12954" max="12954" width="14.83203125" style="3" bestFit="1" customWidth="1"/>
    <col min="12955" max="12955" width="11.1640625" style="3" bestFit="1" customWidth="1"/>
    <col min="12956" max="12956" width="13.5" style="3" bestFit="1" customWidth="1"/>
    <col min="12957" max="12958" width="14.83203125" style="3" bestFit="1" customWidth="1"/>
    <col min="12959" max="12959" width="13.5" style="3" bestFit="1" customWidth="1"/>
    <col min="12960" max="12966" width="11.1640625" style="3" bestFit="1" customWidth="1"/>
    <col min="12967" max="12967" width="13.5" style="3" bestFit="1" customWidth="1"/>
    <col min="12968" max="12969" width="11.1640625" style="3" bestFit="1" customWidth="1"/>
    <col min="12970" max="12970" width="13.5" style="3" bestFit="1" customWidth="1"/>
    <col min="12971" max="12971" width="11.1640625" style="3" bestFit="1" customWidth="1"/>
    <col min="12972" max="12972" width="14.83203125" style="3" bestFit="1" customWidth="1"/>
    <col min="12973" max="12974" width="11.1640625" style="3" bestFit="1" customWidth="1"/>
    <col min="12975" max="12975" width="13.5" style="3" bestFit="1" customWidth="1"/>
    <col min="12976" max="12976" width="11.1640625" style="3" bestFit="1" customWidth="1"/>
    <col min="12977" max="12977" width="13.5" style="3" bestFit="1" customWidth="1"/>
    <col min="12978" max="12978" width="11.1640625" style="3" bestFit="1" customWidth="1"/>
    <col min="12979" max="12979" width="13.5" style="3" bestFit="1" customWidth="1"/>
    <col min="12980" max="12980" width="14.83203125" style="3" bestFit="1" customWidth="1"/>
    <col min="12981" max="12982" width="11.1640625" style="3" bestFit="1" customWidth="1"/>
    <col min="12983" max="12983" width="14.83203125" style="3" bestFit="1" customWidth="1"/>
    <col min="12984" max="12984" width="11.1640625" style="3" bestFit="1" customWidth="1"/>
    <col min="12985" max="12985" width="14.83203125" style="3" bestFit="1" customWidth="1"/>
    <col min="12986" max="12992" width="11.1640625" style="3" bestFit="1" customWidth="1"/>
    <col min="12993" max="12993" width="14.83203125" style="3" bestFit="1" customWidth="1"/>
    <col min="12994" max="12995" width="11.1640625" style="3" bestFit="1" customWidth="1"/>
    <col min="12996" max="12997" width="13.5" style="3" bestFit="1" customWidth="1"/>
    <col min="12998" max="12998" width="14.33203125" style="3" bestFit="1" customWidth="1"/>
    <col min="12999" max="13005" width="11.1640625" style="3" bestFit="1" customWidth="1"/>
    <col min="13006" max="13006" width="14.33203125" style="3" bestFit="1" customWidth="1"/>
    <col min="13007" max="13008" width="11.1640625" style="3" bestFit="1" customWidth="1"/>
    <col min="13009" max="13009" width="14.33203125" style="3" bestFit="1" customWidth="1"/>
    <col min="13010" max="13010" width="9.25" style="3" bestFit="1" customWidth="1"/>
    <col min="13011" max="13011" width="14.33203125" style="3" bestFit="1" customWidth="1"/>
    <col min="13012" max="13023" width="11.1640625" style="3" bestFit="1" customWidth="1"/>
    <col min="13024" max="13024" width="16.25" style="3" bestFit="1" customWidth="1"/>
    <col min="13025" max="13025" width="14.83203125" style="3" bestFit="1" customWidth="1"/>
    <col min="13026" max="13026" width="11.1640625" style="3" bestFit="1" customWidth="1"/>
    <col min="13027" max="13027" width="14.83203125" style="3" bestFit="1" customWidth="1"/>
    <col min="13028" max="13028" width="13.5" style="3" bestFit="1" customWidth="1"/>
    <col min="13029" max="13029" width="14.83203125" style="3" bestFit="1" customWidth="1"/>
    <col min="13030" max="13030" width="11.1640625" style="3" bestFit="1" customWidth="1"/>
    <col min="13031" max="13031" width="14.83203125" style="3" bestFit="1" customWidth="1"/>
    <col min="13032" max="13032" width="16.25" style="3" bestFit="1" customWidth="1"/>
    <col min="13033" max="13033" width="11.1640625" style="3" bestFit="1" customWidth="1"/>
    <col min="13034" max="13034" width="13.5" style="3" bestFit="1" customWidth="1"/>
    <col min="13035" max="13036" width="14.83203125" style="3" bestFit="1" customWidth="1"/>
    <col min="13037" max="13037" width="13.5" style="3" bestFit="1" customWidth="1"/>
    <col min="13038" max="13044" width="11.1640625" style="3" bestFit="1" customWidth="1"/>
    <col min="13045" max="13045" width="13.5" style="3" bestFit="1" customWidth="1"/>
    <col min="13046" max="13048" width="11.1640625" style="3" bestFit="1" customWidth="1"/>
    <col min="13049" max="13050" width="13.5" style="3" bestFit="1" customWidth="1"/>
    <col min="13051" max="13056" width="11.1640625" style="3"/>
    <col min="13057" max="13058" width="11" style="3" customWidth="1"/>
    <col min="13059" max="13059" width="15.83203125" style="3" bestFit="1" customWidth="1"/>
    <col min="13060" max="13060" width="13.5" style="3" bestFit="1" customWidth="1"/>
    <col min="13061" max="13061" width="11.1640625" style="3" bestFit="1" customWidth="1"/>
    <col min="13062" max="13062" width="13.5" style="3" bestFit="1" customWidth="1"/>
    <col min="13063" max="13063" width="11.1640625" style="3" bestFit="1" customWidth="1"/>
    <col min="13064" max="13064" width="13.5" style="3" bestFit="1" customWidth="1"/>
    <col min="13065" max="13065" width="11.1640625" style="3" bestFit="1" customWidth="1"/>
    <col min="13066" max="13066" width="13.5" style="3" bestFit="1" customWidth="1"/>
    <col min="13067" max="13067" width="14.83203125" style="3" bestFit="1" customWidth="1"/>
    <col min="13068" max="13068" width="11.1640625" style="3" bestFit="1" customWidth="1"/>
    <col min="13069" max="13069" width="13.5" style="3" bestFit="1" customWidth="1"/>
    <col min="13070" max="13070" width="14.83203125" style="3" bestFit="1" customWidth="1"/>
    <col min="13071" max="13071" width="13.5" style="3" bestFit="1" customWidth="1"/>
    <col min="13072" max="13072" width="14.83203125" style="3" bestFit="1" customWidth="1"/>
    <col min="13073" max="13073" width="13.5" style="3" bestFit="1" customWidth="1"/>
    <col min="13074" max="13074" width="11.1640625" style="3" bestFit="1" customWidth="1"/>
    <col min="13075" max="13075" width="13.5" style="3" bestFit="1" customWidth="1"/>
    <col min="13076" max="13076" width="11.1640625" style="3" bestFit="1" customWidth="1"/>
    <col min="13077" max="13077" width="13.5" style="3" bestFit="1" customWidth="1"/>
    <col min="13078" max="13078" width="11.1640625" style="3" bestFit="1" customWidth="1"/>
    <col min="13079" max="13079" width="13.5" style="3" bestFit="1" customWidth="1"/>
    <col min="13080" max="13080" width="14.83203125" style="3" bestFit="1" customWidth="1"/>
    <col min="13081" max="13082" width="11.1640625" style="3" bestFit="1" customWidth="1"/>
    <col min="13083" max="13083" width="14.83203125" style="3" bestFit="1" customWidth="1"/>
    <col min="13084" max="13084" width="11.1640625" style="3" bestFit="1" customWidth="1"/>
    <col min="13085" max="13085" width="14.83203125" style="3" bestFit="1" customWidth="1"/>
    <col min="13086" max="13086" width="13.5" style="3" bestFit="1" customWidth="1"/>
    <col min="13087" max="13087" width="11.1640625" style="3" bestFit="1" customWidth="1"/>
    <col min="13088" max="13088" width="13.5" style="3" bestFit="1" customWidth="1"/>
    <col min="13089" max="13089" width="11.1640625" style="3" bestFit="1" customWidth="1"/>
    <col min="13090" max="13091" width="13.5" style="3" bestFit="1" customWidth="1"/>
    <col min="13092" max="13092" width="11.1640625" style="3" bestFit="1" customWidth="1"/>
    <col min="13093" max="13093" width="14.83203125" style="3" bestFit="1" customWidth="1"/>
    <col min="13094" max="13095" width="11.1640625" style="3" bestFit="1" customWidth="1"/>
    <col min="13096" max="13096" width="14.83203125" style="3" bestFit="1" customWidth="1"/>
    <col min="13097" max="13097" width="13.5" style="3" bestFit="1" customWidth="1"/>
    <col min="13098" max="13188" width="11.1640625" style="3" bestFit="1" customWidth="1"/>
    <col min="13189" max="13189" width="14.83203125" style="3" bestFit="1" customWidth="1"/>
    <col min="13190" max="13190" width="13.5" style="3" bestFit="1" customWidth="1"/>
    <col min="13191" max="13191" width="11.1640625" style="3" bestFit="1" customWidth="1"/>
    <col min="13192" max="13194" width="13.5" style="3" bestFit="1" customWidth="1"/>
    <col min="13195" max="13195" width="11.1640625" style="3" bestFit="1" customWidth="1"/>
    <col min="13196" max="13196" width="13.5" style="3" bestFit="1" customWidth="1"/>
    <col min="13197" max="13197" width="14.83203125" style="3" bestFit="1" customWidth="1"/>
    <col min="13198" max="13198" width="11.1640625" style="3" bestFit="1" customWidth="1"/>
    <col min="13199" max="13199" width="13.5" style="3" bestFit="1" customWidth="1"/>
    <col min="13200" max="13202" width="14.83203125" style="3" bestFit="1" customWidth="1"/>
    <col min="13203" max="13203" width="13.5" style="3" bestFit="1" customWidth="1"/>
    <col min="13204" max="13204" width="11.1640625" style="3" bestFit="1" customWidth="1"/>
    <col min="13205" max="13207" width="13.5" style="3" bestFit="1" customWidth="1"/>
    <col min="13208" max="13208" width="11.1640625" style="3" bestFit="1" customWidth="1"/>
    <col min="13209" max="13209" width="13.5" style="3" bestFit="1" customWidth="1"/>
    <col min="13210" max="13210" width="14.83203125" style="3" bestFit="1" customWidth="1"/>
    <col min="13211" max="13211" width="11.1640625" style="3" bestFit="1" customWidth="1"/>
    <col min="13212" max="13212" width="13.5" style="3" bestFit="1" customWidth="1"/>
    <col min="13213" max="13214" width="14.83203125" style="3" bestFit="1" customWidth="1"/>
    <col min="13215" max="13215" width="13.5" style="3" bestFit="1" customWidth="1"/>
    <col min="13216" max="13222" width="11.1640625" style="3" bestFit="1" customWidth="1"/>
    <col min="13223" max="13223" width="13.5" style="3" bestFit="1" customWidth="1"/>
    <col min="13224" max="13225" width="11.1640625" style="3" bestFit="1" customWidth="1"/>
    <col min="13226" max="13226" width="13.5" style="3" bestFit="1" customWidth="1"/>
    <col min="13227" max="13227" width="11.1640625" style="3" bestFit="1" customWidth="1"/>
    <col min="13228" max="13228" width="14.83203125" style="3" bestFit="1" customWidth="1"/>
    <col min="13229" max="13230" width="11.1640625" style="3" bestFit="1" customWidth="1"/>
    <col min="13231" max="13231" width="13.5" style="3" bestFit="1" customWidth="1"/>
    <col min="13232" max="13232" width="11.1640625" style="3" bestFit="1" customWidth="1"/>
    <col min="13233" max="13233" width="13.5" style="3" bestFit="1" customWidth="1"/>
    <col min="13234" max="13234" width="11.1640625" style="3" bestFit="1" customWidth="1"/>
    <col min="13235" max="13235" width="13.5" style="3" bestFit="1" customWidth="1"/>
    <col min="13236" max="13236" width="14.83203125" style="3" bestFit="1" customWidth="1"/>
    <col min="13237" max="13238" width="11.1640625" style="3" bestFit="1" customWidth="1"/>
    <col min="13239" max="13239" width="14.83203125" style="3" bestFit="1" customWidth="1"/>
    <col min="13240" max="13240" width="11.1640625" style="3" bestFit="1" customWidth="1"/>
    <col min="13241" max="13241" width="14.83203125" style="3" bestFit="1" customWidth="1"/>
    <col min="13242" max="13248" width="11.1640625" style="3" bestFit="1" customWidth="1"/>
    <col min="13249" max="13249" width="14.83203125" style="3" bestFit="1" customWidth="1"/>
    <col min="13250" max="13251" width="11.1640625" style="3" bestFit="1" customWidth="1"/>
    <col min="13252" max="13253" width="13.5" style="3" bestFit="1" customWidth="1"/>
    <col min="13254" max="13254" width="14.33203125" style="3" bestFit="1" customWidth="1"/>
    <col min="13255" max="13261" width="11.1640625" style="3" bestFit="1" customWidth="1"/>
    <col min="13262" max="13262" width="14.33203125" style="3" bestFit="1" customWidth="1"/>
    <col min="13263" max="13264" width="11.1640625" style="3" bestFit="1" customWidth="1"/>
    <col min="13265" max="13265" width="14.33203125" style="3" bestFit="1" customWidth="1"/>
    <col min="13266" max="13266" width="9.25" style="3" bestFit="1" customWidth="1"/>
    <col min="13267" max="13267" width="14.33203125" style="3" bestFit="1" customWidth="1"/>
    <col min="13268" max="13279" width="11.1640625" style="3" bestFit="1" customWidth="1"/>
    <col min="13280" max="13280" width="16.25" style="3" bestFit="1" customWidth="1"/>
    <col min="13281" max="13281" width="14.83203125" style="3" bestFit="1" customWidth="1"/>
    <col min="13282" max="13282" width="11.1640625" style="3" bestFit="1" customWidth="1"/>
    <col min="13283" max="13283" width="14.83203125" style="3" bestFit="1" customWidth="1"/>
    <col min="13284" max="13284" width="13.5" style="3" bestFit="1" customWidth="1"/>
    <col min="13285" max="13285" width="14.83203125" style="3" bestFit="1" customWidth="1"/>
    <col min="13286" max="13286" width="11.1640625" style="3" bestFit="1" customWidth="1"/>
    <col min="13287" max="13287" width="14.83203125" style="3" bestFit="1" customWidth="1"/>
    <col min="13288" max="13288" width="16.25" style="3" bestFit="1" customWidth="1"/>
    <col min="13289" max="13289" width="11.1640625" style="3" bestFit="1" customWidth="1"/>
    <col min="13290" max="13290" width="13.5" style="3" bestFit="1" customWidth="1"/>
    <col min="13291" max="13292" width="14.83203125" style="3" bestFit="1" customWidth="1"/>
    <col min="13293" max="13293" width="13.5" style="3" bestFit="1" customWidth="1"/>
    <col min="13294" max="13300" width="11.1640625" style="3" bestFit="1" customWidth="1"/>
    <col min="13301" max="13301" width="13.5" style="3" bestFit="1" customWidth="1"/>
    <col min="13302" max="13304" width="11.1640625" style="3" bestFit="1" customWidth="1"/>
    <col min="13305" max="13306" width="13.5" style="3" bestFit="1" customWidth="1"/>
    <col min="13307" max="13312" width="11.1640625" style="3"/>
    <col min="13313" max="13314" width="11" style="3" customWidth="1"/>
    <col min="13315" max="13315" width="15.83203125" style="3" bestFit="1" customWidth="1"/>
    <col min="13316" max="13316" width="13.5" style="3" bestFit="1" customWidth="1"/>
    <col min="13317" max="13317" width="11.1640625" style="3" bestFit="1" customWidth="1"/>
    <col min="13318" max="13318" width="13.5" style="3" bestFit="1" customWidth="1"/>
    <col min="13319" max="13319" width="11.1640625" style="3" bestFit="1" customWidth="1"/>
    <col min="13320" max="13320" width="13.5" style="3" bestFit="1" customWidth="1"/>
    <col min="13321" max="13321" width="11.1640625" style="3" bestFit="1" customWidth="1"/>
    <col min="13322" max="13322" width="13.5" style="3" bestFit="1" customWidth="1"/>
    <col min="13323" max="13323" width="14.83203125" style="3" bestFit="1" customWidth="1"/>
    <col min="13324" max="13324" width="11.1640625" style="3" bestFit="1" customWidth="1"/>
    <col min="13325" max="13325" width="13.5" style="3" bestFit="1" customWidth="1"/>
    <col min="13326" max="13326" width="14.83203125" style="3" bestFit="1" customWidth="1"/>
    <col min="13327" max="13327" width="13.5" style="3" bestFit="1" customWidth="1"/>
    <col min="13328" max="13328" width="14.83203125" style="3" bestFit="1" customWidth="1"/>
    <col min="13329" max="13329" width="13.5" style="3" bestFit="1" customWidth="1"/>
    <col min="13330" max="13330" width="11.1640625" style="3" bestFit="1" customWidth="1"/>
    <col min="13331" max="13331" width="13.5" style="3" bestFit="1" customWidth="1"/>
    <col min="13332" max="13332" width="11.1640625" style="3" bestFit="1" customWidth="1"/>
    <col min="13333" max="13333" width="13.5" style="3" bestFit="1" customWidth="1"/>
    <col min="13334" max="13334" width="11.1640625" style="3" bestFit="1" customWidth="1"/>
    <col min="13335" max="13335" width="13.5" style="3" bestFit="1" customWidth="1"/>
    <col min="13336" max="13336" width="14.83203125" style="3" bestFit="1" customWidth="1"/>
    <col min="13337" max="13338" width="11.1640625" style="3" bestFit="1" customWidth="1"/>
    <col min="13339" max="13339" width="14.83203125" style="3" bestFit="1" customWidth="1"/>
    <col min="13340" max="13340" width="11.1640625" style="3" bestFit="1" customWidth="1"/>
    <col min="13341" max="13341" width="14.83203125" style="3" bestFit="1" customWidth="1"/>
    <col min="13342" max="13342" width="13.5" style="3" bestFit="1" customWidth="1"/>
    <col min="13343" max="13343" width="11.1640625" style="3" bestFit="1" customWidth="1"/>
    <col min="13344" max="13344" width="13.5" style="3" bestFit="1" customWidth="1"/>
    <col min="13345" max="13345" width="11.1640625" style="3" bestFit="1" customWidth="1"/>
    <col min="13346" max="13347" width="13.5" style="3" bestFit="1" customWidth="1"/>
    <col min="13348" max="13348" width="11.1640625" style="3" bestFit="1" customWidth="1"/>
    <col min="13349" max="13349" width="14.83203125" style="3" bestFit="1" customWidth="1"/>
    <col min="13350" max="13351" width="11.1640625" style="3" bestFit="1" customWidth="1"/>
    <col min="13352" max="13352" width="14.83203125" style="3" bestFit="1" customWidth="1"/>
    <col min="13353" max="13353" width="13.5" style="3" bestFit="1" customWidth="1"/>
    <col min="13354" max="13444" width="11.1640625" style="3" bestFit="1" customWidth="1"/>
    <col min="13445" max="13445" width="14.83203125" style="3" bestFit="1" customWidth="1"/>
    <col min="13446" max="13446" width="13.5" style="3" bestFit="1" customWidth="1"/>
    <col min="13447" max="13447" width="11.1640625" style="3" bestFit="1" customWidth="1"/>
    <col min="13448" max="13450" width="13.5" style="3" bestFit="1" customWidth="1"/>
    <col min="13451" max="13451" width="11.1640625" style="3" bestFit="1" customWidth="1"/>
    <col min="13452" max="13452" width="13.5" style="3" bestFit="1" customWidth="1"/>
    <col min="13453" max="13453" width="14.83203125" style="3" bestFit="1" customWidth="1"/>
    <col min="13454" max="13454" width="11.1640625" style="3" bestFit="1" customWidth="1"/>
    <col min="13455" max="13455" width="13.5" style="3" bestFit="1" customWidth="1"/>
    <col min="13456" max="13458" width="14.83203125" style="3" bestFit="1" customWidth="1"/>
    <col min="13459" max="13459" width="13.5" style="3" bestFit="1" customWidth="1"/>
    <col min="13460" max="13460" width="11.1640625" style="3" bestFit="1" customWidth="1"/>
    <col min="13461" max="13463" width="13.5" style="3" bestFit="1" customWidth="1"/>
    <col min="13464" max="13464" width="11.1640625" style="3" bestFit="1" customWidth="1"/>
    <col min="13465" max="13465" width="13.5" style="3" bestFit="1" customWidth="1"/>
    <col min="13466" max="13466" width="14.83203125" style="3" bestFit="1" customWidth="1"/>
    <col min="13467" max="13467" width="11.1640625" style="3" bestFit="1" customWidth="1"/>
    <col min="13468" max="13468" width="13.5" style="3" bestFit="1" customWidth="1"/>
    <col min="13469" max="13470" width="14.83203125" style="3" bestFit="1" customWidth="1"/>
    <col min="13471" max="13471" width="13.5" style="3" bestFit="1" customWidth="1"/>
    <col min="13472" max="13478" width="11.1640625" style="3" bestFit="1" customWidth="1"/>
    <col min="13479" max="13479" width="13.5" style="3" bestFit="1" customWidth="1"/>
    <col min="13480" max="13481" width="11.1640625" style="3" bestFit="1" customWidth="1"/>
    <col min="13482" max="13482" width="13.5" style="3" bestFit="1" customWidth="1"/>
    <col min="13483" max="13483" width="11.1640625" style="3" bestFit="1" customWidth="1"/>
    <col min="13484" max="13484" width="14.83203125" style="3" bestFit="1" customWidth="1"/>
    <col min="13485" max="13486" width="11.1640625" style="3" bestFit="1" customWidth="1"/>
    <col min="13487" max="13487" width="13.5" style="3" bestFit="1" customWidth="1"/>
    <col min="13488" max="13488" width="11.1640625" style="3" bestFit="1" customWidth="1"/>
    <col min="13489" max="13489" width="13.5" style="3" bestFit="1" customWidth="1"/>
    <col min="13490" max="13490" width="11.1640625" style="3" bestFit="1" customWidth="1"/>
    <col min="13491" max="13491" width="13.5" style="3" bestFit="1" customWidth="1"/>
    <col min="13492" max="13492" width="14.83203125" style="3" bestFit="1" customWidth="1"/>
    <col min="13493" max="13494" width="11.1640625" style="3" bestFit="1" customWidth="1"/>
    <col min="13495" max="13495" width="14.83203125" style="3" bestFit="1" customWidth="1"/>
    <col min="13496" max="13496" width="11.1640625" style="3" bestFit="1" customWidth="1"/>
    <col min="13497" max="13497" width="14.83203125" style="3" bestFit="1" customWidth="1"/>
    <col min="13498" max="13504" width="11.1640625" style="3" bestFit="1" customWidth="1"/>
    <col min="13505" max="13505" width="14.83203125" style="3" bestFit="1" customWidth="1"/>
    <col min="13506" max="13507" width="11.1640625" style="3" bestFit="1" customWidth="1"/>
    <col min="13508" max="13509" width="13.5" style="3" bestFit="1" customWidth="1"/>
    <col min="13510" max="13510" width="14.33203125" style="3" bestFit="1" customWidth="1"/>
    <col min="13511" max="13517" width="11.1640625" style="3" bestFit="1" customWidth="1"/>
    <col min="13518" max="13518" width="14.33203125" style="3" bestFit="1" customWidth="1"/>
    <col min="13519" max="13520" width="11.1640625" style="3" bestFit="1" customWidth="1"/>
    <col min="13521" max="13521" width="14.33203125" style="3" bestFit="1" customWidth="1"/>
    <col min="13522" max="13522" width="9.25" style="3" bestFit="1" customWidth="1"/>
    <col min="13523" max="13523" width="14.33203125" style="3" bestFit="1" customWidth="1"/>
    <col min="13524" max="13535" width="11.1640625" style="3" bestFit="1" customWidth="1"/>
    <col min="13536" max="13536" width="16.25" style="3" bestFit="1" customWidth="1"/>
    <col min="13537" max="13537" width="14.83203125" style="3" bestFit="1" customWidth="1"/>
    <col min="13538" max="13538" width="11.1640625" style="3" bestFit="1" customWidth="1"/>
    <col min="13539" max="13539" width="14.83203125" style="3" bestFit="1" customWidth="1"/>
    <col min="13540" max="13540" width="13.5" style="3" bestFit="1" customWidth="1"/>
    <col min="13541" max="13541" width="14.83203125" style="3" bestFit="1" customWidth="1"/>
    <col min="13542" max="13542" width="11.1640625" style="3" bestFit="1" customWidth="1"/>
    <col min="13543" max="13543" width="14.83203125" style="3" bestFit="1" customWidth="1"/>
    <col min="13544" max="13544" width="16.25" style="3" bestFit="1" customWidth="1"/>
    <col min="13545" max="13545" width="11.1640625" style="3" bestFit="1" customWidth="1"/>
    <col min="13546" max="13546" width="13.5" style="3" bestFit="1" customWidth="1"/>
    <col min="13547" max="13548" width="14.83203125" style="3" bestFit="1" customWidth="1"/>
    <col min="13549" max="13549" width="13.5" style="3" bestFit="1" customWidth="1"/>
    <col min="13550" max="13556" width="11.1640625" style="3" bestFit="1" customWidth="1"/>
    <col min="13557" max="13557" width="13.5" style="3" bestFit="1" customWidth="1"/>
    <col min="13558" max="13560" width="11.1640625" style="3" bestFit="1" customWidth="1"/>
    <col min="13561" max="13562" width="13.5" style="3" bestFit="1" customWidth="1"/>
    <col min="13563" max="13568" width="11.1640625" style="3"/>
    <col min="13569" max="13570" width="11" style="3" customWidth="1"/>
    <col min="13571" max="13571" width="15.83203125" style="3" bestFit="1" customWidth="1"/>
    <col min="13572" max="13572" width="13.5" style="3" bestFit="1" customWidth="1"/>
    <col min="13573" max="13573" width="11.1640625" style="3" bestFit="1" customWidth="1"/>
    <col min="13574" max="13574" width="13.5" style="3" bestFit="1" customWidth="1"/>
    <col min="13575" max="13575" width="11.1640625" style="3" bestFit="1" customWidth="1"/>
    <col min="13576" max="13576" width="13.5" style="3" bestFit="1" customWidth="1"/>
    <col min="13577" max="13577" width="11.1640625" style="3" bestFit="1" customWidth="1"/>
    <col min="13578" max="13578" width="13.5" style="3" bestFit="1" customWidth="1"/>
    <col min="13579" max="13579" width="14.83203125" style="3" bestFit="1" customWidth="1"/>
    <col min="13580" max="13580" width="11.1640625" style="3" bestFit="1" customWidth="1"/>
    <col min="13581" max="13581" width="13.5" style="3" bestFit="1" customWidth="1"/>
    <col min="13582" max="13582" width="14.83203125" style="3" bestFit="1" customWidth="1"/>
    <col min="13583" max="13583" width="13.5" style="3" bestFit="1" customWidth="1"/>
    <col min="13584" max="13584" width="14.83203125" style="3" bestFit="1" customWidth="1"/>
    <col min="13585" max="13585" width="13.5" style="3" bestFit="1" customWidth="1"/>
    <col min="13586" max="13586" width="11.1640625" style="3" bestFit="1" customWidth="1"/>
    <col min="13587" max="13587" width="13.5" style="3" bestFit="1" customWidth="1"/>
    <col min="13588" max="13588" width="11.1640625" style="3" bestFit="1" customWidth="1"/>
    <col min="13589" max="13589" width="13.5" style="3" bestFit="1" customWidth="1"/>
    <col min="13590" max="13590" width="11.1640625" style="3" bestFit="1" customWidth="1"/>
    <col min="13591" max="13591" width="13.5" style="3" bestFit="1" customWidth="1"/>
    <col min="13592" max="13592" width="14.83203125" style="3" bestFit="1" customWidth="1"/>
    <col min="13593" max="13594" width="11.1640625" style="3" bestFit="1" customWidth="1"/>
    <col min="13595" max="13595" width="14.83203125" style="3" bestFit="1" customWidth="1"/>
    <col min="13596" max="13596" width="11.1640625" style="3" bestFit="1" customWidth="1"/>
    <col min="13597" max="13597" width="14.83203125" style="3" bestFit="1" customWidth="1"/>
    <col min="13598" max="13598" width="13.5" style="3" bestFit="1" customWidth="1"/>
    <col min="13599" max="13599" width="11.1640625" style="3" bestFit="1" customWidth="1"/>
    <col min="13600" max="13600" width="13.5" style="3" bestFit="1" customWidth="1"/>
    <col min="13601" max="13601" width="11.1640625" style="3" bestFit="1" customWidth="1"/>
    <col min="13602" max="13603" width="13.5" style="3" bestFit="1" customWidth="1"/>
    <col min="13604" max="13604" width="11.1640625" style="3" bestFit="1" customWidth="1"/>
    <col min="13605" max="13605" width="14.83203125" style="3" bestFit="1" customWidth="1"/>
    <col min="13606" max="13607" width="11.1640625" style="3" bestFit="1" customWidth="1"/>
    <col min="13608" max="13608" width="14.83203125" style="3" bestFit="1" customWidth="1"/>
    <col min="13609" max="13609" width="13.5" style="3" bestFit="1" customWidth="1"/>
    <col min="13610" max="13700" width="11.1640625" style="3" bestFit="1" customWidth="1"/>
    <col min="13701" max="13701" width="14.83203125" style="3" bestFit="1" customWidth="1"/>
    <col min="13702" max="13702" width="13.5" style="3" bestFit="1" customWidth="1"/>
    <col min="13703" max="13703" width="11.1640625" style="3" bestFit="1" customWidth="1"/>
    <col min="13704" max="13706" width="13.5" style="3" bestFit="1" customWidth="1"/>
    <col min="13707" max="13707" width="11.1640625" style="3" bestFit="1" customWidth="1"/>
    <col min="13708" max="13708" width="13.5" style="3" bestFit="1" customWidth="1"/>
    <col min="13709" max="13709" width="14.83203125" style="3" bestFit="1" customWidth="1"/>
    <col min="13710" max="13710" width="11.1640625" style="3" bestFit="1" customWidth="1"/>
    <col min="13711" max="13711" width="13.5" style="3" bestFit="1" customWidth="1"/>
    <col min="13712" max="13714" width="14.83203125" style="3" bestFit="1" customWidth="1"/>
    <col min="13715" max="13715" width="13.5" style="3" bestFit="1" customWidth="1"/>
    <col min="13716" max="13716" width="11.1640625" style="3" bestFit="1" customWidth="1"/>
    <col min="13717" max="13719" width="13.5" style="3" bestFit="1" customWidth="1"/>
    <col min="13720" max="13720" width="11.1640625" style="3" bestFit="1" customWidth="1"/>
    <col min="13721" max="13721" width="13.5" style="3" bestFit="1" customWidth="1"/>
    <col min="13722" max="13722" width="14.83203125" style="3" bestFit="1" customWidth="1"/>
    <col min="13723" max="13723" width="11.1640625" style="3" bestFit="1" customWidth="1"/>
    <col min="13724" max="13724" width="13.5" style="3" bestFit="1" customWidth="1"/>
    <col min="13725" max="13726" width="14.83203125" style="3" bestFit="1" customWidth="1"/>
    <col min="13727" max="13727" width="13.5" style="3" bestFit="1" customWidth="1"/>
    <col min="13728" max="13734" width="11.1640625" style="3" bestFit="1" customWidth="1"/>
    <col min="13735" max="13735" width="13.5" style="3" bestFit="1" customWidth="1"/>
    <col min="13736" max="13737" width="11.1640625" style="3" bestFit="1" customWidth="1"/>
    <col min="13738" max="13738" width="13.5" style="3" bestFit="1" customWidth="1"/>
    <col min="13739" max="13739" width="11.1640625" style="3" bestFit="1" customWidth="1"/>
    <col min="13740" max="13740" width="14.83203125" style="3" bestFit="1" customWidth="1"/>
    <col min="13741" max="13742" width="11.1640625" style="3" bestFit="1" customWidth="1"/>
    <col min="13743" max="13743" width="13.5" style="3" bestFit="1" customWidth="1"/>
    <col min="13744" max="13744" width="11.1640625" style="3" bestFit="1" customWidth="1"/>
    <col min="13745" max="13745" width="13.5" style="3" bestFit="1" customWidth="1"/>
    <col min="13746" max="13746" width="11.1640625" style="3" bestFit="1" customWidth="1"/>
    <col min="13747" max="13747" width="13.5" style="3" bestFit="1" customWidth="1"/>
    <col min="13748" max="13748" width="14.83203125" style="3" bestFit="1" customWidth="1"/>
    <col min="13749" max="13750" width="11.1640625" style="3" bestFit="1" customWidth="1"/>
    <col min="13751" max="13751" width="14.83203125" style="3" bestFit="1" customWidth="1"/>
    <col min="13752" max="13752" width="11.1640625" style="3" bestFit="1" customWidth="1"/>
    <col min="13753" max="13753" width="14.83203125" style="3" bestFit="1" customWidth="1"/>
    <col min="13754" max="13760" width="11.1640625" style="3" bestFit="1" customWidth="1"/>
    <col min="13761" max="13761" width="14.83203125" style="3" bestFit="1" customWidth="1"/>
    <col min="13762" max="13763" width="11.1640625" style="3" bestFit="1" customWidth="1"/>
    <col min="13764" max="13765" width="13.5" style="3" bestFit="1" customWidth="1"/>
    <col min="13766" max="13766" width="14.33203125" style="3" bestFit="1" customWidth="1"/>
    <col min="13767" max="13773" width="11.1640625" style="3" bestFit="1" customWidth="1"/>
    <col min="13774" max="13774" width="14.33203125" style="3" bestFit="1" customWidth="1"/>
    <col min="13775" max="13776" width="11.1640625" style="3" bestFit="1" customWidth="1"/>
    <col min="13777" max="13777" width="14.33203125" style="3" bestFit="1" customWidth="1"/>
    <col min="13778" max="13778" width="9.25" style="3" bestFit="1" customWidth="1"/>
    <col min="13779" max="13779" width="14.33203125" style="3" bestFit="1" customWidth="1"/>
    <col min="13780" max="13791" width="11.1640625" style="3" bestFit="1" customWidth="1"/>
    <col min="13792" max="13792" width="16.25" style="3" bestFit="1" customWidth="1"/>
    <col min="13793" max="13793" width="14.83203125" style="3" bestFit="1" customWidth="1"/>
    <col min="13794" max="13794" width="11.1640625" style="3" bestFit="1" customWidth="1"/>
    <col min="13795" max="13795" width="14.83203125" style="3" bestFit="1" customWidth="1"/>
    <col min="13796" max="13796" width="13.5" style="3" bestFit="1" customWidth="1"/>
    <col min="13797" max="13797" width="14.83203125" style="3" bestFit="1" customWidth="1"/>
    <col min="13798" max="13798" width="11.1640625" style="3" bestFit="1" customWidth="1"/>
    <col min="13799" max="13799" width="14.83203125" style="3" bestFit="1" customWidth="1"/>
    <col min="13800" max="13800" width="16.25" style="3" bestFit="1" customWidth="1"/>
    <col min="13801" max="13801" width="11.1640625" style="3" bestFit="1" customWidth="1"/>
    <col min="13802" max="13802" width="13.5" style="3" bestFit="1" customWidth="1"/>
    <col min="13803" max="13804" width="14.83203125" style="3" bestFit="1" customWidth="1"/>
    <col min="13805" max="13805" width="13.5" style="3" bestFit="1" customWidth="1"/>
    <col min="13806" max="13812" width="11.1640625" style="3" bestFit="1" customWidth="1"/>
    <col min="13813" max="13813" width="13.5" style="3" bestFit="1" customWidth="1"/>
    <col min="13814" max="13816" width="11.1640625" style="3" bestFit="1" customWidth="1"/>
    <col min="13817" max="13818" width="13.5" style="3" bestFit="1" customWidth="1"/>
    <col min="13819" max="13824" width="11.1640625" style="3"/>
    <col min="13825" max="13826" width="11" style="3" customWidth="1"/>
    <col min="13827" max="13827" width="15.83203125" style="3" bestFit="1" customWidth="1"/>
    <col min="13828" max="13828" width="13.5" style="3" bestFit="1" customWidth="1"/>
    <col min="13829" max="13829" width="11.1640625" style="3" bestFit="1" customWidth="1"/>
    <col min="13830" max="13830" width="13.5" style="3" bestFit="1" customWidth="1"/>
    <col min="13831" max="13831" width="11.1640625" style="3" bestFit="1" customWidth="1"/>
    <col min="13832" max="13832" width="13.5" style="3" bestFit="1" customWidth="1"/>
    <col min="13833" max="13833" width="11.1640625" style="3" bestFit="1" customWidth="1"/>
    <col min="13834" max="13834" width="13.5" style="3" bestFit="1" customWidth="1"/>
    <col min="13835" max="13835" width="14.83203125" style="3" bestFit="1" customWidth="1"/>
    <col min="13836" max="13836" width="11.1640625" style="3" bestFit="1" customWidth="1"/>
    <col min="13837" max="13837" width="13.5" style="3" bestFit="1" customWidth="1"/>
    <col min="13838" max="13838" width="14.83203125" style="3" bestFit="1" customWidth="1"/>
    <col min="13839" max="13839" width="13.5" style="3" bestFit="1" customWidth="1"/>
    <col min="13840" max="13840" width="14.83203125" style="3" bestFit="1" customWidth="1"/>
    <col min="13841" max="13841" width="13.5" style="3" bestFit="1" customWidth="1"/>
    <col min="13842" max="13842" width="11.1640625" style="3" bestFit="1" customWidth="1"/>
    <col min="13843" max="13843" width="13.5" style="3" bestFit="1" customWidth="1"/>
    <col min="13844" max="13844" width="11.1640625" style="3" bestFit="1" customWidth="1"/>
    <col min="13845" max="13845" width="13.5" style="3" bestFit="1" customWidth="1"/>
    <col min="13846" max="13846" width="11.1640625" style="3" bestFit="1" customWidth="1"/>
    <col min="13847" max="13847" width="13.5" style="3" bestFit="1" customWidth="1"/>
    <col min="13848" max="13848" width="14.83203125" style="3" bestFit="1" customWidth="1"/>
    <col min="13849" max="13850" width="11.1640625" style="3" bestFit="1" customWidth="1"/>
    <col min="13851" max="13851" width="14.83203125" style="3" bestFit="1" customWidth="1"/>
    <col min="13852" max="13852" width="11.1640625" style="3" bestFit="1" customWidth="1"/>
    <col min="13853" max="13853" width="14.83203125" style="3" bestFit="1" customWidth="1"/>
    <col min="13854" max="13854" width="13.5" style="3" bestFit="1" customWidth="1"/>
    <col min="13855" max="13855" width="11.1640625" style="3" bestFit="1" customWidth="1"/>
    <col min="13856" max="13856" width="13.5" style="3" bestFit="1" customWidth="1"/>
    <col min="13857" max="13857" width="11.1640625" style="3" bestFit="1" customWidth="1"/>
    <col min="13858" max="13859" width="13.5" style="3" bestFit="1" customWidth="1"/>
    <col min="13860" max="13860" width="11.1640625" style="3" bestFit="1" customWidth="1"/>
    <col min="13861" max="13861" width="14.83203125" style="3" bestFit="1" customWidth="1"/>
    <col min="13862" max="13863" width="11.1640625" style="3" bestFit="1" customWidth="1"/>
    <col min="13864" max="13864" width="14.83203125" style="3" bestFit="1" customWidth="1"/>
    <col min="13865" max="13865" width="13.5" style="3" bestFit="1" customWidth="1"/>
    <col min="13866" max="13956" width="11.1640625" style="3" bestFit="1" customWidth="1"/>
    <col min="13957" max="13957" width="14.83203125" style="3" bestFit="1" customWidth="1"/>
    <col min="13958" max="13958" width="13.5" style="3" bestFit="1" customWidth="1"/>
    <col min="13959" max="13959" width="11.1640625" style="3" bestFit="1" customWidth="1"/>
    <col min="13960" max="13962" width="13.5" style="3" bestFit="1" customWidth="1"/>
    <col min="13963" max="13963" width="11.1640625" style="3" bestFit="1" customWidth="1"/>
    <col min="13964" max="13964" width="13.5" style="3" bestFit="1" customWidth="1"/>
    <col min="13965" max="13965" width="14.83203125" style="3" bestFit="1" customWidth="1"/>
    <col min="13966" max="13966" width="11.1640625" style="3" bestFit="1" customWidth="1"/>
    <col min="13967" max="13967" width="13.5" style="3" bestFit="1" customWidth="1"/>
    <col min="13968" max="13970" width="14.83203125" style="3" bestFit="1" customWidth="1"/>
    <col min="13971" max="13971" width="13.5" style="3" bestFit="1" customWidth="1"/>
    <col min="13972" max="13972" width="11.1640625" style="3" bestFit="1" customWidth="1"/>
    <col min="13973" max="13975" width="13.5" style="3" bestFit="1" customWidth="1"/>
    <col min="13976" max="13976" width="11.1640625" style="3" bestFit="1" customWidth="1"/>
    <col min="13977" max="13977" width="13.5" style="3" bestFit="1" customWidth="1"/>
    <col min="13978" max="13978" width="14.83203125" style="3" bestFit="1" customWidth="1"/>
    <col min="13979" max="13979" width="11.1640625" style="3" bestFit="1" customWidth="1"/>
    <col min="13980" max="13980" width="13.5" style="3" bestFit="1" customWidth="1"/>
    <col min="13981" max="13982" width="14.83203125" style="3" bestFit="1" customWidth="1"/>
    <col min="13983" max="13983" width="13.5" style="3" bestFit="1" customWidth="1"/>
    <col min="13984" max="13990" width="11.1640625" style="3" bestFit="1" customWidth="1"/>
    <col min="13991" max="13991" width="13.5" style="3" bestFit="1" customWidth="1"/>
    <col min="13992" max="13993" width="11.1640625" style="3" bestFit="1" customWidth="1"/>
    <col min="13994" max="13994" width="13.5" style="3" bestFit="1" customWidth="1"/>
    <col min="13995" max="13995" width="11.1640625" style="3" bestFit="1" customWidth="1"/>
    <col min="13996" max="13996" width="14.83203125" style="3" bestFit="1" customWidth="1"/>
    <col min="13997" max="13998" width="11.1640625" style="3" bestFit="1" customWidth="1"/>
    <col min="13999" max="13999" width="13.5" style="3" bestFit="1" customWidth="1"/>
    <col min="14000" max="14000" width="11.1640625" style="3" bestFit="1" customWidth="1"/>
    <col min="14001" max="14001" width="13.5" style="3" bestFit="1" customWidth="1"/>
    <col min="14002" max="14002" width="11.1640625" style="3" bestFit="1" customWidth="1"/>
    <col min="14003" max="14003" width="13.5" style="3" bestFit="1" customWidth="1"/>
    <col min="14004" max="14004" width="14.83203125" style="3" bestFit="1" customWidth="1"/>
    <col min="14005" max="14006" width="11.1640625" style="3" bestFit="1" customWidth="1"/>
    <col min="14007" max="14007" width="14.83203125" style="3" bestFit="1" customWidth="1"/>
    <col min="14008" max="14008" width="11.1640625" style="3" bestFit="1" customWidth="1"/>
    <col min="14009" max="14009" width="14.83203125" style="3" bestFit="1" customWidth="1"/>
    <col min="14010" max="14016" width="11.1640625" style="3" bestFit="1" customWidth="1"/>
    <col min="14017" max="14017" width="14.83203125" style="3" bestFit="1" customWidth="1"/>
    <col min="14018" max="14019" width="11.1640625" style="3" bestFit="1" customWidth="1"/>
    <col min="14020" max="14021" width="13.5" style="3" bestFit="1" customWidth="1"/>
    <col min="14022" max="14022" width="14.33203125" style="3" bestFit="1" customWidth="1"/>
    <col min="14023" max="14029" width="11.1640625" style="3" bestFit="1" customWidth="1"/>
    <col min="14030" max="14030" width="14.33203125" style="3" bestFit="1" customWidth="1"/>
    <col min="14031" max="14032" width="11.1640625" style="3" bestFit="1" customWidth="1"/>
    <col min="14033" max="14033" width="14.33203125" style="3" bestFit="1" customWidth="1"/>
    <col min="14034" max="14034" width="9.25" style="3" bestFit="1" customWidth="1"/>
    <col min="14035" max="14035" width="14.33203125" style="3" bestFit="1" customWidth="1"/>
    <col min="14036" max="14047" width="11.1640625" style="3" bestFit="1" customWidth="1"/>
    <col min="14048" max="14048" width="16.25" style="3" bestFit="1" customWidth="1"/>
    <col min="14049" max="14049" width="14.83203125" style="3" bestFit="1" customWidth="1"/>
    <col min="14050" max="14050" width="11.1640625" style="3" bestFit="1" customWidth="1"/>
    <col min="14051" max="14051" width="14.83203125" style="3" bestFit="1" customWidth="1"/>
    <col min="14052" max="14052" width="13.5" style="3" bestFit="1" customWidth="1"/>
    <col min="14053" max="14053" width="14.83203125" style="3" bestFit="1" customWidth="1"/>
    <col min="14054" max="14054" width="11.1640625" style="3" bestFit="1" customWidth="1"/>
    <col min="14055" max="14055" width="14.83203125" style="3" bestFit="1" customWidth="1"/>
    <col min="14056" max="14056" width="16.25" style="3" bestFit="1" customWidth="1"/>
    <col min="14057" max="14057" width="11.1640625" style="3" bestFit="1" customWidth="1"/>
    <col min="14058" max="14058" width="13.5" style="3" bestFit="1" customWidth="1"/>
    <col min="14059" max="14060" width="14.83203125" style="3" bestFit="1" customWidth="1"/>
    <col min="14061" max="14061" width="13.5" style="3" bestFit="1" customWidth="1"/>
    <col min="14062" max="14068" width="11.1640625" style="3" bestFit="1" customWidth="1"/>
    <col min="14069" max="14069" width="13.5" style="3" bestFit="1" customWidth="1"/>
    <col min="14070" max="14072" width="11.1640625" style="3" bestFit="1" customWidth="1"/>
    <col min="14073" max="14074" width="13.5" style="3" bestFit="1" customWidth="1"/>
    <col min="14075" max="14080" width="11.1640625" style="3"/>
    <col min="14081" max="14082" width="11" style="3" customWidth="1"/>
    <col min="14083" max="14083" width="15.83203125" style="3" bestFit="1" customWidth="1"/>
    <col min="14084" max="14084" width="13.5" style="3" bestFit="1" customWidth="1"/>
    <col min="14085" max="14085" width="11.1640625" style="3" bestFit="1" customWidth="1"/>
    <col min="14086" max="14086" width="13.5" style="3" bestFit="1" customWidth="1"/>
    <col min="14087" max="14087" width="11.1640625" style="3" bestFit="1" customWidth="1"/>
    <col min="14088" max="14088" width="13.5" style="3" bestFit="1" customWidth="1"/>
    <col min="14089" max="14089" width="11.1640625" style="3" bestFit="1" customWidth="1"/>
    <col min="14090" max="14090" width="13.5" style="3" bestFit="1" customWidth="1"/>
    <col min="14091" max="14091" width="14.83203125" style="3" bestFit="1" customWidth="1"/>
    <col min="14092" max="14092" width="11.1640625" style="3" bestFit="1" customWidth="1"/>
    <col min="14093" max="14093" width="13.5" style="3" bestFit="1" customWidth="1"/>
    <col min="14094" max="14094" width="14.83203125" style="3" bestFit="1" customWidth="1"/>
    <col min="14095" max="14095" width="13.5" style="3" bestFit="1" customWidth="1"/>
    <col min="14096" max="14096" width="14.83203125" style="3" bestFit="1" customWidth="1"/>
    <col min="14097" max="14097" width="13.5" style="3" bestFit="1" customWidth="1"/>
    <col min="14098" max="14098" width="11.1640625" style="3" bestFit="1" customWidth="1"/>
    <col min="14099" max="14099" width="13.5" style="3" bestFit="1" customWidth="1"/>
    <col min="14100" max="14100" width="11.1640625" style="3" bestFit="1" customWidth="1"/>
    <col min="14101" max="14101" width="13.5" style="3" bestFit="1" customWidth="1"/>
    <col min="14102" max="14102" width="11.1640625" style="3" bestFit="1" customWidth="1"/>
    <col min="14103" max="14103" width="13.5" style="3" bestFit="1" customWidth="1"/>
    <col min="14104" max="14104" width="14.83203125" style="3" bestFit="1" customWidth="1"/>
    <col min="14105" max="14106" width="11.1640625" style="3" bestFit="1" customWidth="1"/>
    <col min="14107" max="14107" width="14.83203125" style="3" bestFit="1" customWidth="1"/>
    <col min="14108" max="14108" width="11.1640625" style="3" bestFit="1" customWidth="1"/>
    <col min="14109" max="14109" width="14.83203125" style="3" bestFit="1" customWidth="1"/>
    <col min="14110" max="14110" width="13.5" style="3" bestFit="1" customWidth="1"/>
    <col min="14111" max="14111" width="11.1640625" style="3" bestFit="1" customWidth="1"/>
    <col min="14112" max="14112" width="13.5" style="3" bestFit="1" customWidth="1"/>
    <col min="14113" max="14113" width="11.1640625" style="3" bestFit="1" customWidth="1"/>
    <col min="14114" max="14115" width="13.5" style="3" bestFit="1" customWidth="1"/>
    <col min="14116" max="14116" width="11.1640625" style="3" bestFit="1" customWidth="1"/>
    <col min="14117" max="14117" width="14.83203125" style="3" bestFit="1" customWidth="1"/>
    <col min="14118" max="14119" width="11.1640625" style="3" bestFit="1" customWidth="1"/>
    <col min="14120" max="14120" width="14.83203125" style="3" bestFit="1" customWidth="1"/>
    <col min="14121" max="14121" width="13.5" style="3" bestFit="1" customWidth="1"/>
    <col min="14122" max="14212" width="11.1640625" style="3" bestFit="1" customWidth="1"/>
    <col min="14213" max="14213" width="14.83203125" style="3" bestFit="1" customWidth="1"/>
    <col min="14214" max="14214" width="13.5" style="3" bestFit="1" customWidth="1"/>
    <col min="14215" max="14215" width="11.1640625" style="3" bestFit="1" customWidth="1"/>
    <col min="14216" max="14218" width="13.5" style="3" bestFit="1" customWidth="1"/>
    <col min="14219" max="14219" width="11.1640625" style="3" bestFit="1" customWidth="1"/>
    <col min="14220" max="14220" width="13.5" style="3" bestFit="1" customWidth="1"/>
    <col min="14221" max="14221" width="14.83203125" style="3" bestFit="1" customWidth="1"/>
    <col min="14222" max="14222" width="11.1640625" style="3" bestFit="1" customWidth="1"/>
    <col min="14223" max="14223" width="13.5" style="3" bestFit="1" customWidth="1"/>
    <col min="14224" max="14226" width="14.83203125" style="3" bestFit="1" customWidth="1"/>
    <col min="14227" max="14227" width="13.5" style="3" bestFit="1" customWidth="1"/>
    <col min="14228" max="14228" width="11.1640625" style="3" bestFit="1" customWidth="1"/>
    <col min="14229" max="14231" width="13.5" style="3" bestFit="1" customWidth="1"/>
    <col min="14232" max="14232" width="11.1640625" style="3" bestFit="1" customWidth="1"/>
    <col min="14233" max="14233" width="13.5" style="3" bestFit="1" customWidth="1"/>
    <col min="14234" max="14234" width="14.83203125" style="3" bestFit="1" customWidth="1"/>
    <col min="14235" max="14235" width="11.1640625" style="3" bestFit="1" customWidth="1"/>
    <col min="14236" max="14236" width="13.5" style="3" bestFit="1" customWidth="1"/>
    <col min="14237" max="14238" width="14.83203125" style="3" bestFit="1" customWidth="1"/>
    <col min="14239" max="14239" width="13.5" style="3" bestFit="1" customWidth="1"/>
    <col min="14240" max="14246" width="11.1640625" style="3" bestFit="1" customWidth="1"/>
    <col min="14247" max="14247" width="13.5" style="3" bestFit="1" customWidth="1"/>
    <col min="14248" max="14249" width="11.1640625" style="3" bestFit="1" customWidth="1"/>
    <col min="14250" max="14250" width="13.5" style="3" bestFit="1" customWidth="1"/>
    <col min="14251" max="14251" width="11.1640625" style="3" bestFit="1" customWidth="1"/>
    <col min="14252" max="14252" width="14.83203125" style="3" bestFit="1" customWidth="1"/>
    <col min="14253" max="14254" width="11.1640625" style="3" bestFit="1" customWidth="1"/>
    <col min="14255" max="14255" width="13.5" style="3" bestFit="1" customWidth="1"/>
    <col min="14256" max="14256" width="11.1640625" style="3" bestFit="1" customWidth="1"/>
    <col min="14257" max="14257" width="13.5" style="3" bestFit="1" customWidth="1"/>
    <col min="14258" max="14258" width="11.1640625" style="3" bestFit="1" customWidth="1"/>
    <col min="14259" max="14259" width="13.5" style="3" bestFit="1" customWidth="1"/>
    <col min="14260" max="14260" width="14.83203125" style="3" bestFit="1" customWidth="1"/>
    <col min="14261" max="14262" width="11.1640625" style="3" bestFit="1" customWidth="1"/>
    <col min="14263" max="14263" width="14.83203125" style="3" bestFit="1" customWidth="1"/>
    <col min="14264" max="14264" width="11.1640625" style="3" bestFit="1" customWidth="1"/>
    <col min="14265" max="14265" width="14.83203125" style="3" bestFit="1" customWidth="1"/>
    <col min="14266" max="14272" width="11.1640625" style="3" bestFit="1" customWidth="1"/>
    <col min="14273" max="14273" width="14.83203125" style="3" bestFit="1" customWidth="1"/>
    <col min="14274" max="14275" width="11.1640625" style="3" bestFit="1" customWidth="1"/>
    <col min="14276" max="14277" width="13.5" style="3" bestFit="1" customWidth="1"/>
    <col min="14278" max="14278" width="14.33203125" style="3" bestFit="1" customWidth="1"/>
    <col min="14279" max="14285" width="11.1640625" style="3" bestFit="1" customWidth="1"/>
    <col min="14286" max="14286" width="14.33203125" style="3" bestFit="1" customWidth="1"/>
    <col min="14287" max="14288" width="11.1640625" style="3" bestFit="1" customWidth="1"/>
    <col min="14289" max="14289" width="14.33203125" style="3" bestFit="1" customWidth="1"/>
    <col min="14290" max="14290" width="9.25" style="3" bestFit="1" customWidth="1"/>
    <col min="14291" max="14291" width="14.33203125" style="3" bestFit="1" customWidth="1"/>
    <col min="14292" max="14303" width="11.1640625" style="3" bestFit="1" customWidth="1"/>
    <col min="14304" max="14304" width="16.25" style="3" bestFit="1" customWidth="1"/>
    <col min="14305" max="14305" width="14.83203125" style="3" bestFit="1" customWidth="1"/>
    <col min="14306" max="14306" width="11.1640625" style="3" bestFit="1" customWidth="1"/>
    <col min="14307" max="14307" width="14.83203125" style="3" bestFit="1" customWidth="1"/>
    <col min="14308" max="14308" width="13.5" style="3" bestFit="1" customWidth="1"/>
    <col min="14309" max="14309" width="14.83203125" style="3" bestFit="1" customWidth="1"/>
    <col min="14310" max="14310" width="11.1640625" style="3" bestFit="1" customWidth="1"/>
    <col min="14311" max="14311" width="14.83203125" style="3" bestFit="1" customWidth="1"/>
    <col min="14312" max="14312" width="16.25" style="3" bestFit="1" customWidth="1"/>
    <col min="14313" max="14313" width="11.1640625" style="3" bestFit="1" customWidth="1"/>
    <col min="14314" max="14314" width="13.5" style="3" bestFit="1" customWidth="1"/>
    <col min="14315" max="14316" width="14.83203125" style="3" bestFit="1" customWidth="1"/>
    <col min="14317" max="14317" width="13.5" style="3" bestFit="1" customWidth="1"/>
    <col min="14318" max="14324" width="11.1640625" style="3" bestFit="1" customWidth="1"/>
    <col min="14325" max="14325" width="13.5" style="3" bestFit="1" customWidth="1"/>
    <col min="14326" max="14328" width="11.1640625" style="3" bestFit="1" customWidth="1"/>
    <col min="14329" max="14330" width="13.5" style="3" bestFit="1" customWidth="1"/>
    <col min="14331" max="14336" width="11.1640625" style="3"/>
    <col min="14337" max="14338" width="11" style="3" customWidth="1"/>
    <col min="14339" max="14339" width="15.83203125" style="3" bestFit="1" customWidth="1"/>
    <col min="14340" max="14340" width="13.5" style="3" bestFit="1" customWidth="1"/>
    <col min="14341" max="14341" width="11.1640625" style="3" bestFit="1" customWidth="1"/>
    <col min="14342" max="14342" width="13.5" style="3" bestFit="1" customWidth="1"/>
    <col min="14343" max="14343" width="11.1640625" style="3" bestFit="1" customWidth="1"/>
    <col min="14344" max="14344" width="13.5" style="3" bestFit="1" customWidth="1"/>
    <col min="14345" max="14345" width="11.1640625" style="3" bestFit="1" customWidth="1"/>
    <col min="14346" max="14346" width="13.5" style="3" bestFit="1" customWidth="1"/>
    <col min="14347" max="14347" width="14.83203125" style="3" bestFit="1" customWidth="1"/>
    <col min="14348" max="14348" width="11.1640625" style="3" bestFit="1" customWidth="1"/>
    <col min="14349" max="14349" width="13.5" style="3" bestFit="1" customWidth="1"/>
    <col min="14350" max="14350" width="14.83203125" style="3" bestFit="1" customWidth="1"/>
    <col min="14351" max="14351" width="13.5" style="3" bestFit="1" customWidth="1"/>
    <col min="14352" max="14352" width="14.83203125" style="3" bestFit="1" customWidth="1"/>
    <col min="14353" max="14353" width="13.5" style="3" bestFit="1" customWidth="1"/>
    <col min="14354" max="14354" width="11.1640625" style="3" bestFit="1" customWidth="1"/>
    <col min="14355" max="14355" width="13.5" style="3" bestFit="1" customWidth="1"/>
    <col min="14356" max="14356" width="11.1640625" style="3" bestFit="1" customWidth="1"/>
    <col min="14357" max="14357" width="13.5" style="3" bestFit="1" customWidth="1"/>
    <col min="14358" max="14358" width="11.1640625" style="3" bestFit="1" customWidth="1"/>
    <col min="14359" max="14359" width="13.5" style="3" bestFit="1" customWidth="1"/>
    <col min="14360" max="14360" width="14.83203125" style="3" bestFit="1" customWidth="1"/>
    <col min="14361" max="14362" width="11.1640625" style="3" bestFit="1" customWidth="1"/>
    <col min="14363" max="14363" width="14.83203125" style="3" bestFit="1" customWidth="1"/>
    <col min="14364" max="14364" width="11.1640625" style="3" bestFit="1" customWidth="1"/>
    <col min="14365" max="14365" width="14.83203125" style="3" bestFit="1" customWidth="1"/>
    <col min="14366" max="14366" width="13.5" style="3" bestFit="1" customWidth="1"/>
    <col min="14367" max="14367" width="11.1640625" style="3" bestFit="1" customWidth="1"/>
    <col min="14368" max="14368" width="13.5" style="3" bestFit="1" customWidth="1"/>
    <col min="14369" max="14369" width="11.1640625" style="3" bestFit="1" customWidth="1"/>
    <col min="14370" max="14371" width="13.5" style="3" bestFit="1" customWidth="1"/>
    <col min="14372" max="14372" width="11.1640625" style="3" bestFit="1" customWidth="1"/>
    <col min="14373" max="14373" width="14.83203125" style="3" bestFit="1" customWidth="1"/>
    <col min="14374" max="14375" width="11.1640625" style="3" bestFit="1" customWidth="1"/>
    <col min="14376" max="14376" width="14.83203125" style="3" bestFit="1" customWidth="1"/>
    <col min="14377" max="14377" width="13.5" style="3" bestFit="1" customWidth="1"/>
    <col min="14378" max="14468" width="11.1640625" style="3" bestFit="1" customWidth="1"/>
    <col min="14469" max="14469" width="14.83203125" style="3" bestFit="1" customWidth="1"/>
    <col min="14470" max="14470" width="13.5" style="3" bestFit="1" customWidth="1"/>
    <col min="14471" max="14471" width="11.1640625" style="3" bestFit="1" customWidth="1"/>
    <col min="14472" max="14474" width="13.5" style="3" bestFit="1" customWidth="1"/>
    <col min="14475" max="14475" width="11.1640625" style="3" bestFit="1" customWidth="1"/>
    <col min="14476" max="14476" width="13.5" style="3" bestFit="1" customWidth="1"/>
    <col min="14477" max="14477" width="14.83203125" style="3" bestFit="1" customWidth="1"/>
    <col min="14478" max="14478" width="11.1640625" style="3" bestFit="1" customWidth="1"/>
    <col min="14479" max="14479" width="13.5" style="3" bestFit="1" customWidth="1"/>
    <col min="14480" max="14482" width="14.83203125" style="3" bestFit="1" customWidth="1"/>
    <col min="14483" max="14483" width="13.5" style="3" bestFit="1" customWidth="1"/>
    <col min="14484" max="14484" width="11.1640625" style="3" bestFit="1" customWidth="1"/>
    <col min="14485" max="14487" width="13.5" style="3" bestFit="1" customWidth="1"/>
    <col min="14488" max="14488" width="11.1640625" style="3" bestFit="1" customWidth="1"/>
    <col min="14489" max="14489" width="13.5" style="3" bestFit="1" customWidth="1"/>
    <col min="14490" max="14490" width="14.83203125" style="3" bestFit="1" customWidth="1"/>
    <col min="14491" max="14491" width="11.1640625" style="3" bestFit="1" customWidth="1"/>
    <col min="14492" max="14492" width="13.5" style="3" bestFit="1" customWidth="1"/>
    <col min="14493" max="14494" width="14.83203125" style="3" bestFit="1" customWidth="1"/>
    <col min="14495" max="14495" width="13.5" style="3" bestFit="1" customWidth="1"/>
    <col min="14496" max="14502" width="11.1640625" style="3" bestFit="1" customWidth="1"/>
    <col min="14503" max="14503" width="13.5" style="3" bestFit="1" customWidth="1"/>
    <col min="14504" max="14505" width="11.1640625" style="3" bestFit="1" customWidth="1"/>
    <col min="14506" max="14506" width="13.5" style="3" bestFit="1" customWidth="1"/>
    <col min="14507" max="14507" width="11.1640625" style="3" bestFit="1" customWidth="1"/>
    <col min="14508" max="14508" width="14.83203125" style="3" bestFit="1" customWidth="1"/>
    <col min="14509" max="14510" width="11.1640625" style="3" bestFit="1" customWidth="1"/>
    <col min="14511" max="14511" width="13.5" style="3" bestFit="1" customWidth="1"/>
    <col min="14512" max="14512" width="11.1640625" style="3" bestFit="1" customWidth="1"/>
    <col min="14513" max="14513" width="13.5" style="3" bestFit="1" customWidth="1"/>
    <col min="14514" max="14514" width="11.1640625" style="3" bestFit="1" customWidth="1"/>
    <col min="14515" max="14515" width="13.5" style="3" bestFit="1" customWidth="1"/>
    <col min="14516" max="14516" width="14.83203125" style="3" bestFit="1" customWidth="1"/>
    <col min="14517" max="14518" width="11.1640625" style="3" bestFit="1" customWidth="1"/>
    <col min="14519" max="14519" width="14.83203125" style="3" bestFit="1" customWidth="1"/>
    <col min="14520" max="14520" width="11.1640625" style="3" bestFit="1" customWidth="1"/>
    <col min="14521" max="14521" width="14.83203125" style="3" bestFit="1" customWidth="1"/>
    <col min="14522" max="14528" width="11.1640625" style="3" bestFit="1" customWidth="1"/>
    <col min="14529" max="14529" width="14.83203125" style="3" bestFit="1" customWidth="1"/>
    <col min="14530" max="14531" width="11.1640625" style="3" bestFit="1" customWidth="1"/>
    <col min="14532" max="14533" width="13.5" style="3" bestFit="1" customWidth="1"/>
    <col min="14534" max="14534" width="14.33203125" style="3" bestFit="1" customWidth="1"/>
    <col min="14535" max="14541" width="11.1640625" style="3" bestFit="1" customWidth="1"/>
    <col min="14542" max="14542" width="14.33203125" style="3" bestFit="1" customWidth="1"/>
    <col min="14543" max="14544" width="11.1640625" style="3" bestFit="1" customWidth="1"/>
    <col min="14545" max="14545" width="14.33203125" style="3" bestFit="1" customWidth="1"/>
    <col min="14546" max="14546" width="9.25" style="3" bestFit="1" customWidth="1"/>
    <col min="14547" max="14547" width="14.33203125" style="3" bestFit="1" customWidth="1"/>
    <col min="14548" max="14559" width="11.1640625" style="3" bestFit="1" customWidth="1"/>
    <col min="14560" max="14560" width="16.25" style="3" bestFit="1" customWidth="1"/>
    <col min="14561" max="14561" width="14.83203125" style="3" bestFit="1" customWidth="1"/>
    <col min="14562" max="14562" width="11.1640625" style="3" bestFit="1" customWidth="1"/>
    <col min="14563" max="14563" width="14.83203125" style="3" bestFit="1" customWidth="1"/>
    <col min="14564" max="14564" width="13.5" style="3" bestFit="1" customWidth="1"/>
    <col min="14565" max="14565" width="14.83203125" style="3" bestFit="1" customWidth="1"/>
    <col min="14566" max="14566" width="11.1640625" style="3" bestFit="1" customWidth="1"/>
    <col min="14567" max="14567" width="14.83203125" style="3" bestFit="1" customWidth="1"/>
    <col min="14568" max="14568" width="16.25" style="3" bestFit="1" customWidth="1"/>
    <col min="14569" max="14569" width="11.1640625" style="3" bestFit="1" customWidth="1"/>
    <col min="14570" max="14570" width="13.5" style="3" bestFit="1" customWidth="1"/>
    <col min="14571" max="14572" width="14.83203125" style="3" bestFit="1" customWidth="1"/>
    <col min="14573" max="14573" width="13.5" style="3" bestFit="1" customWidth="1"/>
    <col min="14574" max="14580" width="11.1640625" style="3" bestFit="1" customWidth="1"/>
    <col min="14581" max="14581" width="13.5" style="3" bestFit="1" customWidth="1"/>
    <col min="14582" max="14584" width="11.1640625" style="3" bestFit="1" customWidth="1"/>
    <col min="14585" max="14586" width="13.5" style="3" bestFit="1" customWidth="1"/>
    <col min="14587" max="14592" width="11.1640625" style="3"/>
    <col min="14593" max="14594" width="11" style="3" customWidth="1"/>
    <col min="14595" max="14595" width="15.83203125" style="3" bestFit="1" customWidth="1"/>
    <col min="14596" max="14596" width="13.5" style="3" bestFit="1" customWidth="1"/>
    <col min="14597" max="14597" width="11.1640625" style="3" bestFit="1" customWidth="1"/>
    <col min="14598" max="14598" width="13.5" style="3" bestFit="1" customWidth="1"/>
    <col min="14599" max="14599" width="11.1640625" style="3" bestFit="1" customWidth="1"/>
    <col min="14600" max="14600" width="13.5" style="3" bestFit="1" customWidth="1"/>
    <col min="14601" max="14601" width="11.1640625" style="3" bestFit="1" customWidth="1"/>
    <col min="14602" max="14602" width="13.5" style="3" bestFit="1" customWidth="1"/>
    <col min="14603" max="14603" width="14.83203125" style="3" bestFit="1" customWidth="1"/>
    <col min="14604" max="14604" width="11.1640625" style="3" bestFit="1" customWidth="1"/>
    <col min="14605" max="14605" width="13.5" style="3" bestFit="1" customWidth="1"/>
    <col min="14606" max="14606" width="14.83203125" style="3" bestFit="1" customWidth="1"/>
    <col min="14607" max="14607" width="13.5" style="3" bestFit="1" customWidth="1"/>
    <col min="14608" max="14608" width="14.83203125" style="3" bestFit="1" customWidth="1"/>
    <col min="14609" max="14609" width="13.5" style="3" bestFit="1" customWidth="1"/>
    <col min="14610" max="14610" width="11.1640625" style="3" bestFit="1" customWidth="1"/>
    <col min="14611" max="14611" width="13.5" style="3" bestFit="1" customWidth="1"/>
    <col min="14612" max="14612" width="11.1640625" style="3" bestFit="1" customWidth="1"/>
    <col min="14613" max="14613" width="13.5" style="3" bestFit="1" customWidth="1"/>
    <col min="14614" max="14614" width="11.1640625" style="3" bestFit="1" customWidth="1"/>
    <col min="14615" max="14615" width="13.5" style="3" bestFit="1" customWidth="1"/>
    <col min="14616" max="14616" width="14.83203125" style="3" bestFit="1" customWidth="1"/>
    <col min="14617" max="14618" width="11.1640625" style="3" bestFit="1" customWidth="1"/>
    <col min="14619" max="14619" width="14.83203125" style="3" bestFit="1" customWidth="1"/>
    <col min="14620" max="14620" width="11.1640625" style="3" bestFit="1" customWidth="1"/>
    <col min="14621" max="14621" width="14.83203125" style="3" bestFit="1" customWidth="1"/>
    <col min="14622" max="14622" width="13.5" style="3" bestFit="1" customWidth="1"/>
    <col min="14623" max="14623" width="11.1640625" style="3" bestFit="1" customWidth="1"/>
    <col min="14624" max="14624" width="13.5" style="3" bestFit="1" customWidth="1"/>
    <col min="14625" max="14625" width="11.1640625" style="3" bestFit="1" customWidth="1"/>
    <col min="14626" max="14627" width="13.5" style="3" bestFit="1" customWidth="1"/>
    <col min="14628" max="14628" width="11.1640625" style="3" bestFit="1" customWidth="1"/>
    <col min="14629" max="14629" width="14.83203125" style="3" bestFit="1" customWidth="1"/>
    <col min="14630" max="14631" width="11.1640625" style="3" bestFit="1" customWidth="1"/>
    <col min="14632" max="14632" width="14.83203125" style="3" bestFit="1" customWidth="1"/>
    <col min="14633" max="14633" width="13.5" style="3" bestFit="1" customWidth="1"/>
    <col min="14634" max="14724" width="11.1640625" style="3" bestFit="1" customWidth="1"/>
    <col min="14725" max="14725" width="14.83203125" style="3" bestFit="1" customWidth="1"/>
    <col min="14726" max="14726" width="13.5" style="3" bestFit="1" customWidth="1"/>
    <col min="14727" max="14727" width="11.1640625" style="3" bestFit="1" customWidth="1"/>
    <col min="14728" max="14730" width="13.5" style="3" bestFit="1" customWidth="1"/>
    <col min="14731" max="14731" width="11.1640625" style="3" bestFit="1" customWidth="1"/>
    <col min="14732" max="14732" width="13.5" style="3" bestFit="1" customWidth="1"/>
    <col min="14733" max="14733" width="14.83203125" style="3" bestFit="1" customWidth="1"/>
    <col min="14734" max="14734" width="11.1640625" style="3" bestFit="1" customWidth="1"/>
    <col min="14735" max="14735" width="13.5" style="3" bestFit="1" customWidth="1"/>
    <col min="14736" max="14738" width="14.83203125" style="3" bestFit="1" customWidth="1"/>
    <col min="14739" max="14739" width="13.5" style="3" bestFit="1" customWidth="1"/>
    <col min="14740" max="14740" width="11.1640625" style="3" bestFit="1" customWidth="1"/>
    <col min="14741" max="14743" width="13.5" style="3" bestFit="1" customWidth="1"/>
    <col min="14744" max="14744" width="11.1640625" style="3" bestFit="1" customWidth="1"/>
    <col min="14745" max="14745" width="13.5" style="3" bestFit="1" customWidth="1"/>
    <col min="14746" max="14746" width="14.83203125" style="3" bestFit="1" customWidth="1"/>
    <col min="14747" max="14747" width="11.1640625" style="3" bestFit="1" customWidth="1"/>
    <col min="14748" max="14748" width="13.5" style="3" bestFit="1" customWidth="1"/>
    <col min="14749" max="14750" width="14.83203125" style="3" bestFit="1" customWidth="1"/>
    <col min="14751" max="14751" width="13.5" style="3" bestFit="1" customWidth="1"/>
    <col min="14752" max="14758" width="11.1640625" style="3" bestFit="1" customWidth="1"/>
    <col min="14759" max="14759" width="13.5" style="3" bestFit="1" customWidth="1"/>
    <col min="14760" max="14761" width="11.1640625" style="3" bestFit="1" customWidth="1"/>
    <col min="14762" max="14762" width="13.5" style="3" bestFit="1" customWidth="1"/>
    <col min="14763" max="14763" width="11.1640625" style="3" bestFit="1" customWidth="1"/>
    <col min="14764" max="14764" width="14.83203125" style="3" bestFit="1" customWidth="1"/>
    <col min="14765" max="14766" width="11.1640625" style="3" bestFit="1" customWidth="1"/>
    <col min="14767" max="14767" width="13.5" style="3" bestFit="1" customWidth="1"/>
    <col min="14768" max="14768" width="11.1640625" style="3" bestFit="1" customWidth="1"/>
    <col min="14769" max="14769" width="13.5" style="3" bestFit="1" customWidth="1"/>
    <col min="14770" max="14770" width="11.1640625" style="3" bestFit="1" customWidth="1"/>
    <col min="14771" max="14771" width="13.5" style="3" bestFit="1" customWidth="1"/>
    <col min="14772" max="14772" width="14.83203125" style="3" bestFit="1" customWidth="1"/>
    <col min="14773" max="14774" width="11.1640625" style="3" bestFit="1" customWidth="1"/>
    <col min="14775" max="14775" width="14.83203125" style="3" bestFit="1" customWidth="1"/>
    <col min="14776" max="14776" width="11.1640625" style="3" bestFit="1" customWidth="1"/>
    <col min="14777" max="14777" width="14.83203125" style="3" bestFit="1" customWidth="1"/>
    <col min="14778" max="14784" width="11.1640625" style="3" bestFit="1" customWidth="1"/>
    <col min="14785" max="14785" width="14.83203125" style="3" bestFit="1" customWidth="1"/>
    <col min="14786" max="14787" width="11.1640625" style="3" bestFit="1" customWidth="1"/>
    <col min="14788" max="14789" width="13.5" style="3" bestFit="1" customWidth="1"/>
    <col min="14790" max="14790" width="14.33203125" style="3" bestFit="1" customWidth="1"/>
    <col min="14791" max="14797" width="11.1640625" style="3" bestFit="1" customWidth="1"/>
    <col min="14798" max="14798" width="14.33203125" style="3" bestFit="1" customWidth="1"/>
    <col min="14799" max="14800" width="11.1640625" style="3" bestFit="1" customWidth="1"/>
    <col min="14801" max="14801" width="14.33203125" style="3" bestFit="1" customWidth="1"/>
    <col min="14802" max="14802" width="9.25" style="3" bestFit="1" customWidth="1"/>
    <col min="14803" max="14803" width="14.33203125" style="3" bestFit="1" customWidth="1"/>
    <col min="14804" max="14815" width="11.1640625" style="3" bestFit="1" customWidth="1"/>
    <col min="14816" max="14816" width="16.25" style="3" bestFit="1" customWidth="1"/>
    <col min="14817" max="14817" width="14.83203125" style="3" bestFit="1" customWidth="1"/>
    <col min="14818" max="14818" width="11.1640625" style="3" bestFit="1" customWidth="1"/>
    <col min="14819" max="14819" width="14.83203125" style="3" bestFit="1" customWidth="1"/>
    <col min="14820" max="14820" width="13.5" style="3" bestFit="1" customWidth="1"/>
    <col min="14821" max="14821" width="14.83203125" style="3" bestFit="1" customWidth="1"/>
    <col min="14822" max="14822" width="11.1640625" style="3" bestFit="1" customWidth="1"/>
    <col min="14823" max="14823" width="14.83203125" style="3" bestFit="1" customWidth="1"/>
    <col min="14824" max="14824" width="16.25" style="3" bestFit="1" customWidth="1"/>
    <col min="14825" max="14825" width="11.1640625" style="3" bestFit="1" customWidth="1"/>
    <col min="14826" max="14826" width="13.5" style="3" bestFit="1" customWidth="1"/>
    <col min="14827" max="14828" width="14.83203125" style="3" bestFit="1" customWidth="1"/>
    <col min="14829" max="14829" width="13.5" style="3" bestFit="1" customWidth="1"/>
    <col min="14830" max="14836" width="11.1640625" style="3" bestFit="1" customWidth="1"/>
    <col min="14837" max="14837" width="13.5" style="3" bestFit="1" customWidth="1"/>
    <col min="14838" max="14840" width="11.1640625" style="3" bestFit="1" customWidth="1"/>
    <col min="14841" max="14842" width="13.5" style="3" bestFit="1" customWidth="1"/>
    <col min="14843" max="14848" width="11.1640625" style="3"/>
    <col min="14849" max="14850" width="11" style="3" customWidth="1"/>
    <col min="14851" max="14851" width="15.83203125" style="3" bestFit="1" customWidth="1"/>
    <col min="14852" max="14852" width="13.5" style="3" bestFit="1" customWidth="1"/>
    <col min="14853" max="14853" width="11.1640625" style="3" bestFit="1" customWidth="1"/>
    <col min="14854" max="14854" width="13.5" style="3" bestFit="1" customWidth="1"/>
    <col min="14855" max="14855" width="11.1640625" style="3" bestFit="1" customWidth="1"/>
    <col min="14856" max="14856" width="13.5" style="3" bestFit="1" customWidth="1"/>
    <col min="14857" max="14857" width="11.1640625" style="3" bestFit="1" customWidth="1"/>
    <col min="14858" max="14858" width="13.5" style="3" bestFit="1" customWidth="1"/>
    <col min="14859" max="14859" width="14.83203125" style="3" bestFit="1" customWidth="1"/>
    <col min="14860" max="14860" width="11.1640625" style="3" bestFit="1" customWidth="1"/>
    <col min="14861" max="14861" width="13.5" style="3" bestFit="1" customWidth="1"/>
    <col min="14862" max="14862" width="14.83203125" style="3" bestFit="1" customWidth="1"/>
    <col min="14863" max="14863" width="13.5" style="3" bestFit="1" customWidth="1"/>
    <col min="14864" max="14864" width="14.83203125" style="3" bestFit="1" customWidth="1"/>
    <col min="14865" max="14865" width="13.5" style="3" bestFit="1" customWidth="1"/>
    <col min="14866" max="14866" width="11.1640625" style="3" bestFit="1" customWidth="1"/>
    <col min="14867" max="14867" width="13.5" style="3" bestFit="1" customWidth="1"/>
    <col min="14868" max="14868" width="11.1640625" style="3" bestFit="1" customWidth="1"/>
    <col min="14869" max="14869" width="13.5" style="3" bestFit="1" customWidth="1"/>
    <col min="14870" max="14870" width="11.1640625" style="3" bestFit="1" customWidth="1"/>
    <col min="14871" max="14871" width="13.5" style="3" bestFit="1" customWidth="1"/>
    <col min="14872" max="14872" width="14.83203125" style="3" bestFit="1" customWidth="1"/>
    <col min="14873" max="14874" width="11.1640625" style="3" bestFit="1" customWidth="1"/>
    <col min="14875" max="14875" width="14.83203125" style="3" bestFit="1" customWidth="1"/>
    <col min="14876" max="14876" width="11.1640625" style="3" bestFit="1" customWidth="1"/>
    <col min="14877" max="14877" width="14.83203125" style="3" bestFit="1" customWidth="1"/>
    <col min="14878" max="14878" width="13.5" style="3" bestFit="1" customWidth="1"/>
    <col min="14879" max="14879" width="11.1640625" style="3" bestFit="1" customWidth="1"/>
    <col min="14880" max="14880" width="13.5" style="3" bestFit="1" customWidth="1"/>
    <col min="14881" max="14881" width="11.1640625" style="3" bestFit="1" customWidth="1"/>
    <col min="14882" max="14883" width="13.5" style="3" bestFit="1" customWidth="1"/>
    <col min="14884" max="14884" width="11.1640625" style="3" bestFit="1" customWidth="1"/>
    <col min="14885" max="14885" width="14.83203125" style="3" bestFit="1" customWidth="1"/>
    <col min="14886" max="14887" width="11.1640625" style="3" bestFit="1" customWidth="1"/>
    <col min="14888" max="14888" width="14.83203125" style="3" bestFit="1" customWidth="1"/>
    <col min="14889" max="14889" width="13.5" style="3" bestFit="1" customWidth="1"/>
    <col min="14890" max="14980" width="11.1640625" style="3" bestFit="1" customWidth="1"/>
    <col min="14981" max="14981" width="14.83203125" style="3" bestFit="1" customWidth="1"/>
    <col min="14982" max="14982" width="13.5" style="3" bestFit="1" customWidth="1"/>
    <col min="14983" max="14983" width="11.1640625" style="3" bestFit="1" customWidth="1"/>
    <col min="14984" max="14986" width="13.5" style="3" bestFit="1" customWidth="1"/>
    <col min="14987" max="14987" width="11.1640625" style="3" bestFit="1" customWidth="1"/>
    <col min="14988" max="14988" width="13.5" style="3" bestFit="1" customWidth="1"/>
    <col min="14989" max="14989" width="14.83203125" style="3" bestFit="1" customWidth="1"/>
    <col min="14990" max="14990" width="11.1640625" style="3" bestFit="1" customWidth="1"/>
    <col min="14991" max="14991" width="13.5" style="3" bestFit="1" customWidth="1"/>
    <col min="14992" max="14994" width="14.83203125" style="3" bestFit="1" customWidth="1"/>
    <col min="14995" max="14995" width="13.5" style="3" bestFit="1" customWidth="1"/>
    <col min="14996" max="14996" width="11.1640625" style="3" bestFit="1" customWidth="1"/>
    <col min="14997" max="14999" width="13.5" style="3" bestFit="1" customWidth="1"/>
    <col min="15000" max="15000" width="11.1640625" style="3" bestFit="1" customWidth="1"/>
    <col min="15001" max="15001" width="13.5" style="3" bestFit="1" customWidth="1"/>
    <col min="15002" max="15002" width="14.83203125" style="3" bestFit="1" customWidth="1"/>
    <col min="15003" max="15003" width="11.1640625" style="3" bestFit="1" customWidth="1"/>
    <col min="15004" max="15004" width="13.5" style="3" bestFit="1" customWidth="1"/>
    <col min="15005" max="15006" width="14.83203125" style="3" bestFit="1" customWidth="1"/>
    <col min="15007" max="15007" width="13.5" style="3" bestFit="1" customWidth="1"/>
    <col min="15008" max="15014" width="11.1640625" style="3" bestFit="1" customWidth="1"/>
    <col min="15015" max="15015" width="13.5" style="3" bestFit="1" customWidth="1"/>
    <col min="15016" max="15017" width="11.1640625" style="3" bestFit="1" customWidth="1"/>
    <col min="15018" max="15018" width="13.5" style="3" bestFit="1" customWidth="1"/>
    <col min="15019" max="15019" width="11.1640625" style="3" bestFit="1" customWidth="1"/>
    <col min="15020" max="15020" width="14.83203125" style="3" bestFit="1" customWidth="1"/>
    <col min="15021" max="15022" width="11.1640625" style="3" bestFit="1" customWidth="1"/>
    <col min="15023" max="15023" width="13.5" style="3" bestFit="1" customWidth="1"/>
    <col min="15024" max="15024" width="11.1640625" style="3" bestFit="1" customWidth="1"/>
    <col min="15025" max="15025" width="13.5" style="3" bestFit="1" customWidth="1"/>
    <col min="15026" max="15026" width="11.1640625" style="3" bestFit="1" customWidth="1"/>
    <col min="15027" max="15027" width="13.5" style="3" bestFit="1" customWidth="1"/>
    <col min="15028" max="15028" width="14.83203125" style="3" bestFit="1" customWidth="1"/>
    <col min="15029" max="15030" width="11.1640625" style="3" bestFit="1" customWidth="1"/>
    <col min="15031" max="15031" width="14.83203125" style="3" bestFit="1" customWidth="1"/>
    <col min="15032" max="15032" width="11.1640625" style="3" bestFit="1" customWidth="1"/>
    <col min="15033" max="15033" width="14.83203125" style="3" bestFit="1" customWidth="1"/>
    <col min="15034" max="15040" width="11.1640625" style="3" bestFit="1" customWidth="1"/>
    <col min="15041" max="15041" width="14.83203125" style="3" bestFit="1" customWidth="1"/>
    <col min="15042" max="15043" width="11.1640625" style="3" bestFit="1" customWidth="1"/>
    <col min="15044" max="15045" width="13.5" style="3" bestFit="1" customWidth="1"/>
    <col min="15046" max="15046" width="14.33203125" style="3" bestFit="1" customWidth="1"/>
    <col min="15047" max="15053" width="11.1640625" style="3" bestFit="1" customWidth="1"/>
    <col min="15054" max="15054" width="14.33203125" style="3" bestFit="1" customWidth="1"/>
    <col min="15055" max="15056" width="11.1640625" style="3" bestFit="1" customWidth="1"/>
    <col min="15057" max="15057" width="14.33203125" style="3" bestFit="1" customWidth="1"/>
    <col min="15058" max="15058" width="9.25" style="3" bestFit="1" customWidth="1"/>
    <col min="15059" max="15059" width="14.33203125" style="3" bestFit="1" customWidth="1"/>
    <col min="15060" max="15071" width="11.1640625" style="3" bestFit="1" customWidth="1"/>
    <col min="15072" max="15072" width="16.25" style="3" bestFit="1" customWidth="1"/>
    <col min="15073" max="15073" width="14.83203125" style="3" bestFit="1" customWidth="1"/>
    <col min="15074" max="15074" width="11.1640625" style="3" bestFit="1" customWidth="1"/>
    <col min="15075" max="15075" width="14.83203125" style="3" bestFit="1" customWidth="1"/>
    <col min="15076" max="15076" width="13.5" style="3" bestFit="1" customWidth="1"/>
    <col min="15077" max="15077" width="14.83203125" style="3" bestFit="1" customWidth="1"/>
    <col min="15078" max="15078" width="11.1640625" style="3" bestFit="1" customWidth="1"/>
    <col min="15079" max="15079" width="14.83203125" style="3" bestFit="1" customWidth="1"/>
    <col min="15080" max="15080" width="16.25" style="3" bestFit="1" customWidth="1"/>
    <col min="15081" max="15081" width="11.1640625" style="3" bestFit="1" customWidth="1"/>
    <col min="15082" max="15082" width="13.5" style="3" bestFit="1" customWidth="1"/>
    <col min="15083" max="15084" width="14.83203125" style="3" bestFit="1" customWidth="1"/>
    <col min="15085" max="15085" width="13.5" style="3" bestFit="1" customWidth="1"/>
    <col min="15086" max="15092" width="11.1640625" style="3" bestFit="1" customWidth="1"/>
    <col min="15093" max="15093" width="13.5" style="3" bestFit="1" customWidth="1"/>
    <col min="15094" max="15096" width="11.1640625" style="3" bestFit="1" customWidth="1"/>
    <col min="15097" max="15098" width="13.5" style="3" bestFit="1" customWidth="1"/>
    <col min="15099" max="15104" width="11.1640625" style="3"/>
    <col min="15105" max="15106" width="11" style="3" customWidth="1"/>
    <col min="15107" max="15107" width="15.83203125" style="3" bestFit="1" customWidth="1"/>
    <col min="15108" max="15108" width="13.5" style="3" bestFit="1" customWidth="1"/>
    <col min="15109" max="15109" width="11.1640625" style="3" bestFit="1" customWidth="1"/>
    <col min="15110" max="15110" width="13.5" style="3" bestFit="1" customWidth="1"/>
    <col min="15111" max="15111" width="11.1640625" style="3" bestFit="1" customWidth="1"/>
    <col min="15112" max="15112" width="13.5" style="3" bestFit="1" customWidth="1"/>
    <col min="15113" max="15113" width="11.1640625" style="3" bestFit="1" customWidth="1"/>
    <col min="15114" max="15114" width="13.5" style="3" bestFit="1" customWidth="1"/>
    <col min="15115" max="15115" width="14.83203125" style="3" bestFit="1" customWidth="1"/>
    <col min="15116" max="15116" width="11.1640625" style="3" bestFit="1" customWidth="1"/>
    <col min="15117" max="15117" width="13.5" style="3" bestFit="1" customWidth="1"/>
    <col min="15118" max="15118" width="14.83203125" style="3" bestFit="1" customWidth="1"/>
    <col min="15119" max="15119" width="13.5" style="3" bestFit="1" customWidth="1"/>
    <col min="15120" max="15120" width="14.83203125" style="3" bestFit="1" customWidth="1"/>
    <col min="15121" max="15121" width="13.5" style="3" bestFit="1" customWidth="1"/>
    <col min="15122" max="15122" width="11.1640625" style="3" bestFit="1" customWidth="1"/>
    <col min="15123" max="15123" width="13.5" style="3" bestFit="1" customWidth="1"/>
    <col min="15124" max="15124" width="11.1640625" style="3" bestFit="1" customWidth="1"/>
    <col min="15125" max="15125" width="13.5" style="3" bestFit="1" customWidth="1"/>
    <col min="15126" max="15126" width="11.1640625" style="3" bestFit="1" customWidth="1"/>
    <col min="15127" max="15127" width="13.5" style="3" bestFit="1" customWidth="1"/>
    <col min="15128" max="15128" width="14.83203125" style="3" bestFit="1" customWidth="1"/>
    <col min="15129" max="15130" width="11.1640625" style="3" bestFit="1" customWidth="1"/>
    <col min="15131" max="15131" width="14.83203125" style="3" bestFit="1" customWidth="1"/>
    <col min="15132" max="15132" width="11.1640625" style="3" bestFit="1" customWidth="1"/>
    <col min="15133" max="15133" width="14.83203125" style="3" bestFit="1" customWidth="1"/>
    <col min="15134" max="15134" width="13.5" style="3" bestFit="1" customWidth="1"/>
    <col min="15135" max="15135" width="11.1640625" style="3" bestFit="1" customWidth="1"/>
    <col min="15136" max="15136" width="13.5" style="3" bestFit="1" customWidth="1"/>
    <col min="15137" max="15137" width="11.1640625" style="3" bestFit="1" customWidth="1"/>
    <col min="15138" max="15139" width="13.5" style="3" bestFit="1" customWidth="1"/>
    <col min="15140" max="15140" width="11.1640625" style="3" bestFit="1" customWidth="1"/>
    <col min="15141" max="15141" width="14.83203125" style="3" bestFit="1" customWidth="1"/>
    <col min="15142" max="15143" width="11.1640625" style="3" bestFit="1" customWidth="1"/>
    <col min="15144" max="15144" width="14.83203125" style="3" bestFit="1" customWidth="1"/>
    <col min="15145" max="15145" width="13.5" style="3" bestFit="1" customWidth="1"/>
    <col min="15146" max="15236" width="11.1640625" style="3" bestFit="1" customWidth="1"/>
    <col min="15237" max="15237" width="14.83203125" style="3" bestFit="1" customWidth="1"/>
    <col min="15238" max="15238" width="13.5" style="3" bestFit="1" customWidth="1"/>
    <col min="15239" max="15239" width="11.1640625" style="3" bestFit="1" customWidth="1"/>
    <col min="15240" max="15242" width="13.5" style="3" bestFit="1" customWidth="1"/>
    <col min="15243" max="15243" width="11.1640625" style="3" bestFit="1" customWidth="1"/>
    <col min="15244" max="15244" width="13.5" style="3" bestFit="1" customWidth="1"/>
    <col min="15245" max="15245" width="14.83203125" style="3" bestFit="1" customWidth="1"/>
    <col min="15246" max="15246" width="11.1640625" style="3" bestFit="1" customWidth="1"/>
    <col min="15247" max="15247" width="13.5" style="3" bestFit="1" customWidth="1"/>
    <col min="15248" max="15250" width="14.83203125" style="3" bestFit="1" customWidth="1"/>
    <col min="15251" max="15251" width="13.5" style="3" bestFit="1" customWidth="1"/>
    <col min="15252" max="15252" width="11.1640625" style="3" bestFit="1" customWidth="1"/>
    <col min="15253" max="15255" width="13.5" style="3" bestFit="1" customWidth="1"/>
    <col min="15256" max="15256" width="11.1640625" style="3" bestFit="1" customWidth="1"/>
    <col min="15257" max="15257" width="13.5" style="3" bestFit="1" customWidth="1"/>
    <col min="15258" max="15258" width="14.83203125" style="3" bestFit="1" customWidth="1"/>
    <col min="15259" max="15259" width="11.1640625" style="3" bestFit="1" customWidth="1"/>
    <col min="15260" max="15260" width="13.5" style="3" bestFit="1" customWidth="1"/>
    <col min="15261" max="15262" width="14.83203125" style="3" bestFit="1" customWidth="1"/>
    <col min="15263" max="15263" width="13.5" style="3" bestFit="1" customWidth="1"/>
    <col min="15264" max="15270" width="11.1640625" style="3" bestFit="1" customWidth="1"/>
    <col min="15271" max="15271" width="13.5" style="3" bestFit="1" customWidth="1"/>
    <col min="15272" max="15273" width="11.1640625" style="3" bestFit="1" customWidth="1"/>
    <col min="15274" max="15274" width="13.5" style="3" bestFit="1" customWidth="1"/>
    <col min="15275" max="15275" width="11.1640625" style="3" bestFit="1" customWidth="1"/>
    <col min="15276" max="15276" width="14.83203125" style="3" bestFit="1" customWidth="1"/>
    <col min="15277" max="15278" width="11.1640625" style="3" bestFit="1" customWidth="1"/>
    <col min="15279" max="15279" width="13.5" style="3" bestFit="1" customWidth="1"/>
    <col min="15280" max="15280" width="11.1640625" style="3" bestFit="1" customWidth="1"/>
    <col min="15281" max="15281" width="13.5" style="3" bestFit="1" customWidth="1"/>
    <col min="15282" max="15282" width="11.1640625" style="3" bestFit="1" customWidth="1"/>
    <col min="15283" max="15283" width="13.5" style="3" bestFit="1" customWidth="1"/>
    <col min="15284" max="15284" width="14.83203125" style="3" bestFit="1" customWidth="1"/>
    <col min="15285" max="15286" width="11.1640625" style="3" bestFit="1" customWidth="1"/>
    <col min="15287" max="15287" width="14.83203125" style="3" bestFit="1" customWidth="1"/>
    <col min="15288" max="15288" width="11.1640625" style="3" bestFit="1" customWidth="1"/>
    <col min="15289" max="15289" width="14.83203125" style="3" bestFit="1" customWidth="1"/>
    <col min="15290" max="15296" width="11.1640625" style="3" bestFit="1" customWidth="1"/>
    <col min="15297" max="15297" width="14.83203125" style="3" bestFit="1" customWidth="1"/>
    <col min="15298" max="15299" width="11.1640625" style="3" bestFit="1" customWidth="1"/>
    <col min="15300" max="15301" width="13.5" style="3" bestFit="1" customWidth="1"/>
    <col min="15302" max="15302" width="14.33203125" style="3" bestFit="1" customWidth="1"/>
    <col min="15303" max="15309" width="11.1640625" style="3" bestFit="1" customWidth="1"/>
    <col min="15310" max="15310" width="14.33203125" style="3" bestFit="1" customWidth="1"/>
    <col min="15311" max="15312" width="11.1640625" style="3" bestFit="1" customWidth="1"/>
    <col min="15313" max="15313" width="14.33203125" style="3" bestFit="1" customWidth="1"/>
    <col min="15314" max="15314" width="9.25" style="3" bestFit="1" customWidth="1"/>
    <col min="15315" max="15315" width="14.33203125" style="3" bestFit="1" customWidth="1"/>
    <col min="15316" max="15327" width="11.1640625" style="3" bestFit="1" customWidth="1"/>
    <col min="15328" max="15328" width="16.25" style="3" bestFit="1" customWidth="1"/>
    <col min="15329" max="15329" width="14.83203125" style="3" bestFit="1" customWidth="1"/>
    <col min="15330" max="15330" width="11.1640625" style="3" bestFit="1" customWidth="1"/>
    <col min="15331" max="15331" width="14.83203125" style="3" bestFit="1" customWidth="1"/>
    <col min="15332" max="15332" width="13.5" style="3" bestFit="1" customWidth="1"/>
    <col min="15333" max="15333" width="14.83203125" style="3" bestFit="1" customWidth="1"/>
    <col min="15334" max="15334" width="11.1640625" style="3" bestFit="1" customWidth="1"/>
    <col min="15335" max="15335" width="14.83203125" style="3" bestFit="1" customWidth="1"/>
    <col min="15336" max="15336" width="16.25" style="3" bestFit="1" customWidth="1"/>
    <col min="15337" max="15337" width="11.1640625" style="3" bestFit="1" customWidth="1"/>
    <col min="15338" max="15338" width="13.5" style="3" bestFit="1" customWidth="1"/>
    <col min="15339" max="15340" width="14.83203125" style="3" bestFit="1" customWidth="1"/>
    <col min="15341" max="15341" width="13.5" style="3" bestFit="1" customWidth="1"/>
    <col min="15342" max="15348" width="11.1640625" style="3" bestFit="1" customWidth="1"/>
    <col min="15349" max="15349" width="13.5" style="3" bestFit="1" customWidth="1"/>
    <col min="15350" max="15352" width="11.1640625" style="3" bestFit="1" customWidth="1"/>
    <col min="15353" max="15354" width="13.5" style="3" bestFit="1" customWidth="1"/>
    <col min="15355" max="15360" width="11.1640625" style="3"/>
    <col min="15361" max="15362" width="11" style="3" customWidth="1"/>
    <col min="15363" max="15363" width="15.83203125" style="3" bestFit="1" customWidth="1"/>
    <col min="15364" max="15364" width="13.5" style="3" bestFit="1" customWidth="1"/>
    <col min="15365" max="15365" width="11.1640625" style="3" bestFit="1" customWidth="1"/>
    <col min="15366" max="15366" width="13.5" style="3" bestFit="1" customWidth="1"/>
    <col min="15367" max="15367" width="11.1640625" style="3" bestFit="1" customWidth="1"/>
    <col min="15368" max="15368" width="13.5" style="3" bestFit="1" customWidth="1"/>
    <col min="15369" max="15369" width="11.1640625" style="3" bestFit="1" customWidth="1"/>
    <col min="15370" max="15370" width="13.5" style="3" bestFit="1" customWidth="1"/>
    <col min="15371" max="15371" width="14.83203125" style="3" bestFit="1" customWidth="1"/>
    <col min="15372" max="15372" width="11.1640625" style="3" bestFit="1" customWidth="1"/>
    <col min="15373" max="15373" width="13.5" style="3" bestFit="1" customWidth="1"/>
    <col min="15374" max="15374" width="14.83203125" style="3" bestFit="1" customWidth="1"/>
    <col min="15375" max="15375" width="13.5" style="3" bestFit="1" customWidth="1"/>
    <col min="15376" max="15376" width="14.83203125" style="3" bestFit="1" customWidth="1"/>
    <col min="15377" max="15377" width="13.5" style="3" bestFit="1" customWidth="1"/>
    <col min="15378" max="15378" width="11.1640625" style="3" bestFit="1" customWidth="1"/>
    <col min="15379" max="15379" width="13.5" style="3" bestFit="1" customWidth="1"/>
    <col min="15380" max="15380" width="11.1640625" style="3" bestFit="1" customWidth="1"/>
    <col min="15381" max="15381" width="13.5" style="3" bestFit="1" customWidth="1"/>
    <col min="15382" max="15382" width="11.1640625" style="3" bestFit="1" customWidth="1"/>
    <col min="15383" max="15383" width="13.5" style="3" bestFit="1" customWidth="1"/>
    <col min="15384" max="15384" width="14.83203125" style="3" bestFit="1" customWidth="1"/>
    <col min="15385" max="15386" width="11.1640625" style="3" bestFit="1" customWidth="1"/>
    <col min="15387" max="15387" width="14.83203125" style="3" bestFit="1" customWidth="1"/>
    <col min="15388" max="15388" width="11.1640625" style="3" bestFit="1" customWidth="1"/>
    <col min="15389" max="15389" width="14.83203125" style="3" bestFit="1" customWidth="1"/>
    <col min="15390" max="15390" width="13.5" style="3" bestFit="1" customWidth="1"/>
    <col min="15391" max="15391" width="11.1640625" style="3" bestFit="1" customWidth="1"/>
    <col min="15392" max="15392" width="13.5" style="3" bestFit="1" customWidth="1"/>
    <col min="15393" max="15393" width="11.1640625" style="3" bestFit="1" customWidth="1"/>
    <col min="15394" max="15395" width="13.5" style="3" bestFit="1" customWidth="1"/>
    <col min="15396" max="15396" width="11.1640625" style="3" bestFit="1" customWidth="1"/>
    <col min="15397" max="15397" width="14.83203125" style="3" bestFit="1" customWidth="1"/>
    <col min="15398" max="15399" width="11.1640625" style="3" bestFit="1" customWidth="1"/>
    <col min="15400" max="15400" width="14.83203125" style="3" bestFit="1" customWidth="1"/>
    <col min="15401" max="15401" width="13.5" style="3" bestFit="1" customWidth="1"/>
    <col min="15402" max="15492" width="11.1640625" style="3" bestFit="1" customWidth="1"/>
    <col min="15493" max="15493" width="14.83203125" style="3" bestFit="1" customWidth="1"/>
    <col min="15494" max="15494" width="13.5" style="3" bestFit="1" customWidth="1"/>
    <col min="15495" max="15495" width="11.1640625" style="3" bestFit="1" customWidth="1"/>
    <col min="15496" max="15498" width="13.5" style="3" bestFit="1" customWidth="1"/>
    <col min="15499" max="15499" width="11.1640625" style="3" bestFit="1" customWidth="1"/>
    <col min="15500" max="15500" width="13.5" style="3" bestFit="1" customWidth="1"/>
    <col min="15501" max="15501" width="14.83203125" style="3" bestFit="1" customWidth="1"/>
    <col min="15502" max="15502" width="11.1640625" style="3" bestFit="1" customWidth="1"/>
    <col min="15503" max="15503" width="13.5" style="3" bestFit="1" customWidth="1"/>
    <col min="15504" max="15506" width="14.83203125" style="3" bestFit="1" customWidth="1"/>
    <col min="15507" max="15507" width="13.5" style="3" bestFit="1" customWidth="1"/>
    <col min="15508" max="15508" width="11.1640625" style="3" bestFit="1" customWidth="1"/>
    <col min="15509" max="15511" width="13.5" style="3" bestFit="1" customWidth="1"/>
    <col min="15512" max="15512" width="11.1640625" style="3" bestFit="1" customWidth="1"/>
    <col min="15513" max="15513" width="13.5" style="3" bestFit="1" customWidth="1"/>
    <col min="15514" max="15514" width="14.83203125" style="3" bestFit="1" customWidth="1"/>
    <col min="15515" max="15515" width="11.1640625" style="3" bestFit="1" customWidth="1"/>
    <col min="15516" max="15516" width="13.5" style="3" bestFit="1" customWidth="1"/>
    <col min="15517" max="15518" width="14.83203125" style="3" bestFit="1" customWidth="1"/>
    <col min="15519" max="15519" width="13.5" style="3" bestFit="1" customWidth="1"/>
    <col min="15520" max="15526" width="11.1640625" style="3" bestFit="1" customWidth="1"/>
    <col min="15527" max="15527" width="13.5" style="3" bestFit="1" customWidth="1"/>
    <col min="15528" max="15529" width="11.1640625" style="3" bestFit="1" customWidth="1"/>
    <col min="15530" max="15530" width="13.5" style="3" bestFit="1" customWidth="1"/>
    <col min="15531" max="15531" width="11.1640625" style="3" bestFit="1" customWidth="1"/>
    <col min="15532" max="15532" width="14.83203125" style="3" bestFit="1" customWidth="1"/>
    <col min="15533" max="15534" width="11.1640625" style="3" bestFit="1" customWidth="1"/>
    <col min="15535" max="15535" width="13.5" style="3" bestFit="1" customWidth="1"/>
    <col min="15536" max="15536" width="11.1640625" style="3" bestFit="1" customWidth="1"/>
    <col min="15537" max="15537" width="13.5" style="3" bestFit="1" customWidth="1"/>
    <col min="15538" max="15538" width="11.1640625" style="3" bestFit="1" customWidth="1"/>
    <col min="15539" max="15539" width="13.5" style="3" bestFit="1" customWidth="1"/>
    <col min="15540" max="15540" width="14.83203125" style="3" bestFit="1" customWidth="1"/>
    <col min="15541" max="15542" width="11.1640625" style="3" bestFit="1" customWidth="1"/>
    <col min="15543" max="15543" width="14.83203125" style="3" bestFit="1" customWidth="1"/>
    <col min="15544" max="15544" width="11.1640625" style="3" bestFit="1" customWidth="1"/>
    <col min="15545" max="15545" width="14.83203125" style="3" bestFit="1" customWidth="1"/>
    <col min="15546" max="15552" width="11.1640625" style="3" bestFit="1" customWidth="1"/>
    <col min="15553" max="15553" width="14.83203125" style="3" bestFit="1" customWidth="1"/>
    <col min="15554" max="15555" width="11.1640625" style="3" bestFit="1" customWidth="1"/>
    <col min="15556" max="15557" width="13.5" style="3" bestFit="1" customWidth="1"/>
    <col min="15558" max="15558" width="14.33203125" style="3" bestFit="1" customWidth="1"/>
    <col min="15559" max="15565" width="11.1640625" style="3" bestFit="1" customWidth="1"/>
    <col min="15566" max="15566" width="14.33203125" style="3" bestFit="1" customWidth="1"/>
    <col min="15567" max="15568" width="11.1640625" style="3" bestFit="1" customWidth="1"/>
    <col min="15569" max="15569" width="14.33203125" style="3" bestFit="1" customWidth="1"/>
    <col min="15570" max="15570" width="9.25" style="3" bestFit="1" customWidth="1"/>
    <col min="15571" max="15571" width="14.33203125" style="3" bestFit="1" customWidth="1"/>
    <col min="15572" max="15583" width="11.1640625" style="3" bestFit="1" customWidth="1"/>
    <col min="15584" max="15584" width="16.25" style="3" bestFit="1" customWidth="1"/>
    <col min="15585" max="15585" width="14.83203125" style="3" bestFit="1" customWidth="1"/>
    <col min="15586" max="15586" width="11.1640625" style="3" bestFit="1" customWidth="1"/>
    <col min="15587" max="15587" width="14.83203125" style="3" bestFit="1" customWidth="1"/>
    <col min="15588" max="15588" width="13.5" style="3" bestFit="1" customWidth="1"/>
    <col min="15589" max="15589" width="14.83203125" style="3" bestFit="1" customWidth="1"/>
    <col min="15590" max="15590" width="11.1640625" style="3" bestFit="1" customWidth="1"/>
    <col min="15591" max="15591" width="14.83203125" style="3" bestFit="1" customWidth="1"/>
    <col min="15592" max="15592" width="16.25" style="3" bestFit="1" customWidth="1"/>
    <col min="15593" max="15593" width="11.1640625" style="3" bestFit="1" customWidth="1"/>
    <col min="15594" max="15594" width="13.5" style="3" bestFit="1" customWidth="1"/>
    <col min="15595" max="15596" width="14.83203125" style="3" bestFit="1" customWidth="1"/>
    <col min="15597" max="15597" width="13.5" style="3" bestFit="1" customWidth="1"/>
    <col min="15598" max="15604" width="11.1640625" style="3" bestFit="1" customWidth="1"/>
    <col min="15605" max="15605" width="13.5" style="3" bestFit="1" customWidth="1"/>
    <col min="15606" max="15608" width="11.1640625" style="3" bestFit="1" customWidth="1"/>
    <col min="15609" max="15610" width="13.5" style="3" bestFit="1" customWidth="1"/>
    <col min="15611" max="15616" width="11.1640625" style="3"/>
    <col min="15617" max="15618" width="11" style="3" customWidth="1"/>
    <col min="15619" max="15619" width="15.83203125" style="3" bestFit="1" customWidth="1"/>
    <col min="15620" max="15620" width="13.5" style="3" bestFit="1" customWidth="1"/>
    <col min="15621" max="15621" width="11.1640625" style="3" bestFit="1" customWidth="1"/>
    <col min="15622" max="15622" width="13.5" style="3" bestFit="1" customWidth="1"/>
    <col min="15623" max="15623" width="11.1640625" style="3" bestFit="1" customWidth="1"/>
    <col min="15624" max="15624" width="13.5" style="3" bestFit="1" customWidth="1"/>
    <col min="15625" max="15625" width="11.1640625" style="3" bestFit="1" customWidth="1"/>
    <col min="15626" max="15626" width="13.5" style="3" bestFit="1" customWidth="1"/>
    <col min="15627" max="15627" width="14.83203125" style="3" bestFit="1" customWidth="1"/>
    <col min="15628" max="15628" width="11.1640625" style="3" bestFit="1" customWidth="1"/>
    <col min="15629" max="15629" width="13.5" style="3" bestFit="1" customWidth="1"/>
    <col min="15630" max="15630" width="14.83203125" style="3" bestFit="1" customWidth="1"/>
    <col min="15631" max="15631" width="13.5" style="3" bestFit="1" customWidth="1"/>
    <col min="15632" max="15632" width="14.83203125" style="3" bestFit="1" customWidth="1"/>
    <col min="15633" max="15633" width="13.5" style="3" bestFit="1" customWidth="1"/>
    <col min="15634" max="15634" width="11.1640625" style="3" bestFit="1" customWidth="1"/>
    <col min="15635" max="15635" width="13.5" style="3" bestFit="1" customWidth="1"/>
    <col min="15636" max="15636" width="11.1640625" style="3" bestFit="1" customWidth="1"/>
    <col min="15637" max="15637" width="13.5" style="3" bestFit="1" customWidth="1"/>
    <col min="15638" max="15638" width="11.1640625" style="3" bestFit="1" customWidth="1"/>
    <col min="15639" max="15639" width="13.5" style="3" bestFit="1" customWidth="1"/>
    <col min="15640" max="15640" width="14.83203125" style="3" bestFit="1" customWidth="1"/>
    <col min="15641" max="15642" width="11.1640625" style="3" bestFit="1" customWidth="1"/>
    <col min="15643" max="15643" width="14.83203125" style="3" bestFit="1" customWidth="1"/>
    <col min="15644" max="15644" width="11.1640625" style="3" bestFit="1" customWidth="1"/>
    <col min="15645" max="15645" width="14.83203125" style="3" bestFit="1" customWidth="1"/>
    <col min="15646" max="15646" width="13.5" style="3" bestFit="1" customWidth="1"/>
    <col min="15647" max="15647" width="11.1640625" style="3" bestFit="1" customWidth="1"/>
    <col min="15648" max="15648" width="13.5" style="3" bestFit="1" customWidth="1"/>
    <col min="15649" max="15649" width="11.1640625" style="3" bestFit="1" customWidth="1"/>
    <col min="15650" max="15651" width="13.5" style="3" bestFit="1" customWidth="1"/>
    <col min="15652" max="15652" width="11.1640625" style="3" bestFit="1" customWidth="1"/>
    <col min="15653" max="15653" width="14.83203125" style="3" bestFit="1" customWidth="1"/>
    <col min="15654" max="15655" width="11.1640625" style="3" bestFit="1" customWidth="1"/>
    <col min="15656" max="15656" width="14.83203125" style="3" bestFit="1" customWidth="1"/>
    <col min="15657" max="15657" width="13.5" style="3" bestFit="1" customWidth="1"/>
    <col min="15658" max="15748" width="11.1640625" style="3" bestFit="1" customWidth="1"/>
    <col min="15749" max="15749" width="14.83203125" style="3" bestFit="1" customWidth="1"/>
    <col min="15750" max="15750" width="13.5" style="3" bestFit="1" customWidth="1"/>
    <col min="15751" max="15751" width="11.1640625" style="3" bestFit="1" customWidth="1"/>
    <col min="15752" max="15754" width="13.5" style="3" bestFit="1" customWidth="1"/>
    <col min="15755" max="15755" width="11.1640625" style="3" bestFit="1" customWidth="1"/>
    <col min="15756" max="15756" width="13.5" style="3" bestFit="1" customWidth="1"/>
    <col min="15757" max="15757" width="14.83203125" style="3" bestFit="1" customWidth="1"/>
    <col min="15758" max="15758" width="11.1640625" style="3" bestFit="1" customWidth="1"/>
    <col min="15759" max="15759" width="13.5" style="3" bestFit="1" customWidth="1"/>
    <col min="15760" max="15762" width="14.83203125" style="3" bestFit="1" customWidth="1"/>
    <col min="15763" max="15763" width="13.5" style="3" bestFit="1" customWidth="1"/>
    <col min="15764" max="15764" width="11.1640625" style="3" bestFit="1" customWidth="1"/>
    <col min="15765" max="15767" width="13.5" style="3" bestFit="1" customWidth="1"/>
    <col min="15768" max="15768" width="11.1640625" style="3" bestFit="1" customWidth="1"/>
    <col min="15769" max="15769" width="13.5" style="3" bestFit="1" customWidth="1"/>
    <col min="15770" max="15770" width="14.83203125" style="3" bestFit="1" customWidth="1"/>
    <col min="15771" max="15771" width="11.1640625" style="3" bestFit="1" customWidth="1"/>
    <col min="15772" max="15772" width="13.5" style="3" bestFit="1" customWidth="1"/>
    <col min="15773" max="15774" width="14.83203125" style="3" bestFit="1" customWidth="1"/>
    <col min="15775" max="15775" width="13.5" style="3" bestFit="1" customWidth="1"/>
    <col min="15776" max="15782" width="11.1640625" style="3" bestFit="1" customWidth="1"/>
    <col min="15783" max="15783" width="13.5" style="3" bestFit="1" customWidth="1"/>
    <col min="15784" max="15785" width="11.1640625" style="3" bestFit="1" customWidth="1"/>
    <col min="15786" max="15786" width="13.5" style="3" bestFit="1" customWidth="1"/>
    <col min="15787" max="15787" width="11.1640625" style="3" bestFit="1" customWidth="1"/>
    <col min="15788" max="15788" width="14.83203125" style="3" bestFit="1" customWidth="1"/>
    <col min="15789" max="15790" width="11.1640625" style="3" bestFit="1" customWidth="1"/>
    <col min="15791" max="15791" width="13.5" style="3" bestFit="1" customWidth="1"/>
    <col min="15792" max="15792" width="11.1640625" style="3" bestFit="1" customWidth="1"/>
    <col min="15793" max="15793" width="13.5" style="3" bestFit="1" customWidth="1"/>
    <col min="15794" max="15794" width="11.1640625" style="3" bestFit="1" customWidth="1"/>
    <col min="15795" max="15795" width="13.5" style="3" bestFit="1" customWidth="1"/>
    <col min="15796" max="15796" width="14.83203125" style="3" bestFit="1" customWidth="1"/>
    <col min="15797" max="15798" width="11.1640625" style="3" bestFit="1" customWidth="1"/>
    <col min="15799" max="15799" width="14.83203125" style="3" bestFit="1" customWidth="1"/>
    <col min="15800" max="15800" width="11.1640625" style="3" bestFit="1" customWidth="1"/>
    <col min="15801" max="15801" width="14.83203125" style="3" bestFit="1" customWidth="1"/>
    <col min="15802" max="15808" width="11.1640625" style="3" bestFit="1" customWidth="1"/>
    <col min="15809" max="15809" width="14.83203125" style="3" bestFit="1" customWidth="1"/>
    <col min="15810" max="15811" width="11.1640625" style="3" bestFit="1" customWidth="1"/>
    <col min="15812" max="15813" width="13.5" style="3" bestFit="1" customWidth="1"/>
    <col min="15814" max="15814" width="14.33203125" style="3" bestFit="1" customWidth="1"/>
    <col min="15815" max="15821" width="11.1640625" style="3" bestFit="1" customWidth="1"/>
    <col min="15822" max="15822" width="14.33203125" style="3" bestFit="1" customWidth="1"/>
    <col min="15823" max="15824" width="11.1640625" style="3" bestFit="1" customWidth="1"/>
    <col min="15825" max="15825" width="14.33203125" style="3" bestFit="1" customWidth="1"/>
    <col min="15826" max="15826" width="9.25" style="3" bestFit="1" customWidth="1"/>
    <col min="15827" max="15827" width="14.33203125" style="3" bestFit="1" customWidth="1"/>
    <col min="15828" max="15839" width="11.1640625" style="3" bestFit="1" customWidth="1"/>
    <col min="15840" max="15840" width="16.25" style="3" bestFit="1" customWidth="1"/>
    <col min="15841" max="15841" width="14.83203125" style="3" bestFit="1" customWidth="1"/>
    <col min="15842" max="15842" width="11.1640625" style="3" bestFit="1" customWidth="1"/>
    <col min="15843" max="15843" width="14.83203125" style="3" bestFit="1" customWidth="1"/>
    <col min="15844" max="15844" width="13.5" style="3" bestFit="1" customWidth="1"/>
    <col min="15845" max="15845" width="14.83203125" style="3" bestFit="1" customWidth="1"/>
    <col min="15846" max="15846" width="11.1640625" style="3" bestFit="1" customWidth="1"/>
    <col min="15847" max="15847" width="14.83203125" style="3" bestFit="1" customWidth="1"/>
    <col min="15848" max="15848" width="16.25" style="3" bestFit="1" customWidth="1"/>
    <col min="15849" max="15849" width="11.1640625" style="3" bestFit="1" customWidth="1"/>
    <col min="15850" max="15850" width="13.5" style="3" bestFit="1" customWidth="1"/>
    <col min="15851" max="15852" width="14.83203125" style="3" bestFit="1" customWidth="1"/>
    <col min="15853" max="15853" width="13.5" style="3" bestFit="1" customWidth="1"/>
    <col min="15854" max="15860" width="11.1640625" style="3" bestFit="1" customWidth="1"/>
    <col min="15861" max="15861" width="13.5" style="3" bestFit="1" customWidth="1"/>
    <col min="15862" max="15864" width="11.1640625" style="3" bestFit="1" customWidth="1"/>
    <col min="15865" max="15866" width="13.5" style="3" bestFit="1" customWidth="1"/>
    <col min="15867" max="15872" width="11.1640625" style="3"/>
    <col min="15873" max="15874" width="11" style="3" customWidth="1"/>
    <col min="15875" max="15875" width="15.83203125" style="3" bestFit="1" customWidth="1"/>
    <col min="15876" max="15876" width="13.5" style="3" bestFit="1" customWidth="1"/>
    <col min="15877" max="15877" width="11.1640625" style="3" bestFit="1" customWidth="1"/>
    <col min="15878" max="15878" width="13.5" style="3" bestFit="1" customWidth="1"/>
    <col min="15879" max="15879" width="11.1640625" style="3" bestFit="1" customWidth="1"/>
    <col min="15880" max="15880" width="13.5" style="3" bestFit="1" customWidth="1"/>
    <col min="15881" max="15881" width="11.1640625" style="3" bestFit="1" customWidth="1"/>
    <col min="15882" max="15882" width="13.5" style="3" bestFit="1" customWidth="1"/>
    <col min="15883" max="15883" width="14.83203125" style="3" bestFit="1" customWidth="1"/>
    <col min="15884" max="15884" width="11.1640625" style="3" bestFit="1" customWidth="1"/>
    <col min="15885" max="15885" width="13.5" style="3" bestFit="1" customWidth="1"/>
    <col min="15886" max="15886" width="14.83203125" style="3" bestFit="1" customWidth="1"/>
    <col min="15887" max="15887" width="13.5" style="3" bestFit="1" customWidth="1"/>
    <col min="15888" max="15888" width="14.83203125" style="3" bestFit="1" customWidth="1"/>
    <col min="15889" max="15889" width="13.5" style="3" bestFit="1" customWidth="1"/>
    <col min="15890" max="15890" width="11.1640625" style="3" bestFit="1" customWidth="1"/>
    <col min="15891" max="15891" width="13.5" style="3" bestFit="1" customWidth="1"/>
    <col min="15892" max="15892" width="11.1640625" style="3" bestFit="1" customWidth="1"/>
    <col min="15893" max="15893" width="13.5" style="3" bestFit="1" customWidth="1"/>
    <col min="15894" max="15894" width="11.1640625" style="3" bestFit="1" customWidth="1"/>
    <col min="15895" max="15895" width="13.5" style="3" bestFit="1" customWidth="1"/>
    <col min="15896" max="15896" width="14.83203125" style="3" bestFit="1" customWidth="1"/>
    <col min="15897" max="15898" width="11.1640625" style="3" bestFit="1" customWidth="1"/>
    <col min="15899" max="15899" width="14.83203125" style="3" bestFit="1" customWidth="1"/>
    <col min="15900" max="15900" width="11.1640625" style="3" bestFit="1" customWidth="1"/>
    <col min="15901" max="15901" width="14.83203125" style="3" bestFit="1" customWidth="1"/>
    <col min="15902" max="15902" width="13.5" style="3" bestFit="1" customWidth="1"/>
    <col min="15903" max="15903" width="11.1640625" style="3" bestFit="1" customWidth="1"/>
    <col min="15904" max="15904" width="13.5" style="3" bestFit="1" customWidth="1"/>
    <col min="15905" max="15905" width="11.1640625" style="3" bestFit="1" customWidth="1"/>
    <col min="15906" max="15907" width="13.5" style="3" bestFit="1" customWidth="1"/>
    <col min="15908" max="15908" width="11.1640625" style="3" bestFit="1" customWidth="1"/>
    <col min="15909" max="15909" width="14.83203125" style="3" bestFit="1" customWidth="1"/>
    <col min="15910" max="15911" width="11.1640625" style="3" bestFit="1" customWidth="1"/>
    <col min="15912" max="15912" width="14.83203125" style="3" bestFit="1" customWidth="1"/>
    <col min="15913" max="15913" width="13.5" style="3" bestFit="1" customWidth="1"/>
    <col min="15914" max="16004" width="11.1640625" style="3" bestFit="1" customWidth="1"/>
    <col min="16005" max="16005" width="14.83203125" style="3" bestFit="1" customWidth="1"/>
    <col min="16006" max="16006" width="13.5" style="3" bestFit="1" customWidth="1"/>
    <col min="16007" max="16007" width="11.1640625" style="3" bestFit="1" customWidth="1"/>
    <col min="16008" max="16010" width="13.5" style="3" bestFit="1" customWidth="1"/>
    <col min="16011" max="16011" width="11.1640625" style="3" bestFit="1" customWidth="1"/>
    <col min="16012" max="16012" width="13.5" style="3" bestFit="1" customWidth="1"/>
    <col min="16013" max="16013" width="14.83203125" style="3" bestFit="1" customWidth="1"/>
    <col min="16014" max="16014" width="11.1640625" style="3" bestFit="1" customWidth="1"/>
    <col min="16015" max="16015" width="13.5" style="3" bestFit="1" customWidth="1"/>
    <col min="16016" max="16018" width="14.83203125" style="3" bestFit="1" customWidth="1"/>
    <col min="16019" max="16019" width="13.5" style="3" bestFit="1" customWidth="1"/>
    <col min="16020" max="16020" width="11.1640625" style="3" bestFit="1" customWidth="1"/>
    <col min="16021" max="16023" width="13.5" style="3" bestFit="1" customWidth="1"/>
    <col min="16024" max="16024" width="11.1640625" style="3" bestFit="1" customWidth="1"/>
    <col min="16025" max="16025" width="13.5" style="3" bestFit="1" customWidth="1"/>
    <col min="16026" max="16026" width="14.83203125" style="3" bestFit="1" customWidth="1"/>
    <col min="16027" max="16027" width="11.1640625" style="3" bestFit="1" customWidth="1"/>
    <col min="16028" max="16028" width="13.5" style="3" bestFit="1" customWidth="1"/>
    <col min="16029" max="16030" width="14.83203125" style="3" bestFit="1" customWidth="1"/>
    <col min="16031" max="16031" width="13.5" style="3" bestFit="1" customWidth="1"/>
    <col min="16032" max="16038" width="11.1640625" style="3" bestFit="1" customWidth="1"/>
    <col min="16039" max="16039" width="13.5" style="3" bestFit="1" customWidth="1"/>
    <col min="16040" max="16041" width="11.1640625" style="3" bestFit="1" customWidth="1"/>
    <col min="16042" max="16042" width="13.5" style="3" bestFit="1" customWidth="1"/>
    <col min="16043" max="16043" width="11.1640625" style="3" bestFit="1" customWidth="1"/>
    <col min="16044" max="16044" width="14.83203125" style="3" bestFit="1" customWidth="1"/>
    <col min="16045" max="16046" width="11.1640625" style="3" bestFit="1" customWidth="1"/>
    <col min="16047" max="16047" width="13.5" style="3" bestFit="1" customWidth="1"/>
    <col min="16048" max="16048" width="11.1640625" style="3" bestFit="1" customWidth="1"/>
    <col min="16049" max="16049" width="13.5" style="3" bestFit="1" customWidth="1"/>
    <col min="16050" max="16050" width="11.1640625" style="3" bestFit="1" customWidth="1"/>
    <col min="16051" max="16051" width="13.5" style="3" bestFit="1" customWidth="1"/>
    <col min="16052" max="16052" width="14.83203125" style="3" bestFit="1" customWidth="1"/>
    <col min="16053" max="16054" width="11.1640625" style="3" bestFit="1" customWidth="1"/>
    <col min="16055" max="16055" width="14.83203125" style="3" bestFit="1" customWidth="1"/>
    <col min="16056" max="16056" width="11.1640625" style="3" bestFit="1" customWidth="1"/>
    <col min="16057" max="16057" width="14.83203125" style="3" bestFit="1" customWidth="1"/>
    <col min="16058" max="16064" width="11.1640625" style="3" bestFit="1" customWidth="1"/>
    <col min="16065" max="16065" width="14.83203125" style="3" bestFit="1" customWidth="1"/>
    <col min="16066" max="16067" width="11.1640625" style="3" bestFit="1" customWidth="1"/>
    <col min="16068" max="16069" width="13.5" style="3" bestFit="1" customWidth="1"/>
    <col min="16070" max="16070" width="14.33203125" style="3" bestFit="1" customWidth="1"/>
    <col min="16071" max="16077" width="11.1640625" style="3" bestFit="1" customWidth="1"/>
    <col min="16078" max="16078" width="14.33203125" style="3" bestFit="1" customWidth="1"/>
    <col min="16079" max="16080" width="11.1640625" style="3" bestFit="1" customWidth="1"/>
    <col min="16081" max="16081" width="14.33203125" style="3" bestFit="1" customWidth="1"/>
    <col min="16082" max="16082" width="9.25" style="3" bestFit="1" customWidth="1"/>
    <col min="16083" max="16083" width="14.33203125" style="3" bestFit="1" customWidth="1"/>
    <col min="16084" max="16095" width="11.1640625" style="3" bestFit="1" customWidth="1"/>
    <col min="16096" max="16096" width="16.25" style="3" bestFit="1" customWidth="1"/>
    <col min="16097" max="16097" width="14.83203125" style="3" bestFit="1" customWidth="1"/>
    <col min="16098" max="16098" width="11.1640625" style="3" bestFit="1" customWidth="1"/>
    <col min="16099" max="16099" width="14.83203125" style="3" bestFit="1" customWidth="1"/>
    <col min="16100" max="16100" width="13.5" style="3" bestFit="1" customWidth="1"/>
    <col min="16101" max="16101" width="14.83203125" style="3" bestFit="1" customWidth="1"/>
    <col min="16102" max="16102" width="11.1640625" style="3" bestFit="1" customWidth="1"/>
    <col min="16103" max="16103" width="14.83203125" style="3" bestFit="1" customWidth="1"/>
    <col min="16104" max="16104" width="16.25" style="3" bestFit="1" customWidth="1"/>
    <col min="16105" max="16105" width="11.1640625" style="3" bestFit="1" customWidth="1"/>
    <col min="16106" max="16106" width="13.5" style="3" bestFit="1" customWidth="1"/>
    <col min="16107" max="16108" width="14.83203125" style="3" bestFit="1" customWidth="1"/>
    <col min="16109" max="16109" width="13.5" style="3" bestFit="1" customWidth="1"/>
    <col min="16110" max="16116" width="11.1640625" style="3" bestFit="1" customWidth="1"/>
    <col min="16117" max="16117" width="13.5" style="3" bestFit="1" customWidth="1"/>
    <col min="16118" max="16120" width="11.1640625" style="3" bestFit="1" customWidth="1"/>
    <col min="16121" max="16122" width="13.5" style="3" bestFit="1" customWidth="1"/>
    <col min="16123" max="16128" width="11.1640625" style="3"/>
    <col min="16129" max="16130" width="11" style="3" customWidth="1"/>
    <col min="16131" max="16131" width="15.83203125" style="3" bestFit="1" customWidth="1"/>
    <col min="16132" max="16132" width="13.5" style="3" bestFit="1" customWidth="1"/>
    <col min="16133" max="16133" width="11.1640625" style="3" bestFit="1" customWidth="1"/>
    <col min="16134" max="16134" width="13.5" style="3" bestFit="1" customWidth="1"/>
    <col min="16135" max="16135" width="11.1640625" style="3" bestFit="1" customWidth="1"/>
    <col min="16136" max="16136" width="13.5" style="3" bestFit="1" customWidth="1"/>
    <col min="16137" max="16137" width="11.1640625" style="3" bestFit="1" customWidth="1"/>
    <col min="16138" max="16138" width="13.5" style="3" bestFit="1" customWidth="1"/>
    <col min="16139" max="16139" width="14.83203125" style="3" bestFit="1" customWidth="1"/>
    <col min="16140" max="16140" width="11.1640625" style="3" bestFit="1" customWidth="1"/>
    <col min="16141" max="16141" width="13.5" style="3" bestFit="1" customWidth="1"/>
    <col min="16142" max="16142" width="14.83203125" style="3" bestFit="1" customWidth="1"/>
    <col min="16143" max="16143" width="13.5" style="3" bestFit="1" customWidth="1"/>
    <col min="16144" max="16144" width="14.83203125" style="3" bestFit="1" customWidth="1"/>
    <col min="16145" max="16145" width="13.5" style="3" bestFit="1" customWidth="1"/>
    <col min="16146" max="16146" width="11.1640625" style="3" bestFit="1" customWidth="1"/>
    <col min="16147" max="16147" width="13.5" style="3" bestFit="1" customWidth="1"/>
    <col min="16148" max="16148" width="11.1640625" style="3" bestFit="1" customWidth="1"/>
    <col min="16149" max="16149" width="13.5" style="3" bestFit="1" customWidth="1"/>
    <col min="16150" max="16150" width="11.1640625" style="3" bestFit="1" customWidth="1"/>
    <col min="16151" max="16151" width="13.5" style="3" bestFit="1" customWidth="1"/>
    <col min="16152" max="16152" width="14.83203125" style="3" bestFit="1" customWidth="1"/>
    <col min="16153" max="16154" width="11.1640625" style="3" bestFit="1" customWidth="1"/>
    <col min="16155" max="16155" width="14.83203125" style="3" bestFit="1" customWidth="1"/>
    <col min="16156" max="16156" width="11.1640625" style="3" bestFit="1" customWidth="1"/>
    <col min="16157" max="16157" width="14.83203125" style="3" bestFit="1" customWidth="1"/>
    <col min="16158" max="16158" width="13.5" style="3" bestFit="1" customWidth="1"/>
    <col min="16159" max="16159" width="11.1640625" style="3" bestFit="1" customWidth="1"/>
    <col min="16160" max="16160" width="13.5" style="3" bestFit="1" customWidth="1"/>
    <col min="16161" max="16161" width="11.1640625" style="3" bestFit="1" customWidth="1"/>
    <col min="16162" max="16163" width="13.5" style="3" bestFit="1" customWidth="1"/>
    <col min="16164" max="16164" width="11.1640625" style="3" bestFit="1" customWidth="1"/>
    <col min="16165" max="16165" width="14.83203125" style="3" bestFit="1" customWidth="1"/>
    <col min="16166" max="16167" width="11.1640625" style="3" bestFit="1" customWidth="1"/>
    <col min="16168" max="16168" width="14.83203125" style="3" bestFit="1" customWidth="1"/>
    <col min="16169" max="16169" width="13.5" style="3" bestFit="1" customWidth="1"/>
    <col min="16170" max="16260" width="11.1640625" style="3" bestFit="1" customWidth="1"/>
    <col min="16261" max="16261" width="14.83203125" style="3" bestFit="1" customWidth="1"/>
    <col min="16262" max="16262" width="13.5" style="3" bestFit="1" customWidth="1"/>
    <col min="16263" max="16263" width="11.1640625" style="3" bestFit="1" customWidth="1"/>
    <col min="16264" max="16266" width="13.5" style="3" bestFit="1" customWidth="1"/>
    <col min="16267" max="16267" width="11.1640625" style="3" bestFit="1" customWidth="1"/>
    <col min="16268" max="16268" width="13.5" style="3" bestFit="1" customWidth="1"/>
    <col min="16269" max="16269" width="14.83203125" style="3" bestFit="1" customWidth="1"/>
    <col min="16270" max="16270" width="11.1640625" style="3" bestFit="1" customWidth="1"/>
    <col min="16271" max="16271" width="13.5" style="3" bestFit="1" customWidth="1"/>
    <col min="16272" max="16274" width="14.83203125" style="3" bestFit="1" customWidth="1"/>
    <col min="16275" max="16275" width="13.5" style="3" bestFit="1" customWidth="1"/>
    <col min="16276" max="16276" width="11.1640625" style="3" bestFit="1" customWidth="1"/>
    <col min="16277" max="16279" width="13.5" style="3" bestFit="1" customWidth="1"/>
    <col min="16280" max="16280" width="11.1640625" style="3" bestFit="1" customWidth="1"/>
    <col min="16281" max="16281" width="13.5" style="3" bestFit="1" customWidth="1"/>
    <col min="16282" max="16282" width="14.83203125" style="3" bestFit="1" customWidth="1"/>
    <col min="16283" max="16283" width="11.1640625" style="3" bestFit="1" customWidth="1"/>
    <col min="16284" max="16284" width="13.5" style="3" bestFit="1" customWidth="1"/>
    <col min="16285" max="16286" width="14.83203125" style="3" bestFit="1" customWidth="1"/>
    <col min="16287" max="16287" width="13.5" style="3" bestFit="1" customWidth="1"/>
    <col min="16288" max="16294" width="11.1640625" style="3" bestFit="1" customWidth="1"/>
    <col min="16295" max="16295" width="13.5" style="3" bestFit="1" customWidth="1"/>
    <col min="16296" max="16297" width="11.1640625" style="3" bestFit="1" customWidth="1"/>
    <col min="16298" max="16298" width="13.5" style="3" bestFit="1" customWidth="1"/>
    <col min="16299" max="16299" width="11.1640625" style="3" bestFit="1" customWidth="1"/>
    <col min="16300" max="16300" width="14.83203125" style="3" bestFit="1" customWidth="1"/>
    <col min="16301" max="16302" width="11.1640625" style="3" bestFit="1" customWidth="1"/>
    <col min="16303" max="16303" width="13.5" style="3" bestFit="1" customWidth="1"/>
    <col min="16304" max="16304" width="11.1640625" style="3" bestFit="1" customWidth="1"/>
    <col min="16305" max="16305" width="13.5" style="3" bestFit="1" customWidth="1"/>
    <col min="16306" max="16306" width="11.1640625" style="3" bestFit="1" customWidth="1"/>
    <col min="16307" max="16307" width="13.5" style="3" bestFit="1" customWidth="1"/>
    <col min="16308" max="16308" width="14.83203125" style="3" bestFit="1" customWidth="1"/>
    <col min="16309" max="16310" width="11.1640625" style="3" bestFit="1" customWidth="1"/>
    <col min="16311" max="16311" width="14.83203125" style="3" bestFit="1" customWidth="1"/>
    <col min="16312" max="16312" width="11.1640625" style="3" bestFit="1" customWidth="1"/>
    <col min="16313" max="16313" width="14.83203125" style="3" bestFit="1" customWidth="1"/>
    <col min="16314" max="16320" width="11.1640625" style="3" bestFit="1" customWidth="1"/>
    <col min="16321" max="16321" width="14.83203125" style="3" bestFit="1" customWidth="1"/>
    <col min="16322" max="16323" width="11.1640625" style="3" bestFit="1" customWidth="1"/>
    <col min="16324" max="16325" width="13.5" style="3" bestFit="1" customWidth="1"/>
    <col min="16326" max="16326" width="14.33203125" style="3" bestFit="1" customWidth="1"/>
    <col min="16327" max="16333" width="11.1640625" style="3" bestFit="1" customWidth="1"/>
    <col min="16334" max="16334" width="14.33203125" style="3" bestFit="1" customWidth="1"/>
    <col min="16335" max="16336" width="11.1640625" style="3" bestFit="1" customWidth="1"/>
    <col min="16337" max="16337" width="14.33203125" style="3" bestFit="1" customWidth="1"/>
    <col min="16338" max="16338" width="9.25" style="3" bestFit="1" customWidth="1"/>
    <col min="16339" max="16339" width="14.33203125" style="3" bestFit="1" customWidth="1"/>
    <col min="16340" max="16351" width="11.1640625" style="3" bestFit="1" customWidth="1"/>
    <col min="16352" max="16352" width="16.25" style="3" bestFit="1" customWidth="1"/>
    <col min="16353" max="16353" width="14.83203125" style="3" bestFit="1" customWidth="1"/>
    <col min="16354" max="16354" width="11.1640625" style="3" bestFit="1" customWidth="1"/>
    <col min="16355" max="16355" width="14.83203125" style="3" bestFit="1" customWidth="1"/>
    <col min="16356" max="16356" width="13.5" style="3" bestFit="1" customWidth="1"/>
    <col min="16357" max="16357" width="14.83203125" style="3" bestFit="1" customWidth="1"/>
    <col min="16358" max="16358" width="11.1640625" style="3" bestFit="1" customWidth="1"/>
    <col min="16359" max="16359" width="14.83203125" style="3" bestFit="1" customWidth="1"/>
    <col min="16360" max="16360" width="16.25" style="3" bestFit="1" customWidth="1"/>
    <col min="16361" max="16361" width="11.1640625" style="3" bestFit="1" customWidth="1"/>
    <col min="16362" max="16362" width="13.5" style="3" bestFit="1" customWidth="1"/>
    <col min="16363" max="16364" width="14.83203125" style="3" bestFit="1" customWidth="1"/>
    <col min="16365" max="16365" width="13.5" style="3" bestFit="1" customWidth="1"/>
    <col min="16366" max="16372" width="11.1640625" style="3" bestFit="1" customWidth="1"/>
    <col min="16373" max="16373" width="13.5" style="3" bestFit="1" customWidth="1"/>
    <col min="16374" max="16376" width="11.1640625" style="3" bestFit="1" customWidth="1"/>
    <col min="16377" max="16378" width="13.5" style="3" bestFit="1" customWidth="1"/>
    <col min="16379" max="16384" width="11.1640625" style="3"/>
  </cols>
  <sheetData>
    <row r="1" spans="1:256">
      <c r="B1" s="3" t="s">
        <v>0</v>
      </c>
      <c r="C1" s="3">
        <v>33</v>
      </c>
      <c r="D1" s="3">
        <v>33</v>
      </c>
      <c r="E1" s="3">
        <v>33</v>
      </c>
      <c r="F1" s="3">
        <v>33</v>
      </c>
      <c r="G1" s="3">
        <v>33</v>
      </c>
      <c r="H1" s="3">
        <v>33</v>
      </c>
      <c r="I1" s="3">
        <v>33</v>
      </c>
      <c r="J1" s="3">
        <v>33</v>
      </c>
      <c r="K1" s="3">
        <v>33</v>
      </c>
      <c r="L1" s="3">
        <v>33</v>
      </c>
      <c r="M1" s="3">
        <v>33</v>
      </c>
      <c r="N1" s="3">
        <v>33</v>
      </c>
      <c r="O1" s="3">
        <v>33</v>
      </c>
      <c r="P1" s="3">
        <v>33</v>
      </c>
      <c r="Q1" s="3">
        <v>33</v>
      </c>
      <c r="R1" s="3">
        <v>33</v>
      </c>
      <c r="S1" s="3">
        <v>33</v>
      </c>
      <c r="T1" s="3">
        <v>33</v>
      </c>
      <c r="U1" s="3">
        <v>33</v>
      </c>
      <c r="V1" s="3">
        <v>33</v>
      </c>
      <c r="W1" s="3">
        <v>33</v>
      </c>
      <c r="X1" s="3">
        <v>33</v>
      </c>
      <c r="Y1" s="3">
        <v>33</v>
      </c>
      <c r="Z1" s="3">
        <v>33</v>
      </c>
      <c r="AA1" s="3">
        <v>33</v>
      </c>
      <c r="AB1" s="3">
        <v>33</v>
      </c>
      <c r="AC1" s="3">
        <v>33</v>
      </c>
      <c r="AD1" s="3">
        <v>33</v>
      </c>
      <c r="AE1" s="3">
        <v>33</v>
      </c>
      <c r="AF1" s="3">
        <v>33</v>
      </c>
      <c r="AG1" s="3">
        <v>33</v>
      </c>
      <c r="AH1" s="3">
        <v>33</v>
      </c>
      <c r="AI1" s="3">
        <v>33</v>
      </c>
      <c r="AJ1" s="3">
        <v>33</v>
      </c>
      <c r="AK1" s="3">
        <v>33</v>
      </c>
      <c r="AL1" s="3">
        <v>33</v>
      </c>
      <c r="AM1" s="3">
        <v>33</v>
      </c>
      <c r="AN1" s="3">
        <v>33</v>
      </c>
      <c r="AO1" s="3">
        <v>33</v>
      </c>
      <c r="AP1" s="3">
        <v>33</v>
      </c>
      <c r="AQ1" s="3">
        <v>33</v>
      </c>
      <c r="AR1" s="3">
        <v>33</v>
      </c>
      <c r="AS1" s="3">
        <v>33</v>
      </c>
      <c r="AT1" s="3">
        <v>33</v>
      </c>
      <c r="AU1" s="3">
        <v>33</v>
      </c>
      <c r="AV1" s="3">
        <v>33</v>
      </c>
      <c r="AW1" s="3">
        <v>33</v>
      </c>
      <c r="AX1" s="3">
        <v>33</v>
      </c>
      <c r="AY1" s="3">
        <v>33</v>
      </c>
      <c r="AZ1" s="3">
        <v>33</v>
      </c>
      <c r="BA1" s="3">
        <v>33</v>
      </c>
      <c r="BB1" s="3">
        <v>33</v>
      </c>
      <c r="BC1" s="3">
        <v>33</v>
      </c>
      <c r="BD1" s="3">
        <v>33</v>
      </c>
      <c r="BE1" s="3">
        <v>33</v>
      </c>
      <c r="BF1" s="3">
        <v>33</v>
      </c>
      <c r="BG1" s="3">
        <v>33</v>
      </c>
      <c r="BH1" s="3">
        <v>33</v>
      </c>
      <c r="BI1" s="3">
        <v>33</v>
      </c>
      <c r="BJ1" s="3">
        <v>33</v>
      </c>
      <c r="BK1" s="3">
        <v>33</v>
      </c>
      <c r="BL1" s="3">
        <v>33</v>
      </c>
      <c r="BM1" s="3">
        <v>33</v>
      </c>
      <c r="BN1" s="3">
        <v>33</v>
      </c>
      <c r="BO1" s="3">
        <v>33</v>
      </c>
      <c r="BP1" s="3">
        <v>33</v>
      </c>
      <c r="BQ1" s="3">
        <v>33</v>
      </c>
      <c r="BR1" s="3">
        <v>33</v>
      </c>
      <c r="BS1" s="3">
        <v>33</v>
      </c>
      <c r="BT1" s="3">
        <v>33</v>
      </c>
      <c r="BU1" s="3">
        <v>33</v>
      </c>
      <c r="BV1" s="3">
        <v>33</v>
      </c>
      <c r="BW1" s="3">
        <v>33</v>
      </c>
      <c r="BX1" s="3">
        <v>33</v>
      </c>
      <c r="BY1" s="3">
        <v>33</v>
      </c>
      <c r="BZ1" s="3">
        <v>33</v>
      </c>
      <c r="CA1" s="3">
        <v>33</v>
      </c>
      <c r="CB1" s="3">
        <v>33</v>
      </c>
      <c r="CC1" s="3">
        <v>33</v>
      </c>
      <c r="CD1" s="3">
        <v>33</v>
      </c>
      <c r="CE1" s="3">
        <v>33</v>
      </c>
      <c r="CF1" s="3">
        <v>33</v>
      </c>
      <c r="CG1" s="3">
        <v>33</v>
      </c>
      <c r="CH1" s="3">
        <v>33</v>
      </c>
      <c r="CI1" s="3">
        <v>33</v>
      </c>
      <c r="CJ1" s="3">
        <v>33</v>
      </c>
      <c r="CK1" s="3">
        <v>33</v>
      </c>
      <c r="CL1" s="3">
        <v>33</v>
      </c>
      <c r="CM1" s="3">
        <v>33</v>
      </c>
      <c r="CN1" s="3">
        <v>33</v>
      </c>
      <c r="CO1" s="3">
        <v>33</v>
      </c>
      <c r="CP1" s="3">
        <v>33</v>
      </c>
      <c r="CQ1" s="3">
        <v>33</v>
      </c>
      <c r="CR1" s="3">
        <v>33</v>
      </c>
      <c r="CS1" s="3">
        <v>33</v>
      </c>
      <c r="CT1" s="3">
        <v>33</v>
      </c>
      <c r="CU1" s="3">
        <v>33</v>
      </c>
      <c r="CV1" s="3">
        <v>33</v>
      </c>
      <c r="CW1" s="3">
        <v>33</v>
      </c>
      <c r="CX1" s="3">
        <v>33</v>
      </c>
      <c r="CY1" s="3">
        <v>33</v>
      </c>
      <c r="CZ1" s="3">
        <v>33</v>
      </c>
      <c r="DA1" s="3">
        <v>33</v>
      </c>
      <c r="DB1" s="3">
        <v>33</v>
      </c>
      <c r="DC1" s="3">
        <v>33</v>
      </c>
      <c r="DD1" s="3">
        <v>33</v>
      </c>
      <c r="DE1" s="3">
        <v>33</v>
      </c>
      <c r="DF1" s="3">
        <v>33</v>
      </c>
      <c r="DG1" s="3">
        <v>33</v>
      </c>
      <c r="DH1" s="3">
        <v>33</v>
      </c>
      <c r="DI1" s="3">
        <v>33</v>
      </c>
      <c r="DJ1" s="3">
        <v>33</v>
      </c>
      <c r="DK1" s="3">
        <v>33</v>
      </c>
      <c r="DL1" s="3">
        <v>33</v>
      </c>
      <c r="DM1" s="3">
        <v>33</v>
      </c>
      <c r="DN1" s="3">
        <v>33</v>
      </c>
      <c r="DO1" s="3">
        <v>33</v>
      </c>
      <c r="DP1" s="3">
        <v>33</v>
      </c>
      <c r="DQ1" s="3">
        <v>33</v>
      </c>
      <c r="DR1" s="3">
        <v>33</v>
      </c>
      <c r="DS1" s="3">
        <v>33</v>
      </c>
      <c r="DT1" s="3">
        <v>33</v>
      </c>
      <c r="DU1" s="3">
        <v>33</v>
      </c>
      <c r="DV1" s="3">
        <v>33</v>
      </c>
      <c r="DW1" s="3">
        <v>33</v>
      </c>
      <c r="DX1" s="3">
        <v>33</v>
      </c>
      <c r="DY1" s="3">
        <v>33</v>
      </c>
      <c r="DZ1" s="3">
        <v>33</v>
      </c>
      <c r="EA1" s="3">
        <v>33</v>
      </c>
      <c r="EB1" s="3">
        <v>33</v>
      </c>
      <c r="EC1" s="3">
        <v>33</v>
      </c>
      <c r="ED1" s="3">
        <v>33</v>
      </c>
      <c r="EE1" s="3">
        <v>33</v>
      </c>
      <c r="EF1" s="3">
        <v>33</v>
      </c>
      <c r="EG1" s="3">
        <v>33</v>
      </c>
      <c r="EH1" s="3">
        <v>33</v>
      </c>
      <c r="EI1" s="3">
        <v>33</v>
      </c>
      <c r="EJ1" s="3">
        <v>33</v>
      </c>
      <c r="EK1" s="3">
        <v>33</v>
      </c>
      <c r="EL1" s="3">
        <v>33</v>
      </c>
      <c r="EM1" s="3">
        <v>33</v>
      </c>
      <c r="EN1" s="3">
        <v>33</v>
      </c>
      <c r="EO1" s="3">
        <v>33</v>
      </c>
      <c r="EP1" s="3">
        <v>33</v>
      </c>
      <c r="EQ1" s="3">
        <v>33</v>
      </c>
      <c r="ER1" s="3">
        <v>33</v>
      </c>
      <c r="ES1" s="3">
        <v>33</v>
      </c>
      <c r="ET1" s="3">
        <v>33</v>
      </c>
      <c r="EU1" s="3">
        <v>33</v>
      </c>
      <c r="EV1" s="3">
        <v>33</v>
      </c>
      <c r="EW1" s="3">
        <v>33</v>
      </c>
      <c r="EX1" s="3">
        <v>33</v>
      </c>
      <c r="EY1" s="3">
        <v>33</v>
      </c>
      <c r="EZ1" s="3">
        <v>33</v>
      </c>
      <c r="FA1" s="3">
        <v>33</v>
      </c>
      <c r="FB1" s="3">
        <v>33</v>
      </c>
      <c r="FC1" s="3">
        <v>33</v>
      </c>
      <c r="FD1" s="3">
        <v>33</v>
      </c>
      <c r="FE1" s="3">
        <v>33</v>
      </c>
      <c r="FF1" s="3">
        <v>33</v>
      </c>
      <c r="FG1" s="3">
        <v>33</v>
      </c>
      <c r="FH1" s="3">
        <v>33</v>
      </c>
      <c r="FI1" s="3">
        <v>33</v>
      </c>
      <c r="FJ1" s="3">
        <v>33</v>
      </c>
      <c r="FK1" s="3">
        <v>33</v>
      </c>
      <c r="FL1" s="3">
        <v>33</v>
      </c>
      <c r="FM1" s="3">
        <v>33</v>
      </c>
      <c r="FN1" s="3">
        <v>33</v>
      </c>
      <c r="FO1" s="3">
        <v>33</v>
      </c>
      <c r="FP1" s="3">
        <v>33</v>
      </c>
      <c r="FQ1" s="3">
        <v>33</v>
      </c>
      <c r="FR1" s="3">
        <v>33</v>
      </c>
      <c r="FS1" s="3">
        <v>33</v>
      </c>
      <c r="FT1" s="3">
        <v>33</v>
      </c>
      <c r="FU1" s="3">
        <v>33</v>
      </c>
      <c r="FV1" s="3">
        <v>33</v>
      </c>
      <c r="FW1" s="3">
        <v>33</v>
      </c>
      <c r="FX1" s="3">
        <v>33</v>
      </c>
      <c r="FY1" s="3">
        <v>33</v>
      </c>
      <c r="FZ1" s="3">
        <v>33</v>
      </c>
      <c r="GA1" s="3">
        <v>33</v>
      </c>
      <c r="GB1" s="3">
        <v>33</v>
      </c>
      <c r="GC1" s="3">
        <v>33</v>
      </c>
      <c r="GD1" s="3">
        <v>33</v>
      </c>
      <c r="GE1" s="3">
        <v>33</v>
      </c>
      <c r="GF1" s="3">
        <v>33</v>
      </c>
      <c r="GG1" s="3">
        <v>33</v>
      </c>
      <c r="GH1" s="3">
        <v>33</v>
      </c>
      <c r="GI1" s="3">
        <v>33</v>
      </c>
      <c r="GJ1" s="3">
        <v>33</v>
      </c>
      <c r="GK1" s="3">
        <v>33</v>
      </c>
      <c r="GL1" s="3">
        <v>33</v>
      </c>
      <c r="GM1" s="3">
        <v>33</v>
      </c>
      <c r="GN1" s="3">
        <v>33</v>
      </c>
      <c r="GO1" s="3">
        <v>33</v>
      </c>
      <c r="GP1" s="3">
        <v>33</v>
      </c>
      <c r="GQ1" s="3">
        <v>33</v>
      </c>
      <c r="GR1" s="3">
        <v>33</v>
      </c>
      <c r="GS1" s="3">
        <v>33</v>
      </c>
      <c r="GT1" s="3">
        <v>33</v>
      </c>
      <c r="GU1" s="3">
        <v>33</v>
      </c>
      <c r="GV1" s="3">
        <v>33</v>
      </c>
      <c r="GW1" s="3">
        <v>33</v>
      </c>
      <c r="GX1" s="3">
        <v>33</v>
      </c>
      <c r="GY1" s="3">
        <v>33</v>
      </c>
      <c r="GZ1" s="3">
        <v>33</v>
      </c>
      <c r="HA1" s="3">
        <v>33</v>
      </c>
      <c r="HB1" s="3">
        <v>33</v>
      </c>
      <c r="HC1" s="3">
        <v>33</v>
      </c>
      <c r="HD1" s="3">
        <v>33</v>
      </c>
      <c r="HE1" s="3">
        <v>33</v>
      </c>
      <c r="HF1" s="3">
        <v>33</v>
      </c>
      <c r="HG1" s="3">
        <v>33</v>
      </c>
      <c r="HH1" s="3">
        <v>33</v>
      </c>
      <c r="HI1" s="3">
        <v>33</v>
      </c>
      <c r="HJ1" s="3">
        <v>33</v>
      </c>
      <c r="HK1" s="3">
        <v>33</v>
      </c>
      <c r="HL1" s="3">
        <v>33</v>
      </c>
      <c r="HM1" s="3">
        <v>33</v>
      </c>
      <c r="HN1" s="3">
        <v>33</v>
      </c>
      <c r="HO1" s="3">
        <v>33</v>
      </c>
      <c r="HP1" s="3">
        <v>33</v>
      </c>
      <c r="HQ1" s="3">
        <v>33</v>
      </c>
      <c r="HR1" s="3">
        <v>33</v>
      </c>
      <c r="HS1" s="3">
        <v>33</v>
      </c>
      <c r="HT1" s="3">
        <v>33</v>
      </c>
      <c r="HU1" s="3">
        <v>33</v>
      </c>
      <c r="HV1" s="3">
        <v>33</v>
      </c>
      <c r="HW1" s="3">
        <v>33</v>
      </c>
      <c r="HX1" s="3">
        <v>33</v>
      </c>
      <c r="HY1" s="3">
        <v>33</v>
      </c>
      <c r="HZ1" s="3">
        <v>33</v>
      </c>
      <c r="IA1" s="3">
        <v>33</v>
      </c>
      <c r="IB1" s="3">
        <v>33</v>
      </c>
      <c r="IC1" s="3">
        <v>33</v>
      </c>
      <c r="ID1" s="3">
        <v>33</v>
      </c>
      <c r="IE1" s="3">
        <v>33</v>
      </c>
      <c r="IF1" s="3">
        <v>33</v>
      </c>
      <c r="IG1" s="3">
        <v>33</v>
      </c>
      <c r="IH1" s="3">
        <v>33</v>
      </c>
      <c r="II1" s="3">
        <v>33</v>
      </c>
      <c r="IJ1" s="3">
        <v>33</v>
      </c>
      <c r="IK1" s="3">
        <v>33</v>
      </c>
      <c r="IL1" s="3">
        <v>33</v>
      </c>
      <c r="IM1" s="3">
        <v>33</v>
      </c>
      <c r="IN1" s="3">
        <v>33</v>
      </c>
      <c r="IO1" s="3">
        <v>33</v>
      </c>
      <c r="IP1" s="3">
        <v>33</v>
      </c>
      <c r="IQ1" s="3">
        <v>33</v>
      </c>
      <c r="IR1" s="3">
        <v>33</v>
      </c>
      <c r="IS1" s="3">
        <v>33</v>
      </c>
      <c r="IT1" s="3">
        <v>33</v>
      </c>
      <c r="IU1" s="3">
        <v>33</v>
      </c>
      <c r="IV1" s="3">
        <v>33</v>
      </c>
    </row>
    <row r="2" spans="1:256" ht="19.5" customHeight="1">
      <c r="B2" s="3" t="s">
        <v>1</v>
      </c>
      <c r="C2" s="3">
        <v>1</v>
      </c>
      <c r="D2" s="3">
        <v>1</v>
      </c>
      <c r="E2" s="3">
        <v>1</v>
      </c>
      <c r="F2" s="3">
        <v>1</v>
      </c>
      <c r="G2" s="3">
        <v>1</v>
      </c>
      <c r="H2" s="3">
        <v>1</v>
      </c>
      <c r="I2" s="3">
        <v>1</v>
      </c>
      <c r="J2" s="3">
        <v>1</v>
      </c>
      <c r="K2" s="3">
        <v>1</v>
      </c>
      <c r="L2" s="3">
        <v>1</v>
      </c>
      <c r="M2" s="3">
        <v>1</v>
      </c>
      <c r="N2" s="3">
        <v>1</v>
      </c>
      <c r="O2" s="3">
        <v>1</v>
      </c>
      <c r="P2" s="3">
        <v>2</v>
      </c>
      <c r="Q2" s="3">
        <v>2</v>
      </c>
      <c r="R2" s="3">
        <v>2</v>
      </c>
      <c r="S2" s="3">
        <v>2</v>
      </c>
      <c r="T2" s="3">
        <v>2</v>
      </c>
      <c r="U2" s="3">
        <v>2</v>
      </c>
      <c r="V2" s="3">
        <v>2</v>
      </c>
      <c r="W2" s="3">
        <v>2</v>
      </c>
      <c r="X2" s="3">
        <v>2</v>
      </c>
      <c r="Y2" s="3">
        <v>2</v>
      </c>
      <c r="Z2" s="3">
        <v>2</v>
      </c>
      <c r="AA2" s="3">
        <v>2</v>
      </c>
      <c r="AB2" s="3">
        <v>2</v>
      </c>
      <c r="AC2" s="3">
        <v>3</v>
      </c>
      <c r="AD2" s="3">
        <v>3</v>
      </c>
      <c r="AE2" s="3">
        <v>3</v>
      </c>
      <c r="AF2" s="3">
        <v>3</v>
      </c>
      <c r="AG2" s="3">
        <v>3</v>
      </c>
      <c r="AH2" s="3">
        <v>3</v>
      </c>
      <c r="AI2" s="3">
        <v>3</v>
      </c>
      <c r="AJ2" s="3">
        <v>3</v>
      </c>
      <c r="AK2" s="3">
        <v>3</v>
      </c>
      <c r="AL2" s="3">
        <v>3</v>
      </c>
      <c r="AM2" s="3">
        <v>3</v>
      </c>
      <c r="AN2" s="3">
        <v>3</v>
      </c>
      <c r="AO2" s="3">
        <v>3</v>
      </c>
      <c r="AP2" s="3">
        <v>4</v>
      </c>
      <c r="AQ2" s="3">
        <v>4</v>
      </c>
      <c r="AR2" s="3">
        <v>4</v>
      </c>
      <c r="AS2" s="3">
        <v>4</v>
      </c>
      <c r="AT2" s="3">
        <v>4</v>
      </c>
      <c r="AU2" s="3">
        <v>4</v>
      </c>
      <c r="AV2" s="3">
        <v>4</v>
      </c>
      <c r="AW2" s="3">
        <v>4</v>
      </c>
      <c r="AX2" s="3">
        <v>4</v>
      </c>
      <c r="AY2" s="3">
        <v>4</v>
      </c>
      <c r="AZ2" s="3">
        <v>4</v>
      </c>
      <c r="BA2" s="3">
        <v>4</v>
      </c>
      <c r="BB2" s="3">
        <v>4</v>
      </c>
      <c r="BC2" s="3">
        <v>5</v>
      </c>
      <c r="BD2" s="3">
        <v>5</v>
      </c>
      <c r="BE2" s="3">
        <v>5</v>
      </c>
      <c r="BF2" s="3">
        <v>5</v>
      </c>
      <c r="BG2" s="3">
        <v>5</v>
      </c>
      <c r="BH2" s="3">
        <v>5</v>
      </c>
      <c r="BI2" s="3">
        <v>5</v>
      </c>
      <c r="BJ2" s="3">
        <v>5</v>
      </c>
      <c r="BK2" s="3">
        <v>5</v>
      </c>
      <c r="BL2" s="3">
        <v>5</v>
      </c>
      <c r="BM2" s="3">
        <v>5</v>
      </c>
      <c r="BN2" s="3">
        <v>5</v>
      </c>
      <c r="BO2" s="3">
        <v>5</v>
      </c>
      <c r="BP2" s="3">
        <v>6</v>
      </c>
      <c r="BQ2" s="3">
        <v>6</v>
      </c>
      <c r="BR2" s="3">
        <v>6</v>
      </c>
      <c r="BS2" s="3">
        <v>6</v>
      </c>
      <c r="BT2" s="3">
        <v>6</v>
      </c>
      <c r="BU2" s="3">
        <v>6</v>
      </c>
      <c r="BV2" s="3">
        <v>6</v>
      </c>
      <c r="BW2" s="3">
        <v>6</v>
      </c>
      <c r="BX2" s="3">
        <v>6</v>
      </c>
      <c r="BY2" s="3">
        <v>6</v>
      </c>
      <c r="BZ2" s="3">
        <v>6</v>
      </c>
      <c r="CA2" s="3">
        <v>6</v>
      </c>
      <c r="CB2" s="3">
        <v>6</v>
      </c>
      <c r="CC2" s="3">
        <v>7</v>
      </c>
      <c r="CD2" s="3">
        <v>7</v>
      </c>
      <c r="CE2" s="3">
        <v>7</v>
      </c>
      <c r="CF2" s="3">
        <v>7</v>
      </c>
      <c r="CG2" s="3">
        <v>7</v>
      </c>
      <c r="CH2" s="3">
        <v>7</v>
      </c>
      <c r="CI2" s="3">
        <v>7</v>
      </c>
      <c r="CJ2" s="3">
        <v>7</v>
      </c>
      <c r="CK2" s="3">
        <v>7</v>
      </c>
      <c r="CL2" s="3">
        <v>7</v>
      </c>
      <c r="CM2" s="3">
        <v>7</v>
      </c>
      <c r="CN2" s="3">
        <v>7</v>
      </c>
      <c r="CO2" s="3">
        <v>7</v>
      </c>
      <c r="CP2" s="3">
        <v>8</v>
      </c>
      <c r="CQ2" s="3">
        <v>8</v>
      </c>
      <c r="CR2" s="3">
        <v>8</v>
      </c>
      <c r="CS2" s="3">
        <v>8</v>
      </c>
      <c r="CT2" s="3">
        <v>8</v>
      </c>
      <c r="CU2" s="3">
        <v>8</v>
      </c>
      <c r="CV2" s="3">
        <v>8</v>
      </c>
      <c r="CW2" s="3">
        <v>8</v>
      </c>
      <c r="CX2" s="3">
        <v>8</v>
      </c>
      <c r="CY2" s="3">
        <v>8</v>
      </c>
      <c r="CZ2" s="3">
        <v>8</v>
      </c>
      <c r="DA2" s="3">
        <v>8</v>
      </c>
      <c r="DB2" s="3">
        <v>8</v>
      </c>
      <c r="DC2" s="3">
        <v>9</v>
      </c>
      <c r="DD2" s="3">
        <v>9</v>
      </c>
      <c r="DE2" s="3">
        <v>9</v>
      </c>
      <c r="DF2" s="3">
        <v>9</v>
      </c>
      <c r="DG2" s="3">
        <v>9</v>
      </c>
      <c r="DH2" s="3">
        <v>9</v>
      </c>
      <c r="DI2" s="3">
        <v>9</v>
      </c>
      <c r="DJ2" s="3">
        <v>9</v>
      </c>
      <c r="DK2" s="3">
        <v>9</v>
      </c>
      <c r="DL2" s="3">
        <v>9</v>
      </c>
      <c r="DM2" s="3">
        <v>9</v>
      </c>
      <c r="DN2" s="3">
        <v>9</v>
      </c>
      <c r="DO2" s="3">
        <v>9</v>
      </c>
      <c r="DP2" s="3">
        <v>10</v>
      </c>
      <c r="DQ2" s="3">
        <v>10</v>
      </c>
      <c r="DR2" s="3">
        <v>10</v>
      </c>
      <c r="DS2" s="3">
        <v>10</v>
      </c>
      <c r="DT2" s="3">
        <v>10</v>
      </c>
      <c r="DU2" s="3">
        <v>10</v>
      </c>
      <c r="DV2" s="3">
        <v>10</v>
      </c>
      <c r="DW2" s="3">
        <v>10</v>
      </c>
      <c r="DX2" s="3">
        <v>10</v>
      </c>
      <c r="DY2" s="3">
        <v>10</v>
      </c>
      <c r="DZ2" s="3">
        <v>10</v>
      </c>
      <c r="EA2" s="3">
        <v>10</v>
      </c>
      <c r="EB2" s="3">
        <v>10</v>
      </c>
      <c r="EC2" s="3">
        <v>11</v>
      </c>
      <c r="ED2" s="3">
        <v>11</v>
      </c>
      <c r="EE2" s="3">
        <v>11</v>
      </c>
      <c r="EF2" s="3">
        <v>11</v>
      </c>
      <c r="EG2" s="3">
        <v>11</v>
      </c>
      <c r="EH2" s="3">
        <v>11</v>
      </c>
      <c r="EI2" s="3">
        <v>11</v>
      </c>
      <c r="EJ2" s="3">
        <v>11</v>
      </c>
      <c r="EK2" s="3">
        <v>11</v>
      </c>
      <c r="EL2" s="3">
        <v>11</v>
      </c>
      <c r="EM2" s="3">
        <v>11</v>
      </c>
      <c r="EN2" s="3">
        <v>11</v>
      </c>
      <c r="EO2" s="3">
        <v>11</v>
      </c>
      <c r="EP2" s="3">
        <v>12</v>
      </c>
      <c r="EQ2" s="3">
        <v>12</v>
      </c>
      <c r="ER2" s="3">
        <v>12</v>
      </c>
      <c r="ES2" s="3">
        <v>12</v>
      </c>
      <c r="ET2" s="3">
        <v>12</v>
      </c>
      <c r="EU2" s="3">
        <v>12</v>
      </c>
      <c r="EV2" s="3">
        <v>12</v>
      </c>
      <c r="EW2" s="3">
        <v>12</v>
      </c>
      <c r="EX2" s="3">
        <v>12</v>
      </c>
      <c r="EY2" s="3">
        <v>12</v>
      </c>
      <c r="EZ2" s="3">
        <v>12</v>
      </c>
      <c r="FA2" s="3">
        <v>12</v>
      </c>
      <c r="FB2" s="3">
        <v>12</v>
      </c>
      <c r="FC2" s="3">
        <v>13</v>
      </c>
      <c r="FD2" s="3">
        <v>13</v>
      </c>
      <c r="FE2" s="3">
        <v>13</v>
      </c>
      <c r="FF2" s="3">
        <v>13</v>
      </c>
      <c r="FG2" s="3">
        <v>13</v>
      </c>
      <c r="FH2" s="3">
        <v>13</v>
      </c>
      <c r="FI2" s="3">
        <v>13</v>
      </c>
      <c r="FJ2" s="3">
        <v>13</v>
      </c>
      <c r="FK2" s="3">
        <v>13</v>
      </c>
      <c r="FL2" s="3">
        <v>13</v>
      </c>
      <c r="FM2" s="3">
        <v>13</v>
      </c>
      <c r="FN2" s="3">
        <v>13</v>
      </c>
      <c r="FO2" s="3">
        <v>13</v>
      </c>
      <c r="FP2" s="3">
        <v>14</v>
      </c>
      <c r="FQ2" s="3">
        <v>14</v>
      </c>
      <c r="FR2" s="3">
        <v>14</v>
      </c>
      <c r="FS2" s="3">
        <v>14</v>
      </c>
      <c r="FT2" s="3">
        <v>14</v>
      </c>
      <c r="FU2" s="3">
        <v>14</v>
      </c>
      <c r="FV2" s="3">
        <v>14</v>
      </c>
      <c r="FW2" s="3">
        <v>14</v>
      </c>
      <c r="FX2" s="3">
        <v>14</v>
      </c>
      <c r="FY2" s="3">
        <v>14</v>
      </c>
      <c r="FZ2" s="3">
        <v>14</v>
      </c>
      <c r="GA2" s="3">
        <v>14</v>
      </c>
      <c r="GB2" s="3">
        <v>14</v>
      </c>
      <c r="GC2" s="3">
        <v>15</v>
      </c>
      <c r="GD2" s="3">
        <v>15</v>
      </c>
      <c r="GE2" s="3">
        <v>15</v>
      </c>
      <c r="GF2" s="3">
        <v>15</v>
      </c>
      <c r="GG2" s="3">
        <v>15</v>
      </c>
      <c r="GH2" s="3">
        <v>15</v>
      </c>
      <c r="GI2" s="3">
        <v>15</v>
      </c>
      <c r="GJ2" s="3">
        <v>15</v>
      </c>
      <c r="GK2" s="3">
        <v>15</v>
      </c>
      <c r="GL2" s="3">
        <v>15</v>
      </c>
      <c r="GM2" s="3">
        <v>15</v>
      </c>
      <c r="GN2" s="3">
        <v>15</v>
      </c>
      <c r="GO2" s="3">
        <v>15</v>
      </c>
      <c r="GP2" s="3">
        <v>16</v>
      </c>
      <c r="GQ2" s="3">
        <v>16</v>
      </c>
      <c r="GR2" s="3">
        <v>16</v>
      </c>
      <c r="GS2" s="3">
        <v>16</v>
      </c>
      <c r="GT2" s="3">
        <v>16</v>
      </c>
      <c r="GU2" s="3">
        <v>16</v>
      </c>
      <c r="GV2" s="3">
        <v>16</v>
      </c>
      <c r="GW2" s="3">
        <v>16</v>
      </c>
      <c r="GX2" s="3">
        <v>16</v>
      </c>
      <c r="GY2" s="3">
        <v>16</v>
      </c>
      <c r="GZ2" s="3">
        <v>16</v>
      </c>
      <c r="HA2" s="3">
        <v>16</v>
      </c>
      <c r="HB2" s="3">
        <v>16</v>
      </c>
      <c r="HC2" s="3">
        <v>17</v>
      </c>
      <c r="HD2" s="3">
        <v>17</v>
      </c>
      <c r="HE2" s="3">
        <v>17</v>
      </c>
      <c r="HF2" s="3">
        <v>17</v>
      </c>
      <c r="HG2" s="3">
        <v>17</v>
      </c>
      <c r="HH2" s="3">
        <v>17</v>
      </c>
      <c r="HI2" s="3">
        <v>17</v>
      </c>
      <c r="HJ2" s="3">
        <v>17</v>
      </c>
      <c r="HK2" s="3">
        <v>17</v>
      </c>
      <c r="HL2" s="3">
        <v>17</v>
      </c>
      <c r="HM2" s="3">
        <v>17</v>
      </c>
      <c r="HN2" s="3">
        <v>17</v>
      </c>
      <c r="HO2" s="3">
        <v>17</v>
      </c>
      <c r="HP2" s="3">
        <v>18</v>
      </c>
      <c r="HQ2" s="3">
        <v>18</v>
      </c>
      <c r="HR2" s="3">
        <v>18</v>
      </c>
      <c r="HS2" s="3">
        <v>18</v>
      </c>
      <c r="HT2" s="3">
        <v>18</v>
      </c>
      <c r="HU2" s="3">
        <v>18</v>
      </c>
      <c r="HV2" s="3">
        <v>18</v>
      </c>
      <c r="HW2" s="3">
        <v>18</v>
      </c>
      <c r="HX2" s="3">
        <v>18</v>
      </c>
      <c r="HY2" s="3">
        <v>18</v>
      </c>
      <c r="HZ2" s="3">
        <v>18</v>
      </c>
      <c r="IA2" s="3">
        <v>18</v>
      </c>
      <c r="IB2" s="3">
        <v>18</v>
      </c>
      <c r="IC2" s="3">
        <v>19</v>
      </c>
      <c r="ID2" s="3">
        <v>19</v>
      </c>
      <c r="IE2" s="3">
        <v>19</v>
      </c>
      <c r="IF2" s="3">
        <v>19</v>
      </c>
      <c r="IG2" s="3">
        <v>19</v>
      </c>
      <c r="IH2" s="3">
        <v>19</v>
      </c>
      <c r="II2" s="3">
        <v>19</v>
      </c>
      <c r="IJ2" s="3">
        <v>19</v>
      </c>
      <c r="IK2" s="3">
        <v>19</v>
      </c>
      <c r="IL2" s="3">
        <v>19</v>
      </c>
      <c r="IM2" s="3">
        <v>19</v>
      </c>
      <c r="IN2" s="3">
        <v>19</v>
      </c>
      <c r="IO2" s="3">
        <v>19</v>
      </c>
      <c r="IP2" s="3">
        <v>20</v>
      </c>
      <c r="IQ2" s="3">
        <v>20</v>
      </c>
      <c r="IR2" s="3">
        <v>20</v>
      </c>
      <c r="IS2" s="3">
        <v>20</v>
      </c>
      <c r="IT2" s="3">
        <v>20</v>
      </c>
      <c r="IU2" s="3">
        <v>20</v>
      </c>
      <c r="IV2" s="3">
        <v>20</v>
      </c>
    </row>
    <row r="3" spans="1:256">
      <c r="B3" s="3" t="s">
        <v>2</v>
      </c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</v>
      </c>
      <c r="Q3" s="3">
        <v>2</v>
      </c>
      <c r="R3" s="3">
        <v>3</v>
      </c>
      <c r="S3" s="3">
        <v>4</v>
      </c>
      <c r="T3" s="3">
        <v>5</v>
      </c>
      <c r="U3" s="3">
        <v>6</v>
      </c>
      <c r="V3" s="3">
        <v>7</v>
      </c>
      <c r="W3" s="3">
        <v>8</v>
      </c>
      <c r="X3" s="3">
        <v>9</v>
      </c>
      <c r="Y3" s="3">
        <v>10</v>
      </c>
      <c r="Z3" s="3">
        <v>11</v>
      </c>
      <c r="AA3" s="3">
        <v>12</v>
      </c>
      <c r="AB3" s="3">
        <v>13</v>
      </c>
      <c r="AC3" s="3">
        <v>1</v>
      </c>
      <c r="AD3" s="3">
        <v>2</v>
      </c>
      <c r="AE3" s="3">
        <v>3</v>
      </c>
      <c r="AF3" s="3">
        <v>4</v>
      </c>
      <c r="AG3" s="3">
        <v>5</v>
      </c>
      <c r="AH3" s="3">
        <v>6</v>
      </c>
      <c r="AI3" s="3">
        <v>7</v>
      </c>
      <c r="AJ3" s="3">
        <v>8</v>
      </c>
      <c r="AK3" s="3">
        <v>9</v>
      </c>
      <c r="AL3" s="3">
        <v>10</v>
      </c>
      <c r="AM3" s="3">
        <v>11</v>
      </c>
      <c r="AN3" s="3">
        <v>12</v>
      </c>
      <c r="AO3" s="3">
        <v>13</v>
      </c>
      <c r="AP3" s="3">
        <v>1</v>
      </c>
      <c r="AQ3" s="3">
        <v>2</v>
      </c>
      <c r="AR3" s="3">
        <v>3</v>
      </c>
      <c r="AS3" s="3">
        <v>4</v>
      </c>
      <c r="AT3" s="3">
        <v>5</v>
      </c>
      <c r="AU3" s="3">
        <v>6</v>
      </c>
      <c r="AV3" s="3">
        <v>7</v>
      </c>
      <c r="AW3" s="3">
        <v>8</v>
      </c>
      <c r="AX3" s="3">
        <v>9</v>
      </c>
      <c r="AY3" s="3">
        <v>10</v>
      </c>
      <c r="AZ3" s="3">
        <v>11</v>
      </c>
      <c r="BA3" s="3">
        <v>12</v>
      </c>
      <c r="BB3" s="3">
        <v>13</v>
      </c>
      <c r="BC3" s="3">
        <v>1</v>
      </c>
      <c r="BD3" s="3">
        <v>2</v>
      </c>
      <c r="BE3" s="3">
        <v>3</v>
      </c>
      <c r="BF3" s="3">
        <v>4</v>
      </c>
      <c r="BG3" s="3">
        <v>5</v>
      </c>
      <c r="BH3" s="3">
        <v>6</v>
      </c>
      <c r="BI3" s="3">
        <v>7</v>
      </c>
      <c r="BJ3" s="3">
        <v>8</v>
      </c>
      <c r="BK3" s="3">
        <v>9</v>
      </c>
      <c r="BL3" s="3">
        <v>10</v>
      </c>
      <c r="BM3" s="3">
        <v>11</v>
      </c>
      <c r="BN3" s="3">
        <v>12</v>
      </c>
      <c r="BO3" s="3">
        <v>13</v>
      </c>
      <c r="BP3" s="3">
        <v>1</v>
      </c>
      <c r="BQ3" s="3">
        <v>2</v>
      </c>
      <c r="BR3" s="3">
        <v>3</v>
      </c>
      <c r="BS3" s="3">
        <v>4</v>
      </c>
      <c r="BT3" s="3">
        <v>5</v>
      </c>
      <c r="BU3" s="3">
        <v>6</v>
      </c>
      <c r="BV3" s="3">
        <v>7</v>
      </c>
      <c r="BW3" s="3">
        <v>8</v>
      </c>
      <c r="BX3" s="3">
        <v>9</v>
      </c>
      <c r="BY3" s="3">
        <v>10</v>
      </c>
      <c r="BZ3" s="3">
        <v>11</v>
      </c>
      <c r="CA3" s="3">
        <v>12</v>
      </c>
      <c r="CB3" s="3">
        <v>13</v>
      </c>
      <c r="CC3" s="3">
        <v>1</v>
      </c>
      <c r="CD3" s="3">
        <v>2</v>
      </c>
      <c r="CE3" s="3">
        <v>3</v>
      </c>
      <c r="CF3" s="3">
        <v>4</v>
      </c>
      <c r="CG3" s="3">
        <v>5</v>
      </c>
      <c r="CH3" s="3">
        <v>6</v>
      </c>
      <c r="CI3" s="3">
        <v>7</v>
      </c>
      <c r="CJ3" s="3">
        <v>8</v>
      </c>
      <c r="CK3" s="3">
        <v>9</v>
      </c>
      <c r="CL3" s="3">
        <v>10</v>
      </c>
      <c r="CM3" s="3">
        <v>11</v>
      </c>
      <c r="CN3" s="3">
        <v>12</v>
      </c>
      <c r="CO3" s="3">
        <v>13</v>
      </c>
      <c r="CP3" s="3">
        <v>1</v>
      </c>
      <c r="CQ3" s="3">
        <v>2</v>
      </c>
      <c r="CR3" s="3">
        <v>3</v>
      </c>
      <c r="CS3" s="3">
        <v>4</v>
      </c>
      <c r="CT3" s="3">
        <v>5</v>
      </c>
      <c r="CU3" s="3">
        <v>6</v>
      </c>
      <c r="CV3" s="3">
        <v>7</v>
      </c>
      <c r="CW3" s="3">
        <v>8</v>
      </c>
      <c r="CX3" s="3">
        <v>9</v>
      </c>
      <c r="CY3" s="3">
        <v>10</v>
      </c>
      <c r="CZ3" s="3">
        <v>11</v>
      </c>
      <c r="DA3" s="3">
        <v>12</v>
      </c>
      <c r="DB3" s="3">
        <v>13</v>
      </c>
      <c r="DC3" s="3">
        <v>1</v>
      </c>
      <c r="DD3" s="3">
        <v>2</v>
      </c>
      <c r="DE3" s="3">
        <v>3</v>
      </c>
      <c r="DF3" s="3">
        <v>4</v>
      </c>
      <c r="DG3" s="3">
        <v>5</v>
      </c>
      <c r="DH3" s="3">
        <v>6</v>
      </c>
      <c r="DI3" s="3">
        <v>7</v>
      </c>
      <c r="DJ3" s="3">
        <v>8</v>
      </c>
      <c r="DK3" s="3">
        <v>9</v>
      </c>
      <c r="DL3" s="3">
        <v>10</v>
      </c>
      <c r="DM3" s="3">
        <v>11</v>
      </c>
      <c r="DN3" s="3">
        <v>12</v>
      </c>
      <c r="DO3" s="3">
        <v>13</v>
      </c>
      <c r="DP3" s="3">
        <v>1</v>
      </c>
      <c r="DQ3" s="3">
        <v>2</v>
      </c>
      <c r="DR3" s="3">
        <v>3</v>
      </c>
      <c r="DS3" s="3">
        <v>4</v>
      </c>
      <c r="DT3" s="3">
        <v>5</v>
      </c>
      <c r="DU3" s="3">
        <v>6</v>
      </c>
      <c r="DV3" s="3">
        <v>7</v>
      </c>
      <c r="DW3" s="3">
        <v>8</v>
      </c>
      <c r="DX3" s="3">
        <v>9</v>
      </c>
      <c r="DY3" s="3">
        <v>10</v>
      </c>
      <c r="DZ3" s="3">
        <v>11</v>
      </c>
      <c r="EA3" s="3">
        <v>12</v>
      </c>
      <c r="EB3" s="3">
        <v>13</v>
      </c>
      <c r="EC3" s="3">
        <v>1</v>
      </c>
      <c r="ED3" s="3">
        <v>2</v>
      </c>
      <c r="EE3" s="3">
        <v>3</v>
      </c>
      <c r="EF3" s="3">
        <v>4</v>
      </c>
      <c r="EG3" s="3">
        <v>5</v>
      </c>
      <c r="EH3" s="3">
        <v>6</v>
      </c>
      <c r="EI3" s="3">
        <v>7</v>
      </c>
      <c r="EJ3" s="3">
        <v>8</v>
      </c>
      <c r="EK3" s="3">
        <v>9</v>
      </c>
      <c r="EL3" s="3">
        <v>10</v>
      </c>
      <c r="EM3" s="3">
        <v>11</v>
      </c>
      <c r="EN3" s="3">
        <v>12</v>
      </c>
      <c r="EO3" s="3">
        <v>13</v>
      </c>
      <c r="EP3" s="3">
        <v>1</v>
      </c>
      <c r="EQ3" s="3">
        <v>2</v>
      </c>
      <c r="ER3" s="3">
        <v>3</v>
      </c>
      <c r="ES3" s="3">
        <v>4</v>
      </c>
      <c r="ET3" s="3">
        <v>5</v>
      </c>
      <c r="EU3" s="3">
        <v>6</v>
      </c>
      <c r="EV3" s="3">
        <v>7</v>
      </c>
      <c r="EW3" s="3">
        <v>8</v>
      </c>
      <c r="EX3" s="3">
        <v>9</v>
      </c>
      <c r="EY3" s="3">
        <v>10</v>
      </c>
      <c r="EZ3" s="3">
        <v>11</v>
      </c>
      <c r="FA3" s="3">
        <v>12</v>
      </c>
      <c r="FB3" s="3">
        <v>13</v>
      </c>
      <c r="FC3" s="3">
        <v>1</v>
      </c>
      <c r="FD3" s="3">
        <v>2</v>
      </c>
      <c r="FE3" s="3">
        <v>3</v>
      </c>
      <c r="FF3" s="3">
        <v>4</v>
      </c>
      <c r="FG3" s="3">
        <v>5</v>
      </c>
      <c r="FH3" s="3">
        <v>6</v>
      </c>
      <c r="FI3" s="3">
        <v>7</v>
      </c>
      <c r="FJ3" s="3">
        <v>8</v>
      </c>
      <c r="FK3" s="3">
        <v>9</v>
      </c>
      <c r="FL3" s="3">
        <v>10</v>
      </c>
      <c r="FM3" s="3">
        <v>11</v>
      </c>
      <c r="FN3" s="3">
        <v>12</v>
      </c>
      <c r="FO3" s="3">
        <v>13</v>
      </c>
      <c r="FP3" s="3">
        <v>1</v>
      </c>
      <c r="FQ3" s="3">
        <v>2</v>
      </c>
      <c r="FR3" s="3">
        <v>3</v>
      </c>
      <c r="FS3" s="3">
        <v>4</v>
      </c>
      <c r="FT3" s="3">
        <v>5</v>
      </c>
      <c r="FU3" s="3">
        <v>6</v>
      </c>
      <c r="FV3" s="3">
        <v>7</v>
      </c>
      <c r="FW3" s="3">
        <v>8</v>
      </c>
      <c r="FX3" s="3">
        <v>9</v>
      </c>
      <c r="FY3" s="3">
        <v>10</v>
      </c>
      <c r="FZ3" s="3">
        <v>11</v>
      </c>
      <c r="GA3" s="3">
        <v>12</v>
      </c>
      <c r="GB3" s="3">
        <v>13</v>
      </c>
      <c r="GC3" s="3">
        <v>1</v>
      </c>
      <c r="GD3" s="3">
        <v>2</v>
      </c>
      <c r="GE3" s="3">
        <v>3</v>
      </c>
      <c r="GF3" s="3">
        <v>4</v>
      </c>
      <c r="GG3" s="3">
        <v>5</v>
      </c>
      <c r="GH3" s="3">
        <v>6</v>
      </c>
      <c r="GI3" s="3">
        <v>7</v>
      </c>
      <c r="GJ3" s="3">
        <v>8</v>
      </c>
      <c r="GK3" s="3">
        <v>9</v>
      </c>
      <c r="GL3" s="3">
        <v>10</v>
      </c>
      <c r="GM3" s="3">
        <v>11</v>
      </c>
      <c r="GN3" s="3">
        <v>12</v>
      </c>
      <c r="GO3" s="3">
        <v>13</v>
      </c>
      <c r="GP3" s="3">
        <v>1</v>
      </c>
      <c r="GQ3" s="3">
        <v>2</v>
      </c>
      <c r="GR3" s="3">
        <v>3</v>
      </c>
      <c r="GS3" s="3">
        <v>4</v>
      </c>
      <c r="GT3" s="3">
        <v>5</v>
      </c>
      <c r="GU3" s="3">
        <v>6</v>
      </c>
      <c r="GV3" s="3">
        <v>7</v>
      </c>
      <c r="GW3" s="3">
        <v>8</v>
      </c>
      <c r="GX3" s="3">
        <v>9</v>
      </c>
      <c r="GY3" s="3">
        <v>10</v>
      </c>
      <c r="GZ3" s="3">
        <v>11</v>
      </c>
      <c r="HA3" s="3">
        <v>12</v>
      </c>
      <c r="HB3" s="3">
        <v>13</v>
      </c>
      <c r="HC3" s="3">
        <v>1</v>
      </c>
      <c r="HD3" s="3">
        <v>2</v>
      </c>
      <c r="HE3" s="3">
        <v>3</v>
      </c>
      <c r="HF3" s="3">
        <v>4</v>
      </c>
      <c r="HG3" s="3">
        <v>5</v>
      </c>
      <c r="HH3" s="3">
        <v>6</v>
      </c>
      <c r="HI3" s="3">
        <v>7</v>
      </c>
      <c r="HJ3" s="3">
        <v>8</v>
      </c>
      <c r="HK3" s="3">
        <v>9</v>
      </c>
      <c r="HL3" s="3">
        <v>10</v>
      </c>
      <c r="HM3" s="3">
        <v>11</v>
      </c>
      <c r="HN3" s="3">
        <v>12</v>
      </c>
      <c r="HO3" s="3">
        <v>13</v>
      </c>
      <c r="HP3" s="3">
        <v>1</v>
      </c>
      <c r="HQ3" s="3">
        <v>2</v>
      </c>
      <c r="HR3" s="3">
        <v>3</v>
      </c>
      <c r="HS3" s="3">
        <v>4</v>
      </c>
      <c r="HT3" s="3">
        <v>5</v>
      </c>
      <c r="HU3" s="3">
        <v>6</v>
      </c>
      <c r="HV3" s="3">
        <v>7</v>
      </c>
      <c r="HW3" s="3">
        <v>8</v>
      </c>
      <c r="HX3" s="3">
        <v>9</v>
      </c>
      <c r="HY3" s="3">
        <v>10</v>
      </c>
      <c r="HZ3" s="3">
        <v>11</v>
      </c>
      <c r="IA3" s="3">
        <v>12</v>
      </c>
      <c r="IB3" s="3">
        <v>13</v>
      </c>
      <c r="IC3" s="3">
        <v>1</v>
      </c>
      <c r="ID3" s="3">
        <v>2</v>
      </c>
      <c r="IE3" s="3">
        <v>3</v>
      </c>
      <c r="IF3" s="3">
        <v>4</v>
      </c>
      <c r="IG3" s="3">
        <v>5</v>
      </c>
      <c r="IH3" s="3">
        <v>6</v>
      </c>
      <c r="II3" s="3">
        <v>7</v>
      </c>
      <c r="IJ3" s="3">
        <v>8</v>
      </c>
      <c r="IK3" s="3">
        <v>9</v>
      </c>
      <c r="IL3" s="3">
        <v>10</v>
      </c>
      <c r="IM3" s="3">
        <v>11</v>
      </c>
      <c r="IN3" s="3">
        <v>12</v>
      </c>
      <c r="IO3" s="3">
        <v>13</v>
      </c>
      <c r="IP3" s="3">
        <v>1</v>
      </c>
      <c r="IQ3" s="3">
        <v>2</v>
      </c>
      <c r="IR3" s="3">
        <v>3</v>
      </c>
      <c r="IS3" s="3">
        <v>4</v>
      </c>
      <c r="IT3" s="3">
        <v>5</v>
      </c>
      <c r="IU3" s="3">
        <v>6</v>
      </c>
      <c r="IV3" s="3">
        <v>7</v>
      </c>
    </row>
    <row r="4" spans="1:256">
      <c r="A4" s="3" t="s">
        <v>3</v>
      </c>
      <c r="B4" s="3" t="s">
        <v>4</v>
      </c>
      <c r="C4" s="3">
        <v>12411076</v>
      </c>
      <c r="D4" s="3">
        <v>1151200</v>
      </c>
      <c r="E4" s="3">
        <v>0</v>
      </c>
      <c r="F4" s="3">
        <v>605727</v>
      </c>
      <c r="G4" s="3">
        <v>195441</v>
      </c>
      <c r="H4" s="3">
        <v>801168</v>
      </c>
      <c r="I4" s="3">
        <v>0</v>
      </c>
      <c r="J4" s="3">
        <v>801168</v>
      </c>
      <c r="K4" s="3">
        <v>12956549</v>
      </c>
      <c r="L4" s="3">
        <v>0</v>
      </c>
      <c r="M4" s="3">
        <v>0</v>
      </c>
      <c r="N4" s="3">
        <v>12785390</v>
      </c>
      <c r="O4" s="3">
        <v>171159</v>
      </c>
      <c r="P4" s="3">
        <v>6482294</v>
      </c>
      <c r="Q4" s="3">
        <v>929300</v>
      </c>
      <c r="R4" s="3">
        <v>0</v>
      </c>
      <c r="S4" s="3">
        <v>237302</v>
      </c>
      <c r="T4" s="3">
        <v>100632</v>
      </c>
      <c r="U4" s="3">
        <v>337934</v>
      </c>
      <c r="V4" s="3">
        <v>0</v>
      </c>
      <c r="W4" s="3">
        <v>337934</v>
      </c>
      <c r="X4" s="3">
        <v>7174292</v>
      </c>
      <c r="Y4" s="3">
        <v>0</v>
      </c>
      <c r="Z4" s="3">
        <v>0</v>
      </c>
      <c r="AA4" s="3">
        <v>7153977</v>
      </c>
      <c r="AB4" s="3">
        <v>20315</v>
      </c>
      <c r="AC4" s="3">
        <v>11228154</v>
      </c>
      <c r="AD4" s="3">
        <v>1243500</v>
      </c>
      <c r="AE4" s="3">
        <v>0</v>
      </c>
      <c r="AF4" s="3">
        <v>479666</v>
      </c>
      <c r="AG4" s="3">
        <v>184561</v>
      </c>
      <c r="AH4" s="3">
        <v>664227</v>
      </c>
      <c r="AI4" s="3">
        <v>664227</v>
      </c>
      <c r="AJ4" s="3">
        <v>0</v>
      </c>
      <c r="AK4" s="3">
        <v>11991988</v>
      </c>
      <c r="AL4" s="3">
        <v>0</v>
      </c>
      <c r="AM4" s="3">
        <v>0</v>
      </c>
      <c r="AN4" s="3">
        <v>11335637</v>
      </c>
      <c r="AO4" s="3">
        <v>656351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  <c r="CO4" s="3">
        <v>0</v>
      </c>
      <c r="CP4" s="3">
        <v>0</v>
      </c>
      <c r="CQ4" s="3">
        <v>0</v>
      </c>
      <c r="CR4" s="3">
        <v>0</v>
      </c>
      <c r="CS4" s="3">
        <v>0</v>
      </c>
      <c r="CT4" s="3">
        <v>0</v>
      </c>
      <c r="CU4" s="3">
        <v>0</v>
      </c>
      <c r="CV4" s="3">
        <v>0</v>
      </c>
      <c r="CW4" s="3">
        <v>0</v>
      </c>
      <c r="CX4" s="3">
        <v>0</v>
      </c>
      <c r="CY4" s="3">
        <v>0</v>
      </c>
      <c r="CZ4" s="3">
        <v>0</v>
      </c>
      <c r="DA4" s="3">
        <v>0</v>
      </c>
      <c r="DB4" s="3">
        <v>0</v>
      </c>
      <c r="DC4" s="3">
        <v>0</v>
      </c>
      <c r="DD4" s="3">
        <v>912600</v>
      </c>
      <c r="DE4" s="3">
        <v>0</v>
      </c>
      <c r="DF4" s="3">
        <v>0</v>
      </c>
      <c r="DG4" s="3">
        <v>0</v>
      </c>
      <c r="DH4" s="3">
        <v>0</v>
      </c>
      <c r="DI4" s="3">
        <v>0</v>
      </c>
      <c r="DJ4" s="3">
        <v>0</v>
      </c>
      <c r="DK4" s="3">
        <v>912600</v>
      </c>
      <c r="DL4" s="3">
        <v>0</v>
      </c>
      <c r="DM4" s="3">
        <v>0</v>
      </c>
      <c r="DN4" s="3">
        <v>600</v>
      </c>
      <c r="DO4" s="3">
        <v>912000</v>
      </c>
      <c r="DP4" s="3">
        <v>0</v>
      </c>
      <c r="DQ4" s="3">
        <v>266900</v>
      </c>
      <c r="DR4" s="3">
        <v>0</v>
      </c>
      <c r="DS4" s="3">
        <v>0</v>
      </c>
      <c r="DT4" s="3">
        <v>0</v>
      </c>
      <c r="DU4" s="3">
        <v>0</v>
      </c>
      <c r="DV4" s="3">
        <v>0</v>
      </c>
      <c r="DW4" s="3">
        <v>0</v>
      </c>
      <c r="DX4" s="3">
        <v>266900</v>
      </c>
      <c r="DY4" s="3">
        <v>0</v>
      </c>
      <c r="DZ4" s="3">
        <v>0</v>
      </c>
      <c r="EA4" s="3">
        <v>600</v>
      </c>
      <c r="EB4" s="3">
        <v>266300</v>
      </c>
      <c r="EC4" s="3">
        <v>0</v>
      </c>
      <c r="ED4" s="3">
        <v>645700</v>
      </c>
      <c r="EE4" s="3">
        <v>0</v>
      </c>
      <c r="EF4" s="3">
        <v>0</v>
      </c>
      <c r="EG4" s="3">
        <v>0</v>
      </c>
      <c r="EH4" s="3">
        <v>0</v>
      </c>
      <c r="EI4" s="3">
        <v>0</v>
      </c>
      <c r="EJ4" s="3">
        <v>0</v>
      </c>
      <c r="EK4" s="3">
        <v>645700</v>
      </c>
      <c r="EL4" s="3">
        <v>0</v>
      </c>
      <c r="EM4" s="3">
        <v>0</v>
      </c>
      <c r="EN4" s="3">
        <v>0</v>
      </c>
      <c r="EO4" s="3">
        <v>645700</v>
      </c>
      <c r="EP4" s="3">
        <v>0</v>
      </c>
      <c r="EQ4" s="3">
        <v>0</v>
      </c>
      <c r="ER4" s="3">
        <v>0</v>
      </c>
      <c r="ES4" s="3">
        <v>0</v>
      </c>
      <c r="ET4" s="3">
        <v>0</v>
      </c>
      <c r="EU4" s="3">
        <v>0</v>
      </c>
      <c r="EV4" s="3">
        <v>0</v>
      </c>
      <c r="EW4" s="3">
        <v>0</v>
      </c>
      <c r="EX4" s="3">
        <v>0</v>
      </c>
      <c r="EY4" s="3">
        <v>0</v>
      </c>
      <c r="EZ4" s="3">
        <v>0</v>
      </c>
      <c r="FA4" s="3">
        <v>0</v>
      </c>
      <c r="FB4" s="3">
        <v>0</v>
      </c>
      <c r="FC4" s="3">
        <v>31152087</v>
      </c>
      <c r="FD4" s="3">
        <v>599800</v>
      </c>
      <c r="FE4" s="3">
        <v>0</v>
      </c>
      <c r="FF4" s="3">
        <v>2263432</v>
      </c>
      <c r="FG4" s="3">
        <v>586473</v>
      </c>
      <c r="FH4" s="3">
        <v>2849905</v>
      </c>
      <c r="FI4" s="3">
        <v>0</v>
      </c>
      <c r="FJ4" s="3">
        <v>2849905</v>
      </c>
      <c r="FK4" s="3">
        <v>29488455</v>
      </c>
      <c r="FL4" s="3">
        <v>0</v>
      </c>
      <c r="FM4" s="3">
        <v>627462</v>
      </c>
      <c r="FN4" s="3">
        <v>25304301</v>
      </c>
      <c r="FO4" s="3">
        <v>4184154</v>
      </c>
      <c r="FP4" s="3">
        <v>25407213</v>
      </c>
      <c r="FQ4" s="3">
        <v>464200</v>
      </c>
      <c r="FR4" s="3">
        <v>0</v>
      </c>
      <c r="FS4" s="3">
        <v>1982191</v>
      </c>
      <c r="FT4" s="3">
        <v>502418</v>
      </c>
      <c r="FU4" s="3">
        <v>2484609</v>
      </c>
      <c r="FV4" s="3">
        <v>0</v>
      </c>
      <c r="FW4" s="3">
        <v>2484609</v>
      </c>
      <c r="FX4" s="3">
        <v>23889222</v>
      </c>
      <c r="FY4" s="3">
        <v>0</v>
      </c>
      <c r="FZ4" s="3">
        <v>462631</v>
      </c>
      <c r="GA4" s="3">
        <v>20390784</v>
      </c>
      <c r="GB4" s="3">
        <v>3498438</v>
      </c>
      <c r="GC4" s="3">
        <v>258078</v>
      </c>
      <c r="GD4" s="3">
        <v>0</v>
      </c>
      <c r="GE4" s="3">
        <v>0</v>
      </c>
      <c r="GF4" s="3">
        <v>8228</v>
      </c>
      <c r="GG4" s="3">
        <v>2731</v>
      </c>
      <c r="GH4" s="3">
        <v>10959</v>
      </c>
      <c r="GI4" s="3">
        <v>0</v>
      </c>
      <c r="GJ4" s="3">
        <v>10959</v>
      </c>
      <c r="GK4" s="3">
        <v>249850</v>
      </c>
      <c r="GL4" s="3">
        <v>0</v>
      </c>
      <c r="GM4" s="3">
        <v>0</v>
      </c>
      <c r="GN4" s="3">
        <v>87450</v>
      </c>
      <c r="GO4" s="3">
        <v>162400</v>
      </c>
      <c r="GP4" s="3">
        <v>1109004</v>
      </c>
      <c r="GQ4" s="3">
        <v>0</v>
      </c>
      <c r="GR4" s="3">
        <v>0</v>
      </c>
      <c r="GS4" s="3">
        <v>101361</v>
      </c>
      <c r="GT4" s="3">
        <v>14461</v>
      </c>
      <c r="GU4" s="3">
        <v>115822</v>
      </c>
      <c r="GV4" s="3">
        <v>0</v>
      </c>
      <c r="GW4" s="3">
        <v>115822</v>
      </c>
      <c r="GX4" s="3">
        <v>1007643</v>
      </c>
      <c r="GY4" s="3">
        <v>0</v>
      </c>
      <c r="GZ4" s="3">
        <v>164831</v>
      </c>
      <c r="HA4" s="3">
        <v>1007643</v>
      </c>
      <c r="HB4" s="3">
        <v>0</v>
      </c>
      <c r="HC4" s="3">
        <v>4373392</v>
      </c>
      <c r="HD4" s="3">
        <v>135600</v>
      </c>
      <c r="HE4" s="3">
        <v>0</v>
      </c>
      <c r="HF4" s="3">
        <v>169452</v>
      </c>
      <c r="HG4" s="3">
        <v>66817</v>
      </c>
      <c r="HH4" s="3">
        <v>236269</v>
      </c>
      <c r="HI4" s="3">
        <v>0</v>
      </c>
      <c r="HJ4" s="3">
        <v>236269</v>
      </c>
      <c r="HK4" s="3">
        <v>4339540</v>
      </c>
      <c r="HL4" s="3">
        <v>0</v>
      </c>
      <c r="HM4" s="3">
        <v>0</v>
      </c>
      <c r="HN4" s="3">
        <v>3818424</v>
      </c>
      <c r="HO4" s="3">
        <v>521116</v>
      </c>
      <c r="HP4" s="3">
        <v>0</v>
      </c>
      <c r="HQ4" s="3">
        <v>0</v>
      </c>
      <c r="HR4" s="3">
        <v>0</v>
      </c>
      <c r="HS4" s="3">
        <v>0</v>
      </c>
      <c r="HT4" s="3">
        <v>0</v>
      </c>
      <c r="HU4" s="3">
        <v>0</v>
      </c>
      <c r="HV4" s="3">
        <v>0</v>
      </c>
      <c r="HW4" s="3">
        <v>0</v>
      </c>
      <c r="HX4" s="3">
        <v>0</v>
      </c>
      <c r="HY4" s="3">
        <v>0</v>
      </c>
      <c r="HZ4" s="3">
        <v>0</v>
      </c>
      <c r="IA4" s="3">
        <v>0</v>
      </c>
      <c r="IB4" s="3">
        <v>0</v>
      </c>
      <c r="IC4" s="3">
        <v>4400</v>
      </c>
      <c r="ID4" s="3">
        <v>0</v>
      </c>
      <c r="IE4" s="3">
        <v>0</v>
      </c>
      <c r="IF4" s="3">
        <v>2200</v>
      </c>
      <c r="IG4" s="3">
        <v>46</v>
      </c>
      <c r="IH4" s="3">
        <v>2246</v>
      </c>
      <c r="II4" s="3">
        <v>0</v>
      </c>
      <c r="IJ4" s="3">
        <v>2246</v>
      </c>
      <c r="IK4" s="3">
        <v>2200</v>
      </c>
      <c r="IL4" s="3">
        <v>0</v>
      </c>
      <c r="IM4" s="3">
        <v>0</v>
      </c>
      <c r="IN4" s="3">
        <v>0</v>
      </c>
      <c r="IO4" s="3">
        <v>2200</v>
      </c>
      <c r="IP4" s="3">
        <v>33597931</v>
      </c>
      <c r="IQ4" s="3">
        <v>4159800</v>
      </c>
      <c r="IR4" s="3">
        <v>0</v>
      </c>
      <c r="IS4" s="3">
        <v>4051516</v>
      </c>
      <c r="IT4" s="3">
        <v>545079</v>
      </c>
      <c r="IU4" s="3">
        <v>4596595</v>
      </c>
      <c r="IV4" s="3">
        <v>61043</v>
      </c>
    </row>
    <row r="5" spans="1:256">
      <c r="A5" s="3" t="s">
        <v>5</v>
      </c>
      <c r="B5" s="3" t="s">
        <v>6</v>
      </c>
      <c r="C5" s="3">
        <v>3281895</v>
      </c>
      <c r="D5" s="3">
        <v>137800</v>
      </c>
      <c r="E5" s="3">
        <v>0</v>
      </c>
      <c r="F5" s="3">
        <v>178534</v>
      </c>
      <c r="G5" s="3">
        <v>52942</v>
      </c>
      <c r="H5" s="3">
        <v>231476</v>
      </c>
      <c r="I5" s="3">
        <v>0</v>
      </c>
      <c r="J5" s="3">
        <v>231476</v>
      </c>
      <c r="K5" s="3">
        <v>3241161</v>
      </c>
      <c r="L5" s="3">
        <v>0</v>
      </c>
      <c r="M5" s="3">
        <v>0</v>
      </c>
      <c r="N5" s="3">
        <v>3153887</v>
      </c>
      <c r="O5" s="3">
        <v>87274</v>
      </c>
      <c r="P5" s="3">
        <v>1997212</v>
      </c>
      <c r="Q5" s="3">
        <v>60800</v>
      </c>
      <c r="R5" s="3">
        <v>0</v>
      </c>
      <c r="S5" s="3">
        <v>93884</v>
      </c>
      <c r="T5" s="3">
        <v>32139</v>
      </c>
      <c r="U5" s="3">
        <v>126023</v>
      </c>
      <c r="V5" s="3">
        <v>0</v>
      </c>
      <c r="W5" s="3">
        <v>126023</v>
      </c>
      <c r="X5" s="3">
        <v>1964128</v>
      </c>
      <c r="Y5" s="3">
        <v>0</v>
      </c>
      <c r="Z5" s="3">
        <v>0</v>
      </c>
      <c r="AA5" s="3">
        <v>1904649</v>
      </c>
      <c r="AB5" s="3">
        <v>59479</v>
      </c>
      <c r="AC5" s="3">
        <v>627569</v>
      </c>
      <c r="AD5" s="3">
        <v>282000</v>
      </c>
      <c r="AE5" s="3">
        <v>0</v>
      </c>
      <c r="AF5" s="3">
        <v>32065</v>
      </c>
      <c r="AG5" s="3">
        <v>11523</v>
      </c>
      <c r="AH5" s="3">
        <v>43588</v>
      </c>
      <c r="AI5" s="3">
        <v>31522</v>
      </c>
      <c r="AJ5" s="3">
        <v>12066</v>
      </c>
      <c r="AK5" s="3">
        <v>877504</v>
      </c>
      <c r="AL5" s="3">
        <v>0</v>
      </c>
      <c r="AM5" s="3">
        <v>0</v>
      </c>
      <c r="AN5" s="3">
        <v>872909</v>
      </c>
      <c r="AO5" s="3">
        <v>4595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0</v>
      </c>
      <c r="BW5" s="3">
        <v>0</v>
      </c>
      <c r="BX5" s="3">
        <v>0</v>
      </c>
      <c r="BY5" s="3">
        <v>0</v>
      </c>
      <c r="BZ5" s="3">
        <v>0</v>
      </c>
      <c r="CA5" s="3">
        <v>0</v>
      </c>
      <c r="CB5" s="3">
        <v>0</v>
      </c>
      <c r="CC5" s="3">
        <v>0</v>
      </c>
      <c r="CD5" s="3">
        <v>0</v>
      </c>
      <c r="CE5" s="3">
        <v>0</v>
      </c>
      <c r="CF5" s="3">
        <v>0</v>
      </c>
      <c r="CG5" s="3">
        <v>0</v>
      </c>
      <c r="CH5" s="3">
        <v>0</v>
      </c>
      <c r="CI5" s="3">
        <v>0</v>
      </c>
      <c r="CJ5" s="3">
        <v>0</v>
      </c>
      <c r="CK5" s="3">
        <v>0</v>
      </c>
      <c r="CL5" s="3">
        <v>0</v>
      </c>
      <c r="CM5" s="3">
        <v>0</v>
      </c>
      <c r="CN5" s="3">
        <v>0</v>
      </c>
      <c r="CO5" s="3">
        <v>0</v>
      </c>
      <c r="CP5" s="3">
        <v>0</v>
      </c>
      <c r="CQ5" s="3">
        <v>0</v>
      </c>
      <c r="CR5" s="3">
        <v>0</v>
      </c>
      <c r="CS5" s="3">
        <v>0</v>
      </c>
      <c r="CT5" s="3">
        <v>0</v>
      </c>
      <c r="CU5" s="3">
        <v>0</v>
      </c>
      <c r="CV5" s="3">
        <v>0</v>
      </c>
      <c r="CW5" s="3">
        <v>0</v>
      </c>
      <c r="CX5" s="3">
        <v>0</v>
      </c>
      <c r="CY5" s="3">
        <v>0</v>
      </c>
      <c r="CZ5" s="3">
        <v>0</v>
      </c>
      <c r="DA5" s="3">
        <v>0</v>
      </c>
      <c r="DB5" s="3">
        <v>0</v>
      </c>
      <c r="DC5" s="3">
        <v>0</v>
      </c>
      <c r="DD5" s="3">
        <v>54900</v>
      </c>
      <c r="DE5" s="3">
        <v>0</v>
      </c>
      <c r="DF5" s="3">
        <v>0</v>
      </c>
      <c r="DG5" s="3">
        <v>0</v>
      </c>
      <c r="DH5" s="3">
        <v>0</v>
      </c>
      <c r="DI5" s="3">
        <v>0</v>
      </c>
      <c r="DJ5" s="3">
        <v>0</v>
      </c>
      <c r="DK5" s="3">
        <v>54900</v>
      </c>
      <c r="DL5" s="3">
        <v>0</v>
      </c>
      <c r="DM5" s="3">
        <v>0</v>
      </c>
      <c r="DN5" s="3">
        <v>54900</v>
      </c>
      <c r="DO5" s="3">
        <v>0</v>
      </c>
      <c r="DP5" s="3">
        <v>0</v>
      </c>
      <c r="DQ5" s="3">
        <v>54900</v>
      </c>
      <c r="DR5" s="3">
        <v>0</v>
      </c>
      <c r="DS5" s="3">
        <v>0</v>
      </c>
      <c r="DT5" s="3">
        <v>0</v>
      </c>
      <c r="DU5" s="3">
        <v>0</v>
      </c>
      <c r="DV5" s="3">
        <v>0</v>
      </c>
      <c r="DW5" s="3">
        <v>0</v>
      </c>
      <c r="DX5" s="3">
        <v>54900</v>
      </c>
      <c r="DY5" s="3">
        <v>0</v>
      </c>
      <c r="DZ5" s="3">
        <v>0</v>
      </c>
      <c r="EA5" s="3">
        <v>54900</v>
      </c>
      <c r="EB5" s="3">
        <v>0</v>
      </c>
      <c r="EC5" s="3">
        <v>0</v>
      </c>
      <c r="ED5" s="3">
        <v>0</v>
      </c>
      <c r="EE5" s="3">
        <v>0</v>
      </c>
      <c r="EF5" s="3">
        <v>0</v>
      </c>
      <c r="EG5" s="3">
        <v>0</v>
      </c>
      <c r="EH5" s="3">
        <v>0</v>
      </c>
      <c r="EI5" s="3">
        <v>0</v>
      </c>
      <c r="EJ5" s="3">
        <v>0</v>
      </c>
      <c r="EK5" s="3">
        <v>0</v>
      </c>
      <c r="EL5" s="3">
        <v>0</v>
      </c>
      <c r="EM5" s="3">
        <v>0</v>
      </c>
      <c r="EN5" s="3">
        <v>0</v>
      </c>
      <c r="EO5" s="3">
        <v>0</v>
      </c>
      <c r="EP5" s="3">
        <v>0</v>
      </c>
      <c r="EQ5" s="3">
        <v>0</v>
      </c>
      <c r="ER5" s="3">
        <v>0</v>
      </c>
      <c r="ES5" s="3">
        <v>0</v>
      </c>
      <c r="ET5" s="3">
        <v>0</v>
      </c>
      <c r="EU5" s="3">
        <v>0</v>
      </c>
      <c r="EV5" s="3">
        <v>0</v>
      </c>
      <c r="EW5" s="3">
        <v>0</v>
      </c>
      <c r="EX5" s="3">
        <v>0</v>
      </c>
      <c r="EY5" s="3">
        <v>0</v>
      </c>
      <c r="EZ5" s="3">
        <v>0</v>
      </c>
      <c r="FA5" s="3">
        <v>0</v>
      </c>
      <c r="FB5" s="3">
        <v>0</v>
      </c>
      <c r="FC5" s="3">
        <v>4702170</v>
      </c>
      <c r="FD5" s="3">
        <v>200700</v>
      </c>
      <c r="FE5" s="3">
        <v>0</v>
      </c>
      <c r="FF5" s="3">
        <v>320403</v>
      </c>
      <c r="FG5" s="3">
        <v>95025</v>
      </c>
      <c r="FH5" s="3">
        <v>415428</v>
      </c>
      <c r="FI5" s="3">
        <v>0</v>
      </c>
      <c r="FJ5" s="3">
        <v>415428</v>
      </c>
      <c r="FK5" s="3">
        <v>4582467</v>
      </c>
      <c r="FL5" s="3">
        <v>0</v>
      </c>
      <c r="FM5" s="3">
        <v>240209</v>
      </c>
      <c r="FN5" s="3">
        <v>3651496</v>
      </c>
      <c r="FO5" s="3">
        <v>930971</v>
      </c>
      <c r="FP5" s="3">
        <v>4257959</v>
      </c>
      <c r="FQ5" s="3">
        <v>200700</v>
      </c>
      <c r="FR5" s="3">
        <v>0</v>
      </c>
      <c r="FS5" s="3">
        <v>290962</v>
      </c>
      <c r="FT5" s="3">
        <v>88304</v>
      </c>
      <c r="FU5" s="3">
        <v>379266</v>
      </c>
      <c r="FV5" s="3">
        <v>0</v>
      </c>
      <c r="FW5" s="3">
        <v>379266</v>
      </c>
      <c r="FX5" s="3">
        <v>4167697</v>
      </c>
      <c r="FY5" s="3">
        <v>0</v>
      </c>
      <c r="FZ5" s="3">
        <v>240209</v>
      </c>
      <c r="GA5" s="3">
        <v>3405664</v>
      </c>
      <c r="GB5" s="3">
        <v>762033</v>
      </c>
      <c r="GC5" s="3">
        <v>337509</v>
      </c>
      <c r="GD5" s="3">
        <v>0</v>
      </c>
      <c r="GE5" s="3">
        <v>0</v>
      </c>
      <c r="GF5" s="3">
        <v>16952</v>
      </c>
      <c r="GG5" s="3">
        <v>5423</v>
      </c>
      <c r="GH5" s="3">
        <v>22375</v>
      </c>
      <c r="GI5" s="3">
        <v>0</v>
      </c>
      <c r="GJ5" s="3">
        <v>22375</v>
      </c>
      <c r="GK5" s="3">
        <v>320557</v>
      </c>
      <c r="GL5" s="3">
        <v>0</v>
      </c>
      <c r="GM5" s="3">
        <v>0</v>
      </c>
      <c r="GN5" s="3">
        <v>211467</v>
      </c>
      <c r="GO5" s="3">
        <v>109090</v>
      </c>
      <c r="GP5" s="3">
        <v>0</v>
      </c>
      <c r="GQ5" s="3">
        <v>0</v>
      </c>
      <c r="GR5" s="3">
        <v>0</v>
      </c>
      <c r="GS5" s="3">
        <v>0</v>
      </c>
      <c r="GT5" s="3">
        <v>0</v>
      </c>
      <c r="GU5" s="3">
        <v>0</v>
      </c>
      <c r="GV5" s="3">
        <v>0</v>
      </c>
      <c r="GW5" s="3">
        <v>0</v>
      </c>
      <c r="GX5" s="3">
        <v>0</v>
      </c>
      <c r="GY5" s="3">
        <v>0</v>
      </c>
      <c r="GZ5" s="3">
        <v>0</v>
      </c>
      <c r="HA5" s="3">
        <v>0</v>
      </c>
      <c r="HB5" s="3">
        <v>0</v>
      </c>
      <c r="HC5" s="3">
        <v>104849</v>
      </c>
      <c r="HD5" s="3">
        <v>0</v>
      </c>
      <c r="HE5" s="3">
        <v>0</v>
      </c>
      <c r="HF5" s="3">
        <v>12365</v>
      </c>
      <c r="HG5" s="3">
        <v>1252</v>
      </c>
      <c r="HH5" s="3">
        <v>13617</v>
      </c>
      <c r="HI5" s="3">
        <v>0</v>
      </c>
      <c r="HJ5" s="3">
        <v>13617</v>
      </c>
      <c r="HK5" s="3">
        <v>92484</v>
      </c>
      <c r="HL5" s="3">
        <v>0</v>
      </c>
      <c r="HM5" s="3">
        <v>0</v>
      </c>
      <c r="HN5" s="3">
        <v>34365</v>
      </c>
      <c r="HO5" s="3">
        <v>58119</v>
      </c>
      <c r="HP5" s="3">
        <v>0</v>
      </c>
      <c r="HQ5" s="3">
        <v>0</v>
      </c>
      <c r="HR5" s="3">
        <v>0</v>
      </c>
      <c r="HS5" s="3">
        <v>0</v>
      </c>
      <c r="HT5" s="3">
        <v>0</v>
      </c>
      <c r="HU5" s="3">
        <v>0</v>
      </c>
      <c r="HV5" s="3">
        <v>0</v>
      </c>
      <c r="HW5" s="3">
        <v>0</v>
      </c>
      <c r="HX5" s="3">
        <v>0</v>
      </c>
      <c r="HY5" s="3">
        <v>0</v>
      </c>
      <c r="HZ5" s="3">
        <v>0</v>
      </c>
      <c r="IA5" s="3">
        <v>0</v>
      </c>
      <c r="IB5" s="3">
        <v>0</v>
      </c>
      <c r="IC5" s="3">
        <v>1853</v>
      </c>
      <c r="ID5" s="3">
        <v>0</v>
      </c>
      <c r="IE5" s="3">
        <v>0</v>
      </c>
      <c r="IF5" s="3">
        <v>124</v>
      </c>
      <c r="IG5" s="3">
        <v>46</v>
      </c>
      <c r="IH5" s="3">
        <v>170</v>
      </c>
      <c r="II5" s="3">
        <v>0</v>
      </c>
      <c r="IJ5" s="3">
        <v>170</v>
      </c>
      <c r="IK5" s="3">
        <v>1729</v>
      </c>
      <c r="IL5" s="3">
        <v>0</v>
      </c>
      <c r="IM5" s="3">
        <v>0</v>
      </c>
      <c r="IN5" s="3">
        <v>0</v>
      </c>
      <c r="IO5" s="3">
        <v>1729</v>
      </c>
      <c r="IP5" s="3">
        <v>7471933</v>
      </c>
      <c r="IQ5" s="3">
        <v>151400</v>
      </c>
      <c r="IR5" s="3">
        <v>0</v>
      </c>
      <c r="IS5" s="3">
        <v>841949</v>
      </c>
      <c r="IT5" s="3">
        <v>139452</v>
      </c>
      <c r="IU5" s="3">
        <v>981401</v>
      </c>
      <c r="IV5" s="3">
        <v>44914</v>
      </c>
    </row>
    <row r="6" spans="1:256">
      <c r="A6" s="3" t="s">
        <v>7</v>
      </c>
      <c r="B6" s="3" t="s">
        <v>8</v>
      </c>
      <c r="C6" s="3">
        <v>4101893</v>
      </c>
      <c r="D6" s="3">
        <v>147900</v>
      </c>
      <c r="E6" s="3">
        <v>0</v>
      </c>
      <c r="F6" s="3">
        <v>390604</v>
      </c>
      <c r="G6" s="3">
        <v>71907</v>
      </c>
      <c r="H6" s="3">
        <v>462511</v>
      </c>
      <c r="I6" s="3">
        <v>0</v>
      </c>
      <c r="J6" s="3">
        <v>462511</v>
      </c>
      <c r="K6" s="3">
        <v>3859189</v>
      </c>
      <c r="L6" s="3">
        <v>0</v>
      </c>
      <c r="M6" s="3">
        <v>222473</v>
      </c>
      <c r="N6" s="3">
        <v>3715966</v>
      </c>
      <c r="O6" s="3">
        <v>143223</v>
      </c>
      <c r="P6" s="3">
        <v>2631268</v>
      </c>
      <c r="Q6" s="3">
        <v>80200</v>
      </c>
      <c r="R6" s="3">
        <v>0</v>
      </c>
      <c r="S6" s="3">
        <v>248863</v>
      </c>
      <c r="T6" s="3">
        <v>43335</v>
      </c>
      <c r="U6" s="3">
        <v>292198</v>
      </c>
      <c r="V6" s="3">
        <v>0</v>
      </c>
      <c r="W6" s="3">
        <v>292198</v>
      </c>
      <c r="X6" s="3">
        <v>2462605</v>
      </c>
      <c r="Y6" s="3">
        <v>0</v>
      </c>
      <c r="Z6" s="3">
        <v>0</v>
      </c>
      <c r="AA6" s="3">
        <v>2457764</v>
      </c>
      <c r="AB6" s="3">
        <v>4841</v>
      </c>
      <c r="AC6" s="3">
        <v>483337</v>
      </c>
      <c r="AD6" s="3">
        <v>28100</v>
      </c>
      <c r="AE6" s="3">
        <v>0</v>
      </c>
      <c r="AF6" s="3">
        <v>28566</v>
      </c>
      <c r="AG6" s="3">
        <v>9439</v>
      </c>
      <c r="AH6" s="3">
        <v>38005</v>
      </c>
      <c r="AI6" s="3">
        <v>28566</v>
      </c>
      <c r="AJ6" s="3">
        <v>9439</v>
      </c>
      <c r="AK6" s="3">
        <v>482871</v>
      </c>
      <c r="AL6" s="3">
        <v>0</v>
      </c>
      <c r="AM6" s="3">
        <v>0</v>
      </c>
      <c r="AN6" s="3">
        <v>416011</v>
      </c>
      <c r="AO6" s="3">
        <v>66860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0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0</v>
      </c>
      <c r="BD6" s="3">
        <v>0</v>
      </c>
      <c r="BE6" s="3">
        <v>0</v>
      </c>
      <c r="BF6" s="3">
        <v>0</v>
      </c>
      <c r="BG6" s="3">
        <v>0</v>
      </c>
      <c r="BH6" s="3">
        <v>0</v>
      </c>
      <c r="BI6" s="3">
        <v>0</v>
      </c>
      <c r="BJ6" s="3">
        <v>0</v>
      </c>
      <c r="BK6" s="3">
        <v>0</v>
      </c>
      <c r="BL6" s="3">
        <v>0</v>
      </c>
      <c r="BM6" s="3">
        <v>0</v>
      </c>
      <c r="BN6" s="3">
        <v>0</v>
      </c>
      <c r="BO6" s="3">
        <v>0</v>
      </c>
      <c r="BP6" s="3">
        <v>42593</v>
      </c>
      <c r="BQ6" s="3">
        <v>3200</v>
      </c>
      <c r="BR6" s="3">
        <v>0</v>
      </c>
      <c r="BS6" s="3">
        <v>4089</v>
      </c>
      <c r="BT6" s="3">
        <v>402</v>
      </c>
      <c r="BU6" s="3">
        <v>4491</v>
      </c>
      <c r="BV6" s="3">
        <v>0</v>
      </c>
      <c r="BW6" s="3">
        <v>4491</v>
      </c>
      <c r="BX6" s="3">
        <v>41704</v>
      </c>
      <c r="BY6" s="3">
        <v>0</v>
      </c>
      <c r="BZ6" s="3">
        <v>0</v>
      </c>
      <c r="CA6" s="3">
        <v>40525</v>
      </c>
      <c r="CB6" s="3">
        <v>1179</v>
      </c>
      <c r="CC6" s="3">
        <v>0</v>
      </c>
      <c r="CD6" s="3">
        <v>0</v>
      </c>
      <c r="CE6" s="3">
        <v>0</v>
      </c>
      <c r="CF6" s="3">
        <v>0</v>
      </c>
      <c r="CG6" s="3">
        <v>0</v>
      </c>
      <c r="CH6" s="3">
        <v>0</v>
      </c>
      <c r="CI6" s="3">
        <v>0</v>
      </c>
      <c r="CJ6" s="3">
        <v>0</v>
      </c>
      <c r="CK6" s="3">
        <v>0</v>
      </c>
      <c r="CL6" s="3">
        <v>0</v>
      </c>
      <c r="CM6" s="3">
        <v>0</v>
      </c>
      <c r="CN6" s="3">
        <v>0</v>
      </c>
      <c r="CO6" s="3">
        <v>0</v>
      </c>
      <c r="CP6" s="3">
        <v>42593</v>
      </c>
      <c r="CQ6" s="3">
        <v>3200</v>
      </c>
      <c r="CR6" s="3">
        <v>0</v>
      </c>
      <c r="CS6" s="3">
        <v>4089</v>
      </c>
      <c r="CT6" s="3">
        <v>402</v>
      </c>
      <c r="CU6" s="3">
        <v>4491</v>
      </c>
      <c r="CV6" s="3">
        <v>0</v>
      </c>
      <c r="CW6" s="3">
        <v>4491</v>
      </c>
      <c r="CX6" s="3">
        <v>41704</v>
      </c>
      <c r="CY6" s="3">
        <v>0</v>
      </c>
      <c r="CZ6" s="3">
        <v>0</v>
      </c>
      <c r="DA6" s="3">
        <v>40525</v>
      </c>
      <c r="DB6" s="3">
        <v>1179</v>
      </c>
      <c r="DC6" s="3">
        <v>0</v>
      </c>
      <c r="DD6" s="3">
        <v>32000</v>
      </c>
      <c r="DE6" s="3">
        <v>0</v>
      </c>
      <c r="DF6" s="3">
        <v>0</v>
      </c>
      <c r="DG6" s="3">
        <v>0</v>
      </c>
      <c r="DH6" s="3">
        <v>0</v>
      </c>
      <c r="DI6" s="3">
        <v>0</v>
      </c>
      <c r="DJ6" s="3">
        <v>0</v>
      </c>
      <c r="DK6" s="3">
        <v>32000</v>
      </c>
      <c r="DL6" s="3">
        <v>0</v>
      </c>
      <c r="DM6" s="3">
        <v>0</v>
      </c>
      <c r="DN6" s="3">
        <v>32000</v>
      </c>
      <c r="DO6" s="3">
        <v>0</v>
      </c>
      <c r="DP6" s="3">
        <v>0</v>
      </c>
      <c r="DQ6" s="3">
        <v>14600</v>
      </c>
      <c r="DR6" s="3">
        <v>0</v>
      </c>
      <c r="DS6" s="3">
        <v>0</v>
      </c>
      <c r="DT6" s="3">
        <v>0</v>
      </c>
      <c r="DU6" s="3">
        <v>0</v>
      </c>
      <c r="DV6" s="3">
        <v>0</v>
      </c>
      <c r="DW6" s="3">
        <v>0</v>
      </c>
      <c r="DX6" s="3">
        <v>14600</v>
      </c>
      <c r="DY6" s="3">
        <v>0</v>
      </c>
      <c r="DZ6" s="3">
        <v>0</v>
      </c>
      <c r="EA6" s="3">
        <v>14600</v>
      </c>
      <c r="EB6" s="3">
        <v>0</v>
      </c>
      <c r="EC6" s="3">
        <v>0</v>
      </c>
      <c r="ED6" s="3">
        <v>17400</v>
      </c>
      <c r="EE6" s="3">
        <v>0</v>
      </c>
      <c r="EF6" s="3">
        <v>0</v>
      </c>
      <c r="EG6" s="3">
        <v>0</v>
      </c>
      <c r="EH6" s="3">
        <v>0</v>
      </c>
      <c r="EI6" s="3">
        <v>0</v>
      </c>
      <c r="EJ6" s="3">
        <v>0</v>
      </c>
      <c r="EK6" s="3">
        <v>17400</v>
      </c>
      <c r="EL6" s="3">
        <v>0</v>
      </c>
      <c r="EM6" s="3">
        <v>0</v>
      </c>
      <c r="EN6" s="3">
        <v>17400</v>
      </c>
      <c r="EO6" s="3">
        <v>0</v>
      </c>
      <c r="EP6" s="3">
        <v>0</v>
      </c>
      <c r="EQ6" s="3">
        <v>0</v>
      </c>
      <c r="ER6" s="3">
        <v>0</v>
      </c>
      <c r="ES6" s="3">
        <v>0</v>
      </c>
      <c r="ET6" s="3">
        <v>0</v>
      </c>
      <c r="EU6" s="3">
        <v>0</v>
      </c>
      <c r="EV6" s="3">
        <v>0</v>
      </c>
      <c r="EW6" s="3">
        <v>0</v>
      </c>
      <c r="EX6" s="3">
        <v>0</v>
      </c>
      <c r="EY6" s="3">
        <v>0</v>
      </c>
      <c r="EZ6" s="3">
        <v>0</v>
      </c>
      <c r="FA6" s="3">
        <v>0</v>
      </c>
      <c r="FB6" s="3">
        <v>0</v>
      </c>
      <c r="FC6" s="3">
        <v>2237153</v>
      </c>
      <c r="FD6" s="3">
        <v>121700</v>
      </c>
      <c r="FE6" s="3">
        <v>0</v>
      </c>
      <c r="FF6" s="3">
        <v>306081</v>
      </c>
      <c r="FG6" s="3">
        <v>46286</v>
      </c>
      <c r="FH6" s="3">
        <v>352367</v>
      </c>
      <c r="FI6" s="3">
        <v>0</v>
      </c>
      <c r="FJ6" s="3">
        <v>352367</v>
      </c>
      <c r="FK6" s="3">
        <v>2052772</v>
      </c>
      <c r="FL6" s="3">
        <v>0</v>
      </c>
      <c r="FM6" s="3">
        <v>38201</v>
      </c>
      <c r="FN6" s="3">
        <v>1631103</v>
      </c>
      <c r="FO6" s="3">
        <v>421669</v>
      </c>
      <c r="FP6" s="3">
        <v>1781200</v>
      </c>
      <c r="FQ6" s="3">
        <v>101900</v>
      </c>
      <c r="FR6" s="3">
        <v>0</v>
      </c>
      <c r="FS6" s="3">
        <v>136032</v>
      </c>
      <c r="FT6" s="3">
        <v>40131</v>
      </c>
      <c r="FU6" s="3">
        <v>176163</v>
      </c>
      <c r="FV6" s="3">
        <v>0</v>
      </c>
      <c r="FW6" s="3">
        <v>176163</v>
      </c>
      <c r="FX6" s="3">
        <v>1747068</v>
      </c>
      <c r="FY6" s="3">
        <v>0</v>
      </c>
      <c r="FZ6" s="3">
        <v>38201</v>
      </c>
      <c r="GA6" s="3">
        <v>1375151</v>
      </c>
      <c r="GB6" s="3">
        <v>371917</v>
      </c>
      <c r="GC6" s="3">
        <v>0</v>
      </c>
      <c r="GD6" s="3">
        <v>0</v>
      </c>
      <c r="GE6" s="3">
        <v>0</v>
      </c>
      <c r="GF6" s="3">
        <v>0</v>
      </c>
      <c r="GG6" s="3">
        <v>0</v>
      </c>
      <c r="GH6" s="3">
        <v>0</v>
      </c>
      <c r="GI6" s="3">
        <v>0</v>
      </c>
      <c r="GJ6" s="3">
        <v>0</v>
      </c>
      <c r="GK6" s="3">
        <v>0</v>
      </c>
      <c r="GL6" s="3">
        <v>0</v>
      </c>
      <c r="GM6" s="3">
        <v>0</v>
      </c>
      <c r="GN6" s="3">
        <v>0</v>
      </c>
      <c r="GO6" s="3">
        <v>0</v>
      </c>
      <c r="GP6" s="3">
        <v>240714</v>
      </c>
      <c r="GQ6" s="3">
        <v>0</v>
      </c>
      <c r="GR6" s="3">
        <v>0</v>
      </c>
      <c r="GS6" s="3">
        <v>164802</v>
      </c>
      <c r="GT6" s="3">
        <v>2816</v>
      </c>
      <c r="GU6" s="3">
        <v>167618</v>
      </c>
      <c r="GV6" s="3">
        <v>0</v>
      </c>
      <c r="GW6" s="3">
        <v>167618</v>
      </c>
      <c r="GX6" s="3">
        <v>75912</v>
      </c>
      <c r="GY6" s="3">
        <v>0</v>
      </c>
      <c r="GZ6" s="3">
        <v>0</v>
      </c>
      <c r="HA6" s="3">
        <v>75912</v>
      </c>
      <c r="HB6" s="3">
        <v>0</v>
      </c>
      <c r="HC6" s="3">
        <v>215239</v>
      </c>
      <c r="HD6" s="3">
        <v>19800</v>
      </c>
      <c r="HE6" s="3">
        <v>0</v>
      </c>
      <c r="HF6" s="3">
        <v>5247</v>
      </c>
      <c r="HG6" s="3">
        <v>3339</v>
      </c>
      <c r="HH6" s="3">
        <v>8586</v>
      </c>
      <c r="HI6" s="3">
        <v>0</v>
      </c>
      <c r="HJ6" s="3">
        <v>8586</v>
      </c>
      <c r="HK6" s="3">
        <v>229792</v>
      </c>
      <c r="HL6" s="3">
        <v>0</v>
      </c>
      <c r="HM6" s="3">
        <v>0</v>
      </c>
      <c r="HN6" s="3">
        <v>180040</v>
      </c>
      <c r="HO6" s="3">
        <v>49752</v>
      </c>
      <c r="HP6" s="3">
        <v>0</v>
      </c>
      <c r="HQ6" s="3">
        <v>0</v>
      </c>
      <c r="HR6" s="3">
        <v>0</v>
      </c>
      <c r="HS6" s="3">
        <v>0</v>
      </c>
      <c r="HT6" s="3">
        <v>0</v>
      </c>
      <c r="HU6" s="3">
        <v>0</v>
      </c>
      <c r="HV6" s="3">
        <v>0</v>
      </c>
      <c r="HW6" s="3">
        <v>0</v>
      </c>
      <c r="HX6" s="3">
        <v>0</v>
      </c>
      <c r="HY6" s="3">
        <v>0</v>
      </c>
      <c r="HZ6" s="3">
        <v>0</v>
      </c>
      <c r="IA6" s="3">
        <v>0</v>
      </c>
      <c r="IB6" s="3">
        <v>0</v>
      </c>
      <c r="IC6" s="3">
        <v>0</v>
      </c>
      <c r="ID6" s="3">
        <v>0</v>
      </c>
      <c r="IE6" s="3">
        <v>0</v>
      </c>
      <c r="IF6" s="3">
        <v>0</v>
      </c>
      <c r="IG6" s="3">
        <v>0</v>
      </c>
      <c r="IH6" s="3">
        <v>0</v>
      </c>
      <c r="II6" s="3">
        <v>0</v>
      </c>
      <c r="IJ6" s="3">
        <v>0</v>
      </c>
      <c r="IK6" s="3">
        <v>0</v>
      </c>
      <c r="IL6" s="3">
        <v>0</v>
      </c>
      <c r="IM6" s="3">
        <v>0</v>
      </c>
      <c r="IN6" s="3">
        <v>0</v>
      </c>
      <c r="IO6" s="3">
        <v>0</v>
      </c>
      <c r="IP6" s="3">
        <v>4072827</v>
      </c>
      <c r="IQ6" s="3">
        <v>162300</v>
      </c>
      <c r="IR6" s="3">
        <v>0</v>
      </c>
      <c r="IS6" s="3">
        <v>654380</v>
      </c>
      <c r="IT6" s="3">
        <v>75924</v>
      </c>
      <c r="IU6" s="3">
        <v>730304</v>
      </c>
      <c r="IV6" s="3">
        <v>0</v>
      </c>
    </row>
    <row r="7" spans="1:256">
      <c r="A7" s="3" t="s">
        <v>9</v>
      </c>
      <c r="B7" s="3" t="s">
        <v>10</v>
      </c>
      <c r="C7" s="3">
        <v>4900351</v>
      </c>
      <c r="D7" s="3">
        <v>458500</v>
      </c>
      <c r="E7" s="3">
        <v>0</v>
      </c>
      <c r="F7" s="3">
        <v>312959</v>
      </c>
      <c r="G7" s="3">
        <v>80003</v>
      </c>
      <c r="H7" s="3">
        <v>392962</v>
      </c>
      <c r="I7" s="3">
        <v>0</v>
      </c>
      <c r="J7" s="3">
        <v>392962</v>
      </c>
      <c r="K7" s="3">
        <v>5045892</v>
      </c>
      <c r="L7" s="3">
        <v>0</v>
      </c>
      <c r="M7" s="3">
        <v>0</v>
      </c>
      <c r="N7" s="3">
        <v>4887511</v>
      </c>
      <c r="O7" s="3">
        <v>158381</v>
      </c>
      <c r="P7" s="3">
        <v>2645254</v>
      </c>
      <c r="Q7" s="3">
        <v>203400</v>
      </c>
      <c r="R7" s="3">
        <v>0</v>
      </c>
      <c r="S7" s="3">
        <v>137890</v>
      </c>
      <c r="T7" s="3">
        <v>41993</v>
      </c>
      <c r="U7" s="3">
        <v>179883</v>
      </c>
      <c r="V7" s="3">
        <v>0</v>
      </c>
      <c r="W7" s="3">
        <v>179883</v>
      </c>
      <c r="X7" s="3">
        <v>2710764</v>
      </c>
      <c r="Y7" s="3">
        <v>0</v>
      </c>
      <c r="Z7" s="3">
        <v>0</v>
      </c>
      <c r="AA7" s="3">
        <v>2612675</v>
      </c>
      <c r="AB7" s="3">
        <v>98089</v>
      </c>
      <c r="AC7" s="3">
        <v>615978</v>
      </c>
      <c r="AD7" s="3">
        <v>0</v>
      </c>
      <c r="AE7" s="3">
        <v>0</v>
      </c>
      <c r="AF7" s="3">
        <v>55528</v>
      </c>
      <c r="AG7" s="3">
        <v>13245</v>
      </c>
      <c r="AH7" s="3">
        <v>68773</v>
      </c>
      <c r="AI7" s="3">
        <v>54435</v>
      </c>
      <c r="AJ7" s="3">
        <v>14338</v>
      </c>
      <c r="AK7" s="3">
        <v>560450</v>
      </c>
      <c r="AL7" s="3">
        <v>0</v>
      </c>
      <c r="AM7" s="3">
        <v>0</v>
      </c>
      <c r="AN7" s="3">
        <v>515171</v>
      </c>
      <c r="AO7" s="3">
        <v>45279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3">
        <v>0</v>
      </c>
      <c r="AX7" s="3">
        <v>0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3">
        <v>0</v>
      </c>
      <c r="BF7" s="3">
        <v>0</v>
      </c>
      <c r="BG7" s="3">
        <v>0</v>
      </c>
      <c r="BH7" s="3">
        <v>0</v>
      </c>
      <c r="BI7" s="3">
        <v>0</v>
      </c>
      <c r="BJ7" s="3">
        <v>0</v>
      </c>
      <c r="BK7" s="3">
        <v>0</v>
      </c>
      <c r="BL7" s="3">
        <v>0</v>
      </c>
      <c r="BM7" s="3">
        <v>0</v>
      </c>
      <c r="BN7" s="3">
        <v>0</v>
      </c>
      <c r="BO7" s="3">
        <v>0</v>
      </c>
      <c r="BP7" s="3">
        <v>0</v>
      </c>
      <c r="BQ7" s="3">
        <v>0</v>
      </c>
      <c r="BR7" s="3">
        <v>0</v>
      </c>
      <c r="BS7" s="3">
        <v>0</v>
      </c>
      <c r="BT7" s="3">
        <v>0</v>
      </c>
      <c r="BU7" s="3">
        <v>0</v>
      </c>
      <c r="BV7" s="3">
        <v>0</v>
      </c>
      <c r="BW7" s="3">
        <v>0</v>
      </c>
      <c r="BX7" s="3">
        <v>0</v>
      </c>
      <c r="BY7" s="3">
        <v>0</v>
      </c>
      <c r="BZ7" s="3">
        <v>0</v>
      </c>
      <c r="CA7" s="3">
        <v>0</v>
      </c>
      <c r="CB7" s="3">
        <v>0</v>
      </c>
      <c r="CC7" s="3">
        <v>0</v>
      </c>
      <c r="CD7" s="3">
        <v>0</v>
      </c>
      <c r="CE7" s="3">
        <v>0</v>
      </c>
      <c r="CF7" s="3">
        <v>0</v>
      </c>
      <c r="CG7" s="3">
        <v>0</v>
      </c>
      <c r="CH7" s="3">
        <v>0</v>
      </c>
      <c r="CI7" s="3">
        <v>0</v>
      </c>
      <c r="CJ7" s="3">
        <v>0</v>
      </c>
      <c r="CK7" s="3">
        <v>0</v>
      </c>
      <c r="CL7" s="3">
        <v>0</v>
      </c>
      <c r="CM7" s="3">
        <v>0</v>
      </c>
      <c r="CN7" s="3">
        <v>0</v>
      </c>
      <c r="CO7" s="3">
        <v>0</v>
      </c>
      <c r="CP7" s="3">
        <v>0</v>
      </c>
      <c r="CQ7" s="3">
        <v>0</v>
      </c>
      <c r="CR7" s="3">
        <v>0</v>
      </c>
      <c r="CS7" s="3">
        <v>0</v>
      </c>
      <c r="CT7" s="3">
        <v>0</v>
      </c>
      <c r="CU7" s="3">
        <v>0</v>
      </c>
      <c r="CV7" s="3">
        <v>0</v>
      </c>
      <c r="CW7" s="3">
        <v>0</v>
      </c>
      <c r="CX7" s="3">
        <v>0</v>
      </c>
      <c r="CY7" s="3">
        <v>0</v>
      </c>
      <c r="CZ7" s="3">
        <v>0</v>
      </c>
      <c r="DA7" s="3">
        <v>0</v>
      </c>
      <c r="DB7" s="3">
        <v>0</v>
      </c>
      <c r="DC7" s="3">
        <v>0</v>
      </c>
      <c r="DD7" s="3">
        <v>143200</v>
      </c>
      <c r="DE7" s="3">
        <v>0</v>
      </c>
      <c r="DF7" s="3">
        <v>0</v>
      </c>
      <c r="DG7" s="3">
        <v>0</v>
      </c>
      <c r="DH7" s="3">
        <v>0</v>
      </c>
      <c r="DI7" s="3">
        <v>0</v>
      </c>
      <c r="DJ7" s="3">
        <v>0</v>
      </c>
      <c r="DK7" s="3">
        <v>143200</v>
      </c>
      <c r="DL7" s="3">
        <v>0</v>
      </c>
      <c r="DM7" s="3">
        <v>0</v>
      </c>
      <c r="DN7" s="3">
        <v>0</v>
      </c>
      <c r="DO7" s="3">
        <v>143200</v>
      </c>
      <c r="DP7" s="3">
        <v>0</v>
      </c>
      <c r="DQ7" s="3">
        <v>100000</v>
      </c>
      <c r="DR7" s="3">
        <v>0</v>
      </c>
      <c r="DS7" s="3">
        <v>0</v>
      </c>
      <c r="DT7" s="3">
        <v>0</v>
      </c>
      <c r="DU7" s="3">
        <v>0</v>
      </c>
      <c r="DV7" s="3">
        <v>0</v>
      </c>
      <c r="DW7" s="3">
        <v>0</v>
      </c>
      <c r="DX7" s="3">
        <v>100000</v>
      </c>
      <c r="DY7" s="3">
        <v>0</v>
      </c>
      <c r="DZ7" s="3">
        <v>0</v>
      </c>
      <c r="EA7" s="3">
        <v>0</v>
      </c>
      <c r="EB7" s="3">
        <v>100000</v>
      </c>
      <c r="EC7" s="3">
        <v>0</v>
      </c>
      <c r="ED7" s="3">
        <v>43200</v>
      </c>
      <c r="EE7" s="3">
        <v>0</v>
      </c>
      <c r="EF7" s="3">
        <v>0</v>
      </c>
      <c r="EG7" s="3">
        <v>0</v>
      </c>
      <c r="EH7" s="3">
        <v>0</v>
      </c>
      <c r="EI7" s="3">
        <v>0</v>
      </c>
      <c r="EJ7" s="3">
        <v>0</v>
      </c>
      <c r="EK7" s="3">
        <v>43200</v>
      </c>
      <c r="EL7" s="3">
        <v>0</v>
      </c>
      <c r="EM7" s="3">
        <v>0</v>
      </c>
      <c r="EN7" s="3">
        <v>0</v>
      </c>
      <c r="EO7" s="3">
        <v>43200</v>
      </c>
      <c r="EP7" s="3">
        <v>0</v>
      </c>
      <c r="EQ7" s="3">
        <v>0</v>
      </c>
      <c r="ER7" s="3">
        <v>0</v>
      </c>
      <c r="ES7" s="3">
        <v>0</v>
      </c>
      <c r="ET7" s="3">
        <v>0</v>
      </c>
      <c r="EU7" s="3">
        <v>0</v>
      </c>
      <c r="EV7" s="3">
        <v>0</v>
      </c>
      <c r="EW7" s="3">
        <v>0</v>
      </c>
      <c r="EX7" s="3">
        <v>0</v>
      </c>
      <c r="EY7" s="3">
        <v>0</v>
      </c>
      <c r="EZ7" s="3">
        <v>0</v>
      </c>
      <c r="FA7" s="3">
        <v>0</v>
      </c>
      <c r="FB7" s="3">
        <v>0</v>
      </c>
      <c r="FC7" s="3">
        <v>7019358</v>
      </c>
      <c r="FD7" s="3">
        <v>769100</v>
      </c>
      <c r="FE7" s="3">
        <v>0</v>
      </c>
      <c r="FF7" s="3">
        <v>767005</v>
      </c>
      <c r="FG7" s="3">
        <v>159683</v>
      </c>
      <c r="FH7" s="3">
        <v>926688</v>
      </c>
      <c r="FI7" s="3">
        <v>0</v>
      </c>
      <c r="FJ7" s="3">
        <v>926688</v>
      </c>
      <c r="FK7" s="3">
        <v>7021453</v>
      </c>
      <c r="FL7" s="3">
        <v>0</v>
      </c>
      <c r="FM7" s="3">
        <v>550215</v>
      </c>
      <c r="FN7" s="3">
        <v>5286351</v>
      </c>
      <c r="FO7" s="3">
        <v>1735102</v>
      </c>
      <c r="FP7" s="3">
        <v>4838962</v>
      </c>
      <c r="FQ7" s="3">
        <v>118900</v>
      </c>
      <c r="FR7" s="3">
        <v>0</v>
      </c>
      <c r="FS7" s="3">
        <v>483616</v>
      </c>
      <c r="FT7" s="3">
        <v>128435</v>
      </c>
      <c r="FU7" s="3">
        <v>612051</v>
      </c>
      <c r="FV7" s="3">
        <v>0</v>
      </c>
      <c r="FW7" s="3">
        <v>612051</v>
      </c>
      <c r="FX7" s="3">
        <v>4474246</v>
      </c>
      <c r="FY7" s="3">
        <v>0</v>
      </c>
      <c r="FZ7" s="3">
        <v>327269</v>
      </c>
      <c r="GA7" s="3">
        <v>2991759</v>
      </c>
      <c r="GB7" s="3">
        <v>1482487</v>
      </c>
      <c r="GC7" s="3">
        <v>168262</v>
      </c>
      <c r="GD7" s="3">
        <v>0</v>
      </c>
      <c r="GE7" s="3">
        <v>0</v>
      </c>
      <c r="GF7" s="3">
        <v>13777</v>
      </c>
      <c r="GG7" s="3">
        <v>2803</v>
      </c>
      <c r="GH7" s="3">
        <v>16580</v>
      </c>
      <c r="GI7" s="3">
        <v>0</v>
      </c>
      <c r="GJ7" s="3">
        <v>16580</v>
      </c>
      <c r="GK7" s="3">
        <v>154485</v>
      </c>
      <c r="GL7" s="3">
        <v>0</v>
      </c>
      <c r="GM7" s="3">
        <v>0</v>
      </c>
      <c r="GN7" s="3">
        <v>154485</v>
      </c>
      <c r="GO7" s="3">
        <v>0</v>
      </c>
      <c r="GP7" s="3">
        <v>906727</v>
      </c>
      <c r="GQ7" s="3">
        <v>402500</v>
      </c>
      <c r="GR7" s="3">
        <v>0</v>
      </c>
      <c r="GS7" s="3">
        <v>235735</v>
      </c>
      <c r="GT7" s="3">
        <v>12075</v>
      </c>
      <c r="GU7" s="3">
        <v>247810</v>
      </c>
      <c r="GV7" s="3">
        <v>0</v>
      </c>
      <c r="GW7" s="3">
        <v>247810</v>
      </c>
      <c r="GX7" s="3">
        <v>1073492</v>
      </c>
      <c r="GY7" s="3">
        <v>0</v>
      </c>
      <c r="GZ7" s="3">
        <v>222946</v>
      </c>
      <c r="HA7" s="3">
        <v>1040912</v>
      </c>
      <c r="HB7" s="3">
        <v>32580</v>
      </c>
      <c r="HC7" s="3">
        <v>1105407</v>
      </c>
      <c r="HD7" s="3">
        <v>247700</v>
      </c>
      <c r="HE7" s="3">
        <v>0</v>
      </c>
      <c r="HF7" s="3">
        <v>33877</v>
      </c>
      <c r="HG7" s="3">
        <v>16370</v>
      </c>
      <c r="HH7" s="3">
        <v>50247</v>
      </c>
      <c r="HI7" s="3">
        <v>0</v>
      </c>
      <c r="HJ7" s="3">
        <v>50247</v>
      </c>
      <c r="HK7" s="3">
        <v>1319230</v>
      </c>
      <c r="HL7" s="3">
        <v>0</v>
      </c>
      <c r="HM7" s="3">
        <v>0</v>
      </c>
      <c r="HN7" s="3">
        <v>1099195</v>
      </c>
      <c r="HO7" s="3">
        <v>220035</v>
      </c>
      <c r="HP7" s="3">
        <v>0</v>
      </c>
      <c r="HQ7" s="3">
        <v>0</v>
      </c>
      <c r="HR7" s="3">
        <v>0</v>
      </c>
      <c r="HS7" s="3">
        <v>0</v>
      </c>
      <c r="HT7" s="3">
        <v>0</v>
      </c>
      <c r="HU7" s="3">
        <v>0</v>
      </c>
      <c r="HV7" s="3">
        <v>0</v>
      </c>
      <c r="HW7" s="3">
        <v>0</v>
      </c>
      <c r="HX7" s="3">
        <v>0</v>
      </c>
      <c r="HY7" s="3">
        <v>0</v>
      </c>
      <c r="HZ7" s="3">
        <v>0</v>
      </c>
      <c r="IA7" s="3">
        <v>0</v>
      </c>
      <c r="IB7" s="3">
        <v>0</v>
      </c>
      <c r="IC7" s="3">
        <v>0</v>
      </c>
      <c r="ID7" s="3">
        <v>0</v>
      </c>
      <c r="IE7" s="3">
        <v>0</v>
      </c>
      <c r="IF7" s="3">
        <v>0</v>
      </c>
      <c r="IG7" s="3">
        <v>0</v>
      </c>
      <c r="IH7" s="3">
        <v>0</v>
      </c>
      <c r="II7" s="3">
        <v>0</v>
      </c>
      <c r="IJ7" s="3">
        <v>0</v>
      </c>
      <c r="IK7" s="3">
        <v>0</v>
      </c>
      <c r="IL7" s="3">
        <v>0</v>
      </c>
      <c r="IM7" s="3">
        <v>0</v>
      </c>
      <c r="IN7" s="3">
        <v>0</v>
      </c>
      <c r="IO7" s="3">
        <v>0</v>
      </c>
      <c r="IP7" s="3">
        <v>7918815</v>
      </c>
      <c r="IQ7" s="3">
        <v>176200</v>
      </c>
      <c r="IR7" s="3">
        <v>0</v>
      </c>
      <c r="IS7" s="3">
        <v>972336</v>
      </c>
      <c r="IT7" s="3">
        <v>160227</v>
      </c>
      <c r="IU7" s="3">
        <v>1132563</v>
      </c>
      <c r="IV7" s="3">
        <v>0</v>
      </c>
    </row>
    <row r="8" spans="1:256">
      <c r="A8" s="3" t="s">
        <v>11</v>
      </c>
      <c r="B8" s="3" t="s">
        <v>12</v>
      </c>
      <c r="C8" s="3">
        <v>4826871</v>
      </c>
      <c r="D8" s="3">
        <v>462900</v>
      </c>
      <c r="E8" s="3">
        <v>0</v>
      </c>
      <c r="F8" s="3">
        <v>254487</v>
      </c>
      <c r="G8" s="3">
        <v>73408</v>
      </c>
      <c r="H8" s="3">
        <v>327895</v>
      </c>
      <c r="I8" s="3">
        <v>0</v>
      </c>
      <c r="J8" s="3">
        <v>327895</v>
      </c>
      <c r="K8" s="3">
        <v>5035284</v>
      </c>
      <c r="L8" s="3">
        <v>0</v>
      </c>
      <c r="M8" s="3">
        <v>0</v>
      </c>
      <c r="N8" s="3">
        <v>4990284</v>
      </c>
      <c r="O8" s="3">
        <v>45000</v>
      </c>
      <c r="P8" s="3">
        <v>3083747</v>
      </c>
      <c r="Q8" s="3">
        <v>205500</v>
      </c>
      <c r="R8" s="3">
        <v>0</v>
      </c>
      <c r="S8" s="3">
        <v>143628</v>
      </c>
      <c r="T8" s="3">
        <v>45667</v>
      </c>
      <c r="U8" s="3">
        <v>189295</v>
      </c>
      <c r="V8" s="3">
        <v>0</v>
      </c>
      <c r="W8" s="3">
        <v>189295</v>
      </c>
      <c r="X8" s="3">
        <v>3145619</v>
      </c>
      <c r="Y8" s="3">
        <v>0</v>
      </c>
      <c r="Z8" s="3">
        <v>0</v>
      </c>
      <c r="AA8" s="3">
        <v>3107010</v>
      </c>
      <c r="AB8" s="3">
        <v>38609</v>
      </c>
      <c r="AC8" s="3">
        <v>2157553</v>
      </c>
      <c r="AD8" s="3">
        <v>54400</v>
      </c>
      <c r="AE8" s="3">
        <v>0</v>
      </c>
      <c r="AF8" s="3">
        <v>104597</v>
      </c>
      <c r="AG8" s="3">
        <v>44023</v>
      </c>
      <c r="AH8" s="3">
        <v>148620</v>
      </c>
      <c r="AI8" s="3">
        <v>111867</v>
      </c>
      <c r="AJ8" s="3">
        <v>36753</v>
      </c>
      <c r="AK8" s="3">
        <v>2107356</v>
      </c>
      <c r="AL8" s="3">
        <v>0</v>
      </c>
      <c r="AM8" s="3">
        <v>0</v>
      </c>
      <c r="AN8" s="3">
        <v>1662627</v>
      </c>
      <c r="AO8" s="3">
        <v>444729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  <c r="BJ8" s="3">
        <v>0</v>
      </c>
      <c r="BK8" s="3">
        <v>0</v>
      </c>
      <c r="BL8" s="3">
        <v>0</v>
      </c>
      <c r="BM8" s="3">
        <v>0</v>
      </c>
      <c r="BN8" s="3">
        <v>0</v>
      </c>
      <c r="BO8" s="3">
        <v>0</v>
      </c>
      <c r="BP8" s="3">
        <v>39981</v>
      </c>
      <c r="BQ8" s="3">
        <v>7300</v>
      </c>
      <c r="BR8" s="3">
        <v>0</v>
      </c>
      <c r="BS8" s="3">
        <v>10949</v>
      </c>
      <c r="BT8" s="3">
        <v>371</v>
      </c>
      <c r="BU8" s="3">
        <v>11320</v>
      </c>
      <c r="BV8" s="3">
        <v>0</v>
      </c>
      <c r="BW8" s="3">
        <v>11320</v>
      </c>
      <c r="BX8" s="3">
        <v>36332</v>
      </c>
      <c r="BY8" s="3">
        <v>0</v>
      </c>
      <c r="BZ8" s="3">
        <v>0</v>
      </c>
      <c r="CA8" s="3">
        <v>36332</v>
      </c>
      <c r="CB8" s="3">
        <v>0</v>
      </c>
      <c r="CC8" s="3">
        <v>0</v>
      </c>
      <c r="CD8" s="3">
        <v>0</v>
      </c>
      <c r="CE8" s="3">
        <v>0</v>
      </c>
      <c r="CF8" s="3">
        <v>0</v>
      </c>
      <c r="CG8" s="3">
        <v>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  <c r="CM8" s="3">
        <v>0</v>
      </c>
      <c r="CN8" s="3">
        <v>0</v>
      </c>
      <c r="CO8" s="3">
        <v>0</v>
      </c>
      <c r="CP8" s="3">
        <v>39981</v>
      </c>
      <c r="CQ8" s="3">
        <v>7300</v>
      </c>
      <c r="CR8" s="3">
        <v>0</v>
      </c>
      <c r="CS8" s="3">
        <v>10949</v>
      </c>
      <c r="CT8" s="3">
        <v>371</v>
      </c>
      <c r="CU8" s="3">
        <v>11320</v>
      </c>
      <c r="CV8" s="3">
        <v>0</v>
      </c>
      <c r="CW8" s="3">
        <v>11320</v>
      </c>
      <c r="CX8" s="3">
        <v>36332</v>
      </c>
      <c r="CY8" s="3">
        <v>0</v>
      </c>
      <c r="CZ8" s="3">
        <v>0</v>
      </c>
      <c r="DA8" s="3">
        <v>36332</v>
      </c>
      <c r="DB8" s="3">
        <v>0</v>
      </c>
      <c r="DC8" s="3">
        <v>0</v>
      </c>
      <c r="DD8" s="3">
        <v>184700</v>
      </c>
      <c r="DE8" s="3">
        <v>0</v>
      </c>
      <c r="DF8" s="3">
        <v>0</v>
      </c>
      <c r="DG8" s="3">
        <v>0</v>
      </c>
      <c r="DH8" s="3">
        <v>0</v>
      </c>
      <c r="DI8" s="3">
        <v>0</v>
      </c>
      <c r="DJ8" s="3">
        <v>0</v>
      </c>
      <c r="DK8" s="3">
        <v>184700</v>
      </c>
      <c r="DL8" s="3">
        <v>0</v>
      </c>
      <c r="DM8" s="3">
        <v>0</v>
      </c>
      <c r="DN8" s="3">
        <v>184700</v>
      </c>
      <c r="DO8" s="3">
        <v>0</v>
      </c>
      <c r="DP8" s="3">
        <v>0</v>
      </c>
      <c r="DQ8" s="3">
        <v>58500</v>
      </c>
      <c r="DR8" s="3">
        <v>0</v>
      </c>
      <c r="DS8" s="3">
        <v>0</v>
      </c>
      <c r="DT8" s="3">
        <v>0</v>
      </c>
      <c r="DU8" s="3">
        <v>0</v>
      </c>
      <c r="DV8" s="3">
        <v>0</v>
      </c>
      <c r="DW8" s="3">
        <v>0</v>
      </c>
      <c r="DX8" s="3">
        <v>58500</v>
      </c>
      <c r="DY8" s="3">
        <v>0</v>
      </c>
      <c r="DZ8" s="3">
        <v>0</v>
      </c>
      <c r="EA8" s="3">
        <v>58500</v>
      </c>
      <c r="EB8" s="3">
        <v>0</v>
      </c>
      <c r="EC8" s="3">
        <v>0</v>
      </c>
      <c r="ED8" s="3">
        <v>126200</v>
      </c>
      <c r="EE8" s="3">
        <v>0</v>
      </c>
      <c r="EF8" s="3">
        <v>0</v>
      </c>
      <c r="EG8" s="3">
        <v>0</v>
      </c>
      <c r="EH8" s="3">
        <v>0</v>
      </c>
      <c r="EI8" s="3">
        <v>0</v>
      </c>
      <c r="EJ8" s="3">
        <v>0</v>
      </c>
      <c r="EK8" s="3">
        <v>126200</v>
      </c>
      <c r="EL8" s="3">
        <v>0</v>
      </c>
      <c r="EM8" s="3">
        <v>0</v>
      </c>
      <c r="EN8" s="3">
        <v>126200</v>
      </c>
      <c r="EO8" s="3">
        <v>0</v>
      </c>
      <c r="EP8" s="3">
        <v>0</v>
      </c>
      <c r="EQ8" s="3">
        <v>0</v>
      </c>
      <c r="ER8" s="3">
        <v>0</v>
      </c>
      <c r="ES8" s="3">
        <v>0</v>
      </c>
      <c r="ET8" s="3">
        <v>0</v>
      </c>
      <c r="EU8" s="3">
        <v>0</v>
      </c>
      <c r="EV8" s="3">
        <v>0</v>
      </c>
      <c r="EW8" s="3">
        <v>0</v>
      </c>
      <c r="EX8" s="3">
        <v>0</v>
      </c>
      <c r="EY8" s="3">
        <v>0</v>
      </c>
      <c r="EZ8" s="3">
        <v>0</v>
      </c>
      <c r="FA8" s="3">
        <v>0</v>
      </c>
      <c r="FB8" s="3">
        <v>0</v>
      </c>
      <c r="FC8" s="3">
        <v>3195114</v>
      </c>
      <c r="FD8" s="3">
        <v>266100</v>
      </c>
      <c r="FE8" s="3">
        <v>0</v>
      </c>
      <c r="FF8" s="3">
        <v>253204</v>
      </c>
      <c r="FG8" s="3">
        <v>56604</v>
      </c>
      <c r="FH8" s="3">
        <v>309808</v>
      </c>
      <c r="FI8" s="3">
        <v>0</v>
      </c>
      <c r="FJ8" s="3">
        <v>309808</v>
      </c>
      <c r="FK8" s="3">
        <v>3208010</v>
      </c>
      <c r="FL8" s="3">
        <v>0</v>
      </c>
      <c r="FM8" s="3">
        <v>250288</v>
      </c>
      <c r="FN8" s="3">
        <v>2489924</v>
      </c>
      <c r="FO8" s="3">
        <v>718086</v>
      </c>
      <c r="FP8" s="3">
        <v>2148683</v>
      </c>
      <c r="FQ8" s="3">
        <v>82000</v>
      </c>
      <c r="FR8" s="3">
        <v>0</v>
      </c>
      <c r="FS8" s="3">
        <v>158841</v>
      </c>
      <c r="FT8" s="3">
        <v>43137</v>
      </c>
      <c r="FU8" s="3">
        <v>201978</v>
      </c>
      <c r="FV8" s="3">
        <v>0</v>
      </c>
      <c r="FW8" s="3">
        <v>201978</v>
      </c>
      <c r="FX8" s="3">
        <v>2071842</v>
      </c>
      <c r="FY8" s="3">
        <v>0</v>
      </c>
      <c r="FZ8" s="3">
        <v>219137</v>
      </c>
      <c r="GA8" s="3">
        <v>1541249</v>
      </c>
      <c r="GB8" s="3">
        <v>530593</v>
      </c>
      <c r="GC8" s="3">
        <v>4920</v>
      </c>
      <c r="GD8" s="3">
        <v>0</v>
      </c>
      <c r="GE8" s="3">
        <v>0</v>
      </c>
      <c r="GF8" s="3">
        <v>455</v>
      </c>
      <c r="GG8" s="3">
        <v>82</v>
      </c>
      <c r="GH8" s="3">
        <v>537</v>
      </c>
      <c r="GI8" s="3">
        <v>0</v>
      </c>
      <c r="GJ8" s="3">
        <v>537</v>
      </c>
      <c r="GK8" s="3">
        <v>4465</v>
      </c>
      <c r="GL8" s="3">
        <v>0</v>
      </c>
      <c r="GM8" s="3">
        <v>0</v>
      </c>
      <c r="GN8" s="3">
        <v>4465</v>
      </c>
      <c r="GO8" s="3">
        <v>0</v>
      </c>
      <c r="GP8" s="3">
        <v>208395</v>
      </c>
      <c r="GQ8" s="3">
        <v>18200</v>
      </c>
      <c r="GR8" s="3">
        <v>0</v>
      </c>
      <c r="GS8" s="3">
        <v>46702</v>
      </c>
      <c r="GT8" s="3">
        <v>2506</v>
      </c>
      <c r="GU8" s="3">
        <v>49208</v>
      </c>
      <c r="GV8" s="3">
        <v>0</v>
      </c>
      <c r="GW8" s="3">
        <v>49208</v>
      </c>
      <c r="GX8" s="3">
        <v>179893</v>
      </c>
      <c r="GY8" s="3">
        <v>0</v>
      </c>
      <c r="GZ8" s="3">
        <v>31151</v>
      </c>
      <c r="HA8" s="3">
        <v>170690</v>
      </c>
      <c r="HB8" s="3">
        <v>9203</v>
      </c>
      <c r="HC8" s="3">
        <v>833116</v>
      </c>
      <c r="HD8" s="3">
        <v>165900</v>
      </c>
      <c r="HE8" s="3">
        <v>0</v>
      </c>
      <c r="HF8" s="3">
        <v>47206</v>
      </c>
      <c r="HG8" s="3">
        <v>10879</v>
      </c>
      <c r="HH8" s="3">
        <v>58085</v>
      </c>
      <c r="HI8" s="3">
        <v>0</v>
      </c>
      <c r="HJ8" s="3">
        <v>58085</v>
      </c>
      <c r="HK8" s="3">
        <v>951810</v>
      </c>
      <c r="HL8" s="3">
        <v>0</v>
      </c>
      <c r="HM8" s="3">
        <v>0</v>
      </c>
      <c r="HN8" s="3">
        <v>773520</v>
      </c>
      <c r="HO8" s="3">
        <v>178290</v>
      </c>
      <c r="HP8" s="3">
        <v>0</v>
      </c>
      <c r="HQ8" s="3">
        <v>0</v>
      </c>
      <c r="HR8" s="3">
        <v>0</v>
      </c>
      <c r="HS8" s="3">
        <v>0</v>
      </c>
      <c r="HT8" s="3">
        <v>0</v>
      </c>
      <c r="HU8" s="3">
        <v>0</v>
      </c>
      <c r="HV8" s="3">
        <v>0</v>
      </c>
      <c r="HW8" s="3">
        <v>0</v>
      </c>
      <c r="HX8" s="3">
        <v>0</v>
      </c>
      <c r="HY8" s="3">
        <v>0</v>
      </c>
      <c r="HZ8" s="3">
        <v>0</v>
      </c>
      <c r="IA8" s="3">
        <v>0</v>
      </c>
      <c r="IB8" s="3">
        <v>0</v>
      </c>
      <c r="IC8" s="3">
        <v>0</v>
      </c>
      <c r="ID8" s="3">
        <v>0</v>
      </c>
      <c r="IE8" s="3">
        <v>0</v>
      </c>
      <c r="IF8" s="3">
        <v>0</v>
      </c>
      <c r="IG8" s="3">
        <v>0</v>
      </c>
      <c r="IH8" s="3">
        <v>0</v>
      </c>
      <c r="II8" s="3">
        <v>0</v>
      </c>
      <c r="IJ8" s="3">
        <v>0</v>
      </c>
      <c r="IK8" s="3">
        <v>0</v>
      </c>
      <c r="IL8" s="3">
        <v>0</v>
      </c>
      <c r="IM8" s="3">
        <v>0</v>
      </c>
      <c r="IN8" s="3">
        <v>0</v>
      </c>
      <c r="IO8" s="3">
        <v>0</v>
      </c>
      <c r="IP8" s="3">
        <v>4808935</v>
      </c>
      <c r="IQ8" s="3">
        <v>0</v>
      </c>
      <c r="IR8" s="3">
        <v>0</v>
      </c>
      <c r="IS8" s="3">
        <v>734312</v>
      </c>
      <c r="IT8" s="3">
        <v>86154</v>
      </c>
      <c r="IU8" s="3">
        <v>820466</v>
      </c>
      <c r="IV8" s="3">
        <v>0</v>
      </c>
    </row>
    <row r="9" spans="1:256">
      <c r="A9" s="3" t="s">
        <v>13</v>
      </c>
      <c r="B9" s="3" t="s">
        <v>14</v>
      </c>
      <c r="C9" s="3">
        <v>4544336</v>
      </c>
      <c r="D9" s="3">
        <v>125100</v>
      </c>
      <c r="E9" s="3">
        <v>0</v>
      </c>
      <c r="F9" s="3">
        <v>419012</v>
      </c>
      <c r="G9" s="3">
        <v>73485</v>
      </c>
      <c r="H9" s="3">
        <v>492497</v>
      </c>
      <c r="I9" s="3">
        <v>0</v>
      </c>
      <c r="J9" s="3">
        <v>492497</v>
      </c>
      <c r="K9" s="3">
        <v>4250424</v>
      </c>
      <c r="L9" s="3">
        <v>0</v>
      </c>
      <c r="M9" s="3">
        <v>0</v>
      </c>
      <c r="N9" s="3">
        <v>4191853</v>
      </c>
      <c r="O9" s="3">
        <v>58571</v>
      </c>
      <c r="P9" s="3">
        <v>3438078</v>
      </c>
      <c r="Q9" s="3">
        <v>54800</v>
      </c>
      <c r="R9" s="3">
        <v>0</v>
      </c>
      <c r="S9" s="3">
        <v>322266</v>
      </c>
      <c r="T9" s="3">
        <v>55153</v>
      </c>
      <c r="U9" s="3">
        <v>377419</v>
      </c>
      <c r="V9" s="3">
        <v>0</v>
      </c>
      <c r="W9" s="3">
        <v>377419</v>
      </c>
      <c r="X9" s="3">
        <v>3170612</v>
      </c>
      <c r="Y9" s="3">
        <v>0</v>
      </c>
      <c r="Z9" s="3">
        <v>0</v>
      </c>
      <c r="AA9" s="3">
        <v>3125504</v>
      </c>
      <c r="AB9" s="3">
        <v>45108</v>
      </c>
      <c r="AC9" s="3">
        <v>59350</v>
      </c>
      <c r="AD9" s="3">
        <v>0</v>
      </c>
      <c r="AE9" s="3">
        <v>0</v>
      </c>
      <c r="AF9" s="3">
        <v>15131</v>
      </c>
      <c r="AG9" s="3">
        <v>2114</v>
      </c>
      <c r="AH9" s="3">
        <v>17245</v>
      </c>
      <c r="AI9" s="3">
        <v>14394</v>
      </c>
      <c r="AJ9" s="3">
        <v>2851</v>
      </c>
      <c r="AK9" s="3">
        <v>44219</v>
      </c>
      <c r="AL9" s="3">
        <v>0</v>
      </c>
      <c r="AM9" s="3">
        <v>0</v>
      </c>
      <c r="AN9" s="3">
        <v>21527</v>
      </c>
      <c r="AO9" s="3">
        <v>22692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1064</v>
      </c>
      <c r="BQ9" s="3">
        <v>0</v>
      </c>
      <c r="BR9" s="3">
        <v>0</v>
      </c>
      <c r="BS9" s="3">
        <v>172</v>
      </c>
      <c r="BT9" s="3">
        <v>13</v>
      </c>
      <c r="BU9" s="3">
        <v>185</v>
      </c>
      <c r="BV9" s="3">
        <v>0</v>
      </c>
      <c r="BW9" s="3">
        <v>185</v>
      </c>
      <c r="BX9" s="3">
        <v>892</v>
      </c>
      <c r="BY9" s="3">
        <v>0</v>
      </c>
      <c r="BZ9" s="3">
        <v>0</v>
      </c>
      <c r="CA9" s="3">
        <v>892</v>
      </c>
      <c r="CB9" s="3">
        <v>0</v>
      </c>
      <c r="CC9" s="3">
        <v>0</v>
      </c>
      <c r="CD9" s="3">
        <v>0</v>
      </c>
      <c r="CE9" s="3">
        <v>0</v>
      </c>
      <c r="CF9" s="3">
        <v>0</v>
      </c>
      <c r="CG9" s="3">
        <v>0</v>
      </c>
      <c r="CH9" s="3">
        <v>0</v>
      </c>
      <c r="CI9" s="3">
        <v>0</v>
      </c>
      <c r="CJ9" s="3">
        <v>0</v>
      </c>
      <c r="CK9" s="3">
        <v>0</v>
      </c>
      <c r="CL9" s="3">
        <v>0</v>
      </c>
      <c r="CM9" s="3">
        <v>0</v>
      </c>
      <c r="CN9" s="3">
        <v>0</v>
      </c>
      <c r="CO9" s="3">
        <v>0</v>
      </c>
      <c r="CP9" s="3">
        <v>1064</v>
      </c>
      <c r="CQ9" s="3">
        <v>0</v>
      </c>
      <c r="CR9" s="3">
        <v>0</v>
      </c>
      <c r="CS9" s="3">
        <v>172</v>
      </c>
      <c r="CT9" s="3">
        <v>13</v>
      </c>
      <c r="CU9" s="3">
        <v>185</v>
      </c>
      <c r="CV9" s="3">
        <v>0</v>
      </c>
      <c r="CW9" s="3">
        <v>185</v>
      </c>
      <c r="CX9" s="3">
        <v>892</v>
      </c>
      <c r="CY9" s="3">
        <v>0</v>
      </c>
      <c r="CZ9" s="3">
        <v>0</v>
      </c>
      <c r="DA9" s="3">
        <v>892</v>
      </c>
      <c r="DB9" s="3">
        <v>0</v>
      </c>
      <c r="DC9" s="3">
        <v>0</v>
      </c>
      <c r="DD9" s="3">
        <v>267100</v>
      </c>
      <c r="DE9" s="3">
        <v>0</v>
      </c>
      <c r="DF9" s="3">
        <v>0</v>
      </c>
      <c r="DG9" s="3">
        <v>0</v>
      </c>
      <c r="DH9" s="3">
        <v>0</v>
      </c>
      <c r="DI9" s="3">
        <v>0</v>
      </c>
      <c r="DJ9" s="3">
        <v>0</v>
      </c>
      <c r="DK9" s="3">
        <v>267100</v>
      </c>
      <c r="DL9" s="3">
        <v>0</v>
      </c>
      <c r="DM9" s="3">
        <v>0</v>
      </c>
      <c r="DN9" s="3">
        <v>136300</v>
      </c>
      <c r="DO9" s="3">
        <v>130800</v>
      </c>
      <c r="DP9" s="3">
        <v>0</v>
      </c>
      <c r="DQ9" s="3">
        <v>235500</v>
      </c>
      <c r="DR9" s="3">
        <v>0</v>
      </c>
      <c r="DS9" s="3">
        <v>0</v>
      </c>
      <c r="DT9" s="3">
        <v>0</v>
      </c>
      <c r="DU9" s="3">
        <v>0</v>
      </c>
      <c r="DV9" s="3">
        <v>0</v>
      </c>
      <c r="DW9" s="3">
        <v>0</v>
      </c>
      <c r="DX9" s="3">
        <v>235500</v>
      </c>
      <c r="DY9" s="3">
        <v>0</v>
      </c>
      <c r="DZ9" s="3">
        <v>0</v>
      </c>
      <c r="EA9" s="3">
        <v>107400</v>
      </c>
      <c r="EB9" s="3">
        <v>128100</v>
      </c>
      <c r="EC9" s="3">
        <v>0</v>
      </c>
      <c r="ED9" s="3">
        <v>29600</v>
      </c>
      <c r="EE9" s="3">
        <v>0</v>
      </c>
      <c r="EF9" s="3">
        <v>0</v>
      </c>
      <c r="EG9" s="3">
        <v>0</v>
      </c>
      <c r="EH9" s="3">
        <v>0</v>
      </c>
      <c r="EI9" s="3">
        <v>0</v>
      </c>
      <c r="EJ9" s="3">
        <v>0</v>
      </c>
      <c r="EK9" s="3">
        <v>29600</v>
      </c>
      <c r="EL9" s="3">
        <v>0</v>
      </c>
      <c r="EM9" s="3">
        <v>0</v>
      </c>
      <c r="EN9" s="3">
        <v>28900</v>
      </c>
      <c r="EO9" s="3">
        <v>700</v>
      </c>
      <c r="EP9" s="3">
        <v>0</v>
      </c>
      <c r="EQ9" s="3">
        <v>2000</v>
      </c>
      <c r="ER9" s="3">
        <v>0</v>
      </c>
      <c r="ES9" s="3">
        <v>0</v>
      </c>
      <c r="ET9" s="3">
        <v>0</v>
      </c>
      <c r="EU9" s="3">
        <v>0</v>
      </c>
      <c r="EV9" s="3">
        <v>0</v>
      </c>
      <c r="EW9" s="3">
        <v>0</v>
      </c>
      <c r="EX9" s="3">
        <v>2000</v>
      </c>
      <c r="EY9" s="3">
        <v>0</v>
      </c>
      <c r="EZ9" s="3">
        <v>0</v>
      </c>
      <c r="FA9" s="3">
        <v>0</v>
      </c>
      <c r="FB9" s="3">
        <v>2000</v>
      </c>
      <c r="FC9" s="3">
        <v>5190266</v>
      </c>
      <c r="FD9" s="3">
        <v>57300</v>
      </c>
      <c r="FE9" s="3">
        <v>0</v>
      </c>
      <c r="FF9" s="3">
        <v>296203</v>
      </c>
      <c r="FG9" s="3">
        <v>99594</v>
      </c>
      <c r="FH9" s="3">
        <v>395797</v>
      </c>
      <c r="FI9" s="3">
        <v>0</v>
      </c>
      <c r="FJ9" s="3">
        <v>395797</v>
      </c>
      <c r="FK9" s="3">
        <v>4951363</v>
      </c>
      <c r="FL9" s="3">
        <v>0</v>
      </c>
      <c r="FM9" s="3">
        <v>272197</v>
      </c>
      <c r="FN9" s="3">
        <v>4163133</v>
      </c>
      <c r="FO9" s="3">
        <v>788230</v>
      </c>
      <c r="FP9" s="3">
        <v>5029709</v>
      </c>
      <c r="FQ9" s="3">
        <v>6100</v>
      </c>
      <c r="FR9" s="3">
        <v>0</v>
      </c>
      <c r="FS9" s="3">
        <v>287124</v>
      </c>
      <c r="FT9" s="3">
        <v>97704</v>
      </c>
      <c r="FU9" s="3">
        <v>384828</v>
      </c>
      <c r="FV9" s="3">
        <v>0</v>
      </c>
      <c r="FW9" s="3">
        <v>384828</v>
      </c>
      <c r="FX9" s="3">
        <v>4748685</v>
      </c>
      <c r="FY9" s="3">
        <v>0</v>
      </c>
      <c r="FZ9" s="3">
        <v>270452</v>
      </c>
      <c r="GA9" s="3">
        <v>4054949</v>
      </c>
      <c r="GB9" s="3">
        <v>693736</v>
      </c>
      <c r="GC9" s="3">
        <v>57230</v>
      </c>
      <c r="GD9" s="3">
        <v>0</v>
      </c>
      <c r="GE9" s="3">
        <v>0</v>
      </c>
      <c r="GF9" s="3">
        <v>4522</v>
      </c>
      <c r="GG9" s="3">
        <v>1010</v>
      </c>
      <c r="GH9" s="3">
        <v>5532</v>
      </c>
      <c r="GI9" s="3">
        <v>0</v>
      </c>
      <c r="GJ9" s="3">
        <v>5532</v>
      </c>
      <c r="GK9" s="3">
        <v>52708</v>
      </c>
      <c r="GL9" s="3">
        <v>0</v>
      </c>
      <c r="GM9" s="3">
        <v>0</v>
      </c>
      <c r="GN9" s="3">
        <v>52708</v>
      </c>
      <c r="GO9" s="3">
        <v>0</v>
      </c>
      <c r="GP9" s="3">
        <v>11104</v>
      </c>
      <c r="GQ9" s="3">
        <v>0</v>
      </c>
      <c r="GR9" s="3">
        <v>0</v>
      </c>
      <c r="GS9" s="3">
        <v>3628</v>
      </c>
      <c r="GT9" s="3">
        <v>204</v>
      </c>
      <c r="GU9" s="3">
        <v>3832</v>
      </c>
      <c r="GV9" s="3">
        <v>0</v>
      </c>
      <c r="GW9" s="3">
        <v>3832</v>
      </c>
      <c r="GX9" s="3">
        <v>7476</v>
      </c>
      <c r="GY9" s="3">
        <v>0</v>
      </c>
      <c r="GZ9" s="3">
        <v>1745</v>
      </c>
      <c r="HA9" s="3">
        <v>7476</v>
      </c>
      <c r="HB9" s="3">
        <v>0</v>
      </c>
      <c r="HC9" s="3">
        <v>92223</v>
      </c>
      <c r="HD9" s="3">
        <v>51200</v>
      </c>
      <c r="HE9" s="3">
        <v>0</v>
      </c>
      <c r="HF9" s="3">
        <v>929</v>
      </c>
      <c r="HG9" s="3">
        <v>676</v>
      </c>
      <c r="HH9" s="3">
        <v>1605</v>
      </c>
      <c r="HI9" s="3">
        <v>0</v>
      </c>
      <c r="HJ9" s="3">
        <v>1605</v>
      </c>
      <c r="HK9" s="3">
        <v>142494</v>
      </c>
      <c r="HL9" s="3">
        <v>0</v>
      </c>
      <c r="HM9" s="3">
        <v>0</v>
      </c>
      <c r="HN9" s="3">
        <v>48000</v>
      </c>
      <c r="HO9" s="3">
        <v>94494</v>
      </c>
      <c r="HP9" s="3">
        <v>0</v>
      </c>
      <c r="HQ9" s="3">
        <v>0</v>
      </c>
      <c r="HR9" s="3">
        <v>0</v>
      </c>
      <c r="HS9" s="3">
        <v>0</v>
      </c>
      <c r="HT9" s="3">
        <v>0</v>
      </c>
      <c r="HU9" s="3">
        <v>0</v>
      </c>
      <c r="HV9" s="3">
        <v>0</v>
      </c>
      <c r="HW9" s="3">
        <v>0</v>
      </c>
      <c r="HX9" s="3">
        <v>0</v>
      </c>
      <c r="HY9" s="3">
        <v>0</v>
      </c>
      <c r="HZ9" s="3">
        <v>0</v>
      </c>
      <c r="IA9" s="3">
        <v>0</v>
      </c>
      <c r="IB9" s="3">
        <v>0</v>
      </c>
      <c r="IC9" s="3">
        <v>0</v>
      </c>
      <c r="ID9" s="3">
        <v>0</v>
      </c>
      <c r="IE9" s="3">
        <v>0</v>
      </c>
      <c r="IF9" s="3">
        <v>0</v>
      </c>
      <c r="IG9" s="3">
        <v>0</v>
      </c>
      <c r="IH9" s="3">
        <v>0</v>
      </c>
      <c r="II9" s="3">
        <v>0</v>
      </c>
      <c r="IJ9" s="3">
        <v>0</v>
      </c>
      <c r="IK9" s="3">
        <v>0</v>
      </c>
      <c r="IL9" s="3">
        <v>0</v>
      </c>
      <c r="IM9" s="3">
        <v>0</v>
      </c>
      <c r="IN9" s="3">
        <v>0</v>
      </c>
      <c r="IO9" s="3">
        <v>0</v>
      </c>
      <c r="IP9" s="3">
        <v>5340793</v>
      </c>
      <c r="IQ9" s="3">
        <v>1900</v>
      </c>
      <c r="IR9" s="3">
        <v>0</v>
      </c>
      <c r="IS9" s="3">
        <v>725882</v>
      </c>
      <c r="IT9" s="3">
        <v>89351</v>
      </c>
      <c r="IU9" s="3">
        <v>815233</v>
      </c>
      <c r="IV9" s="3">
        <v>0</v>
      </c>
    </row>
    <row r="10" spans="1:256">
      <c r="A10" s="3" t="s">
        <v>15</v>
      </c>
      <c r="B10" s="3" t="s">
        <v>16</v>
      </c>
      <c r="C10" s="3">
        <v>2409662</v>
      </c>
      <c r="D10" s="3">
        <v>191200</v>
      </c>
      <c r="E10" s="3">
        <v>0</v>
      </c>
      <c r="F10" s="3">
        <v>197730</v>
      </c>
      <c r="G10" s="3">
        <v>39656</v>
      </c>
      <c r="H10" s="3">
        <v>237386</v>
      </c>
      <c r="I10" s="3">
        <v>0</v>
      </c>
      <c r="J10" s="3">
        <v>237386</v>
      </c>
      <c r="K10" s="3">
        <v>2403132</v>
      </c>
      <c r="L10" s="3">
        <v>0</v>
      </c>
      <c r="M10" s="3">
        <v>0</v>
      </c>
      <c r="N10" s="3">
        <v>2359786</v>
      </c>
      <c r="O10" s="3">
        <v>43346</v>
      </c>
      <c r="P10" s="3">
        <v>1618983</v>
      </c>
      <c r="Q10" s="3">
        <v>84700</v>
      </c>
      <c r="R10" s="3">
        <v>0</v>
      </c>
      <c r="S10" s="3">
        <v>115245</v>
      </c>
      <c r="T10" s="3">
        <v>25183</v>
      </c>
      <c r="U10" s="3">
        <v>140428</v>
      </c>
      <c r="V10" s="3">
        <v>0</v>
      </c>
      <c r="W10" s="3">
        <v>140428</v>
      </c>
      <c r="X10" s="3">
        <v>1588438</v>
      </c>
      <c r="Y10" s="3">
        <v>0</v>
      </c>
      <c r="Z10" s="3">
        <v>0</v>
      </c>
      <c r="AA10" s="3">
        <v>1584615</v>
      </c>
      <c r="AB10" s="3">
        <v>3823</v>
      </c>
      <c r="AC10" s="3">
        <v>1515360</v>
      </c>
      <c r="AD10" s="3">
        <v>193500</v>
      </c>
      <c r="AE10" s="3">
        <v>0</v>
      </c>
      <c r="AF10" s="3">
        <v>100965</v>
      </c>
      <c r="AG10" s="3">
        <v>26456</v>
      </c>
      <c r="AH10" s="3">
        <v>127421</v>
      </c>
      <c r="AI10" s="3">
        <v>127421</v>
      </c>
      <c r="AJ10" s="3">
        <v>0</v>
      </c>
      <c r="AK10" s="3">
        <v>1607895</v>
      </c>
      <c r="AL10" s="3">
        <v>0</v>
      </c>
      <c r="AM10" s="3">
        <v>0</v>
      </c>
      <c r="AN10" s="3">
        <v>1204857</v>
      </c>
      <c r="AO10" s="3">
        <v>403038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7771</v>
      </c>
      <c r="BQ10" s="3">
        <v>0</v>
      </c>
      <c r="BR10" s="3">
        <v>0</v>
      </c>
      <c r="BS10" s="3">
        <v>1557</v>
      </c>
      <c r="BT10" s="3">
        <v>66</v>
      </c>
      <c r="BU10" s="3">
        <v>1623</v>
      </c>
      <c r="BV10" s="3">
        <v>0</v>
      </c>
      <c r="BW10" s="3">
        <v>1623</v>
      </c>
      <c r="BX10" s="3">
        <v>6214</v>
      </c>
      <c r="BY10" s="3">
        <v>0</v>
      </c>
      <c r="BZ10" s="3">
        <v>0</v>
      </c>
      <c r="CA10" s="3">
        <v>6214</v>
      </c>
      <c r="CB10" s="3">
        <v>0</v>
      </c>
      <c r="CC10" s="3">
        <v>0</v>
      </c>
      <c r="CD10" s="3">
        <v>0</v>
      </c>
      <c r="CE10" s="3">
        <v>0</v>
      </c>
      <c r="CF10" s="3">
        <v>0</v>
      </c>
      <c r="CG10" s="3">
        <v>0</v>
      </c>
      <c r="CH10" s="3">
        <v>0</v>
      </c>
      <c r="CI10" s="3">
        <v>0</v>
      </c>
      <c r="CJ10" s="3">
        <v>0</v>
      </c>
      <c r="CK10" s="3">
        <v>0</v>
      </c>
      <c r="CL10" s="3">
        <v>0</v>
      </c>
      <c r="CM10" s="3">
        <v>0</v>
      </c>
      <c r="CN10" s="3">
        <v>0</v>
      </c>
      <c r="CO10" s="3">
        <v>0</v>
      </c>
      <c r="CP10" s="3">
        <v>7771</v>
      </c>
      <c r="CQ10" s="3">
        <v>0</v>
      </c>
      <c r="CR10" s="3">
        <v>0</v>
      </c>
      <c r="CS10" s="3">
        <v>1557</v>
      </c>
      <c r="CT10" s="3">
        <v>66</v>
      </c>
      <c r="CU10" s="3">
        <v>1623</v>
      </c>
      <c r="CV10" s="3">
        <v>0</v>
      </c>
      <c r="CW10" s="3">
        <v>1623</v>
      </c>
      <c r="CX10" s="3">
        <v>6214</v>
      </c>
      <c r="CY10" s="3">
        <v>0</v>
      </c>
      <c r="CZ10" s="3">
        <v>0</v>
      </c>
      <c r="DA10" s="3">
        <v>6214</v>
      </c>
      <c r="DB10" s="3">
        <v>0</v>
      </c>
      <c r="DC10" s="3">
        <v>0</v>
      </c>
      <c r="DD10" s="3">
        <v>261100</v>
      </c>
      <c r="DE10" s="3">
        <v>0</v>
      </c>
      <c r="DF10" s="3">
        <v>0</v>
      </c>
      <c r="DG10" s="3">
        <v>0</v>
      </c>
      <c r="DH10" s="3">
        <v>0</v>
      </c>
      <c r="DI10" s="3">
        <v>0</v>
      </c>
      <c r="DJ10" s="3">
        <v>0</v>
      </c>
      <c r="DK10" s="3">
        <v>261100</v>
      </c>
      <c r="DL10" s="3">
        <v>0</v>
      </c>
      <c r="DM10" s="3">
        <v>0</v>
      </c>
      <c r="DN10" s="3">
        <v>261100</v>
      </c>
      <c r="DO10" s="3">
        <v>0</v>
      </c>
      <c r="DP10" s="3">
        <v>0</v>
      </c>
      <c r="DQ10" s="3">
        <v>61000</v>
      </c>
      <c r="DR10" s="3">
        <v>0</v>
      </c>
      <c r="DS10" s="3">
        <v>0</v>
      </c>
      <c r="DT10" s="3">
        <v>0</v>
      </c>
      <c r="DU10" s="3">
        <v>0</v>
      </c>
      <c r="DV10" s="3">
        <v>0</v>
      </c>
      <c r="DW10" s="3">
        <v>0</v>
      </c>
      <c r="DX10" s="3">
        <v>61000</v>
      </c>
      <c r="DY10" s="3">
        <v>0</v>
      </c>
      <c r="DZ10" s="3">
        <v>0</v>
      </c>
      <c r="EA10" s="3">
        <v>61000</v>
      </c>
      <c r="EB10" s="3">
        <v>0</v>
      </c>
      <c r="EC10" s="3">
        <v>0</v>
      </c>
      <c r="ED10" s="3">
        <v>200100</v>
      </c>
      <c r="EE10" s="3">
        <v>0</v>
      </c>
      <c r="EF10" s="3">
        <v>0</v>
      </c>
      <c r="EG10" s="3">
        <v>0</v>
      </c>
      <c r="EH10" s="3">
        <v>0</v>
      </c>
      <c r="EI10" s="3">
        <v>0</v>
      </c>
      <c r="EJ10" s="3">
        <v>0</v>
      </c>
      <c r="EK10" s="3">
        <v>200100</v>
      </c>
      <c r="EL10" s="3">
        <v>0</v>
      </c>
      <c r="EM10" s="3">
        <v>0</v>
      </c>
      <c r="EN10" s="3">
        <v>200100</v>
      </c>
      <c r="EO10" s="3">
        <v>0</v>
      </c>
      <c r="EP10" s="3">
        <v>0</v>
      </c>
      <c r="EQ10" s="3">
        <v>0</v>
      </c>
      <c r="ER10" s="3">
        <v>0</v>
      </c>
      <c r="ES10" s="3">
        <v>0</v>
      </c>
      <c r="ET10" s="3">
        <v>0</v>
      </c>
      <c r="EU10" s="3">
        <v>0</v>
      </c>
      <c r="EV10" s="3">
        <v>0</v>
      </c>
      <c r="EW10" s="3">
        <v>0</v>
      </c>
      <c r="EX10" s="3">
        <v>0</v>
      </c>
      <c r="EY10" s="3">
        <v>0</v>
      </c>
      <c r="EZ10" s="3">
        <v>0</v>
      </c>
      <c r="FA10" s="3">
        <v>0</v>
      </c>
      <c r="FB10" s="3">
        <v>0</v>
      </c>
      <c r="FC10" s="3">
        <v>6147358</v>
      </c>
      <c r="FD10" s="3">
        <v>873200</v>
      </c>
      <c r="FE10" s="3">
        <v>0</v>
      </c>
      <c r="FF10" s="3">
        <v>541502</v>
      </c>
      <c r="FG10" s="3">
        <v>129171</v>
      </c>
      <c r="FH10" s="3">
        <v>670673</v>
      </c>
      <c r="FI10" s="3">
        <v>0</v>
      </c>
      <c r="FJ10" s="3">
        <v>670673</v>
      </c>
      <c r="FK10" s="3">
        <v>6479056</v>
      </c>
      <c r="FL10" s="3">
        <v>0</v>
      </c>
      <c r="FM10" s="3">
        <v>309496</v>
      </c>
      <c r="FN10" s="3">
        <v>5017795</v>
      </c>
      <c r="FO10" s="3">
        <v>1461261</v>
      </c>
      <c r="FP10" s="3">
        <v>4899122</v>
      </c>
      <c r="FQ10" s="3">
        <v>287600</v>
      </c>
      <c r="FR10" s="3">
        <v>0</v>
      </c>
      <c r="FS10" s="3">
        <v>461865</v>
      </c>
      <c r="FT10" s="3">
        <v>111644</v>
      </c>
      <c r="FU10" s="3">
        <v>573509</v>
      </c>
      <c r="FV10" s="3">
        <v>0</v>
      </c>
      <c r="FW10" s="3">
        <v>573509</v>
      </c>
      <c r="FX10" s="3">
        <v>4724857</v>
      </c>
      <c r="FY10" s="3">
        <v>0</v>
      </c>
      <c r="FZ10" s="3">
        <v>309496</v>
      </c>
      <c r="GA10" s="3">
        <v>3967036</v>
      </c>
      <c r="GB10" s="3">
        <v>757821</v>
      </c>
      <c r="GC10" s="3">
        <v>31600</v>
      </c>
      <c r="GD10" s="3">
        <v>136200</v>
      </c>
      <c r="GE10" s="3">
        <v>0</v>
      </c>
      <c r="GF10" s="3">
        <v>0</v>
      </c>
      <c r="GG10" s="3">
        <v>537</v>
      </c>
      <c r="GH10" s="3">
        <v>537</v>
      </c>
      <c r="GI10" s="3">
        <v>0</v>
      </c>
      <c r="GJ10" s="3">
        <v>537</v>
      </c>
      <c r="GK10" s="3">
        <v>167800</v>
      </c>
      <c r="GL10" s="3">
        <v>0</v>
      </c>
      <c r="GM10" s="3">
        <v>0</v>
      </c>
      <c r="GN10" s="3">
        <v>31600</v>
      </c>
      <c r="GO10" s="3">
        <v>136200</v>
      </c>
      <c r="GP10" s="3">
        <v>0</v>
      </c>
      <c r="GQ10" s="3">
        <v>0</v>
      </c>
      <c r="GR10" s="3">
        <v>0</v>
      </c>
      <c r="GS10" s="3">
        <v>0</v>
      </c>
      <c r="GT10" s="3">
        <v>0</v>
      </c>
      <c r="GU10" s="3">
        <v>0</v>
      </c>
      <c r="GV10" s="3">
        <v>0</v>
      </c>
      <c r="GW10" s="3">
        <v>0</v>
      </c>
      <c r="GX10" s="3">
        <v>0</v>
      </c>
      <c r="GY10" s="3">
        <v>0</v>
      </c>
      <c r="GZ10" s="3">
        <v>0</v>
      </c>
      <c r="HA10" s="3">
        <v>0</v>
      </c>
      <c r="HB10" s="3">
        <v>0</v>
      </c>
      <c r="HC10" s="3">
        <v>1216636</v>
      </c>
      <c r="HD10" s="3">
        <v>279200</v>
      </c>
      <c r="HE10" s="3">
        <v>0</v>
      </c>
      <c r="HF10" s="3">
        <v>79637</v>
      </c>
      <c r="HG10" s="3">
        <v>16990</v>
      </c>
      <c r="HH10" s="3">
        <v>96627</v>
      </c>
      <c r="HI10" s="3">
        <v>0</v>
      </c>
      <c r="HJ10" s="3">
        <v>96627</v>
      </c>
      <c r="HK10" s="3">
        <v>1416199</v>
      </c>
      <c r="HL10" s="3">
        <v>0</v>
      </c>
      <c r="HM10" s="3">
        <v>0</v>
      </c>
      <c r="HN10" s="3">
        <v>1019159</v>
      </c>
      <c r="HO10" s="3">
        <v>397040</v>
      </c>
      <c r="HP10" s="3">
        <v>0</v>
      </c>
      <c r="HQ10" s="3">
        <v>0</v>
      </c>
      <c r="HR10" s="3">
        <v>0</v>
      </c>
      <c r="HS10" s="3">
        <v>0</v>
      </c>
      <c r="HT10" s="3">
        <v>0</v>
      </c>
      <c r="HU10" s="3">
        <v>0</v>
      </c>
      <c r="HV10" s="3">
        <v>0</v>
      </c>
      <c r="HW10" s="3">
        <v>0</v>
      </c>
      <c r="HX10" s="3">
        <v>0</v>
      </c>
      <c r="HY10" s="3">
        <v>0</v>
      </c>
      <c r="HZ10" s="3">
        <v>0</v>
      </c>
      <c r="IA10" s="3">
        <v>0</v>
      </c>
      <c r="IB10" s="3">
        <v>0</v>
      </c>
      <c r="IC10" s="3">
        <v>0</v>
      </c>
      <c r="ID10" s="3">
        <v>170200</v>
      </c>
      <c r="IE10" s="3">
        <v>0</v>
      </c>
      <c r="IF10" s="3">
        <v>0</v>
      </c>
      <c r="IG10" s="3">
        <v>0</v>
      </c>
      <c r="IH10" s="3">
        <v>0</v>
      </c>
      <c r="II10" s="3">
        <v>0</v>
      </c>
      <c r="IJ10" s="3">
        <v>0</v>
      </c>
      <c r="IK10" s="3">
        <v>170200</v>
      </c>
      <c r="IL10" s="3">
        <v>0</v>
      </c>
      <c r="IM10" s="3">
        <v>0</v>
      </c>
      <c r="IN10" s="3">
        <v>0</v>
      </c>
      <c r="IO10" s="3">
        <v>170200</v>
      </c>
      <c r="IP10" s="3">
        <v>9686005</v>
      </c>
      <c r="IQ10" s="3">
        <v>29600</v>
      </c>
      <c r="IR10" s="3">
        <v>0</v>
      </c>
      <c r="IS10" s="3">
        <v>1464918</v>
      </c>
      <c r="IT10" s="3">
        <v>190535</v>
      </c>
      <c r="IU10" s="3">
        <v>1655453</v>
      </c>
      <c r="IV10" s="3">
        <v>0</v>
      </c>
    </row>
    <row r="11" spans="1:256">
      <c r="A11" s="3" t="s">
        <v>17</v>
      </c>
      <c r="B11" s="3" t="s">
        <v>18</v>
      </c>
      <c r="C11" s="3">
        <v>2151105</v>
      </c>
      <c r="D11" s="3">
        <v>201000</v>
      </c>
      <c r="E11" s="3">
        <v>0</v>
      </c>
      <c r="F11" s="3">
        <v>249102</v>
      </c>
      <c r="G11" s="3">
        <v>32897</v>
      </c>
      <c r="H11" s="3">
        <v>281999</v>
      </c>
      <c r="I11" s="3">
        <v>0</v>
      </c>
      <c r="J11" s="3">
        <v>281999</v>
      </c>
      <c r="K11" s="3">
        <v>2103003</v>
      </c>
      <c r="L11" s="3">
        <v>0</v>
      </c>
      <c r="M11" s="3">
        <v>0</v>
      </c>
      <c r="N11" s="3">
        <v>2071957</v>
      </c>
      <c r="O11" s="3">
        <v>31046</v>
      </c>
      <c r="P11" s="3">
        <v>1764354</v>
      </c>
      <c r="Q11" s="3">
        <v>89400</v>
      </c>
      <c r="R11" s="3">
        <v>0</v>
      </c>
      <c r="S11" s="3">
        <v>221006</v>
      </c>
      <c r="T11" s="3">
        <v>26853</v>
      </c>
      <c r="U11" s="3">
        <v>247859</v>
      </c>
      <c r="V11" s="3">
        <v>0</v>
      </c>
      <c r="W11" s="3">
        <v>247859</v>
      </c>
      <c r="X11" s="3">
        <v>1632748</v>
      </c>
      <c r="Y11" s="3">
        <v>0</v>
      </c>
      <c r="Z11" s="3">
        <v>0</v>
      </c>
      <c r="AA11" s="3">
        <v>1615122</v>
      </c>
      <c r="AB11" s="3">
        <v>17626</v>
      </c>
      <c r="AC11" s="3">
        <v>3234975</v>
      </c>
      <c r="AD11" s="3">
        <v>67600</v>
      </c>
      <c r="AE11" s="3">
        <v>0</v>
      </c>
      <c r="AF11" s="3">
        <v>124443</v>
      </c>
      <c r="AG11" s="3">
        <v>58950</v>
      </c>
      <c r="AH11" s="3">
        <v>183393</v>
      </c>
      <c r="AI11" s="3">
        <v>162488</v>
      </c>
      <c r="AJ11" s="3">
        <v>20905</v>
      </c>
      <c r="AK11" s="3">
        <v>3178132</v>
      </c>
      <c r="AL11" s="3">
        <v>0</v>
      </c>
      <c r="AM11" s="3">
        <v>0</v>
      </c>
      <c r="AN11" s="3">
        <v>2967490</v>
      </c>
      <c r="AO11" s="3">
        <v>210642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0</v>
      </c>
      <c r="BO11" s="3">
        <v>0</v>
      </c>
      <c r="BP11" s="3">
        <v>7102</v>
      </c>
      <c r="BQ11" s="3">
        <v>0</v>
      </c>
      <c r="BR11" s="3">
        <v>0</v>
      </c>
      <c r="BS11" s="3">
        <v>1433</v>
      </c>
      <c r="BT11" s="3">
        <v>89</v>
      </c>
      <c r="BU11" s="3">
        <v>1522</v>
      </c>
      <c r="BV11" s="3">
        <v>0</v>
      </c>
      <c r="BW11" s="3">
        <v>1522</v>
      </c>
      <c r="BX11" s="3">
        <v>5669</v>
      </c>
      <c r="BY11" s="3">
        <v>0</v>
      </c>
      <c r="BZ11" s="3">
        <v>0</v>
      </c>
      <c r="CA11" s="3">
        <v>5669</v>
      </c>
      <c r="CB11" s="3">
        <v>0</v>
      </c>
      <c r="CC11" s="3">
        <v>1710</v>
      </c>
      <c r="CD11" s="3">
        <v>0</v>
      </c>
      <c r="CE11" s="3">
        <v>0</v>
      </c>
      <c r="CF11" s="3">
        <v>416</v>
      </c>
      <c r="CG11" s="3">
        <v>29</v>
      </c>
      <c r="CH11" s="3">
        <v>445</v>
      </c>
      <c r="CI11" s="3">
        <v>0</v>
      </c>
      <c r="CJ11" s="3">
        <v>445</v>
      </c>
      <c r="CK11" s="3">
        <v>1294</v>
      </c>
      <c r="CL11" s="3">
        <v>0</v>
      </c>
      <c r="CM11" s="3">
        <v>0</v>
      </c>
      <c r="CN11" s="3">
        <v>1294</v>
      </c>
      <c r="CO11" s="3">
        <v>0</v>
      </c>
      <c r="CP11" s="3">
        <v>5392</v>
      </c>
      <c r="CQ11" s="3">
        <v>0</v>
      </c>
      <c r="CR11" s="3">
        <v>0</v>
      </c>
      <c r="CS11" s="3">
        <v>1017</v>
      </c>
      <c r="CT11" s="3">
        <v>60</v>
      </c>
      <c r="CU11" s="3">
        <v>1077</v>
      </c>
      <c r="CV11" s="3">
        <v>0</v>
      </c>
      <c r="CW11" s="3">
        <v>1077</v>
      </c>
      <c r="CX11" s="3">
        <v>4375</v>
      </c>
      <c r="CY11" s="3">
        <v>0</v>
      </c>
      <c r="CZ11" s="3">
        <v>0</v>
      </c>
      <c r="DA11" s="3">
        <v>4375</v>
      </c>
      <c r="DB11" s="3">
        <v>0</v>
      </c>
      <c r="DC11" s="3">
        <v>0</v>
      </c>
      <c r="DD11" s="3">
        <v>118100</v>
      </c>
      <c r="DE11" s="3">
        <v>0</v>
      </c>
      <c r="DF11" s="3">
        <v>0</v>
      </c>
      <c r="DG11" s="3">
        <v>0</v>
      </c>
      <c r="DH11" s="3">
        <v>0</v>
      </c>
      <c r="DI11" s="3">
        <v>0</v>
      </c>
      <c r="DJ11" s="3">
        <v>0</v>
      </c>
      <c r="DK11" s="3">
        <v>118100</v>
      </c>
      <c r="DL11" s="3">
        <v>0</v>
      </c>
      <c r="DM11" s="3">
        <v>0</v>
      </c>
      <c r="DN11" s="3">
        <v>7500</v>
      </c>
      <c r="DO11" s="3">
        <v>110600</v>
      </c>
      <c r="DP11" s="3">
        <v>0</v>
      </c>
      <c r="DQ11" s="3">
        <v>118100</v>
      </c>
      <c r="DR11" s="3">
        <v>0</v>
      </c>
      <c r="DS11" s="3">
        <v>0</v>
      </c>
      <c r="DT11" s="3">
        <v>0</v>
      </c>
      <c r="DU11" s="3">
        <v>0</v>
      </c>
      <c r="DV11" s="3">
        <v>0</v>
      </c>
      <c r="DW11" s="3">
        <v>0</v>
      </c>
      <c r="DX11" s="3">
        <v>118100</v>
      </c>
      <c r="DY11" s="3">
        <v>0</v>
      </c>
      <c r="DZ11" s="3">
        <v>0</v>
      </c>
      <c r="EA11" s="3">
        <v>7500</v>
      </c>
      <c r="EB11" s="3">
        <v>110600</v>
      </c>
      <c r="EC11" s="3">
        <v>0</v>
      </c>
      <c r="ED11" s="3">
        <v>0</v>
      </c>
      <c r="EE11" s="3">
        <v>0</v>
      </c>
      <c r="EF11" s="3">
        <v>0</v>
      </c>
      <c r="EG11" s="3">
        <v>0</v>
      </c>
      <c r="EH11" s="3">
        <v>0</v>
      </c>
      <c r="EI11" s="3">
        <v>0</v>
      </c>
      <c r="EJ11" s="3">
        <v>0</v>
      </c>
      <c r="EK11" s="3">
        <v>0</v>
      </c>
      <c r="EL11" s="3">
        <v>0</v>
      </c>
      <c r="EM11" s="3">
        <v>0</v>
      </c>
      <c r="EN11" s="3">
        <v>0</v>
      </c>
      <c r="EO11" s="3">
        <v>0</v>
      </c>
      <c r="EP11" s="3">
        <v>0</v>
      </c>
      <c r="EQ11" s="3">
        <v>0</v>
      </c>
      <c r="ER11" s="3">
        <v>0</v>
      </c>
      <c r="ES11" s="3">
        <v>0</v>
      </c>
      <c r="ET11" s="3">
        <v>0</v>
      </c>
      <c r="EU11" s="3">
        <v>0</v>
      </c>
      <c r="EV11" s="3">
        <v>0</v>
      </c>
      <c r="EW11" s="3">
        <v>0</v>
      </c>
      <c r="EX11" s="3">
        <v>0</v>
      </c>
      <c r="EY11" s="3">
        <v>0</v>
      </c>
      <c r="EZ11" s="3">
        <v>0</v>
      </c>
      <c r="FA11" s="3">
        <v>0</v>
      </c>
      <c r="FB11" s="3">
        <v>0</v>
      </c>
      <c r="FC11" s="3">
        <v>5563650</v>
      </c>
      <c r="FD11" s="3">
        <v>148600</v>
      </c>
      <c r="FE11" s="3">
        <v>0</v>
      </c>
      <c r="FF11" s="3">
        <v>330490</v>
      </c>
      <c r="FG11" s="3">
        <v>120122</v>
      </c>
      <c r="FH11" s="3">
        <v>450612</v>
      </c>
      <c r="FI11" s="3">
        <v>0</v>
      </c>
      <c r="FJ11" s="3">
        <v>450612</v>
      </c>
      <c r="FK11" s="3">
        <v>5381760</v>
      </c>
      <c r="FL11" s="3">
        <v>0</v>
      </c>
      <c r="FM11" s="3">
        <v>39411</v>
      </c>
      <c r="FN11" s="3">
        <v>3891620</v>
      </c>
      <c r="FO11" s="3">
        <v>1490140</v>
      </c>
      <c r="FP11" s="3">
        <v>5346833</v>
      </c>
      <c r="FQ11" s="3">
        <v>42900</v>
      </c>
      <c r="FR11" s="3">
        <v>0</v>
      </c>
      <c r="FS11" s="3">
        <v>289922</v>
      </c>
      <c r="FT11" s="3">
        <v>118599</v>
      </c>
      <c r="FU11" s="3">
        <v>408521</v>
      </c>
      <c r="FV11" s="3">
        <v>0</v>
      </c>
      <c r="FW11" s="3">
        <v>408521</v>
      </c>
      <c r="FX11" s="3">
        <v>5099811</v>
      </c>
      <c r="FY11" s="3">
        <v>0</v>
      </c>
      <c r="FZ11" s="3">
        <v>39411</v>
      </c>
      <c r="GA11" s="3">
        <v>3825477</v>
      </c>
      <c r="GB11" s="3">
        <v>1274334</v>
      </c>
      <c r="GC11" s="3">
        <v>5888</v>
      </c>
      <c r="GD11" s="3">
        <v>0</v>
      </c>
      <c r="GE11" s="3">
        <v>0</v>
      </c>
      <c r="GF11" s="3">
        <v>318</v>
      </c>
      <c r="GG11" s="3">
        <v>110</v>
      </c>
      <c r="GH11" s="3">
        <v>428</v>
      </c>
      <c r="GI11" s="3">
        <v>0</v>
      </c>
      <c r="GJ11" s="3">
        <v>428</v>
      </c>
      <c r="GK11" s="3">
        <v>5570</v>
      </c>
      <c r="GL11" s="3">
        <v>0</v>
      </c>
      <c r="GM11" s="3">
        <v>0</v>
      </c>
      <c r="GN11" s="3">
        <v>5570</v>
      </c>
      <c r="GO11" s="3">
        <v>0</v>
      </c>
      <c r="GP11" s="3">
        <v>0</v>
      </c>
      <c r="GQ11" s="3">
        <v>0</v>
      </c>
      <c r="GR11" s="3">
        <v>0</v>
      </c>
      <c r="GS11" s="3">
        <v>0</v>
      </c>
      <c r="GT11" s="3">
        <v>0</v>
      </c>
      <c r="GU11" s="3">
        <v>0</v>
      </c>
      <c r="GV11" s="3">
        <v>0</v>
      </c>
      <c r="GW11" s="3">
        <v>0</v>
      </c>
      <c r="GX11" s="3">
        <v>0</v>
      </c>
      <c r="GY11" s="3">
        <v>0</v>
      </c>
      <c r="GZ11" s="3">
        <v>0</v>
      </c>
      <c r="HA11" s="3">
        <v>0</v>
      </c>
      <c r="HB11" s="3">
        <v>0</v>
      </c>
      <c r="HC11" s="3">
        <v>110217</v>
      </c>
      <c r="HD11" s="3">
        <v>105700</v>
      </c>
      <c r="HE11" s="3">
        <v>0</v>
      </c>
      <c r="HF11" s="3">
        <v>11475</v>
      </c>
      <c r="HG11" s="3">
        <v>1039</v>
      </c>
      <c r="HH11" s="3">
        <v>12514</v>
      </c>
      <c r="HI11" s="3">
        <v>0</v>
      </c>
      <c r="HJ11" s="3">
        <v>12514</v>
      </c>
      <c r="HK11" s="3">
        <v>204442</v>
      </c>
      <c r="HL11" s="3">
        <v>0</v>
      </c>
      <c r="HM11" s="3">
        <v>0</v>
      </c>
      <c r="HN11" s="3">
        <v>60573</v>
      </c>
      <c r="HO11" s="3">
        <v>143869</v>
      </c>
      <c r="HP11" s="3">
        <v>0</v>
      </c>
      <c r="HQ11" s="3">
        <v>0</v>
      </c>
      <c r="HR11" s="3">
        <v>0</v>
      </c>
      <c r="HS11" s="3">
        <v>0</v>
      </c>
      <c r="HT11" s="3">
        <v>0</v>
      </c>
      <c r="HU11" s="3">
        <v>0</v>
      </c>
      <c r="HV11" s="3">
        <v>0</v>
      </c>
      <c r="HW11" s="3">
        <v>0</v>
      </c>
      <c r="HX11" s="3">
        <v>0</v>
      </c>
      <c r="HY11" s="3">
        <v>0</v>
      </c>
      <c r="HZ11" s="3">
        <v>0</v>
      </c>
      <c r="IA11" s="3">
        <v>0</v>
      </c>
      <c r="IB11" s="3">
        <v>0</v>
      </c>
      <c r="IC11" s="3">
        <v>100712</v>
      </c>
      <c r="ID11" s="3">
        <v>0</v>
      </c>
      <c r="IE11" s="3">
        <v>0</v>
      </c>
      <c r="IF11" s="3">
        <v>28775</v>
      </c>
      <c r="IG11" s="3">
        <v>374</v>
      </c>
      <c r="IH11" s="3">
        <v>29149</v>
      </c>
      <c r="II11" s="3">
        <v>0</v>
      </c>
      <c r="IJ11" s="3">
        <v>29149</v>
      </c>
      <c r="IK11" s="3">
        <v>71937</v>
      </c>
      <c r="IL11" s="3">
        <v>0</v>
      </c>
      <c r="IM11" s="3">
        <v>0</v>
      </c>
      <c r="IN11" s="3">
        <v>0</v>
      </c>
      <c r="IO11" s="3">
        <v>71937</v>
      </c>
      <c r="IP11" s="3">
        <v>883457</v>
      </c>
      <c r="IQ11" s="3">
        <v>12100</v>
      </c>
      <c r="IR11" s="3">
        <v>0</v>
      </c>
      <c r="IS11" s="3">
        <v>185474</v>
      </c>
      <c r="IT11" s="3">
        <v>17216</v>
      </c>
      <c r="IU11" s="3">
        <v>202690</v>
      </c>
      <c r="IV11" s="3">
        <v>0</v>
      </c>
    </row>
    <row r="12" spans="1:256">
      <c r="A12" s="3" t="s">
        <v>19</v>
      </c>
      <c r="B12" s="3" t="s">
        <v>20</v>
      </c>
      <c r="C12" s="3">
        <v>1849083</v>
      </c>
      <c r="D12" s="3">
        <v>40800</v>
      </c>
      <c r="E12" s="3">
        <v>0</v>
      </c>
      <c r="F12" s="3">
        <v>214766</v>
      </c>
      <c r="G12" s="3">
        <v>30690</v>
      </c>
      <c r="H12" s="3">
        <v>245456</v>
      </c>
      <c r="I12" s="3">
        <v>0</v>
      </c>
      <c r="J12" s="3">
        <v>245456</v>
      </c>
      <c r="K12" s="3">
        <v>1675117</v>
      </c>
      <c r="L12" s="3">
        <v>0</v>
      </c>
      <c r="M12" s="3">
        <v>0</v>
      </c>
      <c r="N12" s="3">
        <v>1628392</v>
      </c>
      <c r="O12" s="3">
        <v>46725</v>
      </c>
      <c r="P12" s="3">
        <v>1076057</v>
      </c>
      <c r="Q12" s="3">
        <v>14000</v>
      </c>
      <c r="R12" s="3">
        <v>0</v>
      </c>
      <c r="S12" s="3">
        <v>144304</v>
      </c>
      <c r="T12" s="3">
        <v>16867</v>
      </c>
      <c r="U12" s="3">
        <v>161171</v>
      </c>
      <c r="V12" s="3">
        <v>0</v>
      </c>
      <c r="W12" s="3">
        <v>161171</v>
      </c>
      <c r="X12" s="3">
        <v>945753</v>
      </c>
      <c r="Y12" s="3">
        <v>0</v>
      </c>
      <c r="Z12" s="3">
        <v>0</v>
      </c>
      <c r="AA12" s="3">
        <v>942503</v>
      </c>
      <c r="AB12" s="3">
        <v>3250</v>
      </c>
      <c r="AC12" s="3">
        <v>3706268</v>
      </c>
      <c r="AD12" s="3">
        <v>0</v>
      </c>
      <c r="AE12" s="3">
        <v>0</v>
      </c>
      <c r="AF12" s="3">
        <v>337787</v>
      </c>
      <c r="AG12" s="3">
        <v>63873</v>
      </c>
      <c r="AH12" s="3">
        <v>401660</v>
      </c>
      <c r="AI12" s="3">
        <v>149067</v>
      </c>
      <c r="AJ12" s="3">
        <v>252593</v>
      </c>
      <c r="AK12" s="3">
        <v>3368481</v>
      </c>
      <c r="AL12" s="3">
        <v>0</v>
      </c>
      <c r="AM12" s="3">
        <v>0</v>
      </c>
      <c r="AN12" s="3">
        <v>3202606</v>
      </c>
      <c r="AO12" s="3">
        <v>165875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0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0</v>
      </c>
      <c r="BP12" s="3">
        <v>26595</v>
      </c>
      <c r="BQ12" s="3">
        <v>0</v>
      </c>
      <c r="BR12" s="3">
        <v>0</v>
      </c>
      <c r="BS12" s="3">
        <v>5640</v>
      </c>
      <c r="BT12" s="3">
        <v>234</v>
      </c>
      <c r="BU12" s="3">
        <v>5874</v>
      </c>
      <c r="BV12" s="3">
        <v>0</v>
      </c>
      <c r="BW12" s="3">
        <v>5874</v>
      </c>
      <c r="BX12" s="3">
        <v>20955</v>
      </c>
      <c r="BY12" s="3">
        <v>0</v>
      </c>
      <c r="BZ12" s="3">
        <v>0</v>
      </c>
      <c r="CA12" s="3">
        <v>20955</v>
      </c>
      <c r="CB12" s="3">
        <v>0</v>
      </c>
      <c r="CC12" s="3">
        <v>0</v>
      </c>
      <c r="CD12" s="3">
        <v>0</v>
      </c>
      <c r="CE12" s="3">
        <v>0</v>
      </c>
      <c r="CF12" s="3">
        <v>0</v>
      </c>
      <c r="CG12" s="3">
        <v>0</v>
      </c>
      <c r="CH12" s="3">
        <v>0</v>
      </c>
      <c r="CI12" s="3">
        <v>0</v>
      </c>
      <c r="CJ12" s="3">
        <v>0</v>
      </c>
      <c r="CK12" s="3">
        <v>0</v>
      </c>
      <c r="CL12" s="3">
        <v>0</v>
      </c>
      <c r="CM12" s="3">
        <v>0</v>
      </c>
      <c r="CN12" s="3">
        <v>0</v>
      </c>
      <c r="CO12" s="3">
        <v>0</v>
      </c>
      <c r="CP12" s="3">
        <v>26595</v>
      </c>
      <c r="CQ12" s="3">
        <v>0</v>
      </c>
      <c r="CR12" s="3">
        <v>0</v>
      </c>
      <c r="CS12" s="3">
        <v>5640</v>
      </c>
      <c r="CT12" s="3">
        <v>234</v>
      </c>
      <c r="CU12" s="3">
        <v>5874</v>
      </c>
      <c r="CV12" s="3">
        <v>0</v>
      </c>
      <c r="CW12" s="3">
        <v>5874</v>
      </c>
      <c r="CX12" s="3">
        <v>20955</v>
      </c>
      <c r="CY12" s="3">
        <v>0</v>
      </c>
      <c r="CZ12" s="3">
        <v>0</v>
      </c>
      <c r="DA12" s="3">
        <v>20955</v>
      </c>
      <c r="DB12" s="3">
        <v>0</v>
      </c>
      <c r="DC12" s="3">
        <v>0</v>
      </c>
      <c r="DD12" s="3">
        <v>800</v>
      </c>
      <c r="DE12" s="3">
        <v>0</v>
      </c>
      <c r="DF12" s="3">
        <v>0</v>
      </c>
      <c r="DG12" s="3">
        <v>0</v>
      </c>
      <c r="DH12" s="3">
        <v>0</v>
      </c>
      <c r="DI12" s="3">
        <v>0</v>
      </c>
      <c r="DJ12" s="3">
        <v>0</v>
      </c>
      <c r="DK12" s="3">
        <v>800</v>
      </c>
      <c r="DL12" s="3">
        <v>0</v>
      </c>
      <c r="DM12" s="3">
        <v>0</v>
      </c>
      <c r="DN12" s="3">
        <v>800</v>
      </c>
      <c r="DO12" s="3">
        <v>0</v>
      </c>
      <c r="DP12" s="3">
        <v>0</v>
      </c>
      <c r="DQ12" s="3">
        <v>800</v>
      </c>
      <c r="DR12" s="3">
        <v>0</v>
      </c>
      <c r="DS12" s="3">
        <v>0</v>
      </c>
      <c r="DT12" s="3">
        <v>0</v>
      </c>
      <c r="DU12" s="3">
        <v>0</v>
      </c>
      <c r="DV12" s="3">
        <v>0</v>
      </c>
      <c r="DW12" s="3">
        <v>0</v>
      </c>
      <c r="DX12" s="3">
        <v>800</v>
      </c>
      <c r="DY12" s="3">
        <v>0</v>
      </c>
      <c r="DZ12" s="3">
        <v>0</v>
      </c>
      <c r="EA12" s="3">
        <v>800</v>
      </c>
      <c r="EB12" s="3">
        <v>0</v>
      </c>
      <c r="EC12" s="3">
        <v>0</v>
      </c>
      <c r="ED12" s="3">
        <v>0</v>
      </c>
      <c r="EE12" s="3">
        <v>0</v>
      </c>
      <c r="EF12" s="3">
        <v>0</v>
      </c>
      <c r="EG12" s="3">
        <v>0</v>
      </c>
      <c r="EH12" s="3">
        <v>0</v>
      </c>
      <c r="EI12" s="3">
        <v>0</v>
      </c>
      <c r="EJ12" s="3">
        <v>0</v>
      </c>
      <c r="EK12" s="3">
        <v>0</v>
      </c>
      <c r="EL12" s="3">
        <v>0</v>
      </c>
      <c r="EM12" s="3">
        <v>0</v>
      </c>
      <c r="EN12" s="3">
        <v>0</v>
      </c>
      <c r="EO12" s="3">
        <v>0</v>
      </c>
      <c r="EP12" s="3">
        <v>0</v>
      </c>
      <c r="EQ12" s="3">
        <v>0</v>
      </c>
      <c r="ER12" s="3">
        <v>0</v>
      </c>
      <c r="ES12" s="3">
        <v>0</v>
      </c>
      <c r="ET12" s="3">
        <v>0</v>
      </c>
      <c r="EU12" s="3">
        <v>0</v>
      </c>
      <c r="EV12" s="3">
        <v>0</v>
      </c>
      <c r="EW12" s="3">
        <v>0</v>
      </c>
      <c r="EX12" s="3">
        <v>0</v>
      </c>
      <c r="EY12" s="3">
        <v>0</v>
      </c>
      <c r="EZ12" s="3">
        <v>0</v>
      </c>
      <c r="FA12" s="3">
        <v>0</v>
      </c>
      <c r="FB12" s="3">
        <v>0</v>
      </c>
      <c r="FC12" s="3">
        <v>2699526</v>
      </c>
      <c r="FD12" s="3">
        <v>0</v>
      </c>
      <c r="FE12" s="3">
        <v>0</v>
      </c>
      <c r="FF12" s="3">
        <v>402570</v>
      </c>
      <c r="FG12" s="3">
        <v>51305</v>
      </c>
      <c r="FH12" s="3">
        <v>453875</v>
      </c>
      <c r="FI12" s="3">
        <v>0</v>
      </c>
      <c r="FJ12" s="3">
        <v>453875</v>
      </c>
      <c r="FK12" s="3">
        <v>2296956</v>
      </c>
      <c r="FL12" s="3">
        <v>0</v>
      </c>
      <c r="FM12" s="3">
        <v>173795</v>
      </c>
      <c r="FN12" s="3">
        <v>1567860</v>
      </c>
      <c r="FO12" s="3">
        <v>729096</v>
      </c>
      <c r="FP12" s="3">
        <v>2033428</v>
      </c>
      <c r="FQ12" s="3">
        <v>0</v>
      </c>
      <c r="FR12" s="3">
        <v>0</v>
      </c>
      <c r="FS12" s="3">
        <v>286983</v>
      </c>
      <c r="FT12" s="3">
        <v>42445</v>
      </c>
      <c r="FU12" s="3">
        <v>329428</v>
      </c>
      <c r="FV12" s="3">
        <v>0</v>
      </c>
      <c r="FW12" s="3">
        <v>329428</v>
      </c>
      <c r="FX12" s="3">
        <v>1746445</v>
      </c>
      <c r="FY12" s="3">
        <v>0</v>
      </c>
      <c r="FZ12" s="3">
        <v>173795</v>
      </c>
      <c r="GA12" s="3">
        <v>1081909</v>
      </c>
      <c r="GB12" s="3">
        <v>664536</v>
      </c>
      <c r="GC12" s="3">
        <v>150724</v>
      </c>
      <c r="GD12" s="3">
        <v>0</v>
      </c>
      <c r="GE12" s="3">
        <v>0</v>
      </c>
      <c r="GF12" s="3">
        <v>12641</v>
      </c>
      <c r="GG12" s="3">
        <v>2468</v>
      </c>
      <c r="GH12" s="3">
        <v>15109</v>
      </c>
      <c r="GI12" s="3">
        <v>0</v>
      </c>
      <c r="GJ12" s="3">
        <v>15109</v>
      </c>
      <c r="GK12" s="3">
        <v>138083</v>
      </c>
      <c r="GL12" s="3">
        <v>0</v>
      </c>
      <c r="GM12" s="3">
        <v>0</v>
      </c>
      <c r="GN12" s="3">
        <v>138083</v>
      </c>
      <c r="GO12" s="3">
        <v>0</v>
      </c>
      <c r="GP12" s="3">
        <v>386859</v>
      </c>
      <c r="GQ12" s="3">
        <v>0</v>
      </c>
      <c r="GR12" s="3">
        <v>0</v>
      </c>
      <c r="GS12" s="3">
        <v>74268</v>
      </c>
      <c r="GT12" s="3">
        <v>5343</v>
      </c>
      <c r="GU12" s="3">
        <v>79611</v>
      </c>
      <c r="GV12" s="3">
        <v>0</v>
      </c>
      <c r="GW12" s="3">
        <v>79611</v>
      </c>
      <c r="GX12" s="3">
        <v>312591</v>
      </c>
      <c r="GY12" s="3">
        <v>0</v>
      </c>
      <c r="GZ12" s="3">
        <v>0</v>
      </c>
      <c r="HA12" s="3">
        <v>297431</v>
      </c>
      <c r="HB12" s="3">
        <v>15160</v>
      </c>
      <c r="HC12" s="3">
        <v>75515</v>
      </c>
      <c r="HD12" s="3">
        <v>0</v>
      </c>
      <c r="HE12" s="3">
        <v>0</v>
      </c>
      <c r="HF12" s="3">
        <v>23378</v>
      </c>
      <c r="HG12" s="3">
        <v>326</v>
      </c>
      <c r="HH12" s="3">
        <v>23704</v>
      </c>
      <c r="HI12" s="3">
        <v>0</v>
      </c>
      <c r="HJ12" s="3">
        <v>23704</v>
      </c>
      <c r="HK12" s="3">
        <v>52137</v>
      </c>
      <c r="HL12" s="3">
        <v>0</v>
      </c>
      <c r="HM12" s="3">
        <v>0</v>
      </c>
      <c r="HN12" s="3">
        <v>50437</v>
      </c>
      <c r="HO12" s="3">
        <v>1700</v>
      </c>
      <c r="HP12" s="3">
        <v>70415</v>
      </c>
      <c r="HQ12" s="3">
        <v>0</v>
      </c>
      <c r="HR12" s="3">
        <v>0</v>
      </c>
      <c r="HS12" s="3">
        <v>23378</v>
      </c>
      <c r="HT12" s="3">
        <v>258</v>
      </c>
      <c r="HU12" s="3">
        <v>23636</v>
      </c>
      <c r="HV12" s="3">
        <v>0</v>
      </c>
      <c r="HW12" s="3">
        <v>23636</v>
      </c>
      <c r="HX12" s="3">
        <v>47037</v>
      </c>
      <c r="HY12" s="3">
        <v>0</v>
      </c>
      <c r="HZ12" s="3">
        <v>0</v>
      </c>
      <c r="IA12" s="3">
        <v>47037</v>
      </c>
      <c r="IB12" s="3">
        <v>0</v>
      </c>
      <c r="IC12" s="3">
        <v>53000</v>
      </c>
      <c r="ID12" s="3">
        <v>0</v>
      </c>
      <c r="IE12" s="3">
        <v>0</v>
      </c>
      <c r="IF12" s="3">
        <v>5300</v>
      </c>
      <c r="IG12" s="3">
        <v>723</v>
      </c>
      <c r="IH12" s="3">
        <v>6023</v>
      </c>
      <c r="II12" s="3">
        <v>0</v>
      </c>
      <c r="IJ12" s="3">
        <v>6023</v>
      </c>
      <c r="IK12" s="3">
        <v>47700</v>
      </c>
      <c r="IL12" s="3">
        <v>0</v>
      </c>
      <c r="IM12" s="3">
        <v>0</v>
      </c>
      <c r="IN12" s="3">
        <v>0</v>
      </c>
      <c r="IO12" s="3">
        <v>47700</v>
      </c>
      <c r="IP12" s="3">
        <v>24428460</v>
      </c>
      <c r="IQ12" s="3">
        <v>2351800</v>
      </c>
      <c r="IR12" s="3">
        <v>0</v>
      </c>
      <c r="IS12" s="3">
        <v>1901072</v>
      </c>
      <c r="IT12" s="3">
        <v>425900</v>
      </c>
      <c r="IU12" s="3">
        <v>2326972</v>
      </c>
      <c r="IV12" s="3">
        <v>121600</v>
      </c>
    </row>
    <row r="13" spans="1:256">
      <c r="A13" s="3" t="s">
        <v>21</v>
      </c>
      <c r="B13" s="3" t="s">
        <v>22</v>
      </c>
      <c r="C13" s="3">
        <v>3503523</v>
      </c>
      <c r="D13" s="3">
        <v>314800</v>
      </c>
      <c r="E13" s="3">
        <v>0</v>
      </c>
      <c r="F13" s="3">
        <v>361904</v>
      </c>
      <c r="G13" s="3">
        <v>66786</v>
      </c>
      <c r="H13" s="3">
        <v>428690</v>
      </c>
      <c r="I13" s="3">
        <v>0</v>
      </c>
      <c r="J13" s="3">
        <v>428690</v>
      </c>
      <c r="K13" s="3">
        <v>3456419</v>
      </c>
      <c r="L13" s="3">
        <v>0</v>
      </c>
      <c r="M13" s="3">
        <v>2063073</v>
      </c>
      <c r="N13" s="3">
        <v>3253131</v>
      </c>
      <c r="O13" s="3">
        <v>203288</v>
      </c>
      <c r="P13" s="3">
        <v>1119388</v>
      </c>
      <c r="Q13" s="3">
        <v>0</v>
      </c>
      <c r="R13" s="3">
        <v>0</v>
      </c>
      <c r="S13" s="3">
        <v>175733</v>
      </c>
      <c r="T13" s="3">
        <v>24247</v>
      </c>
      <c r="U13" s="3">
        <v>199980</v>
      </c>
      <c r="V13" s="3">
        <v>0</v>
      </c>
      <c r="W13" s="3">
        <v>199980</v>
      </c>
      <c r="X13" s="3">
        <v>943655</v>
      </c>
      <c r="Y13" s="3">
        <v>0</v>
      </c>
      <c r="Z13" s="3">
        <v>0</v>
      </c>
      <c r="AA13" s="3">
        <v>943655</v>
      </c>
      <c r="AB13" s="3">
        <v>0</v>
      </c>
      <c r="AC13" s="3">
        <v>2334894</v>
      </c>
      <c r="AD13" s="3">
        <v>0</v>
      </c>
      <c r="AE13" s="3">
        <v>0</v>
      </c>
      <c r="AF13" s="3">
        <v>228896</v>
      </c>
      <c r="AG13" s="3">
        <v>51772</v>
      </c>
      <c r="AH13" s="3">
        <v>280668</v>
      </c>
      <c r="AI13" s="3">
        <v>246811</v>
      </c>
      <c r="AJ13" s="3">
        <v>33857</v>
      </c>
      <c r="AK13" s="3">
        <v>2105998</v>
      </c>
      <c r="AL13" s="3">
        <v>0</v>
      </c>
      <c r="AM13" s="3">
        <v>0</v>
      </c>
      <c r="AN13" s="3">
        <v>1612439</v>
      </c>
      <c r="AO13" s="3">
        <v>493559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0</v>
      </c>
      <c r="BI13" s="3">
        <v>0</v>
      </c>
      <c r="BJ13" s="3">
        <v>0</v>
      </c>
      <c r="BK13" s="3">
        <v>0</v>
      </c>
      <c r="BL13" s="3">
        <v>0</v>
      </c>
      <c r="BM13" s="3">
        <v>0</v>
      </c>
      <c r="BN13" s="3">
        <v>0</v>
      </c>
      <c r="BO13" s="3">
        <v>0</v>
      </c>
      <c r="BP13" s="3">
        <v>154461</v>
      </c>
      <c r="BQ13" s="3">
        <v>0</v>
      </c>
      <c r="BR13" s="3">
        <v>0</v>
      </c>
      <c r="BS13" s="3">
        <v>67914</v>
      </c>
      <c r="BT13" s="3">
        <v>1520</v>
      </c>
      <c r="BU13" s="3">
        <v>69434</v>
      </c>
      <c r="BV13" s="3">
        <v>0</v>
      </c>
      <c r="BW13" s="3">
        <v>69434</v>
      </c>
      <c r="BX13" s="3">
        <v>86547</v>
      </c>
      <c r="BY13" s="3">
        <v>0</v>
      </c>
      <c r="BZ13" s="3">
        <v>0</v>
      </c>
      <c r="CA13" s="3">
        <v>86547</v>
      </c>
      <c r="CB13" s="3">
        <v>0</v>
      </c>
      <c r="CC13" s="3">
        <v>110024</v>
      </c>
      <c r="CD13" s="3">
        <v>0</v>
      </c>
      <c r="CE13" s="3">
        <v>0</v>
      </c>
      <c r="CF13" s="3">
        <v>49184</v>
      </c>
      <c r="CG13" s="3">
        <v>1083</v>
      </c>
      <c r="CH13" s="3">
        <v>50267</v>
      </c>
      <c r="CI13" s="3">
        <v>0</v>
      </c>
      <c r="CJ13" s="3">
        <v>50267</v>
      </c>
      <c r="CK13" s="3">
        <v>60840</v>
      </c>
      <c r="CL13" s="3">
        <v>0</v>
      </c>
      <c r="CM13" s="3">
        <v>0</v>
      </c>
      <c r="CN13" s="3">
        <v>60840</v>
      </c>
      <c r="CO13" s="3">
        <v>0</v>
      </c>
      <c r="CP13" s="3">
        <v>44437</v>
      </c>
      <c r="CQ13" s="3">
        <v>0</v>
      </c>
      <c r="CR13" s="3">
        <v>0</v>
      </c>
      <c r="CS13" s="3">
        <v>18730</v>
      </c>
      <c r="CT13" s="3">
        <v>437</v>
      </c>
      <c r="CU13" s="3">
        <v>19167</v>
      </c>
      <c r="CV13" s="3">
        <v>0</v>
      </c>
      <c r="CW13" s="3">
        <v>19167</v>
      </c>
      <c r="CX13" s="3">
        <v>25707</v>
      </c>
      <c r="CY13" s="3">
        <v>0</v>
      </c>
      <c r="CZ13" s="3">
        <v>0</v>
      </c>
      <c r="DA13" s="3">
        <v>25707</v>
      </c>
      <c r="DB13" s="3">
        <v>0</v>
      </c>
      <c r="DC13" s="3">
        <v>0</v>
      </c>
      <c r="DD13" s="3">
        <v>0</v>
      </c>
      <c r="DE13" s="3">
        <v>0</v>
      </c>
      <c r="DF13" s="3">
        <v>0</v>
      </c>
      <c r="DG13" s="3">
        <v>0</v>
      </c>
      <c r="DH13" s="3">
        <v>0</v>
      </c>
      <c r="DI13" s="3">
        <v>0</v>
      </c>
      <c r="DJ13" s="3">
        <v>0</v>
      </c>
      <c r="DK13" s="3">
        <v>0</v>
      </c>
      <c r="DL13" s="3">
        <v>0</v>
      </c>
      <c r="DM13" s="3">
        <v>0</v>
      </c>
      <c r="DN13" s="3">
        <v>0</v>
      </c>
      <c r="DO13" s="3">
        <v>0</v>
      </c>
      <c r="DP13" s="3">
        <v>0</v>
      </c>
      <c r="DQ13" s="3">
        <v>0</v>
      </c>
      <c r="DR13" s="3">
        <v>0</v>
      </c>
      <c r="DS13" s="3">
        <v>0</v>
      </c>
      <c r="DT13" s="3">
        <v>0</v>
      </c>
      <c r="DU13" s="3">
        <v>0</v>
      </c>
      <c r="DV13" s="3">
        <v>0</v>
      </c>
      <c r="DW13" s="3">
        <v>0</v>
      </c>
      <c r="DX13" s="3">
        <v>0</v>
      </c>
      <c r="DY13" s="3">
        <v>0</v>
      </c>
      <c r="DZ13" s="3">
        <v>0</v>
      </c>
      <c r="EA13" s="3">
        <v>0</v>
      </c>
      <c r="EB13" s="3">
        <v>0</v>
      </c>
      <c r="EC13" s="3">
        <v>0</v>
      </c>
      <c r="ED13" s="3">
        <v>0</v>
      </c>
      <c r="EE13" s="3">
        <v>0</v>
      </c>
      <c r="EF13" s="3">
        <v>0</v>
      </c>
      <c r="EG13" s="3">
        <v>0</v>
      </c>
      <c r="EH13" s="3">
        <v>0</v>
      </c>
      <c r="EI13" s="3">
        <v>0</v>
      </c>
      <c r="EJ13" s="3">
        <v>0</v>
      </c>
      <c r="EK13" s="3">
        <v>0</v>
      </c>
      <c r="EL13" s="3">
        <v>0</v>
      </c>
      <c r="EM13" s="3">
        <v>0</v>
      </c>
      <c r="EN13" s="3">
        <v>0</v>
      </c>
      <c r="EO13" s="3">
        <v>0</v>
      </c>
      <c r="EP13" s="3">
        <v>0</v>
      </c>
      <c r="EQ13" s="3">
        <v>0</v>
      </c>
      <c r="ER13" s="3">
        <v>0</v>
      </c>
      <c r="ES13" s="3">
        <v>0</v>
      </c>
      <c r="ET13" s="3">
        <v>0</v>
      </c>
      <c r="EU13" s="3">
        <v>0</v>
      </c>
      <c r="EV13" s="3">
        <v>0</v>
      </c>
      <c r="EW13" s="3">
        <v>0</v>
      </c>
      <c r="EX13" s="3">
        <v>0</v>
      </c>
      <c r="EY13" s="3">
        <v>0</v>
      </c>
      <c r="EZ13" s="3">
        <v>0</v>
      </c>
      <c r="FA13" s="3">
        <v>0</v>
      </c>
      <c r="FB13" s="3">
        <v>0</v>
      </c>
      <c r="FC13" s="3">
        <v>3193908</v>
      </c>
      <c r="FD13" s="3">
        <v>111200</v>
      </c>
      <c r="FE13" s="3">
        <v>0</v>
      </c>
      <c r="FF13" s="3">
        <v>306606</v>
      </c>
      <c r="FG13" s="3">
        <v>70531</v>
      </c>
      <c r="FH13" s="3">
        <v>377137</v>
      </c>
      <c r="FI13" s="3">
        <v>0</v>
      </c>
      <c r="FJ13" s="3">
        <v>377137</v>
      </c>
      <c r="FK13" s="3">
        <v>2998502</v>
      </c>
      <c r="FL13" s="3">
        <v>0</v>
      </c>
      <c r="FM13" s="3">
        <v>285216</v>
      </c>
      <c r="FN13" s="3">
        <v>2242008</v>
      </c>
      <c r="FO13" s="3">
        <v>756494</v>
      </c>
      <c r="FP13" s="3">
        <v>2657083</v>
      </c>
      <c r="FQ13" s="3">
        <v>0</v>
      </c>
      <c r="FR13" s="3">
        <v>0</v>
      </c>
      <c r="FS13" s="3">
        <v>247623</v>
      </c>
      <c r="FT13" s="3">
        <v>62859</v>
      </c>
      <c r="FU13" s="3">
        <v>310482</v>
      </c>
      <c r="FV13" s="3">
        <v>0</v>
      </c>
      <c r="FW13" s="3">
        <v>310482</v>
      </c>
      <c r="FX13" s="3">
        <v>2409460</v>
      </c>
      <c r="FY13" s="3">
        <v>0</v>
      </c>
      <c r="FZ13" s="3">
        <v>263523</v>
      </c>
      <c r="GA13" s="3">
        <v>1743667</v>
      </c>
      <c r="GB13" s="3">
        <v>665793</v>
      </c>
      <c r="GC13" s="3">
        <v>40957</v>
      </c>
      <c r="GD13" s="3">
        <v>0</v>
      </c>
      <c r="GE13" s="3">
        <v>0</v>
      </c>
      <c r="GF13" s="3">
        <v>3391</v>
      </c>
      <c r="GG13" s="3">
        <v>908</v>
      </c>
      <c r="GH13" s="3">
        <v>4299</v>
      </c>
      <c r="GI13" s="3">
        <v>0</v>
      </c>
      <c r="GJ13" s="3">
        <v>4299</v>
      </c>
      <c r="GK13" s="3">
        <v>37566</v>
      </c>
      <c r="GL13" s="3">
        <v>0</v>
      </c>
      <c r="GM13" s="3">
        <v>0</v>
      </c>
      <c r="GN13" s="3">
        <v>12690</v>
      </c>
      <c r="GO13" s="3">
        <v>24876</v>
      </c>
      <c r="GP13" s="3">
        <v>220093</v>
      </c>
      <c r="GQ13" s="3">
        <v>0</v>
      </c>
      <c r="GR13" s="3">
        <v>0</v>
      </c>
      <c r="GS13" s="3">
        <v>48342</v>
      </c>
      <c r="GT13" s="3">
        <v>2582</v>
      </c>
      <c r="GU13" s="3">
        <v>50924</v>
      </c>
      <c r="GV13" s="3">
        <v>0</v>
      </c>
      <c r="GW13" s="3">
        <v>50924</v>
      </c>
      <c r="GX13" s="3">
        <v>171751</v>
      </c>
      <c r="GY13" s="3">
        <v>0</v>
      </c>
      <c r="GZ13" s="3">
        <v>21693</v>
      </c>
      <c r="HA13" s="3">
        <v>171751</v>
      </c>
      <c r="HB13" s="3">
        <v>0</v>
      </c>
      <c r="HC13" s="3">
        <v>242575</v>
      </c>
      <c r="HD13" s="3">
        <v>111200</v>
      </c>
      <c r="HE13" s="3">
        <v>0</v>
      </c>
      <c r="HF13" s="3">
        <v>7250</v>
      </c>
      <c r="HG13" s="3">
        <v>3850</v>
      </c>
      <c r="HH13" s="3">
        <v>11100</v>
      </c>
      <c r="HI13" s="3">
        <v>0</v>
      </c>
      <c r="HJ13" s="3">
        <v>11100</v>
      </c>
      <c r="HK13" s="3">
        <v>346525</v>
      </c>
      <c r="HL13" s="3">
        <v>0</v>
      </c>
      <c r="HM13" s="3">
        <v>0</v>
      </c>
      <c r="HN13" s="3">
        <v>313900</v>
      </c>
      <c r="HO13" s="3">
        <v>32625</v>
      </c>
      <c r="HP13" s="3">
        <v>0</v>
      </c>
      <c r="HQ13" s="3">
        <v>0</v>
      </c>
      <c r="HR13" s="3">
        <v>0</v>
      </c>
      <c r="HS13" s="3">
        <v>0</v>
      </c>
      <c r="HT13" s="3">
        <v>0</v>
      </c>
      <c r="HU13" s="3">
        <v>0</v>
      </c>
      <c r="HV13" s="3">
        <v>0</v>
      </c>
      <c r="HW13" s="3">
        <v>0</v>
      </c>
      <c r="HX13" s="3">
        <v>0</v>
      </c>
      <c r="HY13" s="3">
        <v>0</v>
      </c>
      <c r="HZ13" s="3">
        <v>0</v>
      </c>
      <c r="IA13" s="3">
        <v>0</v>
      </c>
      <c r="IB13" s="3">
        <v>0</v>
      </c>
      <c r="IC13" s="3">
        <v>33200</v>
      </c>
      <c r="ID13" s="3">
        <v>0</v>
      </c>
      <c r="IE13" s="3">
        <v>0</v>
      </c>
      <c r="IF13" s="3">
        <v>0</v>
      </c>
      <c r="IG13" s="3">
        <v>332</v>
      </c>
      <c r="IH13" s="3">
        <v>332</v>
      </c>
      <c r="II13" s="3">
        <v>0</v>
      </c>
      <c r="IJ13" s="3">
        <v>332</v>
      </c>
      <c r="IK13" s="3">
        <v>33200</v>
      </c>
      <c r="IL13" s="3">
        <v>0</v>
      </c>
      <c r="IM13" s="3">
        <v>0</v>
      </c>
      <c r="IN13" s="3">
        <v>0</v>
      </c>
      <c r="IO13" s="3">
        <v>33200</v>
      </c>
      <c r="IP13" s="3">
        <v>6663092</v>
      </c>
      <c r="IQ13" s="3">
        <v>979300</v>
      </c>
      <c r="IR13" s="3">
        <v>0</v>
      </c>
      <c r="IS13" s="3">
        <v>415908</v>
      </c>
      <c r="IT13" s="3">
        <v>122490</v>
      </c>
      <c r="IU13" s="3">
        <v>538398</v>
      </c>
      <c r="IV13" s="3">
        <v>0</v>
      </c>
    </row>
    <row r="14" spans="1:256">
      <c r="A14" s="3" t="s">
        <v>23</v>
      </c>
      <c r="B14" s="3" t="s">
        <v>24</v>
      </c>
      <c r="C14" s="3">
        <v>1001394</v>
      </c>
      <c r="D14" s="3">
        <v>8900</v>
      </c>
      <c r="E14" s="3">
        <v>0</v>
      </c>
      <c r="F14" s="3">
        <v>155330</v>
      </c>
      <c r="G14" s="3">
        <v>16699</v>
      </c>
      <c r="H14" s="3">
        <v>172029</v>
      </c>
      <c r="I14" s="3">
        <v>0</v>
      </c>
      <c r="J14" s="3">
        <v>172029</v>
      </c>
      <c r="K14" s="3">
        <v>854964</v>
      </c>
      <c r="L14" s="3">
        <v>0</v>
      </c>
      <c r="M14" s="3">
        <v>0</v>
      </c>
      <c r="N14" s="3">
        <v>851364</v>
      </c>
      <c r="O14" s="3">
        <v>3600</v>
      </c>
      <c r="P14" s="3">
        <v>788655</v>
      </c>
      <c r="Q14" s="3">
        <v>3500</v>
      </c>
      <c r="R14" s="3">
        <v>0</v>
      </c>
      <c r="S14" s="3">
        <v>116721</v>
      </c>
      <c r="T14" s="3">
        <v>13040</v>
      </c>
      <c r="U14" s="3">
        <v>129761</v>
      </c>
      <c r="V14" s="3">
        <v>0</v>
      </c>
      <c r="W14" s="3">
        <v>129761</v>
      </c>
      <c r="X14" s="3">
        <v>675434</v>
      </c>
      <c r="Y14" s="3">
        <v>0</v>
      </c>
      <c r="Z14" s="3">
        <v>0</v>
      </c>
      <c r="AA14" s="3">
        <v>675434</v>
      </c>
      <c r="AB14" s="3">
        <v>0</v>
      </c>
      <c r="AC14" s="3">
        <v>60515</v>
      </c>
      <c r="AD14" s="3">
        <v>0</v>
      </c>
      <c r="AE14" s="3">
        <v>0</v>
      </c>
      <c r="AF14" s="3">
        <v>3104</v>
      </c>
      <c r="AG14" s="3">
        <v>1288</v>
      </c>
      <c r="AH14" s="3">
        <v>4392</v>
      </c>
      <c r="AI14" s="3">
        <v>4392</v>
      </c>
      <c r="AJ14" s="3">
        <v>0</v>
      </c>
      <c r="AK14" s="3">
        <v>57411</v>
      </c>
      <c r="AL14" s="3">
        <v>0</v>
      </c>
      <c r="AM14" s="3">
        <v>0</v>
      </c>
      <c r="AN14" s="3">
        <v>56000</v>
      </c>
      <c r="AO14" s="3">
        <v>1411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3">
        <v>0</v>
      </c>
      <c r="BE14" s="3">
        <v>0</v>
      </c>
      <c r="BF14" s="3">
        <v>0</v>
      </c>
      <c r="BG14" s="3">
        <v>0</v>
      </c>
      <c r="BH14" s="3">
        <v>0</v>
      </c>
      <c r="BI14" s="3">
        <v>0</v>
      </c>
      <c r="BJ14" s="3">
        <v>0</v>
      </c>
      <c r="BK14" s="3">
        <v>0</v>
      </c>
      <c r="BL14" s="3">
        <v>0</v>
      </c>
      <c r="BM14" s="3">
        <v>0</v>
      </c>
      <c r="BN14" s="3">
        <v>0</v>
      </c>
      <c r="BO14" s="3">
        <v>0</v>
      </c>
      <c r="BP14" s="3">
        <v>53366</v>
      </c>
      <c r="BQ14" s="3">
        <v>0</v>
      </c>
      <c r="BR14" s="3">
        <v>0</v>
      </c>
      <c r="BS14" s="3">
        <v>8599</v>
      </c>
      <c r="BT14" s="3">
        <v>555</v>
      </c>
      <c r="BU14" s="3">
        <v>9154</v>
      </c>
      <c r="BV14" s="3">
        <v>0</v>
      </c>
      <c r="BW14" s="3">
        <v>9154</v>
      </c>
      <c r="BX14" s="3">
        <v>44767</v>
      </c>
      <c r="BY14" s="3">
        <v>0</v>
      </c>
      <c r="BZ14" s="3">
        <v>0</v>
      </c>
      <c r="CA14" s="3">
        <v>44767</v>
      </c>
      <c r="CB14" s="3">
        <v>0</v>
      </c>
      <c r="CC14" s="3">
        <v>19569</v>
      </c>
      <c r="CD14" s="3">
        <v>0</v>
      </c>
      <c r="CE14" s="3">
        <v>0</v>
      </c>
      <c r="CF14" s="3">
        <v>2670</v>
      </c>
      <c r="CG14" s="3">
        <v>181</v>
      </c>
      <c r="CH14" s="3">
        <v>2851</v>
      </c>
      <c r="CI14" s="3">
        <v>0</v>
      </c>
      <c r="CJ14" s="3">
        <v>2851</v>
      </c>
      <c r="CK14" s="3">
        <v>16899</v>
      </c>
      <c r="CL14" s="3">
        <v>0</v>
      </c>
      <c r="CM14" s="3">
        <v>0</v>
      </c>
      <c r="CN14" s="3">
        <v>16899</v>
      </c>
      <c r="CO14" s="3">
        <v>0</v>
      </c>
      <c r="CP14" s="3">
        <v>33797</v>
      </c>
      <c r="CQ14" s="3">
        <v>0</v>
      </c>
      <c r="CR14" s="3">
        <v>0</v>
      </c>
      <c r="CS14" s="3">
        <v>5929</v>
      </c>
      <c r="CT14" s="3">
        <v>374</v>
      </c>
      <c r="CU14" s="3">
        <v>6303</v>
      </c>
      <c r="CV14" s="3">
        <v>0</v>
      </c>
      <c r="CW14" s="3">
        <v>6303</v>
      </c>
      <c r="CX14" s="3">
        <v>27868</v>
      </c>
      <c r="CY14" s="3">
        <v>0</v>
      </c>
      <c r="CZ14" s="3">
        <v>0</v>
      </c>
      <c r="DA14" s="3">
        <v>27868</v>
      </c>
      <c r="DB14" s="3">
        <v>0</v>
      </c>
      <c r="DC14" s="3">
        <v>0</v>
      </c>
      <c r="DD14" s="3">
        <v>0</v>
      </c>
      <c r="DE14" s="3">
        <v>0</v>
      </c>
      <c r="DF14" s="3">
        <v>0</v>
      </c>
      <c r="DG14" s="3">
        <v>0</v>
      </c>
      <c r="DH14" s="3">
        <v>0</v>
      </c>
      <c r="DI14" s="3">
        <v>0</v>
      </c>
      <c r="DJ14" s="3">
        <v>0</v>
      </c>
      <c r="DK14" s="3">
        <v>0</v>
      </c>
      <c r="DL14" s="3">
        <v>0</v>
      </c>
      <c r="DM14" s="3">
        <v>0</v>
      </c>
      <c r="DN14" s="3">
        <v>0</v>
      </c>
      <c r="DO14" s="3">
        <v>0</v>
      </c>
      <c r="DP14" s="3">
        <v>0</v>
      </c>
      <c r="DQ14" s="3">
        <v>0</v>
      </c>
      <c r="DR14" s="3">
        <v>0</v>
      </c>
      <c r="DS14" s="3">
        <v>0</v>
      </c>
      <c r="DT14" s="3">
        <v>0</v>
      </c>
      <c r="DU14" s="3">
        <v>0</v>
      </c>
      <c r="DV14" s="3">
        <v>0</v>
      </c>
      <c r="DW14" s="3">
        <v>0</v>
      </c>
      <c r="DX14" s="3">
        <v>0</v>
      </c>
      <c r="DY14" s="3">
        <v>0</v>
      </c>
      <c r="DZ14" s="3">
        <v>0</v>
      </c>
      <c r="EA14" s="3">
        <v>0</v>
      </c>
      <c r="EB14" s="3">
        <v>0</v>
      </c>
      <c r="EC14" s="3">
        <v>0</v>
      </c>
      <c r="ED14" s="3">
        <v>0</v>
      </c>
      <c r="EE14" s="3">
        <v>0</v>
      </c>
      <c r="EF14" s="3">
        <v>0</v>
      </c>
      <c r="EG14" s="3">
        <v>0</v>
      </c>
      <c r="EH14" s="3">
        <v>0</v>
      </c>
      <c r="EI14" s="3">
        <v>0</v>
      </c>
      <c r="EJ14" s="3">
        <v>0</v>
      </c>
      <c r="EK14" s="3">
        <v>0</v>
      </c>
      <c r="EL14" s="3">
        <v>0</v>
      </c>
      <c r="EM14" s="3">
        <v>0</v>
      </c>
      <c r="EN14" s="3">
        <v>0</v>
      </c>
      <c r="EO14" s="3">
        <v>0</v>
      </c>
      <c r="EP14" s="3">
        <v>0</v>
      </c>
      <c r="EQ14" s="3">
        <v>0</v>
      </c>
      <c r="ER14" s="3">
        <v>0</v>
      </c>
      <c r="ES14" s="3">
        <v>0</v>
      </c>
      <c r="ET14" s="3">
        <v>0</v>
      </c>
      <c r="EU14" s="3">
        <v>0</v>
      </c>
      <c r="EV14" s="3">
        <v>0</v>
      </c>
      <c r="EW14" s="3">
        <v>0</v>
      </c>
      <c r="EX14" s="3">
        <v>0</v>
      </c>
      <c r="EY14" s="3">
        <v>0</v>
      </c>
      <c r="EZ14" s="3">
        <v>0</v>
      </c>
      <c r="FA14" s="3">
        <v>0</v>
      </c>
      <c r="FB14" s="3">
        <v>0</v>
      </c>
      <c r="FC14" s="3">
        <v>1249010</v>
      </c>
      <c r="FD14" s="3">
        <v>0</v>
      </c>
      <c r="FE14" s="3">
        <v>0</v>
      </c>
      <c r="FF14" s="3">
        <v>97460</v>
      </c>
      <c r="FG14" s="3">
        <v>27535</v>
      </c>
      <c r="FH14" s="3">
        <v>124995</v>
      </c>
      <c r="FI14" s="3">
        <v>0</v>
      </c>
      <c r="FJ14" s="3">
        <v>124995</v>
      </c>
      <c r="FK14" s="3">
        <v>1151550</v>
      </c>
      <c r="FL14" s="3">
        <v>0</v>
      </c>
      <c r="FM14" s="3">
        <v>152872</v>
      </c>
      <c r="FN14" s="3">
        <v>947686</v>
      </c>
      <c r="FO14" s="3">
        <v>203864</v>
      </c>
      <c r="FP14" s="3">
        <v>1183737</v>
      </c>
      <c r="FQ14" s="3">
        <v>0</v>
      </c>
      <c r="FR14" s="3">
        <v>0</v>
      </c>
      <c r="FS14" s="3">
        <v>92573</v>
      </c>
      <c r="FT14" s="3">
        <v>26339</v>
      </c>
      <c r="FU14" s="3">
        <v>118912</v>
      </c>
      <c r="FV14" s="3">
        <v>0</v>
      </c>
      <c r="FW14" s="3">
        <v>118912</v>
      </c>
      <c r="FX14" s="3">
        <v>1091164</v>
      </c>
      <c r="FY14" s="3">
        <v>0</v>
      </c>
      <c r="FZ14" s="3">
        <v>152872</v>
      </c>
      <c r="GA14" s="3">
        <v>896046</v>
      </c>
      <c r="GB14" s="3">
        <v>195118</v>
      </c>
      <c r="GC14" s="3">
        <v>55229</v>
      </c>
      <c r="GD14" s="3">
        <v>0</v>
      </c>
      <c r="GE14" s="3">
        <v>0</v>
      </c>
      <c r="GF14" s="3">
        <v>3589</v>
      </c>
      <c r="GG14" s="3">
        <v>1096</v>
      </c>
      <c r="GH14" s="3">
        <v>4685</v>
      </c>
      <c r="GI14" s="3">
        <v>0</v>
      </c>
      <c r="GJ14" s="3">
        <v>4685</v>
      </c>
      <c r="GK14" s="3">
        <v>51640</v>
      </c>
      <c r="GL14" s="3">
        <v>0</v>
      </c>
      <c r="GM14" s="3">
        <v>0</v>
      </c>
      <c r="GN14" s="3">
        <v>51640</v>
      </c>
      <c r="GO14" s="3">
        <v>0</v>
      </c>
      <c r="GP14" s="3">
        <v>0</v>
      </c>
      <c r="GQ14" s="3">
        <v>0</v>
      </c>
      <c r="GR14" s="3">
        <v>0</v>
      </c>
      <c r="GS14" s="3">
        <v>0</v>
      </c>
      <c r="GT14" s="3">
        <v>0</v>
      </c>
      <c r="GU14" s="3">
        <v>0</v>
      </c>
      <c r="GV14" s="3">
        <v>0</v>
      </c>
      <c r="GW14" s="3">
        <v>0</v>
      </c>
      <c r="GX14" s="3">
        <v>0</v>
      </c>
      <c r="GY14" s="3">
        <v>0</v>
      </c>
      <c r="GZ14" s="3">
        <v>0</v>
      </c>
      <c r="HA14" s="3">
        <v>0</v>
      </c>
      <c r="HB14" s="3">
        <v>0</v>
      </c>
      <c r="HC14" s="3">
        <v>10044</v>
      </c>
      <c r="HD14" s="3">
        <v>0</v>
      </c>
      <c r="HE14" s="3">
        <v>0</v>
      </c>
      <c r="HF14" s="3">
        <v>1298</v>
      </c>
      <c r="HG14" s="3">
        <v>100</v>
      </c>
      <c r="HH14" s="3">
        <v>1398</v>
      </c>
      <c r="HI14" s="3">
        <v>0</v>
      </c>
      <c r="HJ14" s="3">
        <v>1398</v>
      </c>
      <c r="HK14" s="3">
        <v>8746</v>
      </c>
      <c r="HL14" s="3">
        <v>0</v>
      </c>
      <c r="HM14" s="3">
        <v>0</v>
      </c>
      <c r="HN14" s="3">
        <v>0</v>
      </c>
      <c r="HO14" s="3">
        <v>8746</v>
      </c>
      <c r="HP14" s="3">
        <v>0</v>
      </c>
      <c r="HQ14" s="3">
        <v>0</v>
      </c>
      <c r="HR14" s="3">
        <v>0</v>
      </c>
      <c r="HS14" s="3">
        <v>0</v>
      </c>
      <c r="HT14" s="3">
        <v>0</v>
      </c>
      <c r="HU14" s="3">
        <v>0</v>
      </c>
      <c r="HV14" s="3">
        <v>0</v>
      </c>
      <c r="HW14" s="3">
        <v>0</v>
      </c>
      <c r="HX14" s="3">
        <v>0</v>
      </c>
      <c r="HY14" s="3">
        <v>0</v>
      </c>
      <c r="HZ14" s="3">
        <v>0</v>
      </c>
      <c r="IA14" s="3">
        <v>0</v>
      </c>
      <c r="IB14" s="3">
        <v>0</v>
      </c>
      <c r="IC14" s="3">
        <v>0</v>
      </c>
      <c r="ID14" s="3">
        <v>0</v>
      </c>
      <c r="IE14" s="3">
        <v>0</v>
      </c>
      <c r="IF14" s="3">
        <v>0</v>
      </c>
      <c r="IG14" s="3">
        <v>0</v>
      </c>
      <c r="IH14" s="3">
        <v>0</v>
      </c>
      <c r="II14" s="3">
        <v>0</v>
      </c>
      <c r="IJ14" s="3">
        <v>0</v>
      </c>
      <c r="IK14" s="3">
        <v>0</v>
      </c>
      <c r="IL14" s="3">
        <v>0</v>
      </c>
      <c r="IM14" s="3">
        <v>0</v>
      </c>
      <c r="IN14" s="3">
        <v>0</v>
      </c>
      <c r="IO14" s="3">
        <v>0</v>
      </c>
      <c r="IP14" s="3">
        <v>8836579</v>
      </c>
      <c r="IQ14" s="3">
        <v>935600</v>
      </c>
      <c r="IR14" s="3">
        <v>0</v>
      </c>
      <c r="IS14" s="3">
        <v>607423</v>
      </c>
      <c r="IT14" s="3">
        <v>144108</v>
      </c>
      <c r="IU14" s="3">
        <v>751531</v>
      </c>
      <c r="IV14" s="3">
        <v>0</v>
      </c>
    </row>
    <row r="15" spans="1:256">
      <c r="A15" s="3" t="s">
        <v>25</v>
      </c>
      <c r="B15" s="3" t="s">
        <v>26</v>
      </c>
      <c r="C15" s="3">
        <v>148974</v>
      </c>
      <c r="D15" s="3">
        <v>0</v>
      </c>
      <c r="E15" s="3">
        <v>0</v>
      </c>
      <c r="F15" s="3">
        <v>20869</v>
      </c>
      <c r="G15" s="3">
        <v>2458</v>
      </c>
      <c r="H15" s="3">
        <v>23327</v>
      </c>
      <c r="I15" s="3">
        <v>0</v>
      </c>
      <c r="J15" s="3">
        <v>23327</v>
      </c>
      <c r="K15" s="3">
        <v>128105</v>
      </c>
      <c r="L15" s="3">
        <v>0</v>
      </c>
      <c r="M15" s="3">
        <v>0</v>
      </c>
      <c r="N15" s="3">
        <v>128105</v>
      </c>
      <c r="O15" s="3">
        <v>0</v>
      </c>
      <c r="P15" s="3">
        <v>112538</v>
      </c>
      <c r="Q15" s="3">
        <v>0</v>
      </c>
      <c r="R15" s="3">
        <v>0</v>
      </c>
      <c r="S15" s="3">
        <v>12157</v>
      </c>
      <c r="T15" s="3">
        <v>1885</v>
      </c>
      <c r="U15" s="3">
        <v>14042</v>
      </c>
      <c r="V15" s="3">
        <v>0</v>
      </c>
      <c r="W15" s="3">
        <v>14042</v>
      </c>
      <c r="X15" s="3">
        <v>100381</v>
      </c>
      <c r="Y15" s="3">
        <v>0</v>
      </c>
      <c r="Z15" s="3">
        <v>0</v>
      </c>
      <c r="AA15" s="3">
        <v>100381</v>
      </c>
      <c r="AB15" s="3">
        <v>0</v>
      </c>
      <c r="AC15" s="3">
        <v>153356</v>
      </c>
      <c r="AD15" s="3">
        <v>0</v>
      </c>
      <c r="AE15" s="3">
        <v>0</v>
      </c>
      <c r="AF15" s="3">
        <v>8887</v>
      </c>
      <c r="AG15" s="3">
        <v>3086</v>
      </c>
      <c r="AH15" s="3">
        <v>11973</v>
      </c>
      <c r="AI15" s="3">
        <v>1517</v>
      </c>
      <c r="AJ15" s="3">
        <v>10456</v>
      </c>
      <c r="AK15" s="3">
        <v>144469</v>
      </c>
      <c r="AL15" s="3">
        <v>0</v>
      </c>
      <c r="AM15" s="3">
        <v>0</v>
      </c>
      <c r="AN15" s="3">
        <v>144469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  <c r="BD15" s="3">
        <v>0</v>
      </c>
      <c r="BE15" s="3">
        <v>0</v>
      </c>
      <c r="BF15" s="3">
        <v>0</v>
      </c>
      <c r="BG15" s="3">
        <v>0</v>
      </c>
      <c r="BH15" s="3">
        <v>0</v>
      </c>
      <c r="BI15" s="3">
        <v>0</v>
      </c>
      <c r="BJ15" s="3">
        <v>0</v>
      </c>
      <c r="BK15" s="3">
        <v>0</v>
      </c>
      <c r="BL15" s="3">
        <v>0</v>
      </c>
      <c r="BM15" s="3">
        <v>0</v>
      </c>
      <c r="BN15" s="3">
        <v>0</v>
      </c>
      <c r="BO15" s="3">
        <v>0</v>
      </c>
      <c r="BP15" s="3">
        <v>12753</v>
      </c>
      <c r="BQ15" s="3">
        <v>3500</v>
      </c>
      <c r="BR15" s="3">
        <v>0</v>
      </c>
      <c r="BS15" s="3">
        <v>4904</v>
      </c>
      <c r="BT15" s="3">
        <v>147</v>
      </c>
      <c r="BU15" s="3">
        <v>5051</v>
      </c>
      <c r="BV15" s="3">
        <v>0</v>
      </c>
      <c r="BW15" s="3">
        <v>5051</v>
      </c>
      <c r="BX15" s="3">
        <v>11349</v>
      </c>
      <c r="BY15" s="3">
        <v>0</v>
      </c>
      <c r="BZ15" s="3">
        <v>0</v>
      </c>
      <c r="CA15" s="3">
        <v>11349</v>
      </c>
      <c r="CB15" s="3">
        <v>0</v>
      </c>
      <c r="CC15" s="3">
        <v>0</v>
      </c>
      <c r="CD15" s="3">
        <v>0</v>
      </c>
      <c r="CE15" s="3">
        <v>0</v>
      </c>
      <c r="CF15" s="3">
        <v>0</v>
      </c>
      <c r="CG15" s="3">
        <v>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  <c r="CM15" s="3">
        <v>0</v>
      </c>
      <c r="CN15" s="3">
        <v>0</v>
      </c>
      <c r="CO15" s="3">
        <v>0</v>
      </c>
      <c r="CP15" s="3">
        <v>12753</v>
      </c>
      <c r="CQ15" s="3">
        <v>3500</v>
      </c>
      <c r="CR15" s="3">
        <v>0</v>
      </c>
      <c r="CS15" s="3">
        <v>4904</v>
      </c>
      <c r="CT15" s="3">
        <v>147</v>
      </c>
      <c r="CU15" s="3">
        <v>5051</v>
      </c>
      <c r="CV15" s="3">
        <v>0</v>
      </c>
      <c r="CW15" s="3">
        <v>5051</v>
      </c>
      <c r="CX15" s="3">
        <v>11349</v>
      </c>
      <c r="CY15" s="3">
        <v>0</v>
      </c>
      <c r="CZ15" s="3">
        <v>0</v>
      </c>
      <c r="DA15" s="3">
        <v>11349</v>
      </c>
      <c r="DB15" s="3">
        <v>0</v>
      </c>
      <c r="DC15" s="3">
        <v>0</v>
      </c>
      <c r="DD15" s="3">
        <v>0</v>
      </c>
      <c r="DE15" s="3">
        <v>0</v>
      </c>
      <c r="DF15" s="3">
        <v>0</v>
      </c>
      <c r="DG15" s="3">
        <v>0</v>
      </c>
      <c r="DH15" s="3">
        <v>0</v>
      </c>
      <c r="DI15" s="3">
        <v>0</v>
      </c>
      <c r="DJ15" s="3">
        <v>0</v>
      </c>
      <c r="DK15" s="3">
        <v>0</v>
      </c>
      <c r="DL15" s="3">
        <v>0</v>
      </c>
      <c r="DM15" s="3">
        <v>0</v>
      </c>
      <c r="DN15" s="3">
        <v>0</v>
      </c>
      <c r="DO15" s="3">
        <v>0</v>
      </c>
      <c r="DP15" s="3">
        <v>0</v>
      </c>
      <c r="DQ15" s="3">
        <v>0</v>
      </c>
      <c r="DR15" s="3">
        <v>0</v>
      </c>
      <c r="DS15" s="3">
        <v>0</v>
      </c>
      <c r="DT15" s="3">
        <v>0</v>
      </c>
      <c r="DU15" s="3">
        <v>0</v>
      </c>
      <c r="DV15" s="3">
        <v>0</v>
      </c>
      <c r="DW15" s="3">
        <v>0</v>
      </c>
      <c r="DX15" s="3">
        <v>0</v>
      </c>
      <c r="DY15" s="3">
        <v>0</v>
      </c>
      <c r="DZ15" s="3">
        <v>0</v>
      </c>
      <c r="EA15" s="3">
        <v>0</v>
      </c>
      <c r="EB15" s="3">
        <v>0</v>
      </c>
      <c r="EC15" s="3">
        <v>0</v>
      </c>
      <c r="ED15" s="3">
        <v>0</v>
      </c>
      <c r="EE15" s="3">
        <v>0</v>
      </c>
      <c r="EF15" s="3">
        <v>0</v>
      </c>
      <c r="EG15" s="3">
        <v>0</v>
      </c>
      <c r="EH15" s="3">
        <v>0</v>
      </c>
      <c r="EI15" s="3">
        <v>0</v>
      </c>
      <c r="EJ15" s="3">
        <v>0</v>
      </c>
      <c r="EK15" s="3">
        <v>0</v>
      </c>
      <c r="EL15" s="3">
        <v>0</v>
      </c>
      <c r="EM15" s="3">
        <v>0</v>
      </c>
      <c r="EN15" s="3">
        <v>0</v>
      </c>
      <c r="EO15" s="3">
        <v>0</v>
      </c>
      <c r="EP15" s="3">
        <v>0</v>
      </c>
      <c r="EQ15" s="3">
        <v>0</v>
      </c>
      <c r="ER15" s="3">
        <v>0</v>
      </c>
      <c r="ES15" s="3">
        <v>0</v>
      </c>
      <c r="ET15" s="3">
        <v>0</v>
      </c>
      <c r="EU15" s="3">
        <v>0</v>
      </c>
      <c r="EV15" s="3">
        <v>0</v>
      </c>
      <c r="EW15" s="3">
        <v>0</v>
      </c>
      <c r="EX15" s="3">
        <v>0</v>
      </c>
      <c r="EY15" s="3">
        <v>0</v>
      </c>
      <c r="EZ15" s="3">
        <v>0</v>
      </c>
      <c r="FA15" s="3">
        <v>0</v>
      </c>
      <c r="FB15" s="3">
        <v>0</v>
      </c>
      <c r="FC15" s="3">
        <v>466330</v>
      </c>
      <c r="FD15" s="3">
        <v>0</v>
      </c>
      <c r="FE15" s="3">
        <v>0</v>
      </c>
      <c r="FF15" s="3">
        <v>39426</v>
      </c>
      <c r="FG15" s="3">
        <v>8989</v>
      </c>
      <c r="FH15" s="3">
        <v>48415</v>
      </c>
      <c r="FI15" s="3">
        <v>2115</v>
      </c>
      <c r="FJ15" s="3">
        <v>46300</v>
      </c>
      <c r="FK15" s="3">
        <v>426904</v>
      </c>
      <c r="FL15" s="3">
        <v>0</v>
      </c>
      <c r="FM15" s="3">
        <v>62017</v>
      </c>
      <c r="FN15" s="3">
        <v>409339</v>
      </c>
      <c r="FO15" s="3">
        <v>17565</v>
      </c>
      <c r="FP15" s="3">
        <v>356146</v>
      </c>
      <c r="FQ15" s="3">
        <v>0</v>
      </c>
      <c r="FR15" s="3">
        <v>0</v>
      </c>
      <c r="FS15" s="3">
        <v>30201</v>
      </c>
      <c r="FT15" s="3">
        <v>7541</v>
      </c>
      <c r="FU15" s="3">
        <v>37742</v>
      </c>
      <c r="FV15" s="3">
        <v>0</v>
      </c>
      <c r="FW15" s="3">
        <v>37742</v>
      </c>
      <c r="FX15" s="3">
        <v>325945</v>
      </c>
      <c r="FY15" s="3">
        <v>0</v>
      </c>
      <c r="FZ15" s="3">
        <v>56451</v>
      </c>
      <c r="GA15" s="3">
        <v>317055</v>
      </c>
      <c r="GB15" s="3">
        <v>8890</v>
      </c>
      <c r="GC15" s="3">
        <v>0</v>
      </c>
      <c r="GD15" s="3">
        <v>0</v>
      </c>
      <c r="GE15" s="3">
        <v>0</v>
      </c>
      <c r="GF15" s="3">
        <v>0</v>
      </c>
      <c r="GG15" s="3">
        <v>0</v>
      </c>
      <c r="GH15" s="3">
        <v>0</v>
      </c>
      <c r="GI15" s="3">
        <v>0</v>
      </c>
      <c r="GJ15" s="3">
        <v>0</v>
      </c>
      <c r="GK15" s="3">
        <v>0</v>
      </c>
      <c r="GL15" s="3">
        <v>0</v>
      </c>
      <c r="GM15" s="3">
        <v>0</v>
      </c>
      <c r="GN15" s="3">
        <v>0</v>
      </c>
      <c r="GO15" s="3">
        <v>0</v>
      </c>
      <c r="GP15" s="3">
        <v>37157</v>
      </c>
      <c r="GQ15" s="3">
        <v>0</v>
      </c>
      <c r="GR15" s="3">
        <v>0</v>
      </c>
      <c r="GS15" s="3">
        <v>6394</v>
      </c>
      <c r="GT15" s="3">
        <v>297</v>
      </c>
      <c r="GU15" s="3">
        <v>6691</v>
      </c>
      <c r="GV15" s="3">
        <v>2115</v>
      </c>
      <c r="GW15" s="3">
        <v>4576</v>
      </c>
      <c r="GX15" s="3">
        <v>30763</v>
      </c>
      <c r="GY15" s="3">
        <v>0</v>
      </c>
      <c r="GZ15" s="3">
        <v>5566</v>
      </c>
      <c r="HA15" s="3">
        <v>30763</v>
      </c>
      <c r="HB15" s="3">
        <v>0</v>
      </c>
      <c r="HC15" s="3">
        <v>73027</v>
      </c>
      <c r="HD15" s="3">
        <v>0</v>
      </c>
      <c r="HE15" s="3">
        <v>0</v>
      </c>
      <c r="HF15" s="3">
        <v>2831</v>
      </c>
      <c r="HG15" s="3">
        <v>1151</v>
      </c>
      <c r="HH15" s="3">
        <v>3982</v>
      </c>
      <c r="HI15" s="3">
        <v>0</v>
      </c>
      <c r="HJ15" s="3">
        <v>3982</v>
      </c>
      <c r="HK15" s="3">
        <v>70196</v>
      </c>
      <c r="HL15" s="3">
        <v>0</v>
      </c>
      <c r="HM15" s="3">
        <v>0</v>
      </c>
      <c r="HN15" s="3">
        <v>61521</v>
      </c>
      <c r="HO15" s="3">
        <v>8675</v>
      </c>
      <c r="HP15" s="3">
        <v>0</v>
      </c>
      <c r="HQ15" s="3">
        <v>0</v>
      </c>
      <c r="HR15" s="3">
        <v>0</v>
      </c>
      <c r="HS15" s="3">
        <v>0</v>
      </c>
      <c r="HT15" s="3">
        <v>0</v>
      </c>
      <c r="HU15" s="3">
        <v>0</v>
      </c>
      <c r="HV15" s="3">
        <v>0</v>
      </c>
      <c r="HW15" s="3">
        <v>0</v>
      </c>
      <c r="HX15" s="3">
        <v>0</v>
      </c>
      <c r="HY15" s="3">
        <v>0</v>
      </c>
      <c r="HZ15" s="3">
        <v>0</v>
      </c>
      <c r="IA15" s="3">
        <v>0</v>
      </c>
      <c r="IB15" s="3">
        <v>0</v>
      </c>
      <c r="IC15" s="3">
        <v>0</v>
      </c>
      <c r="ID15" s="3">
        <v>0</v>
      </c>
      <c r="IE15" s="3">
        <v>0</v>
      </c>
      <c r="IF15" s="3">
        <v>0</v>
      </c>
      <c r="IG15" s="3">
        <v>0</v>
      </c>
      <c r="IH15" s="3">
        <v>0</v>
      </c>
      <c r="II15" s="3">
        <v>0</v>
      </c>
      <c r="IJ15" s="3">
        <v>0</v>
      </c>
      <c r="IK15" s="3">
        <v>0</v>
      </c>
      <c r="IL15" s="3">
        <v>0</v>
      </c>
      <c r="IM15" s="3">
        <v>0</v>
      </c>
      <c r="IN15" s="3">
        <v>0</v>
      </c>
      <c r="IO15" s="3">
        <v>0</v>
      </c>
      <c r="IP15" s="3">
        <v>442697</v>
      </c>
      <c r="IQ15" s="3">
        <v>0</v>
      </c>
      <c r="IR15" s="3">
        <v>0</v>
      </c>
      <c r="IS15" s="3">
        <v>61402</v>
      </c>
      <c r="IT15" s="3">
        <v>7613</v>
      </c>
      <c r="IU15" s="3">
        <v>69015</v>
      </c>
      <c r="IV15" s="3">
        <v>0</v>
      </c>
    </row>
    <row r="16" spans="1:256">
      <c r="A16" s="3" t="s">
        <v>27</v>
      </c>
      <c r="B16" s="3" t="s">
        <v>28</v>
      </c>
      <c r="C16" s="3">
        <v>13956</v>
      </c>
      <c r="D16" s="3">
        <v>0</v>
      </c>
      <c r="E16" s="3">
        <v>0</v>
      </c>
      <c r="F16" s="3">
        <v>4761</v>
      </c>
      <c r="G16" s="3">
        <v>268</v>
      </c>
      <c r="H16" s="3">
        <v>5029</v>
      </c>
      <c r="I16" s="3">
        <v>0</v>
      </c>
      <c r="J16" s="3">
        <v>5029</v>
      </c>
      <c r="K16" s="3">
        <v>9195</v>
      </c>
      <c r="L16" s="3">
        <v>0</v>
      </c>
      <c r="M16" s="3">
        <v>0</v>
      </c>
      <c r="N16" s="3">
        <v>9195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448403</v>
      </c>
      <c r="AD16" s="3">
        <v>0</v>
      </c>
      <c r="AE16" s="3">
        <v>0</v>
      </c>
      <c r="AF16" s="3">
        <v>21092</v>
      </c>
      <c r="AG16" s="3">
        <v>9640</v>
      </c>
      <c r="AH16" s="3">
        <v>30732</v>
      </c>
      <c r="AI16" s="3">
        <v>30732</v>
      </c>
      <c r="AJ16" s="3">
        <v>0</v>
      </c>
      <c r="AK16" s="3">
        <v>427311</v>
      </c>
      <c r="AL16" s="3">
        <v>0</v>
      </c>
      <c r="AM16" s="3">
        <v>0</v>
      </c>
      <c r="AN16" s="3">
        <v>399667</v>
      </c>
      <c r="AO16" s="3">
        <v>27644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  <c r="BE16" s="3">
        <v>0</v>
      </c>
      <c r="BF16" s="3">
        <v>0</v>
      </c>
      <c r="BG16" s="3">
        <v>0</v>
      </c>
      <c r="BH16" s="3">
        <v>0</v>
      </c>
      <c r="BI16" s="3">
        <v>0</v>
      </c>
      <c r="BJ16" s="3">
        <v>0</v>
      </c>
      <c r="BK16" s="3">
        <v>0</v>
      </c>
      <c r="BL16" s="3">
        <v>0</v>
      </c>
      <c r="BM16" s="3">
        <v>0</v>
      </c>
      <c r="BN16" s="3">
        <v>0</v>
      </c>
      <c r="BO16" s="3">
        <v>0</v>
      </c>
      <c r="BP16" s="3">
        <v>6837</v>
      </c>
      <c r="BQ16" s="3">
        <v>12800</v>
      </c>
      <c r="BR16" s="3">
        <v>0</v>
      </c>
      <c r="BS16" s="3">
        <v>837</v>
      </c>
      <c r="BT16" s="3">
        <v>37</v>
      </c>
      <c r="BU16" s="3">
        <v>874</v>
      </c>
      <c r="BV16" s="3">
        <v>0</v>
      </c>
      <c r="BW16" s="3">
        <v>874</v>
      </c>
      <c r="BX16" s="3">
        <v>18800</v>
      </c>
      <c r="BY16" s="3">
        <v>0</v>
      </c>
      <c r="BZ16" s="3">
        <v>0</v>
      </c>
      <c r="CA16" s="3">
        <v>18800</v>
      </c>
      <c r="CB16" s="3">
        <v>0</v>
      </c>
      <c r="CC16" s="3">
        <v>0</v>
      </c>
      <c r="CD16" s="3">
        <v>0</v>
      </c>
      <c r="CE16" s="3">
        <v>0</v>
      </c>
      <c r="CF16" s="3">
        <v>0</v>
      </c>
      <c r="CG16" s="3">
        <v>0</v>
      </c>
      <c r="CH16" s="3">
        <v>0</v>
      </c>
      <c r="CI16" s="3">
        <v>0</v>
      </c>
      <c r="CJ16" s="3">
        <v>0</v>
      </c>
      <c r="CK16" s="3">
        <v>0</v>
      </c>
      <c r="CL16" s="3">
        <v>0</v>
      </c>
      <c r="CM16" s="3">
        <v>0</v>
      </c>
      <c r="CN16" s="3">
        <v>0</v>
      </c>
      <c r="CO16" s="3">
        <v>0</v>
      </c>
      <c r="CP16" s="3">
        <v>6837</v>
      </c>
      <c r="CQ16" s="3">
        <v>12800</v>
      </c>
      <c r="CR16" s="3">
        <v>0</v>
      </c>
      <c r="CS16" s="3">
        <v>837</v>
      </c>
      <c r="CT16" s="3">
        <v>37</v>
      </c>
      <c r="CU16" s="3">
        <v>874</v>
      </c>
      <c r="CV16" s="3">
        <v>0</v>
      </c>
      <c r="CW16" s="3">
        <v>874</v>
      </c>
      <c r="CX16" s="3">
        <v>18800</v>
      </c>
      <c r="CY16" s="3">
        <v>0</v>
      </c>
      <c r="CZ16" s="3">
        <v>0</v>
      </c>
      <c r="DA16" s="3">
        <v>18800</v>
      </c>
      <c r="DB16" s="3">
        <v>0</v>
      </c>
      <c r="DC16" s="3">
        <v>0</v>
      </c>
      <c r="DD16" s="3">
        <v>0</v>
      </c>
      <c r="DE16" s="3">
        <v>0</v>
      </c>
      <c r="DF16" s="3">
        <v>0</v>
      </c>
      <c r="DG16" s="3">
        <v>0</v>
      </c>
      <c r="DH16" s="3">
        <v>0</v>
      </c>
      <c r="DI16" s="3">
        <v>0</v>
      </c>
      <c r="DJ16" s="3">
        <v>0</v>
      </c>
      <c r="DK16" s="3">
        <v>0</v>
      </c>
      <c r="DL16" s="3">
        <v>0</v>
      </c>
      <c r="DM16" s="3">
        <v>0</v>
      </c>
      <c r="DN16" s="3">
        <v>0</v>
      </c>
      <c r="DO16" s="3">
        <v>0</v>
      </c>
      <c r="DP16" s="3">
        <v>0</v>
      </c>
      <c r="DQ16" s="3">
        <v>0</v>
      </c>
      <c r="DR16" s="3">
        <v>0</v>
      </c>
      <c r="DS16" s="3">
        <v>0</v>
      </c>
      <c r="DT16" s="3">
        <v>0</v>
      </c>
      <c r="DU16" s="3">
        <v>0</v>
      </c>
      <c r="DV16" s="3">
        <v>0</v>
      </c>
      <c r="DW16" s="3">
        <v>0</v>
      </c>
      <c r="DX16" s="3">
        <v>0</v>
      </c>
      <c r="DY16" s="3">
        <v>0</v>
      </c>
      <c r="DZ16" s="3">
        <v>0</v>
      </c>
      <c r="EA16" s="3">
        <v>0</v>
      </c>
      <c r="EB16" s="3">
        <v>0</v>
      </c>
      <c r="EC16" s="3">
        <v>0</v>
      </c>
      <c r="ED16" s="3">
        <v>0</v>
      </c>
      <c r="EE16" s="3">
        <v>0</v>
      </c>
      <c r="EF16" s="3">
        <v>0</v>
      </c>
      <c r="EG16" s="3">
        <v>0</v>
      </c>
      <c r="EH16" s="3">
        <v>0</v>
      </c>
      <c r="EI16" s="3">
        <v>0</v>
      </c>
      <c r="EJ16" s="3">
        <v>0</v>
      </c>
      <c r="EK16" s="3">
        <v>0</v>
      </c>
      <c r="EL16" s="3">
        <v>0</v>
      </c>
      <c r="EM16" s="3">
        <v>0</v>
      </c>
      <c r="EN16" s="3">
        <v>0</v>
      </c>
      <c r="EO16" s="3">
        <v>0</v>
      </c>
      <c r="EP16" s="3">
        <v>0</v>
      </c>
      <c r="EQ16" s="3">
        <v>0</v>
      </c>
      <c r="ER16" s="3">
        <v>0</v>
      </c>
      <c r="ES16" s="3">
        <v>0</v>
      </c>
      <c r="ET16" s="3">
        <v>0</v>
      </c>
      <c r="EU16" s="3">
        <v>0</v>
      </c>
      <c r="EV16" s="3">
        <v>0</v>
      </c>
      <c r="EW16" s="3">
        <v>0</v>
      </c>
      <c r="EX16" s="3">
        <v>0</v>
      </c>
      <c r="EY16" s="3">
        <v>0</v>
      </c>
      <c r="EZ16" s="3">
        <v>0</v>
      </c>
      <c r="FA16" s="3">
        <v>0</v>
      </c>
      <c r="FB16" s="3">
        <v>0</v>
      </c>
      <c r="FC16" s="3">
        <v>258727</v>
      </c>
      <c r="FD16" s="3">
        <v>1400</v>
      </c>
      <c r="FE16" s="3">
        <v>0</v>
      </c>
      <c r="FF16" s="3">
        <v>26083</v>
      </c>
      <c r="FG16" s="3">
        <v>5946</v>
      </c>
      <c r="FH16" s="3">
        <v>32029</v>
      </c>
      <c r="FI16" s="3">
        <v>0</v>
      </c>
      <c r="FJ16" s="3">
        <v>32029</v>
      </c>
      <c r="FK16" s="3">
        <v>234044</v>
      </c>
      <c r="FL16" s="3">
        <v>0</v>
      </c>
      <c r="FM16" s="3">
        <v>29276</v>
      </c>
      <c r="FN16" s="3">
        <v>215510</v>
      </c>
      <c r="FO16" s="3">
        <v>18534</v>
      </c>
      <c r="FP16" s="3">
        <v>229441</v>
      </c>
      <c r="FQ16" s="3">
        <v>0</v>
      </c>
      <c r="FR16" s="3">
        <v>0</v>
      </c>
      <c r="FS16" s="3">
        <v>22061</v>
      </c>
      <c r="FT16" s="3">
        <v>5683</v>
      </c>
      <c r="FU16" s="3">
        <v>27744</v>
      </c>
      <c r="FV16" s="3">
        <v>0</v>
      </c>
      <c r="FW16" s="3">
        <v>27744</v>
      </c>
      <c r="FX16" s="3">
        <v>207380</v>
      </c>
      <c r="FY16" s="3">
        <v>0</v>
      </c>
      <c r="FZ16" s="3">
        <v>29276</v>
      </c>
      <c r="GA16" s="3">
        <v>188846</v>
      </c>
      <c r="GB16" s="3">
        <v>18534</v>
      </c>
      <c r="GC16" s="3">
        <v>0</v>
      </c>
      <c r="GD16" s="3">
        <v>0</v>
      </c>
      <c r="GE16" s="3">
        <v>0</v>
      </c>
      <c r="GF16" s="3">
        <v>0</v>
      </c>
      <c r="GG16" s="3">
        <v>0</v>
      </c>
      <c r="GH16" s="3">
        <v>0</v>
      </c>
      <c r="GI16" s="3">
        <v>0</v>
      </c>
      <c r="GJ16" s="3">
        <v>0</v>
      </c>
      <c r="GK16" s="3">
        <v>0</v>
      </c>
      <c r="GL16" s="3">
        <v>0</v>
      </c>
      <c r="GM16" s="3">
        <v>0</v>
      </c>
      <c r="GN16" s="3">
        <v>0</v>
      </c>
      <c r="GO16" s="3">
        <v>0</v>
      </c>
      <c r="GP16" s="3">
        <v>0</v>
      </c>
      <c r="GQ16" s="3">
        <v>0</v>
      </c>
      <c r="GR16" s="3">
        <v>0</v>
      </c>
      <c r="GS16" s="3">
        <v>0</v>
      </c>
      <c r="GT16" s="3">
        <v>0</v>
      </c>
      <c r="GU16" s="3">
        <v>0</v>
      </c>
      <c r="GV16" s="3">
        <v>0</v>
      </c>
      <c r="GW16" s="3">
        <v>0</v>
      </c>
      <c r="GX16" s="3">
        <v>0</v>
      </c>
      <c r="GY16" s="3">
        <v>0</v>
      </c>
      <c r="GZ16" s="3">
        <v>0</v>
      </c>
      <c r="HA16" s="3">
        <v>0</v>
      </c>
      <c r="HB16" s="3">
        <v>0</v>
      </c>
      <c r="HC16" s="3">
        <v>29286</v>
      </c>
      <c r="HD16" s="3">
        <v>1400</v>
      </c>
      <c r="HE16" s="3">
        <v>0</v>
      </c>
      <c r="HF16" s="3">
        <v>4022</v>
      </c>
      <c r="HG16" s="3">
        <v>263</v>
      </c>
      <c r="HH16" s="3">
        <v>4285</v>
      </c>
      <c r="HI16" s="3">
        <v>0</v>
      </c>
      <c r="HJ16" s="3">
        <v>4285</v>
      </c>
      <c r="HK16" s="3">
        <v>26664</v>
      </c>
      <c r="HL16" s="3">
        <v>0</v>
      </c>
      <c r="HM16" s="3">
        <v>0</v>
      </c>
      <c r="HN16" s="3">
        <v>26664</v>
      </c>
      <c r="HO16" s="3">
        <v>0</v>
      </c>
      <c r="HP16" s="3">
        <v>0</v>
      </c>
      <c r="HQ16" s="3">
        <v>0</v>
      </c>
      <c r="HR16" s="3">
        <v>0</v>
      </c>
      <c r="HS16" s="3">
        <v>0</v>
      </c>
      <c r="HT16" s="3">
        <v>0</v>
      </c>
      <c r="HU16" s="3">
        <v>0</v>
      </c>
      <c r="HV16" s="3">
        <v>0</v>
      </c>
      <c r="HW16" s="3">
        <v>0</v>
      </c>
      <c r="HX16" s="3">
        <v>0</v>
      </c>
      <c r="HY16" s="3">
        <v>0</v>
      </c>
      <c r="HZ16" s="3">
        <v>0</v>
      </c>
      <c r="IA16" s="3">
        <v>0</v>
      </c>
      <c r="IB16" s="3">
        <v>0</v>
      </c>
      <c r="IC16" s="3">
        <v>0</v>
      </c>
      <c r="ID16" s="3">
        <v>0</v>
      </c>
      <c r="IE16" s="3">
        <v>0</v>
      </c>
      <c r="IF16" s="3">
        <v>0</v>
      </c>
      <c r="IG16" s="3">
        <v>0</v>
      </c>
      <c r="IH16" s="3">
        <v>0</v>
      </c>
      <c r="II16" s="3">
        <v>0</v>
      </c>
      <c r="IJ16" s="3">
        <v>0</v>
      </c>
      <c r="IK16" s="3">
        <v>0</v>
      </c>
      <c r="IL16" s="3">
        <v>0</v>
      </c>
      <c r="IM16" s="3">
        <v>0</v>
      </c>
      <c r="IN16" s="3">
        <v>0</v>
      </c>
      <c r="IO16" s="3">
        <v>0</v>
      </c>
      <c r="IP16" s="3">
        <v>96041</v>
      </c>
      <c r="IQ16" s="3">
        <v>0</v>
      </c>
      <c r="IR16" s="3">
        <v>0</v>
      </c>
      <c r="IS16" s="3">
        <v>14664</v>
      </c>
      <c r="IT16" s="3">
        <v>1466</v>
      </c>
      <c r="IU16" s="3">
        <v>16130</v>
      </c>
      <c r="IV16" s="3">
        <v>0</v>
      </c>
    </row>
    <row r="17" spans="1:256">
      <c r="A17" s="3" t="s">
        <v>29</v>
      </c>
      <c r="B17" s="3" t="s">
        <v>30</v>
      </c>
      <c r="C17" s="3">
        <v>26678</v>
      </c>
      <c r="D17" s="3">
        <v>0</v>
      </c>
      <c r="E17" s="3">
        <v>0</v>
      </c>
      <c r="F17" s="3">
        <v>3084</v>
      </c>
      <c r="G17" s="3">
        <v>480</v>
      </c>
      <c r="H17" s="3">
        <v>3564</v>
      </c>
      <c r="I17" s="3">
        <v>0</v>
      </c>
      <c r="J17" s="3">
        <v>3564</v>
      </c>
      <c r="K17" s="3">
        <v>23594</v>
      </c>
      <c r="L17" s="3">
        <v>0</v>
      </c>
      <c r="M17" s="3">
        <v>5297</v>
      </c>
      <c r="N17" s="3">
        <v>23594</v>
      </c>
      <c r="O17" s="3">
        <v>0</v>
      </c>
      <c r="P17" s="3">
        <v>17024</v>
      </c>
      <c r="Q17" s="3">
        <v>0</v>
      </c>
      <c r="R17" s="3">
        <v>0</v>
      </c>
      <c r="S17" s="3">
        <v>2094</v>
      </c>
      <c r="T17" s="3">
        <v>303</v>
      </c>
      <c r="U17" s="3">
        <v>2397</v>
      </c>
      <c r="V17" s="3">
        <v>0</v>
      </c>
      <c r="W17" s="3">
        <v>2397</v>
      </c>
      <c r="X17" s="3">
        <v>14930</v>
      </c>
      <c r="Y17" s="3">
        <v>0</v>
      </c>
      <c r="Z17" s="3">
        <v>0</v>
      </c>
      <c r="AA17" s="3">
        <v>14930</v>
      </c>
      <c r="AB17" s="3">
        <v>0</v>
      </c>
      <c r="AC17" s="3">
        <v>56377</v>
      </c>
      <c r="AD17" s="3">
        <v>0</v>
      </c>
      <c r="AE17" s="3">
        <v>0</v>
      </c>
      <c r="AF17" s="3">
        <v>8412</v>
      </c>
      <c r="AG17" s="3">
        <v>2457</v>
      </c>
      <c r="AH17" s="3">
        <v>10869</v>
      </c>
      <c r="AI17" s="3">
        <v>10869</v>
      </c>
      <c r="AJ17" s="3">
        <v>0</v>
      </c>
      <c r="AK17" s="3">
        <v>47965</v>
      </c>
      <c r="AL17" s="3">
        <v>0</v>
      </c>
      <c r="AM17" s="3">
        <v>0</v>
      </c>
      <c r="AN17" s="3">
        <v>47965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0</v>
      </c>
      <c r="BW17" s="3">
        <v>0</v>
      </c>
      <c r="BX17" s="3">
        <v>0</v>
      </c>
      <c r="BY17" s="3">
        <v>0</v>
      </c>
      <c r="BZ17" s="3">
        <v>0</v>
      </c>
      <c r="CA17" s="3">
        <v>0</v>
      </c>
      <c r="CB17" s="3">
        <v>0</v>
      </c>
      <c r="CC17" s="3">
        <v>0</v>
      </c>
      <c r="CD17" s="3">
        <v>0</v>
      </c>
      <c r="CE17" s="3">
        <v>0</v>
      </c>
      <c r="CF17" s="3">
        <v>0</v>
      </c>
      <c r="CG17" s="3">
        <v>0</v>
      </c>
      <c r="CH17" s="3">
        <v>0</v>
      </c>
      <c r="CI17" s="3">
        <v>0</v>
      </c>
      <c r="CJ17" s="3">
        <v>0</v>
      </c>
      <c r="CK17" s="3">
        <v>0</v>
      </c>
      <c r="CL17" s="3">
        <v>0</v>
      </c>
      <c r="CM17" s="3">
        <v>0</v>
      </c>
      <c r="CN17" s="3">
        <v>0</v>
      </c>
      <c r="CO17" s="3">
        <v>0</v>
      </c>
      <c r="CP17" s="3">
        <v>0</v>
      </c>
      <c r="CQ17" s="3">
        <v>0</v>
      </c>
      <c r="CR17" s="3">
        <v>0</v>
      </c>
      <c r="CS17" s="3">
        <v>0</v>
      </c>
      <c r="CT17" s="3">
        <v>0</v>
      </c>
      <c r="CU17" s="3">
        <v>0</v>
      </c>
      <c r="CV17" s="3">
        <v>0</v>
      </c>
      <c r="CW17" s="3">
        <v>0</v>
      </c>
      <c r="CX17" s="3">
        <v>0</v>
      </c>
      <c r="CY17" s="3">
        <v>0</v>
      </c>
      <c r="CZ17" s="3">
        <v>0</v>
      </c>
      <c r="DA17" s="3">
        <v>0</v>
      </c>
      <c r="DB17" s="3">
        <v>0</v>
      </c>
      <c r="DC17" s="3">
        <v>0</v>
      </c>
      <c r="DD17" s="3">
        <v>0</v>
      </c>
      <c r="DE17" s="3">
        <v>0</v>
      </c>
      <c r="DF17" s="3">
        <v>0</v>
      </c>
      <c r="DG17" s="3">
        <v>0</v>
      </c>
      <c r="DH17" s="3">
        <v>0</v>
      </c>
      <c r="DI17" s="3">
        <v>0</v>
      </c>
      <c r="DJ17" s="3">
        <v>0</v>
      </c>
      <c r="DK17" s="3">
        <v>0</v>
      </c>
      <c r="DL17" s="3">
        <v>0</v>
      </c>
      <c r="DM17" s="3">
        <v>0</v>
      </c>
      <c r="DN17" s="3">
        <v>0</v>
      </c>
      <c r="DO17" s="3">
        <v>0</v>
      </c>
      <c r="DP17" s="3">
        <v>0</v>
      </c>
      <c r="DQ17" s="3">
        <v>0</v>
      </c>
      <c r="DR17" s="3">
        <v>0</v>
      </c>
      <c r="DS17" s="3">
        <v>0</v>
      </c>
      <c r="DT17" s="3">
        <v>0</v>
      </c>
      <c r="DU17" s="3">
        <v>0</v>
      </c>
      <c r="DV17" s="3">
        <v>0</v>
      </c>
      <c r="DW17" s="3">
        <v>0</v>
      </c>
      <c r="DX17" s="3">
        <v>0</v>
      </c>
      <c r="DY17" s="3">
        <v>0</v>
      </c>
      <c r="DZ17" s="3">
        <v>0</v>
      </c>
      <c r="EA17" s="3">
        <v>0</v>
      </c>
      <c r="EB17" s="3">
        <v>0</v>
      </c>
      <c r="EC17" s="3">
        <v>0</v>
      </c>
      <c r="ED17" s="3">
        <v>0</v>
      </c>
      <c r="EE17" s="3">
        <v>0</v>
      </c>
      <c r="EF17" s="3">
        <v>0</v>
      </c>
      <c r="EG17" s="3">
        <v>0</v>
      </c>
      <c r="EH17" s="3">
        <v>0</v>
      </c>
      <c r="EI17" s="3">
        <v>0</v>
      </c>
      <c r="EJ17" s="3">
        <v>0</v>
      </c>
      <c r="EK17" s="3">
        <v>0</v>
      </c>
      <c r="EL17" s="3">
        <v>0</v>
      </c>
      <c r="EM17" s="3">
        <v>0</v>
      </c>
      <c r="EN17" s="3">
        <v>0</v>
      </c>
      <c r="EO17" s="3">
        <v>0</v>
      </c>
      <c r="EP17" s="3">
        <v>0</v>
      </c>
      <c r="EQ17" s="3">
        <v>0</v>
      </c>
      <c r="ER17" s="3">
        <v>0</v>
      </c>
      <c r="ES17" s="3">
        <v>0</v>
      </c>
      <c r="ET17" s="3">
        <v>0</v>
      </c>
      <c r="EU17" s="3">
        <v>0</v>
      </c>
      <c r="EV17" s="3">
        <v>0</v>
      </c>
      <c r="EW17" s="3">
        <v>0</v>
      </c>
      <c r="EX17" s="3">
        <v>0</v>
      </c>
      <c r="EY17" s="3">
        <v>0</v>
      </c>
      <c r="EZ17" s="3">
        <v>0</v>
      </c>
      <c r="FA17" s="3">
        <v>0</v>
      </c>
      <c r="FB17" s="3">
        <v>0</v>
      </c>
      <c r="FC17" s="3">
        <v>349279</v>
      </c>
      <c r="FD17" s="3">
        <v>0</v>
      </c>
      <c r="FE17" s="3">
        <v>0</v>
      </c>
      <c r="FF17" s="3">
        <v>21674</v>
      </c>
      <c r="FG17" s="3">
        <v>8073</v>
      </c>
      <c r="FH17" s="3">
        <v>29747</v>
      </c>
      <c r="FI17" s="3">
        <v>0</v>
      </c>
      <c r="FJ17" s="3">
        <v>29747</v>
      </c>
      <c r="FK17" s="3">
        <v>327605</v>
      </c>
      <c r="FL17" s="3">
        <v>0</v>
      </c>
      <c r="FM17" s="3">
        <v>33083</v>
      </c>
      <c r="FN17" s="3">
        <v>278699</v>
      </c>
      <c r="FO17" s="3">
        <v>48906</v>
      </c>
      <c r="FP17" s="3">
        <v>349279</v>
      </c>
      <c r="FQ17" s="3">
        <v>0</v>
      </c>
      <c r="FR17" s="3">
        <v>0</v>
      </c>
      <c r="FS17" s="3">
        <v>21674</v>
      </c>
      <c r="FT17" s="3">
        <v>8073</v>
      </c>
      <c r="FU17" s="3">
        <v>29747</v>
      </c>
      <c r="FV17" s="3">
        <v>0</v>
      </c>
      <c r="FW17" s="3">
        <v>29747</v>
      </c>
      <c r="FX17" s="3">
        <v>327605</v>
      </c>
      <c r="FY17" s="3">
        <v>0</v>
      </c>
      <c r="FZ17" s="3">
        <v>33083</v>
      </c>
      <c r="GA17" s="3">
        <v>278699</v>
      </c>
      <c r="GB17" s="3">
        <v>48906</v>
      </c>
      <c r="GC17" s="3">
        <v>0</v>
      </c>
      <c r="GD17" s="3">
        <v>0</v>
      </c>
      <c r="GE17" s="3">
        <v>0</v>
      </c>
      <c r="GF17" s="3">
        <v>0</v>
      </c>
      <c r="GG17" s="3">
        <v>0</v>
      </c>
      <c r="GH17" s="3">
        <v>0</v>
      </c>
      <c r="GI17" s="3">
        <v>0</v>
      </c>
      <c r="GJ17" s="3">
        <v>0</v>
      </c>
      <c r="GK17" s="3">
        <v>0</v>
      </c>
      <c r="GL17" s="3">
        <v>0</v>
      </c>
      <c r="GM17" s="3">
        <v>0</v>
      </c>
      <c r="GN17" s="3">
        <v>0</v>
      </c>
      <c r="GO17" s="3">
        <v>0</v>
      </c>
      <c r="GP17" s="3">
        <v>0</v>
      </c>
      <c r="GQ17" s="3">
        <v>0</v>
      </c>
      <c r="GR17" s="3">
        <v>0</v>
      </c>
      <c r="GS17" s="3">
        <v>0</v>
      </c>
      <c r="GT17" s="3">
        <v>0</v>
      </c>
      <c r="GU17" s="3">
        <v>0</v>
      </c>
      <c r="GV17" s="3">
        <v>0</v>
      </c>
      <c r="GW17" s="3">
        <v>0</v>
      </c>
      <c r="GX17" s="3">
        <v>0</v>
      </c>
      <c r="GY17" s="3">
        <v>0</v>
      </c>
      <c r="GZ17" s="3">
        <v>0</v>
      </c>
      <c r="HA17" s="3">
        <v>0</v>
      </c>
      <c r="HB17" s="3">
        <v>0</v>
      </c>
      <c r="HC17" s="3">
        <v>0</v>
      </c>
      <c r="HD17" s="3">
        <v>0</v>
      </c>
      <c r="HE17" s="3">
        <v>0</v>
      </c>
      <c r="HF17" s="3">
        <v>0</v>
      </c>
      <c r="HG17" s="3">
        <v>0</v>
      </c>
      <c r="HH17" s="3">
        <v>0</v>
      </c>
      <c r="HI17" s="3">
        <v>0</v>
      </c>
      <c r="HJ17" s="3">
        <v>0</v>
      </c>
      <c r="HK17" s="3">
        <v>0</v>
      </c>
      <c r="HL17" s="3">
        <v>0</v>
      </c>
      <c r="HM17" s="3">
        <v>0</v>
      </c>
      <c r="HN17" s="3">
        <v>0</v>
      </c>
      <c r="HO17" s="3">
        <v>0</v>
      </c>
      <c r="HP17" s="3">
        <v>0</v>
      </c>
      <c r="HQ17" s="3">
        <v>0</v>
      </c>
      <c r="HR17" s="3">
        <v>0</v>
      </c>
      <c r="HS17" s="3">
        <v>0</v>
      </c>
      <c r="HT17" s="3">
        <v>0</v>
      </c>
      <c r="HU17" s="3">
        <v>0</v>
      </c>
      <c r="HV17" s="3">
        <v>0</v>
      </c>
      <c r="HW17" s="3">
        <v>0</v>
      </c>
      <c r="HX17" s="3">
        <v>0</v>
      </c>
      <c r="HY17" s="3">
        <v>0</v>
      </c>
      <c r="HZ17" s="3">
        <v>0</v>
      </c>
      <c r="IA17" s="3">
        <v>0</v>
      </c>
      <c r="IB17" s="3">
        <v>0</v>
      </c>
      <c r="IC17" s="3">
        <v>0</v>
      </c>
      <c r="ID17" s="3">
        <v>0</v>
      </c>
      <c r="IE17" s="3">
        <v>0</v>
      </c>
      <c r="IF17" s="3">
        <v>0</v>
      </c>
      <c r="IG17" s="3">
        <v>0</v>
      </c>
      <c r="IH17" s="3">
        <v>0</v>
      </c>
      <c r="II17" s="3">
        <v>0</v>
      </c>
      <c r="IJ17" s="3">
        <v>0</v>
      </c>
      <c r="IK17" s="3">
        <v>0</v>
      </c>
      <c r="IL17" s="3">
        <v>0</v>
      </c>
      <c r="IM17" s="3">
        <v>0</v>
      </c>
      <c r="IN17" s="3">
        <v>0</v>
      </c>
      <c r="IO17" s="3">
        <v>0</v>
      </c>
      <c r="IP17" s="3">
        <v>920841</v>
      </c>
      <c r="IQ17" s="3">
        <v>0</v>
      </c>
      <c r="IR17" s="3">
        <v>0</v>
      </c>
      <c r="IS17" s="3">
        <v>70021</v>
      </c>
      <c r="IT17" s="3">
        <v>15848</v>
      </c>
      <c r="IU17" s="3">
        <v>85869</v>
      </c>
      <c r="IV17" s="3">
        <v>1683</v>
      </c>
    </row>
    <row r="18" spans="1:256">
      <c r="A18" s="3" t="s">
        <v>31</v>
      </c>
      <c r="B18" s="3" t="s">
        <v>32</v>
      </c>
      <c r="C18" s="3">
        <v>317267</v>
      </c>
      <c r="D18" s="3">
        <v>43200</v>
      </c>
      <c r="E18" s="3">
        <v>0</v>
      </c>
      <c r="F18" s="3">
        <v>43037</v>
      </c>
      <c r="G18" s="3">
        <v>4516</v>
      </c>
      <c r="H18" s="3">
        <v>47553</v>
      </c>
      <c r="I18" s="3">
        <v>0</v>
      </c>
      <c r="J18" s="3">
        <v>47553</v>
      </c>
      <c r="K18" s="3">
        <v>317430</v>
      </c>
      <c r="L18" s="3">
        <v>0</v>
      </c>
      <c r="M18" s="3">
        <v>32600</v>
      </c>
      <c r="N18" s="3">
        <v>317430</v>
      </c>
      <c r="O18" s="3">
        <v>0</v>
      </c>
      <c r="P18" s="3">
        <v>256914</v>
      </c>
      <c r="Q18" s="3">
        <v>0</v>
      </c>
      <c r="R18" s="3">
        <v>0</v>
      </c>
      <c r="S18" s="3">
        <v>30507</v>
      </c>
      <c r="T18" s="3">
        <v>3589</v>
      </c>
      <c r="U18" s="3">
        <v>34096</v>
      </c>
      <c r="V18" s="3">
        <v>0</v>
      </c>
      <c r="W18" s="3">
        <v>34096</v>
      </c>
      <c r="X18" s="3">
        <v>226407</v>
      </c>
      <c r="Y18" s="3">
        <v>0</v>
      </c>
      <c r="Z18" s="3">
        <v>0</v>
      </c>
      <c r="AA18" s="3">
        <v>226407</v>
      </c>
      <c r="AB18" s="3">
        <v>0</v>
      </c>
      <c r="AC18" s="3">
        <v>117165</v>
      </c>
      <c r="AD18" s="3">
        <v>1500</v>
      </c>
      <c r="AE18" s="3">
        <v>0</v>
      </c>
      <c r="AF18" s="3">
        <v>16402</v>
      </c>
      <c r="AG18" s="3">
        <v>3739</v>
      </c>
      <c r="AH18" s="3">
        <v>20141</v>
      </c>
      <c r="AI18" s="3">
        <v>0</v>
      </c>
      <c r="AJ18" s="3">
        <v>20141</v>
      </c>
      <c r="AK18" s="3">
        <v>102263</v>
      </c>
      <c r="AL18" s="3">
        <v>0</v>
      </c>
      <c r="AM18" s="3">
        <v>0</v>
      </c>
      <c r="AN18" s="3">
        <v>98740</v>
      </c>
      <c r="AO18" s="3">
        <v>3523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0</v>
      </c>
      <c r="BI18" s="3">
        <v>0</v>
      </c>
      <c r="BJ18" s="3">
        <v>0</v>
      </c>
      <c r="BK18" s="3">
        <v>0</v>
      </c>
      <c r="BL18" s="3">
        <v>0</v>
      </c>
      <c r="BM18" s="3">
        <v>0</v>
      </c>
      <c r="BN18" s="3">
        <v>0</v>
      </c>
      <c r="BO18" s="3">
        <v>0</v>
      </c>
      <c r="BP18" s="3">
        <v>2059</v>
      </c>
      <c r="BQ18" s="3">
        <v>0</v>
      </c>
      <c r="BR18" s="3">
        <v>0</v>
      </c>
      <c r="BS18" s="3">
        <v>659</v>
      </c>
      <c r="BT18" s="3">
        <v>11</v>
      </c>
      <c r="BU18" s="3">
        <v>670</v>
      </c>
      <c r="BV18" s="3">
        <v>0</v>
      </c>
      <c r="BW18" s="3">
        <v>670</v>
      </c>
      <c r="BX18" s="3">
        <v>1400</v>
      </c>
      <c r="BY18" s="3">
        <v>0</v>
      </c>
      <c r="BZ18" s="3">
        <v>0</v>
      </c>
      <c r="CA18" s="3">
        <v>1400</v>
      </c>
      <c r="CB18" s="3">
        <v>0</v>
      </c>
      <c r="CC18" s="3">
        <v>0</v>
      </c>
      <c r="CD18" s="3">
        <v>0</v>
      </c>
      <c r="CE18" s="3">
        <v>0</v>
      </c>
      <c r="CF18" s="3">
        <v>0</v>
      </c>
      <c r="CG18" s="3">
        <v>0</v>
      </c>
      <c r="CH18" s="3">
        <v>0</v>
      </c>
      <c r="CI18" s="3">
        <v>0</v>
      </c>
      <c r="CJ18" s="3">
        <v>0</v>
      </c>
      <c r="CK18" s="3">
        <v>0</v>
      </c>
      <c r="CL18" s="3">
        <v>0</v>
      </c>
      <c r="CM18" s="3">
        <v>0</v>
      </c>
      <c r="CN18" s="3">
        <v>0</v>
      </c>
      <c r="CO18" s="3">
        <v>0</v>
      </c>
      <c r="CP18" s="3">
        <v>2059</v>
      </c>
      <c r="CQ18" s="3">
        <v>0</v>
      </c>
      <c r="CR18" s="3">
        <v>0</v>
      </c>
      <c r="CS18" s="3">
        <v>659</v>
      </c>
      <c r="CT18" s="3">
        <v>11</v>
      </c>
      <c r="CU18" s="3">
        <v>670</v>
      </c>
      <c r="CV18" s="3">
        <v>0</v>
      </c>
      <c r="CW18" s="3">
        <v>670</v>
      </c>
      <c r="CX18" s="3">
        <v>1400</v>
      </c>
      <c r="CY18" s="3">
        <v>0</v>
      </c>
      <c r="CZ18" s="3">
        <v>0</v>
      </c>
      <c r="DA18" s="3">
        <v>1400</v>
      </c>
      <c r="DB18" s="3">
        <v>0</v>
      </c>
      <c r="DC18" s="3">
        <v>0</v>
      </c>
      <c r="DD18" s="3">
        <v>0</v>
      </c>
      <c r="DE18" s="3">
        <v>0</v>
      </c>
      <c r="DF18" s="3">
        <v>0</v>
      </c>
      <c r="DG18" s="3">
        <v>0</v>
      </c>
      <c r="DH18" s="3">
        <v>0</v>
      </c>
      <c r="DI18" s="3">
        <v>0</v>
      </c>
      <c r="DJ18" s="3">
        <v>0</v>
      </c>
      <c r="DK18" s="3">
        <v>0</v>
      </c>
      <c r="DL18" s="3">
        <v>0</v>
      </c>
      <c r="DM18" s="3">
        <v>0</v>
      </c>
      <c r="DN18" s="3">
        <v>0</v>
      </c>
      <c r="DO18" s="3">
        <v>0</v>
      </c>
      <c r="DP18" s="3">
        <v>0</v>
      </c>
      <c r="DQ18" s="3">
        <v>0</v>
      </c>
      <c r="DR18" s="3">
        <v>0</v>
      </c>
      <c r="DS18" s="3">
        <v>0</v>
      </c>
      <c r="DT18" s="3">
        <v>0</v>
      </c>
      <c r="DU18" s="3">
        <v>0</v>
      </c>
      <c r="DV18" s="3">
        <v>0</v>
      </c>
      <c r="DW18" s="3">
        <v>0</v>
      </c>
      <c r="DX18" s="3">
        <v>0</v>
      </c>
      <c r="DY18" s="3">
        <v>0</v>
      </c>
      <c r="DZ18" s="3">
        <v>0</v>
      </c>
      <c r="EA18" s="3">
        <v>0</v>
      </c>
      <c r="EB18" s="3">
        <v>0</v>
      </c>
      <c r="EC18" s="3">
        <v>0</v>
      </c>
      <c r="ED18" s="3">
        <v>0</v>
      </c>
      <c r="EE18" s="3">
        <v>0</v>
      </c>
      <c r="EF18" s="3">
        <v>0</v>
      </c>
      <c r="EG18" s="3">
        <v>0</v>
      </c>
      <c r="EH18" s="3">
        <v>0</v>
      </c>
      <c r="EI18" s="3">
        <v>0</v>
      </c>
      <c r="EJ18" s="3">
        <v>0</v>
      </c>
      <c r="EK18" s="3">
        <v>0</v>
      </c>
      <c r="EL18" s="3">
        <v>0</v>
      </c>
      <c r="EM18" s="3">
        <v>0</v>
      </c>
      <c r="EN18" s="3">
        <v>0</v>
      </c>
      <c r="EO18" s="3">
        <v>0</v>
      </c>
      <c r="EP18" s="3">
        <v>0</v>
      </c>
      <c r="EQ18" s="3">
        <v>0</v>
      </c>
      <c r="ER18" s="3">
        <v>0</v>
      </c>
      <c r="ES18" s="3">
        <v>0</v>
      </c>
      <c r="ET18" s="3">
        <v>0</v>
      </c>
      <c r="EU18" s="3">
        <v>0</v>
      </c>
      <c r="EV18" s="3">
        <v>0</v>
      </c>
      <c r="EW18" s="3">
        <v>0</v>
      </c>
      <c r="EX18" s="3">
        <v>0</v>
      </c>
      <c r="EY18" s="3">
        <v>0</v>
      </c>
      <c r="EZ18" s="3">
        <v>0</v>
      </c>
      <c r="FA18" s="3">
        <v>0</v>
      </c>
      <c r="FB18" s="3">
        <v>0</v>
      </c>
      <c r="FC18" s="3">
        <v>859379</v>
      </c>
      <c r="FD18" s="3">
        <v>56800</v>
      </c>
      <c r="FE18" s="3">
        <v>0</v>
      </c>
      <c r="FF18" s="3">
        <v>81204</v>
      </c>
      <c r="FG18" s="3">
        <v>12518</v>
      </c>
      <c r="FH18" s="3">
        <v>93722</v>
      </c>
      <c r="FI18" s="3">
        <v>0</v>
      </c>
      <c r="FJ18" s="3">
        <v>93722</v>
      </c>
      <c r="FK18" s="3">
        <v>834975</v>
      </c>
      <c r="FL18" s="3">
        <v>0</v>
      </c>
      <c r="FM18" s="3">
        <v>70911</v>
      </c>
      <c r="FN18" s="3">
        <v>647434</v>
      </c>
      <c r="FO18" s="3">
        <v>187541</v>
      </c>
      <c r="FP18" s="3">
        <v>319665</v>
      </c>
      <c r="FQ18" s="3">
        <v>0</v>
      </c>
      <c r="FR18" s="3">
        <v>0</v>
      </c>
      <c r="FS18" s="3">
        <v>35436</v>
      </c>
      <c r="FT18" s="3">
        <v>6425</v>
      </c>
      <c r="FU18" s="3">
        <v>41861</v>
      </c>
      <c r="FV18" s="3">
        <v>0</v>
      </c>
      <c r="FW18" s="3">
        <v>41861</v>
      </c>
      <c r="FX18" s="3">
        <v>284229</v>
      </c>
      <c r="FY18" s="3">
        <v>0</v>
      </c>
      <c r="FZ18" s="3">
        <v>70911</v>
      </c>
      <c r="GA18" s="3">
        <v>206439</v>
      </c>
      <c r="GB18" s="3">
        <v>77790</v>
      </c>
      <c r="GC18" s="3">
        <v>180345</v>
      </c>
      <c r="GD18" s="3">
        <v>0</v>
      </c>
      <c r="GE18" s="3">
        <v>0</v>
      </c>
      <c r="GF18" s="3">
        <v>12820</v>
      </c>
      <c r="GG18" s="3">
        <v>2303</v>
      </c>
      <c r="GH18" s="3">
        <v>15123</v>
      </c>
      <c r="GI18" s="3">
        <v>0</v>
      </c>
      <c r="GJ18" s="3">
        <v>15123</v>
      </c>
      <c r="GK18" s="3">
        <v>167525</v>
      </c>
      <c r="GL18" s="3">
        <v>0</v>
      </c>
      <c r="GM18" s="3">
        <v>0</v>
      </c>
      <c r="GN18" s="3">
        <v>167525</v>
      </c>
      <c r="GO18" s="3">
        <v>0</v>
      </c>
      <c r="GP18" s="3">
        <v>0</v>
      </c>
      <c r="GQ18" s="3">
        <v>0</v>
      </c>
      <c r="GR18" s="3">
        <v>0</v>
      </c>
      <c r="GS18" s="3">
        <v>0</v>
      </c>
      <c r="GT18" s="3">
        <v>0</v>
      </c>
      <c r="GU18" s="3">
        <v>0</v>
      </c>
      <c r="GV18" s="3">
        <v>0</v>
      </c>
      <c r="GW18" s="3">
        <v>0</v>
      </c>
      <c r="GX18" s="3">
        <v>0</v>
      </c>
      <c r="GY18" s="3">
        <v>0</v>
      </c>
      <c r="GZ18" s="3">
        <v>0</v>
      </c>
      <c r="HA18" s="3">
        <v>0</v>
      </c>
      <c r="HB18" s="3">
        <v>0</v>
      </c>
      <c r="HC18" s="3">
        <v>359369</v>
      </c>
      <c r="HD18" s="3">
        <v>56800</v>
      </c>
      <c r="HE18" s="3">
        <v>0</v>
      </c>
      <c r="HF18" s="3">
        <v>32948</v>
      </c>
      <c r="HG18" s="3">
        <v>3790</v>
      </c>
      <c r="HH18" s="3">
        <v>36738</v>
      </c>
      <c r="HI18" s="3">
        <v>0</v>
      </c>
      <c r="HJ18" s="3">
        <v>36738</v>
      </c>
      <c r="HK18" s="3">
        <v>383221</v>
      </c>
      <c r="HL18" s="3">
        <v>0</v>
      </c>
      <c r="HM18" s="3">
        <v>0</v>
      </c>
      <c r="HN18" s="3">
        <v>273470</v>
      </c>
      <c r="HO18" s="3">
        <v>109751</v>
      </c>
      <c r="HP18" s="3">
        <v>0</v>
      </c>
      <c r="HQ18" s="3">
        <v>0</v>
      </c>
      <c r="HR18" s="3">
        <v>0</v>
      </c>
      <c r="HS18" s="3">
        <v>0</v>
      </c>
      <c r="HT18" s="3">
        <v>0</v>
      </c>
      <c r="HU18" s="3">
        <v>0</v>
      </c>
      <c r="HV18" s="3">
        <v>0</v>
      </c>
      <c r="HW18" s="3">
        <v>0</v>
      </c>
      <c r="HX18" s="3">
        <v>0</v>
      </c>
      <c r="HY18" s="3">
        <v>0</v>
      </c>
      <c r="HZ18" s="3">
        <v>0</v>
      </c>
      <c r="IA18" s="3">
        <v>0</v>
      </c>
      <c r="IB18" s="3">
        <v>0</v>
      </c>
      <c r="IC18" s="3">
        <v>0</v>
      </c>
      <c r="ID18" s="3">
        <v>0</v>
      </c>
      <c r="IE18" s="3">
        <v>0</v>
      </c>
      <c r="IF18" s="3">
        <v>0</v>
      </c>
      <c r="IG18" s="3">
        <v>0</v>
      </c>
      <c r="IH18" s="3">
        <v>0</v>
      </c>
      <c r="II18" s="3">
        <v>0</v>
      </c>
      <c r="IJ18" s="3">
        <v>0</v>
      </c>
      <c r="IK18" s="3">
        <v>0</v>
      </c>
      <c r="IL18" s="3">
        <v>0</v>
      </c>
      <c r="IM18" s="3">
        <v>0</v>
      </c>
      <c r="IN18" s="3">
        <v>0</v>
      </c>
      <c r="IO18" s="3">
        <v>0</v>
      </c>
      <c r="IP18" s="3">
        <v>367322</v>
      </c>
      <c r="IQ18" s="3">
        <v>0</v>
      </c>
      <c r="IR18" s="3">
        <v>0</v>
      </c>
      <c r="IS18" s="3">
        <v>58290</v>
      </c>
      <c r="IT18" s="3">
        <v>4832</v>
      </c>
      <c r="IU18" s="3">
        <v>63122</v>
      </c>
      <c r="IV18" s="3">
        <v>0</v>
      </c>
    </row>
    <row r="19" spans="1:256">
      <c r="A19" s="3" t="s">
        <v>33</v>
      </c>
      <c r="B19" s="3" t="s">
        <v>34</v>
      </c>
      <c r="C19" s="3">
        <v>220873</v>
      </c>
      <c r="D19" s="3">
        <v>1100</v>
      </c>
      <c r="E19" s="3">
        <v>0</v>
      </c>
      <c r="F19" s="3">
        <v>26477</v>
      </c>
      <c r="G19" s="3">
        <v>3657</v>
      </c>
      <c r="H19" s="3">
        <v>30134</v>
      </c>
      <c r="I19" s="3">
        <v>0</v>
      </c>
      <c r="J19" s="3">
        <v>30134</v>
      </c>
      <c r="K19" s="3">
        <v>195496</v>
      </c>
      <c r="L19" s="3">
        <v>0</v>
      </c>
      <c r="M19" s="3">
        <v>0</v>
      </c>
      <c r="N19" s="3">
        <v>195496</v>
      </c>
      <c r="O19" s="3">
        <v>0</v>
      </c>
      <c r="P19" s="3">
        <v>99703</v>
      </c>
      <c r="Q19" s="3">
        <v>400</v>
      </c>
      <c r="R19" s="3">
        <v>0</v>
      </c>
      <c r="S19" s="3">
        <v>7916</v>
      </c>
      <c r="T19" s="3">
        <v>1817</v>
      </c>
      <c r="U19" s="3">
        <v>9733</v>
      </c>
      <c r="V19" s="3">
        <v>0</v>
      </c>
      <c r="W19" s="3">
        <v>9733</v>
      </c>
      <c r="X19" s="3">
        <v>92187</v>
      </c>
      <c r="Y19" s="3">
        <v>0</v>
      </c>
      <c r="Z19" s="3">
        <v>0</v>
      </c>
      <c r="AA19" s="3">
        <v>92187</v>
      </c>
      <c r="AB19" s="3">
        <v>0</v>
      </c>
      <c r="AC19" s="3">
        <v>642903</v>
      </c>
      <c r="AD19" s="3">
        <v>0</v>
      </c>
      <c r="AE19" s="3">
        <v>0</v>
      </c>
      <c r="AF19" s="3">
        <v>43287</v>
      </c>
      <c r="AG19" s="3">
        <v>13399</v>
      </c>
      <c r="AH19" s="3">
        <v>56686</v>
      </c>
      <c r="AI19" s="3">
        <v>37377</v>
      </c>
      <c r="AJ19" s="3">
        <v>19309</v>
      </c>
      <c r="AK19" s="3">
        <v>599616</v>
      </c>
      <c r="AL19" s="3">
        <v>0</v>
      </c>
      <c r="AM19" s="3">
        <v>0</v>
      </c>
      <c r="AN19" s="3">
        <v>576356</v>
      </c>
      <c r="AO19" s="3">
        <v>23260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  <c r="BD19" s="3">
        <v>0</v>
      </c>
      <c r="BE19" s="3">
        <v>0</v>
      </c>
      <c r="BF19" s="3">
        <v>0</v>
      </c>
      <c r="BG19" s="3">
        <v>0</v>
      </c>
      <c r="BH19" s="3">
        <v>0</v>
      </c>
      <c r="BI19" s="3">
        <v>0</v>
      </c>
      <c r="BJ19" s="3">
        <v>0</v>
      </c>
      <c r="BK19" s="3">
        <v>0</v>
      </c>
      <c r="BL19" s="3">
        <v>0</v>
      </c>
      <c r="BM19" s="3">
        <v>0</v>
      </c>
      <c r="BN19" s="3">
        <v>0</v>
      </c>
      <c r="BO19" s="3">
        <v>0</v>
      </c>
      <c r="BP19" s="3">
        <v>18607</v>
      </c>
      <c r="BQ19" s="3">
        <v>200</v>
      </c>
      <c r="BR19" s="3">
        <v>0</v>
      </c>
      <c r="BS19" s="3">
        <v>2430</v>
      </c>
      <c r="BT19" s="3">
        <v>148</v>
      </c>
      <c r="BU19" s="3">
        <v>2578</v>
      </c>
      <c r="BV19" s="3">
        <v>0</v>
      </c>
      <c r="BW19" s="3">
        <v>2578</v>
      </c>
      <c r="BX19" s="3">
        <v>16377</v>
      </c>
      <c r="BY19" s="3">
        <v>0</v>
      </c>
      <c r="BZ19" s="3">
        <v>0</v>
      </c>
      <c r="CA19" s="3">
        <v>16377</v>
      </c>
      <c r="CB19" s="3">
        <v>0</v>
      </c>
      <c r="CC19" s="3">
        <v>800</v>
      </c>
      <c r="CD19" s="3">
        <v>0</v>
      </c>
      <c r="CE19" s="3">
        <v>0</v>
      </c>
      <c r="CF19" s="3">
        <v>0</v>
      </c>
      <c r="CG19" s="3">
        <v>4</v>
      </c>
      <c r="CH19" s="3">
        <v>4</v>
      </c>
      <c r="CI19" s="3">
        <v>0</v>
      </c>
      <c r="CJ19" s="3">
        <v>4</v>
      </c>
      <c r="CK19" s="3">
        <v>800</v>
      </c>
      <c r="CL19" s="3">
        <v>0</v>
      </c>
      <c r="CM19" s="3">
        <v>0</v>
      </c>
      <c r="CN19" s="3">
        <v>800</v>
      </c>
      <c r="CO19" s="3">
        <v>0</v>
      </c>
      <c r="CP19" s="3">
        <v>17807</v>
      </c>
      <c r="CQ19" s="3">
        <v>200</v>
      </c>
      <c r="CR19" s="3">
        <v>0</v>
      </c>
      <c r="CS19" s="3">
        <v>2430</v>
      </c>
      <c r="CT19" s="3">
        <v>144</v>
      </c>
      <c r="CU19" s="3">
        <v>2574</v>
      </c>
      <c r="CV19" s="3">
        <v>0</v>
      </c>
      <c r="CW19" s="3">
        <v>2574</v>
      </c>
      <c r="CX19" s="3">
        <v>15577</v>
      </c>
      <c r="CY19" s="3">
        <v>0</v>
      </c>
      <c r="CZ19" s="3">
        <v>0</v>
      </c>
      <c r="DA19" s="3">
        <v>15577</v>
      </c>
      <c r="DB19" s="3">
        <v>0</v>
      </c>
      <c r="DC19" s="3">
        <v>0</v>
      </c>
      <c r="DD19" s="3">
        <v>0</v>
      </c>
      <c r="DE19" s="3">
        <v>0</v>
      </c>
      <c r="DF19" s="3">
        <v>0</v>
      </c>
      <c r="DG19" s="3">
        <v>0</v>
      </c>
      <c r="DH19" s="3">
        <v>0</v>
      </c>
      <c r="DI19" s="3">
        <v>0</v>
      </c>
      <c r="DJ19" s="3">
        <v>0</v>
      </c>
      <c r="DK19" s="3">
        <v>0</v>
      </c>
      <c r="DL19" s="3">
        <v>0</v>
      </c>
      <c r="DM19" s="3">
        <v>0</v>
      </c>
      <c r="DN19" s="3">
        <v>0</v>
      </c>
      <c r="DO19" s="3">
        <v>0</v>
      </c>
      <c r="DP19" s="3">
        <v>0</v>
      </c>
      <c r="DQ19" s="3">
        <v>0</v>
      </c>
      <c r="DR19" s="3">
        <v>0</v>
      </c>
      <c r="DS19" s="3">
        <v>0</v>
      </c>
      <c r="DT19" s="3">
        <v>0</v>
      </c>
      <c r="DU19" s="3">
        <v>0</v>
      </c>
      <c r="DV19" s="3">
        <v>0</v>
      </c>
      <c r="DW19" s="3">
        <v>0</v>
      </c>
      <c r="DX19" s="3">
        <v>0</v>
      </c>
      <c r="DY19" s="3">
        <v>0</v>
      </c>
      <c r="DZ19" s="3">
        <v>0</v>
      </c>
      <c r="EA19" s="3">
        <v>0</v>
      </c>
      <c r="EB19" s="3">
        <v>0</v>
      </c>
      <c r="EC19" s="3">
        <v>0</v>
      </c>
      <c r="ED19" s="3">
        <v>0</v>
      </c>
      <c r="EE19" s="3">
        <v>0</v>
      </c>
      <c r="EF19" s="3">
        <v>0</v>
      </c>
      <c r="EG19" s="3">
        <v>0</v>
      </c>
      <c r="EH19" s="3">
        <v>0</v>
      </c>
      <c r="EI19" s="3">
        <v>0</v>
      </c>
      <c r="EJ19" s="3">
        <v>0</v>
      </c>
      <c r="EK19" s="3">
        <v>0</v>
      </c>
      <c r="EL19" s="3">
        <v>0</v>
      </c>
      <c r="EM19" s="3">
        <v>0</v>
      </c>
      <c r="EN19" s="3">
        <v>0</v>
      </c>
      <c r="EO19" s="3">
        <v>0</v>
      </c>
      <c r="EP19" s="3">
        <v>0</v>
      </c>
      <c r="EQ19" s="3">
        <v>0</v>
      </c>
      <c r="ER19" s="3">
        <v>0</v>
      </c>
      <c r="ES19" s="3">
        <v>0</v>
      </c>
      <c r="ET19" s="3">
        <v>0</v>
      </c>
      <c r="EU19" s="3">
        <v>0</v>
      </c>
      <c r="EV19" s="3">
        <v>0</v>
      </c>
      <c r="EW19" s="3">
        <v>0</v>
      </c>
      <c r="EX19" s="3">
        <v>0</v>
      </c>
      <c r="EY19" s="3">
        <v>0</v>
      </c>
      <c r="EZ19" s="3">
        <v>0</v>
      </c>
      <c r="FA19" s="3">
        <v>0</v>
      </c>
      <c r="FB19" s="3">
        <v>0</v>
      </c>
      <c r="FC19" s="3">
        <v>266004</v>
      </c>
      <c r="FD19" s="3">
        <v>13400</v>
      </c>
      <c r="FE19" s="3">
        <v>0</v>
      </c>
      <c r="FF19" s="3">
        <v>25407</v>
      </c>
      <c r="FG19" s="3">
        <v>6572</v>
      </c>
      <c r="FH19" s="3">
        <v>31979</v>
      </c>
      <c r="FI19" s="3">
        <v>0</v>
      </c>
      <c r="FJ19" s="3">
        <v>31979</v>
      </c>
      <c r="FK19" s="3">
        <v>253997</v>
      </c>
      <c r="FL19" s="3">
        <v>0</v>
      </c>
      <c r="FM19" s="3">
        <v>27724</v>
      </c>
      <c r="FN19" s="3">
        <v>253997</v>
      </c>
      <c r="FO19" s="3">
        <v>0</v>
      </c>
      <c r="FP19" s="3">
        <v>228004</v>
      </c>
      <c r="FQ19" s="3">
        <v>0</v>
      </c>
      <c r="FR19" s="3">
        <v>0</v>
      </c>
      <c r="FS19" s="3">
        <v>25407</v>
      </c>
      <c r="FT19" s="3">
        <v>5993</v>
      </c>
      <c r="FU19" s="3">
        <v>31400</v>
      </c>
      <c r="FV19" s="3">
        <v>0</v>
      </c>
      <c r="FW19" s="3">
        <v>31400</v>
      </c>
      <c r="FX19" s="3">
        <v>202597</v>
      </c>
      <c r="FY19" s="3">
        <v>0</v>
      </c>
      <c r="FZ19" s="3">
        <v>27724</v>
      </c>
      <c r="GA19" s="3">
        <v>202597</v>
      </c>
      <c r="GB19" s="3">
        <v>0</v>
      </c>
      <c r="GC19" s="3">
        <v>0</v>
      </c>
      <c r="GD19" s="3">
        <v>0</v>
      </c>
      <c r="GE19" s="3">
        <v>0</v>
      </c>
      <c r="GF19" s="3">
        <v>0</v>
      </c>
      <c r="GG19" s="3">
        <v>0</v>
      </c>
      <c r="GH19" s="3">
        <v>0</v>
      </c>
      <c r="GI19" s="3">
        <v>0</v>
      </c>
      <c r="GJ19" s="3">
        <v>0</v>
      </c>
      <c r="GK19" s="3">
        <v>0</v>
      </c>
      <c r="GL19" s="3">
        <v>0</v>
      </c>
      <c r="GM19" s="3">
        <v>0</v>
      </c>
      <c r="GN19" s="3">
        <v>0</v>
      </c>
      <c r="GO19" s="3">
        <v>0</v>
      </c>
      <c r="GP19" s="3">
        <v>0</v>
      </c>
      <c r="GQ19" s="3">
        <v>0</v>
      </c>
      <c r="GR19" s="3">
        <v>0</v>
      </c>
      <c r="GS19" s="3">
        <v>0</v>
      </c>
      <c r="GT19" s="3">
        <v>0</v>
      </c>
      <c r="GU19" s="3">
        <v>0</v>
      </c>
      <c r="GV19" s="3">
        <v>0</v>
      </c>
      <c r="GW19" s="3">
        <v>0</v>
      </c>
      <c r="GX19" s="3">
        <v>0</v>
      </c>
      <c r="GY19" s="3">
        <v>0</v>
      </c>
      <c r="GZ19" s="3">
        <v>0</v>
      </c>
      <c r="HA19" s="3">
        <v>0</v>
      </c>
      <c r="HB19" s="3">
        <v>0</v>
      </c>
      <c r="HC19" s="3">
        <v>38000</v>
      </c>
      <c r="HD19" s="3">
        <v>13400</v>
      </c>
      <c r="HE19" s="3">
        <v>0</v>
      </c>
      <c r="HF19" s="3">
        <v>0</v>
      </c>
      <c r="HG19" s="3">
        <v>579</v>
      </c>
      <c r="HH19" s="3">
        <v>579</v>
      </c>
      <c r="HI19" s="3">
        <v>0</v>
      </c>
      <c r="HJ19" s="3">
        <v>579</v>
      </c>
      <c r="HK19" s="3">
        <v>51400</v>
      </c>
      <c r="HL19" s="3">
        <v>0</v>
      </c>
      <c r="HM19" s="3">
        <v>0</v>
      </c>
      <c r="HN19" s="3">
        <v>51400</v>
      </c>
      <c r="HO19" s="3">
        <v>0</v>
      </c>
      <c r="HP19" s="3">
        <v>0</v>
      </c>
      <c r="HQ19" s="3">
        <v>0</v>
      </c>
      <c r="HR19" s="3">
        <v>0</v>
      </c>
      <c r="HS19" s="3">
        <v>0</v>
      </c>
      <c r="HT19" s="3">
        <v>0</v>
      </c>
      <c r="HU19" s="3">
        <v>0</v>
      </c>
      <c r="HV19" s="3">
        <v>0</v>
      </c>
      <c r="HW19" s="3">
        <v>0</v>
      </c>
      <c r="HX19" s="3">
        <v>0</v>
      </c>
      <c r="HY19" s="3">
        <v>0</v>
      </c>
      <c r="HZ19" s="3">
        <v>0</v>
      </c>
      <c r="IA19" s="3">
        <v>0</v>
      </c>
      <c r="IB19" s="3">
        <v>0</v>
      </c>
      <c r="IC19" s="3">
        <v>0</v>
      </c>
      <c r="ID19" s="3">
        <v>0</v>
      </c>
      <c r="IE19" s="3">
        <v>0</v>
      </c>
      <c r="IF19" s="3">
        <v>0</v>
      </c>
      <c r="IG19" s="3">
        <v>0</v>
      </c>
      <c r="IH19" s="3">
        <v>0</v>
      </c>
      <c r="II19" s="3">
        <v>0</v>
      </c>
      <c r="IJ19" s="3">
        <v>0</v>
      </c>
      <c r="IK19" s="3">
        <v>0</v>
      </c>
      <c r="IL19" s="3">
        <v>0</v>
      </c>
      <c r="IM19" s="3">
        <v>0</v>
      </c>
      <c r="IN19" s="3">
        <v>0</v>
      </c>
      <c r="IO19" s="3">
        <v>0</v>
      </c>
      <c r="IP19" s="3">
        <v>772596</v>
      </c>
      <c r="IQ19" s="3">
        <v>15072</v>
      </c>
      <c r="IR19" s="3">
        <v>0</v>
      </c>
      <c r="IS19" s="3">
        <v>222610</v>
      </c>
      <c r="IT19" s="3">
        <v>11037</v>
      </c>
      <c r="IU19" s="3">
        <v>233647</v>
      </c>
      <c r="IV19" s="3">
        <v>17856</v>
      </c>
    </row>
    <row r="20" spans="1:256">
      <c r="A20" s="3" t="s">
        <v>35</v>
      </c>
      <c r="B20" s="3" t="s">
        <v>36</v>
      </c>
      <c r="C20" s="3">
        <v>331557</v>
      </c>
      <c r="D20" s="3">
        <v>0</v>
      </c>
      <c r="E20" s="3">
        <v>0</v>
      </c>
      <c r="F20" s="3">
        <v>23896</v>
      </c>
      <c r="G20" s="3">
        <v>5965</v>
      </c>
      <c r="H20" s="3">
        <v>29861</v>
      </c>
      <c r="I20" s="3">
        <v>0</v>
      </c>
      <c r="J20" s="3">
        <v>29861</v>
      </c>
      <c r="K20" s="3">
        <v>307661</v>
      </c>
      <c r="L20" s="3">
        <v>0</v>
      </c>
      <c r="M20" s="3">
        <v>0</v>
      </c>
      <c r="N20" s="3">
        <v>307661</v>
      </c>
      <c r="O20" s="3">
        <v>0</v>
      </c>
      <c r="P20" s="3">
        <v>240991</v>
      </c>
      <c r="Q20" s="3">
        <v>0</v>
      </c>
      <c r="R20" s="3">
        <v>0</v>
      </c>
      <c r="S20" s="3">
        <v>16812</v>
      </c>
      <c r="T20" s="3">
        <v>4266</v>
      </c>
      <c r="U20" s="3">
        <v>21078</v>
      </c>
      <c r="V20" s="3">
        <v>0</v>
      </c>
      <c r="W20" s="3">
        <v>21078</v>
      </c>
      <c r="X20" s="3">
        <v>224179</v>
      </c>
      <c r="Y20" s="3">
        <v>0</v>
      </c>
      <c r="Z20" s="3">
        <v>0</v>
      </c>
      <c r="AA20" s="3">
        <v>224179</v>
      </c>
      <c r="AB20" s="3">
        <v>0</v>
      </c>
      <c r="AC20" s="3">
        <v>163035</v>
      </c>
      <c r="AD20" s="3">
        <v>0</v>
      </c>
      <c r="AE20" s="3">
        <v>0</v>
      </c>
      <c r="AF20" s="3">
        <v>16133</v>
      </c>
      <c r="AG20" s="3">
        <v>3593</v>
      </c>
      <c r="AH20" s="3">
        <v>19726</v>
      </c>
      <c r="AI20" s="3">
        <v>15369</v>
      </c>
      <c r="AJ20" s="3">
        <v>4357</v>
      </c>
      <c r="AK20" s="3">
        <v>146902</v>
      </c>
      <c r="AL20" s="3">
        <v>0</v>
      </c>
      <c r="AM20" s="3">
        <v>0</v>
      </c>
      <c r="AN20" s="3">
        <v>136955</v>
      </c>
      <c r="AO20" s="3">
        <v>9947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0</v>
      </c>
      <c r="BU20" s="3">
        <v>0</v>
      </c>
      <c r="BV20" s="3">
        <v>0</v>
      </c>
      <c r="BW20" s="3">
        <v>0</v>
      </c>
      <c r="BX20" s="3">
        <v>0</v>
      </c>
      <c r="BY20" s="3">
        <v>0</v>
      </c>
      <c r="BZ20" s="3">
        <v>0</v>
      </c>
      <c r="CA20" s="3">
        <v>0</v>
      </c>
      <c r="CB20" s="3">
        <v>0</v>
      </c>
      <c r="CC20" s="3">
        <v>0</v>
      </c>
      <c r="CD20" s="3">
        <v>0</v>
      </c>
      <c r="CE20" s="3">
        <v>0</v>
      </c>
      <c r="CF20" s="3">
        <v>0</v>
      </c>
      <c r="CG20" s="3">
        <v>0</v>
      </c>
      <c r="CH20" s="3">
        <v>0</v>
      </c>
      <c r="CI20" s="3">
        <v>0</v>
      </c>
      <c r="CJ20" s="3">
        <v>0</v>
      </c>
      <c r="CK20" s="3">
        <v>0</v>
      </c>
      <c r="CL20" s="3">
        <v>0</v>
      </c>
      <c r="CM20" s="3">
        <v>0</v>
      </c>
      <c r="CN20" s="3">
        <v>0</v>
      </c>
      <c r="CO20" s="3">
        <v>0</v>
      </c>
      <c r="CP20" s="3">
        <v>0</v>
      </c>
      <c r="CQ20" s="3">
        <v>0</v>
      </c>
      <c r="CR20" s="3">
        <v>0</v>
      </c>
      <c r="CS20" s="3">
        <v>0</v>
      </c>
      <c r="CT20" s="3">
        <v>0</v>
      </c>
      <c r="CU20" s="3">
        <v>0</v>
      </c>
      <c r="CV20" s="3">
        <v>0</v>
      </c>
      <c r="CW20" s="3">
        <v>0</v>
      </c>
      <c r="CX20" s="3">
        <v>0</v>
      </c>
      <c r="CY20" s="3">
        <v>0</v>
      </c>
      <c r="CZ20" s="3">
        <v>0</v>
      </c>
      <c r="DA20" s="3">
        <v>0</v>
      </c>
      <c r="DB20" s="3">
        <v>0</v>
      </c>
      <c r="DC20" s="3">
        <v>0</v>
      </c>
      <c r="DD20" s="3">
        <v>0</v>
      </c>
      <c r="DE20" s="3">
        <v>0</v>
      </c>
      <c r="DF20" s="3">
        <v>0</v>
      </c>
      <c r="DG20" s="3">
        <v>0</v>
      </c>
      <c r="DH20" s="3">
        <v>0</v>
      </c>
      <c r="DI20" s="3">
        <v>0</v>
      </c>
      <c r="DJ20" s="3">
        <v>0</v>
      </c>
      <c r="DK20" s="3">
        <v>0</v>
      </c>
      <c r="DL20" s="3">
        <v>0</v>
      </c>
      <c r="DM20" s="3">
        <v>0</v>
      </c>
      <c r="DN20" s="3">
        <v>0</v>
      </c>
      <c r="DO20" s="3">
        <v>0</v>
      </c>
      <c r="DP20" s="3">
        <v>0</v>
      </c>
      <c r="DQ20" s="3">
        <v>0</v>
      </c>
      <c r="DR20" s="3">
        <v>0</v>
      </c>
      <c r="DS20" s="3">
        <v>0</v>
      </c>
      <c r="DT20" s="3">
        <v>0</v>
      </c>
      <c r="DU20" s="3">
        <v>0</v>
      </c>
      <c r="DV20" s="3">
        <v>0</v>
      </c>
      <c r="DW20" s="3">
        <v>0</v>
      </c>
      <c r="DX20" s="3">
        <v>0</v>
      </c>
      <c r="DY20" s="3">
        <v>0</v>
      </c>
      <c r="DZ20" s="3">
        <v>0</v>
      </c>
      <c r="EA20" s="3">
        <v>0</v>
      </c>
      <c r="EB20" s="3">
        <v>0</v>
      </c>
      <c r="EC20" s="3">
        <v>0</v>
      </c>
      <c r="ED20" s="3">
        <v>0</v>
      </c>
      <c r="EE20" s="3">
        <v>0</v>
      </c>
      <c r="EF20" s="3">
        <v>0</v>
      </c>
      <c r="EG20" s="3">
        <v>0</v>
      </c>
      <c r="EH20" s="3">
        <v>0</v>
      </c>
      <c r="EI20" s="3">
        <v>0</v>
      </c>
      <c r="EJ20" s="3">
        <v>0</v>
      </c>
      <c r="EK20" s="3">
        <v>0</v>
      </c>
      <c r="EL20" s="3">
        <v>0</v>
      </c>
      <c r="EM20" s="3">
        <v>0</v>
      </c>
      <c r="EN20" s="3">
        <v>0</v>
      </c>
      <c r="EO20" s="3">
        <v>0</v>
      </c>
      <c r="EP20" s="3">
        <v>0</v>
      </c>
      <c r="EQ20" s="3">
        <v>0</v>
      </c>
      <c r="ER20" s="3">
        <v>0</v>
      </c>
      <c r="ES20" s="3">
        <v>0</v>
      </c>
      <c r="ET20" s="3">
        <v>0</v>
      </c>
      <c r="EU20" s="3">
        <v>0</v>
      </c>
      <c r="EV20" s="3">
        <v>0</v>
      </c>
      <c r="EW20" s="3">
        <v>0</v>
      </c>
      <c r="EX20" s="3">
        <v>0</v>
      </c>
      <c r="EY20" s="3">
        <v>0</v>
      </c>
      <c r="EZ20" s="3">
        <v>0</v>
      </c>
      <c r="FA20" s="3">
        <v>0</v>
      </c>
      <c r="FB20" s="3">
        <v>0</v>
      </c>
      <c r="FC20" s="3">
        <v>1410016</v>
      </c>
      <c r="FD20" s="3">
        <v>13400</v>
      </c>
      <c r="FE20" s="3">
        <v>0</v>
      </c>
      <c r="FF20" s="3">
        <v>98213</v>
      </c>
      <c r="FG20" s="3">
        <v>24416</v>
      </c>
      <c r="FH20" s="3">
        <v>122629</v>
      </c>
      <c r="FI20" s="3">
        <v>0</v>
      </c>
      <c r="FJ20" s="3">
        <v>122629</v>
      </c>
      <c r="FK20" s="3">
        <v>1325203</v>
      </c>
      <c r="FL20" s="3">
        <v>0</v>
      </c>
      <c r="FM20" s="3">
        <v>70081</v>
      </c>
      <c r="FN20" s="3">
        <v>1007744</v>
      </c>
      <c r="FO20" s="3">
        <v>317459</v>
      </c>
      <c r="FP20" s="3">
        <v>1086963</v>
      </c>
      <c r="FQ20" s="3">
        <v>0</v>
      </c>
      <c r="FR20" s="3">
        <v>0</v>
      </c>
      <c r="FS20" s="3">
        <v>72165</v>
      </c>
      <c r="FT20" s="3">
        <v>19075</v>
      </c>
      <c r="FU20" s="3">
        <v>91240</v>
      </c>
      <c r="FV20" s="3">
        <v>0</v>
      </c>
      <c r="FW20" s="3">
        <v>91240</v>
      </c>
      <c r="FX20" s="3">
        <v>1014798</v>
      </c>
      <c r="FY20" s="3">
        <v>0</v>
      </c>
      <c r="FZ20" s="3">
        <v>70081</v>
      </c>
      <c r="GA20" s="3">
        <v>697339</v>
      </c>
      <c r="GB20" s="3">
        <v>317459</v>
      </c>
      <c r="GC20" s="3">
        <v>146343</v>
      </c>
      <c r="GD20" s="3">
        <v>0</v>
      </c>
      <c r="GE20" s="3">
        <v>0</v>
      </c>
      <c r="GF20" s="3">
        <v>13545</v>
      </c>
      <c r="GG20" s="3">
        <v>2430</v>
      </c>
      <c r="GH20" s="3">
        <v>15975</v>
      </c>
      <c r="GI20" s="3">
        <v>0</v>
      </c>
      <c r="GJ20" s="3">
        <v>15975</v>
      </c>
      <c r="GK20" s="3">
        <v>132798</v>
      </c>
      <c r="GL20" s="3">
        <v>0</v>
      </c>
      <c r="GM20" s="3">
        <v>0</v>
      </c>
      <c r="GN20" s="3">
        <v>132798</v>
      </c>
      <c r="GO20" s="3">
        <v>0</v>
      </c>
      <c r="GP20" s="3">
        <v>0</v>
      </c>
      <c r="GQ20" s="3">
        <v>0</v>
      </c>
      <c r="GR20" s="3">
        <v>0</v>
      </c>
      <c r="GS20" s="3">
        <v>0</v>
      </c>
      <c r="GT20" s="3">
        <v>0</v>
      </c>
      <c r="GU20" s="3">
        <v>0</v>
      </c>
      <c r="GV20" s="3">
        <v>0</v>
      </c>
      <c r="GW20" s="3">
        <v>0</v>
      </c>
      <c r="GX20" s="3">
        <v>0</v>
      </c>
      <c r="GY20" s="3">
        <v>0</v>
      </c>
      <c r="GZ20" s="3">
        <v>0</v>
      </c>
      <c r="HA20" s="3">
        <v>0</v>
      </c>
      <c r="HB20" s="3">
        <v>0</v>
      </c>
      <c r="HC20" s="3">
        <v>176710</v>
      </c>
      <c r="HD20" s="3">
        <v>13400</v>
      </c>
      <c r="HE20" s="3">
        <v>0</v>
      </c>
      <c r="HF20" s="3">
        <v>12503</v>
      </c>
      <c r="HG20" s="3">
        <v>2911</v>
      </c>
      <c r="HH20" s="3">
        <v>15414</v>
      </c>
      <c r="HI20" s="3">
        <v>0</v>
      </c>
      <c r="HJ20" s="3">
        <v>15414</v>
      </c>
      <c r="HK20" s="3">
        <v>177607</v>
      </c>
      <c r="HL20" s="3">
        <v>0</v>
      </c>
      <c r="HM20" s="3">
        <v>0</v>
      </c>
      <c r="HN20" s="3">
        <v>177607</v>
      </c>
      <c r="HO20" s="3">
        <v>0</v>
      </c>
      <c r="HP20" s="3">
        <v>0</v>
      </c>
      <c r="HQ20" s="3">
        <v>0</v>
      </c>
      <c r="HR20" s="3">
        <v>0</v>
      </c>
      <c r="HS20" s="3">
        <v>0</v>
      </c>
      <c r="HT20" s="3">
        <v>0</v>
      </c>
      <c r="HU20" s="3">
        <v>0</v>
      </c>
      <c r="HV20" s="3">
        <v>0</v>
      </c>
      <c r="HW20" s="3">
        <v>0</v>
      </c>
      <c r="HX20" s="3">
        <v>0</v>
      </c>
      <c r="HY20" s="3">
        <v>0</v>
      </c>
      <c r="HZ20" s="3">
        <v>0</v>
      </c>
      <c r="IA20" s="3">
        <v>0</v>
      </c>
      <c r="IB20" s="3">
        <v>0</v>
      </c>
      <c r="IC20" s="3">
        <v>0</v>
      </c>
      <c r="ID20" s="3">
        <v>0</v>
      </c>
      <c r="IE20" s="3">
        <v>0</v>
      </c>
      <c r="IF20" s="3">
        <v>0</v>
      </c>
      <c r="IG20" s="3">
        <v>0</v>
      </c>
      <c r="IH20" s="3">
        <v>0</v>
      </c>
      <c r="II20" s="3">
        <v>0</v>
      </c>
      <c r="IJ20" s="3">
        <v>0</v>
      </c>
      <c r="IK20" s="3">
        <v>0</v>
      </c>
      <c r="IL20" s="3">
        <v>0</v>
      </c>
      <c r="IM20" s="3">
        <v>0</v>
      </c>
      <c r="IN20" s="3">
        <v>0</v>
      </c>
      <c r="IO20" s="3">
        <v>0</v>
      </c>
      <c r="IP20" s="3">
        <v>1064892</v>
      </c>
      <c r="IQ20" s="3">
        <v>0</v>
      </c>
      <c r="IR20" s="3">
        <v>0</v>
      </c>
      <c r="IS20" s="3">
        <v>113637</v>
      </c>
      <c r="IT20" s="3">
        <v>19383</v>
      </c>
      <c r="IU20" s="3">
        <v>133020</v>
      </c>
      <c r="IV20" s="3">
        <v>7998</v>
      </c>
    </row>
    <row r="21" spans="1:256">
      <c r="A21" s="3" t="s">
        <v>37</v>
      </c>
      <c r="B21" s="3" t="s">
        <v>38</v>
      </c>
      <c r="C21" s="3">
        <v>107660</v>
      </c>
      <c r="D21" s="3">
        <v>0</v>
      </c>
      <c r="E21" s="3">
        <v>0</v>
      </c>
      <c r="F21" s="3">
        <v>16516</v>
      </c>
      <c r="G21" s="3">
        <v>1733</v>
      </c>
      <c r="H21" s="3">
        <v>18249</v>
      </c>
      <c r="I21" s="3">
        <v>0</v>
      </c>
      <c r="J21" s="3">
        <v>18249</v>
      </c>
      <c r="K21" s="3">
        <v>91144</v>
      </c>
      <c r="L21" s="3">
        <v>0</v>
      </c>
      <c r="M21" s="3">
        <v>0</v>
      </c>
      <c r="N21" s="3">
        <v>91144</v>
      </c>
      <c r="O21" s="3">
        <v>0</v>
      </c>
      <c r="P21" s="3">
        <v>48523</v>
      </c>
      <c r="Q21" s="3">
        <v>0</v>
      </c>
      <c r="R21" s="3">
        <v>0</v>
      </c>
      <c r="S21" s="3">
        <v>7434</v>
      </c>
      <c r="T21" s="3">
        <v>785</v>
      </c>
      <c r="U21" s="3">
        <v>8219</v>
      </c>
      <c r="V21" s="3">
        <v>0</v>
      </c>
      <c r="W21" s="3">
        <v>8219</v>
      </c>
      <c r="X21" s="3">
        <v>41089</v>
      </c>
      <c r="Y21" s="3">
        <v>0</v>
      </c>
      <c r="Z21" s="3">
        <v>0</v>
      </c>
      <c r="AA21" s="3">
        <v>41089</v>
      </c>
      <c r="AB21" s="3">
        <v>0</v>
      </c>
      <c r="AC21" s="3">
        <v>157145</v>
      </c>
      <c r="AD21" s="3">
        <v>0</v>
      </c>
      <c r="AE21" s="3">
        <v>0</v>
      </c>
      <c r="AF21" s="3">
        <v>2939</v>
      </c>
      <c r="AG21" s="3">
        <v>3030</v>
      </c>
      <c r="AH21" s="3">
        <v>5969</v>
      </c>
      <c r="AI21" s="3">
        <v>5969</v>
      </c>
      <c r="AJ21" s="3">
        <v>0</v>
      </c>
      <c r="AK21" s="3">
        <v>154206</v>
      </c>
      <c r="AL21" s="3">
        <v>0</v>
      </c>
      <c r="AM21" s="3">
        <v>0</v>
      </c>
      <c r="AN21" s="3">
        <v>154206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3">
        <v>0</v>
      </c>
      <c r="BL21" s="3">
        <v>0</v>
      </c>
      <c r="BM21" s="3">
        <v>0</v>
      </c>
      <c r="BN21" s="3">
        <v>0</v>
      </c>
      <c r="BO21" s="3">
        <v>0</v>
      </c>
      <c r="BP21" s="3">
        <v>400</v>
      </c>
      <c r="BQ21" s="3">
        <v>500</v>
      </c>
      <c r="BR21" s="3">
        <v>0</v>
      </c>
      <c r="BS21" s="3">
        <v>0</v>
      </c>
      <c r="BT21" s="3">
        <v>2</v>
      </c>
      <c r="BU21" s="3">
        <v>2</v>
      </c>
      <c r="BV21" s="3">
        <v>0</v>
      </c>
      <c r="BW21" s="3">
        <v>2</v>
      </c>
      <c r="BX21" s="3">
        <v>900</v>
      </c>
      <c r="BY21" s="3">
        <v>0</v>
      </c>
      <c r="BZ21" s="3">
        <v>0</v>
      </c>
      <c r="CA21" s="3">
        <v>900</v>
      </c>
      <c r="CB21" s="3">
        <v>0</v>
      </c>
      <c r="CC21" s="3">
        <v>0</v>
      </c>
      <c r="CD21" s="3">
        <v>0</v>
      </c>
      <c r="CE21" s="3">
        <v>0</v>
      </c>
      <c r="CF21" s="3">
        <v>0</v>
      </c>
      <c r="CG21" s="3">
        <v>0</v>
      </c>
      <c r="CH21" s="3">
        <v>0</v>
      </c>
      <c r="CI21" s="3">
        <v>0</v>
      </c>
      <c r="CJ21" s="3">
        <v>0</v>
      </c>
      <c r="CK21" s="3">
        <v>0</v>
      </c>
      <c r="CL21" s="3">
        <v>0</v>
      </c>
      <c r="CM21" s="3">
        <v>0</v>
      </c>
      <c r="CN21" s="3">
        <v>0</v>
      </c>
      <c r="CO21" s="3">
        <v>0</v>
      </c>
      <c r="CP21" s="3">
        <v>400</v>
      </c>
      <c r="CQ21" s="3">
        <v>500</v>
      </c>
      <c r="CR21" s="3">
        <v>0</v>
      </c>
      <c r="CS21" s="3">
        <v>0</v>
      </c>
      <c r="CT21" s="3">
        <v>2</v>
      </c>
      <c r="CU21" s="3">
        <v>2</v>
      </c>
      <c r="CV21" s="3">
        <v>0</v>
      </c>
      <c r="CW21" s="3">
        <v>2</v>
      </c>
      <c r="CX21" s="3">
        <v>900</v>
      </c>
      <c r="CY21" s="3">
        <v>0</v>
      </c>
      <c r="CZ21" s="3">
        <v>0</v>
      </c>
      <c r="DA21" s="3">
        <v>900</v>
      </c>
      <c r="DB21" s="3">
        <v>0</v>
      </c>
      <c r="DC21" s="3">
        <v>0</v>
      </c>
      <c r="DD21" s="3">
        <v>0</v>
      </c>
      <c r="DE21" s="3">
        <v>0</v>
      </c>
      <c r="DF21" s="3">
        <v>0</v>
      </c>
      <c r="DG21" s="3">
        <v>0</v>
      </c>
      <c r="DH21" s="3">
        <v>0</v>
      </c>
      <c r="DI21" s="3">
        <v>0</v>
      </c>
      <c r="DJ21" s="3">
        <v>0</v>
      </c>
      <c r="DK21" s="3">
        <v>0</v>
      </c>
      <c r="DL21" s="3">
        <v>0</v>
      </c>
      <c r="DM21" s="3">
        <v>0</v>
      </c>
      <c r="DN21" s="3">
        <v>0</v>
      </c>
      <c r="DO21" s="3">
        <v>0</v>
      </c>
      <c r="DP21" s="3">
        <v>0</v>
      </c>
      <c r="DQ21" s="3">
        <v>0</v>
      </c>
      <c r="DR21" s="3">
        <v>0</v>
      </c>
      <c r="DS21" s="3">
        <v>0</v>
      </c>
      <c r="DT21" s="3">
        <v>0</v>
      </c>
      <c r="DU21" s="3">
        <v>0</v>
      </c>
      <c r="DV21" s="3">
        <v>0</v>
      </c>
      <c r="DW21" s="3">
        <v>0</v>
      </c>
      <c r="DX21" s="3">
        <v>0</v>
      </c>
      <c r="DY21" s="3">
        <v>0</v>
      </c>
      <c r="DZ21" s="3">
        <v>0</v>
      </c>
      <c r="EA21" s="3">
        <v>0</v>
      </c>
      <c r="EB21" s="3">
        <v>0</v>
      </c>
      <c r="EC21" s="3">
        <v>0</v>
      </c>
      <c r="ED21" s="3">
        <v>0</v>
      </c>
      <c r="EE21" s="3">
        <v>0</v>
      </c>
      <c r="EF21" s="3">
        <v>0</v>
      </c>
      <c r="EG21" s="3">
        <v>0</v>
      </c>
      <c r="EH21" s="3">
        <v>0</v>
      </c>
      <c r="EI21" s="3">
        <v>0</v>
      </c>
      <c r="EJ21" s="3">
        <v>0</v>
      </c>
      <c r="EK21" s="3">
        <v>0</v>
      </c>
      <c r="EL21" s="3">
        <v>0</v>
      </c>
      <c r="EM21" s="3">
        <v>0</v>
      </c>
      <c r="EN21" s="3">
        <v>0</v>
      </c>
      <c r="EO21" s="3">
        <v>0</v>
      </c>
      <c r="EP21" s="3">
        <v>0</v>
      </c>
      <c r="EQ21" s="3">
        <v>0</v>
      </c>
      <c r="ER21" s="3">
        <v>0</v>
      </c>
      <c r="ES21" s="3">
        <v>0</v>
      </c>
      <c r="ET21" s="3">
        <v>0</v>
      </c>
      <c r="EU21" s="3">
        <v>0</v>
      </c>
      <c r="EV21" s="3">
        <v>0</v>
      </c>
      <c r="EW21" s="3">
        <v>0</v>
      </c>
      <c r="EX21" s="3">
        <v>0</v>
      </c>
      <c r="EY21" s="3">
        <v>0</v>
      </c>
      <c r="EZ21" s="3">
        <v>0</v>
      </c>
      <c r="FA21" s="3">
        <v>0</v>
      </c>
      <c r="FB21" s="3">
        <v>0</v>
      </c>
      <c r="FC21" s="3">
        <v>986404</v>
      </c>
      <c r="FD21" s="3">
        <v>152800</v>
      </c>
      <c r="FE21" s="3">
        <v>0</v>
      </c>
      <c r="FF21" s="3">
        <v>33959</v>
      </c>
      <c r="FG21" s="3">
        <v>17041</v>
      </c>
      <c r="FH21" s="3">
        <v>51000</v>
      </c>
      <c r="FI21" s="3">
        <v>0</v>
      </c>
      <c r="FJ21" s="3">
        <v>51000</v>
      </c>
      <c r="FK21" s="3">
        <v>1105245</v>
      </c>
      <c r="FL21" s="3">
        <v>0</v>
      </c>
      <c r="FM21" s="3">
        <v>34405</v>
      </c>
      <c r="FN21" s="3">
        <v>888345</v>
      </c>
      <c r="FO21" s="3">
        <v>216900</v>
      </c>
      <c r="FP21" s="3">
        <v>817782</v>
      </c>
      <c r="FQ21" s="3">
        <v>132800</v>
      </c>
      <c r="FR21" s="3">
        <v>0</v>
      </c>
      <c r="FS21" s="3">
        <v>22385</v>
      </c>
      <c r="FT21" s="3">
        <v>14714</v>
      </c>
      <c r="FU21" s="3">
        <v>37099</v>
      </c>
      <c r="FV21" s="3">
        <v>0</v>
      </c>
      <c r="FW21" s="3">
        <v>37099</v>
      </c>
      <c r="FX21" s="3">
        <v>928197</v>
      </c>
      <c r="FY21" s="3">
        <v>0</v>
      </c>
      <c r="FZ21" s="3">
        <v>34405</v>
      </c>
      <c r="GA21" s="3">
        <v>711297</v>
      </c>
      <c r="GB21" s="3">
        <v>216900</v>
      </c>
      <c r="GC21" s="3">
        <v>0</v>
      </c>
      <c r="GD21" s="3">
        <v>0</v>
      </c>
      <c r="GE21" s="3">
        <v>0</v>
      </c>
      <c r="GF21" s="3">
        <v>0</v>
      </c>
      <c r="GG21" s="3">
        <v>0</v>
      </c>
      <c r="GH21" s="3">
        <v>0</v>
      </c>
      <c r="GI21" s="3">
        <v>0</v>
      </c>
      <c r="GJ21" s="3">
        <v>0</v>
      </c>
      <c r="GK21" s="3">
        <v>0</v>
      </c>
      <c r="GL21" s="3">
        <v>0</v>
      </c>
      <c r="GM21" s="3">
        <v>0</v>
      </c>
      <c r="GN21" s="3">
        <v>0</v>
      </c>
      <c r="GO21" s="3">
        <v>0</v>
      </c>
      <c r="GP21" s="3">
        <v>0</v>
      </c>
      <c r="GQ21" s="3">
        <v>0</v>
      </c>
      <c r="GR21" s="3">
        <v>0</v>
      </c>
      <c r="GS21" s="3">
        <v>0</v>
      </c>
      <c r="GT21" s="3">
        <v>0</v>
      </c>
      <c r="GU21" s="3">
        <v>0</v>
      </c>
      <c r="GV21" s="3">
        <v>0</v>
      </c>
      <c r="GW21" s="3">
        <v>0</v>
      </c>
      <c r="GX21" s="3">
        <v>0</v>
      </c>
      <c r="GY21" s="3">
        <v>0</v>
      </c>
      <c r="GZ21" s="3">
        <v>0</v>
      </c>
      <c r="HA21" s="3">
        <v>0</v>
      </c>
      <c r="HB21" s="3">
        <v>0</v>
      </c>
      <c r="HC21" s="3">
        <v>168622</v>
      </c>
      <c r="HD21" s="3">
        <v>20000</v>
      </c>
      <c r="HE21" s="3">
        <v>0</v>
      </c>
      <c r="HF21" s="3">
        <v>11574</v>
      </c>
      <c r="HG21" s="3">
        <v>2327</v>
      </c>
      <c r="HH21" s="3">
        <v>13901</v>
      </c>
      <c r="HI21" s="3">
        <v>0</v>
      </c>
      <c r="HJ21" s="3">
        <v>13901</v>
      </c>
      <c r="HK21" s="3">
        <v>177048</v>
      </c>
      <c r="HL21" s="3">
        <v>0</v>
      </c>
      <c r="HM21" s="3">
        <v>0</v>
      </c>
      <c r="HN21" s="3">
        <v>177048</v>
      </c>
      <c r="HO21" s="3">
        <v>0</v>
      </c>
      <c r="HP21" s="3">
        <v>0</v>
      </c>
      <c r="HQ21" s="3">
        <v>0</v>
      </c>
      <c r="HR21" s="3">
        <v>0</v>
      </c>
      <c r="HS21" s="3">
        <v>0</v>
      </c>
      <c r="HT21" s="3">
        <v>0</v>
      </c>
      <c r="HU21" s="3">
        <v>0</v>
      </c>
      <c r="HV21" s="3">
        <v>0</v>
      </c>
      <c r="HW21" s="3">
        <v>0</v>
      </c>
      <c r="HX21" s="3">
        <v>0</v>
      </c>
      <c r="HY21" s="3">
        <v>0</v>
      </c>
      <c r="HZ21" s="3">
        <v>0</v>
      </c>
      <c r="IA21" s="3">
        <v>0</v>
      </c>
      <c r="IB21" s="3">
        <v>0</v>
      </c>
      <c r="IC21" s="3">
        <v>0</v>
      </c>
      <c r="ID21" s="3">
        <v>0</v>
      </c>
      <c r="IE21" s="3">
        <v>0</v>
      </c>
      <c r="IF21" s="3">
        <v>0</v>
      </c>
      <c r="IG21" s="3">
        <v>0</v>
      </c>
      <c r="IH21" s="3">
        <v>0</v>
      </c>
      <c r="II21" s="3">
        <v>0</v>
      </c>
      <c r="IJ21" s="3">
        <v>0</v>
      </c>
      <c r="IK21" s="3">
        <v>0</v>
      </c>
      <c r="IL21" s="3">
        <v>0</v>
      </c>
      <c r="IM21" s="3">
        <v>0</v>
      </c>
      <c r="IN21" s="3">
        <v>0</v>
      </c>
      <c r="IO21" s="3">
        <v>0</v>
      </c>
      <c r="IP21" s="3">
        <v>893719</v>
      </c>
      <c r="IQ21" s="3">
        <v>0</v>
      </c>
      <c r="IR21" s="3">
        <v>0</v>
      </c>
      <c r="IS21" s="3">
        <v>100137</v>
      </c>
      <c r="IT21" s="3">
        <v>18430</v>
      </c>
      <c r="IU21" s="3">
        <v>118567</v>
      </c>
      <c r="IV21" s="3">
        <v>0</v>
      </c>
    </row>
    <row r="22" spans="1:256">
      <c r="A22" s="3" t="s">
        <v>39</v>
      </c>
      <c r="B22" s="3" t="s">
        <v>40</v>
      </c>
      <c r="C22" s="3">
        <v>91751</v>
      </c>
      <c r="D22" s="3">
        <v>45500</v>
      </c>
      <c r="E22" s="3">
        <v>0</v>
      </c>
      <c r="F22" s="3">
        <v>2692</v>
      </c>
      <c r="G22" s="3">
        <v>1092</v>
      </c>
      <c r="H22" s="3">
        <v>3784</v>
      </c>
      <c r="I22" s="3">
        <v>0</v>
      </c>
      <c r="J22" s="3">
        <v>3784</v>
      </c>
      <c r="K22" s="3">
        <v>134559</v>
      </c>
      <c r="L22" s="3">
        <v>0</v>
      </c>
      <c r="M22" s="3">
        <v>0</v>
      </c>
      <c r="N22" s="3">
        <v>134559</v>
      </c>
      <c r="O22" s="3">
        <v>0</v>
      </c>
      <c r="P22" s="3">
        <v>91751</v>
      </c>
      <c r="Q22" s="3">
        <v>45500</v>
      </c>
      <c r="R22" s="3">
        <v>0</v>
      </c>
      <c r="S22" s="3">
        <v>2692</v>
      </c>
      <c r="T22" s="3">
        <v>1092</v>
      </c>
      <c r="U22" s="3">
        <v>3784</v>
      </c>
      <c r="V22" s="3">
        <v>0</v>
      </c>
      <c r="W22" s="3">
        <v>3784</v>
      </c>
      <c r="X22" s="3">
        <v>134559</v>
      </c>
      <c r="Y22" s="3">
        <v>0</v>
      </c>
      <c r="Z22" s="3">
        <v>0</v>
      </c>
      <c r="AA22" s="3">
        <v>134559</v>
      </c>
      <c r="AB22" s="3">
        <v>0</v>
      </c>
      <c r="AC22" s="3">
        <v>173530</v>
      </c>
      <c r="AD22" s="3">
        <v>0</v>
      </c>
      <c r="AE22" s="3">
        <v>0</v>
      </c>
      <c r="AF22" s="3">
        <v>23627</v>
      </c>
      <c r="AG22" s="3">
        <v>4092</v>
      </c>
      <c r="AH22" s="3">
        <v>27719</v>
      </c>
      <c r="AI22" s="3">
        <v>27719</v>
      </c>
      <c r="AJ22" s="3">
        <v>0</v>
      </c>
      <c r="AK22" s="3">
        <v>149903</v>
      </c>
      <c r="AL22" s="3">
        <v>0</v>
      </c>
      <c r="AM22" s="3">
        <v>0</v>
      </c>
      <c r="AN22" s="3">
        <v>69823</v>
      </c>
      <c r="AO22" s="3">
        <v>80080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0</v>
      </c>
      <c r="BO22" s="3">
        <v>0</v>
      </c>
      <c r="BP22" s="3">
        <v>0</v>
      </c>
      <c r="BQ22" s="3">
        <v>0</v>
      </c>
      <c r="BR22" s="3">
        <v>0</v>
      </c>
      <c r="BS22" s="3">
        <v>0</v>
      </c>
      <c r="BT22" s="3">
        <v>0</v>
      </c>
      <c r="BU22" s="3">
        <v>0</v>
      </c>
      <c r="BV22" s="3">
        <v>0</v>
      </c>
      <c r="BW22" s="3">
        <v>0</v>
      </c>
      <c r="BX22" s="3">
        <v>0</v>
      </c>
      <c r="BY22" s="3">
        <v>0</v>
      </c>
      <c r="BZ22" s="3">
        <v>0</v>
      </c>
      <c r="CA22" s="3">
        <v>0</v>
      </c>
      <c r="CB22" s="3">
        <v>0</v>
      </c>
      <c r="CC22" s="3">
        <v>0</v>
      </c>
      <c r="CD22" s="3">
        <v>0</v>
      </c>
      <c r="CE22" s="3">
        <v>0</v>
      </c>
      <c r="CF22" s="3">
        <v>0</v>
      </c>
      <c r="CG22" s="3">
        <v>0</v>
      </c>
      <c r="CH22" s="3">
        <v>0</v>
      </c>
      <c r="CI22" s="3">
        <v>0</v>
      </c>
      <c r="CJ22" s="3">
        <v>0</v>
      </c>
      <c r="CK22" s="3">
        <v>0</v>
      </c>
      <c r="CL22" s="3">
        <v>0</v>
      </c>
      <c r="CM22" s="3">
        <v>0</v>
      </c>
      <c r="CN22" s="3">
        <v>0</v>
      </c>
      <c r="CO22" s="3">
        <v>0</v>
      </c>
      <c r="CP22" s="3">
        <v>0</v>
      </c>
      <c r="CQ22" s="3">
        <v>0</v>
      </c>
      <c r="CR22" s="3">
        <v>0</v>
      </c>
      <c r="CS22" s="3">
        <v>0</v>
      </c>
      <c r="CT22" s="3">
        <v>0</v>
      </c>
      <c r="CU22" s="3">
        <v>0</v>
      </c>
      <c r="CV22" s="3">
        <v>0</v>
      </c>
      <c r="CW22" s="3">
        <v>0</v>
      </c>
      <c r="CX22" s="3">
        <v>0</v>
      </c>
      <c r="CY22" s="3">
        <v>0</v>
      </c>
      <c r="CZ22" s="3">
        <v>0</v>
      </c>
      <c r="DA22" s="3">
        <v>0</v>
      </c>
      <c r="DB22" s="3">
        <v>0</v>
      </c>
      <c r="DC22" s="3">
        <v>0</v>
      </c>
      <c r="DD22" s="3">
        <v>0</v>
      </c>
      <c r="DE22" s="3">
        <v>0</v>
      </c>
      <c r="DF22" s="3">
        <v>0</v>
      </c>
      <c r="DG22" s="3">
        <v>0</v>
      </c>
      <c r="DH22" s="3">
        <v>0</v>
      </c>
      <c r="DI22" s="3">
        <v>0</v>
      </c>
      <c r="DJ22" s="3">
        <v>0</v>
      </c>
      <c r="DK22" s="3">
        <v>0</v>
      </c>
      <c r="DL22" s="3">
        <v>0</v>
      </c>
      <c r="DM22" s="3">
        <v>0</v>
      </c>
      <c r="DN22" s="3">
        <v>0</v>
      </c>
      <c r="DO22" s="3">
        <v>0</v>
      </c>
      <c r="DP22" s="3">
        <v>0</v>
      </c>
      <c r="DQ22" s="3">
        <v>0</v>
      </c>
      <c r="DR22" s="3">
        <v>0</v>
      </c>
      <c r="DS22" s="3">
        <v>0</v>
      </c>
      <c r="DT22" s="3">
        <v>0</v>
      </c>
      <c r="DU22" s="3">
        <v>0</v>
      </c>
      <c r="DV22" s="3">
        <v>0</v>
      </c>
      <c r="DW22" s="3">
        <v>0</v>
      </c>
      <c r="DX22" s="3">
        <v>0</v>
      </c>
      <c r="DY22" s="3">
        <v>0</v>
      </c>
      <c r="DZ22" s="3">
        <v>0</v>
      </c>
      <c r="EA22" s="3">
        <v>0</v>
      </c>
      <c r="EB22" s="3">
        <v>0</v>
      </c>
      <c r="EC22" s="3">
        <v>0</v>
      </c>
      <c r="ED22" s="3">
        <v>0</v>
      </c>
      <c r="EE22" s="3">
        <v>0</v>
      </c>
      <c r="EF22" s="3">
        <v>0</v>
      </c>
      <c r="EG22" s="3">
        <v>0</v>
      </c>
      <c r="EH22" s="3">
        <v>0</v>
      </c>
      <c r="EI22" s="3">
        <v>0</v>
      </c>
      <c r="EJ22" s="3">
        <v>0</v>
      </c>
      <c r="EK22" s="3">
        <v>0</v>
      </c>
      <c r="EL22" s="3">
        <v>0</v>
      </c>
      <c r="EM22" s="3">
        <v>0</v>
      </c>
      <c r="EN22" s="3">
        <v>0</v>
      </c>
      <c r="EO22" s="3">
        <v>0</v>
      </c>
      <c r="EP22" s="3">
        <v>0</v>
      </c>
      <c r="EQ22" s="3">
        <v>0</v>
      </c>
      <c r="ER22" s="3">
        <v>0</v>
      </c>
      <c r="ES22" s="3">
        <v>0</v>
      </c>
      <c r="ET22" s="3">
        <v>0</v>
      </c>
      <c r="EU22" s="3">
        <v>0</v>
      </c>
      <c r="EV22" s="3">
        <v>0</v>
      </c>
      <c r="EW22" s="3">
        <v>0</v>
      </c>
      <c r="EX22" s="3">
        <v>0</v>
      </c>
      <c r="EY22" s="3">
        <v>0</v>
      </c>
      <c r="EZ22" s="3">
        <v>0</v>
      </c>
      <c r="FA22" s="3">
        <v>0</v>
      </c>
      <c r="FB22" s="3">
        <v>0</v>
      </c>
      <c r="FC22" s="3">
        <v>546580</v>
      </c>
      <c r="FD22" s="3">
        <v>159900</v>
      </c>
      <c r="FE22" s="3">
        <v>0</v>
      </c>
      <c r="FF22" s="3">
        <v>7281</v>
      </c>
      <c r="FG22" s="3">
        <v>8873</v>
      </c>
      <c r="FH22" s="3">
        <v>16154</v>
      </c>
      <c r="FI22" s="3">
        <v>0</v>
      </c>
      <c r="FJ22" s="3">
        <v>16154</v>
      </c>
      <c r="FK22" s="3">
        <v>699199</v>
      </c>
      <c r="FL22" s="3">
        <v>0</v>
      </c>
      <c r="FM22" s="3">
        <v>0</v>
      </c>
      <c r="FN22" s="3">
        <v>699199</v>
      </c>
      <c r="FO22" s="3">
        <v>0</v>
      </c>
      <c r="FP22" s="3">
        <v>63104</v>
      </c>
      <c r="FQ22" s="3">
        <v>0</v>
      </c>
      <c r="FR22" s="3">
        <v>0</v>
      </c>
      <c r="FS22" s="3">
        <v>3035</v>
      </c>
      <c r="FT22" s="3">
        <v>1186</v>
      </c>
      <c r="FU22" s="3">
        <v>4221</v>
      </c>
      <c r="FV22" s="3">
        <v>0</v>
      </c>
      <c r="FW22" s="3">
        <v>4221</v>
      </c>
      <c r="FX22" s="3">
        <v>60069</v>
      </c>
      <c r="FY22" s="3">
        <v>0</v>
      </c>
      <c r="FZ22" s="3">
        <v>0</v>
      </c>
      <c r="GA22" s="3">
        <v>60069</v>
      </c>
      <c r="GB22" s="3">
        <v>0</v>
      </c>
      <c r="GC22" s="3">
        <v>0</v>
      </c>
      <c r="GD22" s="3">
        <v>0</v>
      </c>
      <c r="GE22" s="3">
        <v>0</v>
      </c>
      <c r="GF22" s="3">
        <v>0</v>
      </c>
      <c r="GG22" s="3">
        <v>0</v>
      </c>
      <c r="GH22" s="3">
        <v>0</v>
      </c>
      <c r="GI22" s="3">
        <v>0</v>
      </c>
      <c r="GJ22" s="3">
        <v>0</v>
      </c>
      <c r="GK22" s="3">
        <v>0</v>
      </c>
      <c r="GL22" s="3">
        <v>0</v>
      </c>
      <c r="GM22" s="3">
        <v>0</v>
      </c>
      <c r="GN22" s="3">
        <v>0</v>
      </c>
      <c r="GO22" s="3">
        <v>0</v>
      </c>
      <c r="GP22" s="3">
        <v>0</v>
      </c>
      <c r="GQ22" s="3">
        <v>0</v>
      </c>
      <c r="GR22" s="3">
        <v>0</v>
      </c>
      <c r="GS22" s="3">
        <v>0</v>
      </c>
      <c r="GT22" s="3">
        <v>0</v>
      </c>
      <c r="GU22" s="3">
        <v>0</v>
      </c>
      <c r="GV22" s="3">
        <v>0</v>
      </c>
      <c r="GW22" s="3">
        <v>0</v>
      </c>
      <c r="GX22" s="3">
        <v>0</v>
      </c>
      <c r="GY22" s="3">
        <v>0</v>
      </c>
      <c r="GZ22" s="3">
        <v>0</v>
      </c>
      <c r="HA22" s="3">
        <v>0</v>
      </c>
      <c r="HB22" s="3">
        <v>0</v>
      </c>
      <c r="HC22" s="3">
        <v>483476</v>
      </c>
      <c r="HD22" s="3">
        <v>159900</v>
      </c>
      <c r="HE22" s="3">
        <v>0</v>
      </c>
      <c r="HF22" s="3">
        <v>4246</v>
      </c>
      <c r="HG22" s="3">
        <v>7687</v>
      </c>
      <c r="HH22" s="3">
        <v>11933</v>
      </c>
      <c r="HI22" s="3">
        <v>0</v>
      </c>
      <c r="HJ22" s="3">
        <v>11933</v>
      </c>
      <c r="HK22" s="3">
        <v>639130</v>
      </c>
      <c r="HL22" s="3">
        <v>0</v>
      </c>
      <c r="HM22" s="3">
        <v>0</v>
      </c>
      <c r="HN22" s="3">
        <v>639130</v>
      </c>
      <c r="HO22" s="3">
        <v>0</v>
      </c>
      <c r="HP22" s="3">
        <v>0</v>
      </c>
      <c r="HQ22" s="3">
        <v>0</v>
      </c>
      <c r="HR22" s="3">
        <v>0</v>
      </c>
      <c r="HS22" s="3">
        <v>0</v>
      </c>
      <c r="HT22" s="3">
        <v>0</v>
      </c>
      <c r="HU22" s="3">
        <v>0</v>
      </c>
      <c r="HV22" s="3">
        <v>0</v>
      </c>
      <c r="HW22" s="3">
        <v>0</v>
      </c>
      <c r="HX22" s="3">
        <v>0</v>
      </c>
      <c r="HY22" s="3">
        <v>0</v>
      </c>
      <c r="HZ22" s="3">
        <v>0</v>
      </c>
      <c r="IA22" s="3">
        <v>0</v>
      </c>
      <c r="IB22" s="3">
        <v>0</v>
      </c>
      <c r="IC22" s="3">
        <v>0</v>
      </c>
      <c r="ID22" s="3">
        <v>0</v>
      </c>
      <c r="IE22" s="3">
        <v>0</v>
      </c>
      <c r="IF22" s="3">
        <v>0</v>
      </c>
      <c r="IG22" s="3">
        <v>0</v>
      </c>
      <c r="IH22" s="3">
        <v>0</v>
      </c>
      <c r="II22" s="3">
        <v>0</v>
      </c>
      <c r="IJ22" s="3">
        <v>0</v>
      </c>
      <c r="IK22" s="3">
        <v>0</v>
      </c>
      <c r="IL22" s="3">
        <v>0</v>
      </c>
      <c r="IM22" s="3">
        <v>0</v>
      </c>
      <c r="IN22" s="3">
        <v>0</v>
      </c>
      <c r="IO22" s="3">
        <v>0</v>
      </c>
      <c r="IP22" s="3">
        <v>1807618</v>
      </c>
      <c r="IQ22" s="3">
        <v>0</v>
      </c>
      <c r="IR22" s="3">
        <v>0</v>
      </c>
      <c r="IS22" s="3">
        <v>192986</v>
      </c>
      <c r="IT22" s="3">
        <v>31813</v>
      </c>
      <c r="IU22" s="3">
        <v>224799</v>
      </c>
      <c r="IV22" s="3">
        <v>0</v>
      </c>
    </row>
    <row r="23" spans="1:256">
      <c r="A23" s="3" t="s">
        <v>41</v>
      </c>
      <c r="B23" s="3" t="s">
        <v>42</v>
      </c>
      <c r="C23" s="3">
        <v>370186</v>
      </c>
      <c r="D23" s="3">
        <v>5000</v>
      </c>
      <c r="E23" s="3">
        <v>0</v>
      </c>
      <c r="F23" s="3">
        <v>39763</v>
      </c>
      <c r="G23" s="3">
        <v>6974</v>
      </c>
      <c r="H23" s="3">
        <v>46737</v>
      </c>
      <c r="I23" s="3">
        <v>0</v>
      </c>
      <c r="J23" s="3">
        <v>46737</v>
      </c>
      <c r="K23" s="3">
        <v>335423</v>
      </c>
      <c r="L23" s="3">
        <v>0</v>
      </c>
      <c r="M23" s="3">
        <v>0</v>
      </c>
      <c r="N23" s="3">
        <v>335423</v>
      </c>
      <c r="O23" s="3">
        <v>0</v>
      </c>
      <c r="P23" s="3">
        <v>346283</v>
      </c>
      <c r="Q23" s="3">
        <v>0</v>
      </c>
      <c r="R23" s="3">
        <v>0</v>
      </c>
      <c r="S23" s="3">
        <v>37369</v>
      </c>
      <c r="T23" s="3">
        <v>6493</v>
      </c>
      <c r="U23" s="3">
        <v>43862</v>
      </c>
      <c r="V23" s="3">
        <v>0</v>
      </c>
      <c r="W23" s="3">
        <v>43862</v>
      </c>
      <c r="X23" s="3">
        <v>308914</v>
      </c>
      <c r="Y23" s="3">
        <v>0</v>
      </c>
      <c r="Z23" s="3">
        <v>0</v>
      </c>
      <c r="AA23" s="3">
        <v>308914</v>
      </c>
      <c r="AB23" s="3">
        <v>0</v>
      </c>
      <c r="AC23" s="3">
        <v>72452</v>
      </c>
      <c r="AD23" s="3">
        <v>0</v>
      </c>
      <c r="AE23" s="3">
        <v>0</v>
      </c>
      <c r="AF23" s="3">
        <v>14230</v>
      </c>
      <c r="AG23" s="3">
        <v>2411</v>
      </c>
      <c r="AH23" s="3">
        <v>16641</v>
      </c>
      <c r="AI23" s="3">
        <v>0</v>
      </c>
      <c r="AJ23" s="3">
        <v>16641</v>
      </c>
      <c r="AK23" s="3">
        <v>58222</v>
      </c>
      <c r="AL23" s="3">
        <v>0</v>
      </c>
      <c r="AM23" s="3">
        <v>0</v>
      </c>
      <c r="AN23" s="3">
        <v>26538</v>
      </c>
      <c r="AO23" s="3">
        <v>31684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1994</v>
      </c>
      <c r="BQ23" s="3">
        <v>0</v>
      </c>
      <c r="BR23" s="3">
        <v>0</v>
      </c>
      <c r="BS23" s="3">
        <v>659</v>
      </c>
      <c r="BT23" s="3">
        <v>16</v>
      </c>
      <c r="BU23" s="3">
        <v>675</v>
      </c>
      <c r="BV23" s="3">
        <v>0</v>
      </c>
      <c r="BW23" s="3">
        <v>675</v>
      </c>
      <c r="BX23" s="3">
        <v>1335</v>
      </c>
      <c r="BY23" s="3">
        <v>0</v>
      </c>
      <c r="BZ23" s="3">
        <v>0</v>
      </c>
      <c r="CA23" s="3">
        <v>1335</v>
      </c>
      <c r="CB23" s="3">
        <v>0</v>
      </c>
      <c r="CC23" s="3">
        <v>0</v>
      </c>
      <c r="CD23" s="3">
        <v>0</v>
      </c>
      <c r="CE23" s="3">
        <v>0</v>
      </c>
      <c r="CF23" s="3">
        <v>0</v>
      </c>
      <c r="CG23" s="3">
        <v>0</v>
      </c>
      <c r="CH23" s="3">
        <v>0</v>
      </c>
      <c r="CI23" s="3">
        <v>0</v>
      </c>
      <c r="CJ23" s="3">
        <v>0</v>
      </c>
      <c r="CK23" s="3">
        <v>0</v>
      </c>
      <c r="CL23" s="3">
        <v>0</v>
      </c>
      <c r="CM23" s="3">
        <v>0</v>
      </c>
      <c r="CN23" s="3">
        <v>0</v>
      </c>
      <c r="CO23" s="3">
        <v>0</v>
      </c>
      <c r="CP23" s="3">
        <v>1994</v>
      </c>
      <c r="CQ23" s="3">
        <v>0</v>
      </c>
      <c r="CR23" s="3">
        <v>0</v>
      </c>
      <c r="CS23" s="3">
        <v>659</v>
      </c>
      <c r="CT23" s="3">
        <v>16</v>
      </c>
      <c r="CU23" s="3">
        <v>675</v>
      </c>
      <c r="CV23" s="3">
        <v>0</v>
      </c>
      <c r="CW23" s="3">
        <v>675</v>
      </c>
      <c r="CX23" s="3">
        <v>1335</v>
      </c>
      <c r="CY23" s="3">
        <v>0</v>
      </c>
      <c r="CZ23" s="3">
        <v>0</v>
      </c>
      <c r="DA23" s="3">
        <v>1335</v>
      </c>
      <c r="DB23" s="3">
        <v>0</v>
      </c>
      <c r="DC23" s="3">
        <v>0</v>
      </c>
      <c r="DD23" s="3">
        <v>0</v>
      </c>
      <c r="DE23" s="3">
        <v>0</v>
      </c>
      <c r="DF23" s="3">
        <v>0</v>
      </c>
      <c r="DG23" s="3">
        <v>0</v>
      </c>
      <c r="DH23" s="3">
        <v>0</v>
      </c>
      <c r="DI23" s="3">
        <v>0</v>
      </c>
      <c r="DJ23" s="3">
        <v>0</v>
      </c>
      <c r="DK23" s="3">
        <v>0</v>
      </c>
      <c r="DL23" s="3">
        <v>0</v>
      </c>
      <c r="DM23" s="3">
        <v>0</v>
      </c>
      <c r="DN23" s="3">
        <v>0</v>
      </c>
      <c r="DO23" s="3">
        <v>0</v>
      </c>
      <c r="DP23" s="3">
        <v>0</v>
      </c>
      <c r="DQ23" s="3">
        <v>0</v>
      </c>
      <c r="DR23" s="3">
        <v>0</v>
      </c>
      <c r="DS23" s="3">
        <v>0</v>
      </c>
      <c r="DT23" s="3">
        <v>0</v>
      </c>
      <c r="DU23" s="3">
        <v>0</v>
      </c>
      <c r="DV23" s="3">
        <v>0</v>
      </c>
      <c r="DW23" s="3">
        <v>0</v>
      </c>
      <c r="DX23" s="3">
        <v>0</v>
      </c>
      <c r="DY23" s="3">
        <v>0</v>
      </c>
      <c r="DZ23" s="3">
        <v>0</v>
      </c>
      <c r="EA23" s="3">
        <v>0</v>
      </c>
      <c r="EB23" s="3">
        <v>0</v>
      </c>
      <c r="EC23" s="3">
        <v>0</v>
      </c>
      <c r="ED23" s="3">
        <v>0</v>
      </c>
      <c r="EE23" s="3">
        <v>0</v>
      </c>
      <c r="EF23" s="3">
        <v>0</v>
      </c>
      <c r="EG23" s="3">
        <v>0</v>
      </c>
      <c r="EH23" s="3">
        <v>0</v>
      </c>
      <c r="EI23" s="3">
        <v>0</v>
      </c>
      <c r="EJ23" s="3">
        <v>0</v>
      </c>
      <c r="EK23" s="3">
        <v>0</v>
      </c>
      <c r="EL23" s="3">
        <v>0</v>
      </c>
      <c r="EM23" s="3">
        <v>0</v>
      </c>
      <c r="EN23" s="3">
        <v>0</v>
      </c>
      <c r="EO23" s="3">
        <v>0</v>
      </c>
      <c r="EP23" s="3">
        <v>0</v>
      </c>
      <c r="EQ23" s="3">
        <v>0</v>
      </c>
      <c r="ER23" s="3">
        <v>0</v>
      </c>
      <c r="ES23" s="3">
        <v>0</v>
      </c>
      <c r="ET23" s="3">
        <v>0</v>
      </c>
      <c r="EU23" s="3">
        <v>0</v>
      </c>
      <c r="EV23" s="3">
        <v>0</v>
      </c>
      <c r="EW23" s="3">
        <v>0</v>
      </c>
      <c r="EX23" s="3">
        <v>0</v>
      </c>
      <c r="EY23" s="3">
        <v>0</v>
      </c>
      <c r="EZ23" s="3">
        <v>0</v>
      </c>
      <c r="FA23" s="3">
        <v>0</v>
      </c>
      <c r="FB23" s="3">
        <v>0</v>
      </c>
      <c r="FC23" s="3">
        <v>540071</v>
      </c>
      <c r="FD23" s="3">
        <v>0</v>
      </c>
      <c r="FE23" s="3">
        <v>0</v>
      </c>
      <c r="FF23" s="3">
        <v>26672</v>
      </c>
      <c r="FG23" s="3">
        <v>8393</v>
      </c>
      <c r="FH23" s="3">
        <v>35065</v>
      </c>
      <c r="FI23" s="3">
        <v>0</v>
      </c>
      <c r="FJ23" s="3">
        <v>35065</v>
      </c>
      <c r="FK23" s="3">
        <v>513399</v>
      </c>
      <c r="FL23" s="3">
        <v>0</v>
      </c>
      <c r="FM23" s="3">
        <v>26346</v>
      </c>
      <c r="FN23" s="3">
        <v>513399</v>
      </c>
      <c r="FO23" s="3">
        <v>0</v>
      </c>
      <c r="FP23" s="3">
        <v>354428</v>
      </c>
      <c r="FQ23" s="3">
        <v>0</v>
      </c>
      <c r="FR23" s="3">
        <v>0</v>
      </c>
      <c r="FS23" s="3">
        <v>6456</v>
      </c>
      <c r="FT23" s="3">
        <v>6646</v>
      </c>
      <c r="FU23" s="3">
        <v>13102</v>
      </c>
      <c r="FV23" s="3">
        <v>0</v>
      </c>
      <c r="FW23" s="3">
        <v>13102</v>
      </c>
      <c r="FX23" s="3">
        <v>347972</v>
      </c>
      <c r="FY23" s="3">
        <v>0</v>
      </c>
      <c r="FZ23" s="3">
        <v>6031</v>
      </c>
      <c r="GA23" s="3">
        <v>347972</v>
      </c>
      <c r="GB23" s="3">
        <v>0</v>
      </c>
      <c r="GC23" s="3">
        <v>0</v>
      </c>
      <c r="GD23" s="3">
        <v>0</v>
      </c>
      <c r="GE23" s="3">
        <v>0</v>
      </c>
      <c r="GF23" s="3">
        <v>0</v>
      </c>
      <c r="GG23" s="3">
        <v>0</v>
      </c>
      <c r="GH23" s="3">
        <v>0</v>
      </c>
      <c r="GI23" s="3">
        <v>0</v>
      </c>
      <c r="GJ23" s="3">
        <v>0</v>
      </c>
      <c r="GK23" s="3">
        <v>0</v>
      </c>
      <c r="GL23" s="3">
        <v>0</v>
      </c>
      <c r="GM23" s="3">
        <v>0</v>
      </c>
      <c r="GN23" s="3">
        <v>0</v>
      </c>
      <c r="GO23" s="3">
        <v>0</v>
      </c>
      <c r="GP23" s="3">
        <v>118643</v>
      </c>
      <c r="GQ23" s="3">
        <v>0</v>
      </c>
      <c r="GR23" s="3">
        <v>0</v>
      </c>
      <c r="GS23" s="3">
        <v>20216</v>
      </c>
      <c r="GT23" s="3">
        <v>876</v>
      </c>
      <c r="GU23" s="3">
        <v>21092</v>
      </c>
      <c r="GV23" s="3">
        <v>0</v>
      </c>
      <c r="GW23" s="3">
        <v>21092</v>
      </c>
      <c r="GX23" s="3">
        <v>98427</v>
      </c>
      <c r="GY23" s="3">
        <v>0</v>
      </c>
      <c r="GZ23" s="3">
        <v>20315</v>
      </c>
      <c r="HA23" s="3">
        <v>98427</v>
      </c>
      <c r="HB23" s="3">
        <v>0</v>
      </c>
      <c r="HC23" s="3">
        <v>67000</v>
      </c>
      <c r="HD23" s="3">
        <v>0</v>
      </c>
      <c r="HE23" s="3">
        <v>0</v>
      </c>
      <c r="HF23" s="3">
        <v>0</v>
      </c>
      <c r="HG23" s="3">
        <v>871</v>
      </c>
      <c r="HH23" s="3">
        <v>871</v>
      </c>
      <c r="HI23" s="3">
        <v>0</v>
      </c>
      <c r="HJ23" s="3">
        <v>871</v>
      </c>
      <c r="HK23" s="3">
        <v>67000</v>
      </c>
      <c r="HL23" s="3">
        <v>0</v>
      </c>
      <c r="HM23" s="3">
        <v>0</v>
      </c>
      <c r="HN23" s="3">
        <v>67000</v>
      </c>
      <c r="HO23" s="3">
        <v>0</v>
      </c>
      <c r="HP23" s="3">
        <v>0</v>
      </c>
      <c r="HQ23" s="3">
        <v>0</v>
      </c>
      <c r="HR23" s="3">
        <v>0</v>
      </c>
      <c r="HS23" s="3">
        <v>0</v>
      </c>
      <c r="HT23" s="3">
        <v>0</v>
      </c>
      <c r="HU23" s="3">
        <v>0</v>
      </c>
      <c r="HV23" s="3">
        <v>0</v>
      </c>
      <c r="HW23" s="3">
        <v>0</v>
      </c>
      <c r="HX23" s="3">
        <v>0</v>
      </c>
      <c r="HY23" s="3">
        <v>0</v>
      </c>
      <c r="HZ23" s="3">
        <v>0</v>
      </c>
      <c r="IA23" s="3">
        <v>0</v>
      </c>
      <c r="IB23" s="3">
        <v>0</v>
      </c>
      <c r="IC23" s="3">
        <v>0</v>
      </c>
      <c r="ID23" s="3">
        <v>0</v>
      </c>
      <c r="IE23" s="3">
        <v>0</v>
      </c>
      <c r="IF23" s="3">
        <v>0</v>
      </c>
      <c r="IG23" s="3">
        <v>0</v>
      </c>
      <c r="IH23" s="3">
        <v>0</v>
      </c>
      <c r="II23" s="3">
        <v>0</v>
      </c>
      <c r="IJ23" s="3">
        <v>0</v>
      </c>
      <c r="IK23" s="3">
        <v>0</v>
      </c>
      <c r="IL23" s="3">
        <v>0</v>
      </c>
      <c r="IM23" s="3">
        <v>0</v>
      </c>
      <c r="IN23" s="3">
        <v>0</v>
      </c>
      <c r="IO23" s="3">
        <v>0</v>
      </c>
      <c r="IP23" s="3">
        <v>509703</v>
      </c>
      <c r="IQ23" s="3">
        <v>0</v>
      </c>
      <c r="IR23" s="3">
        <v>0</v>
      </c>
      <c r="IS23" s="3">
        <v>65850</v>
      </c>
      <c r="IT23" s="3">
        <v>8244</v>
      </c>
      <c r="IU23" s="3">
        <v>74094</v>
      </c>
      <c r="IV23" s="3">
        <v>0</v>
      </c>
    </row>
    <row r="24" spans="1:256">
      <c r="A24" s="3" t="s">
        <v>43</v>
      </c>
      <c r="B24" s="3" t="s">
        <v>44</v>
      </c>
      <c r="C24" s="3">
        <v>605178</v>
      </c>
      <c r="D24" s="3">
        <v>124400</v>
      </c>
      <c r="E24" s="3">
        <v>0</v>
      </c>
      <c r="F24" s="3">
        <v>57055</v>
      </c>
      <c r="G24" s="3">
        <v>8510</v>
      </c>
      <c r="H24" s="3">
        <v>65565</v>
      </c>
      <c r="I24" s="3">
        <v>0</v>
      </c>
      <c r="J24" s="3">
        <v>65565</v>
      </c>
      <c r="K24" s="3">
        <v>672523</v>
      </c>
      <c r="L24" s="3">
        <v>0</v>
      </c>
      <c r="M24" s="3">
        <v>0</v>
      </c>
      <c r="N24" s="3">
        <v>672523</v>
      </c>
      <c r="O24" s="3">
        <v>0</v>
      </c>
      <c r="P24" s="3">
        <v>419861</v>
      </c>
      <c r="Q24" s="3">
        <v>60300</v>
      </c>
      <c r="R24" s="3">
        <v>0</v>
      </c>
      <c r="S24" s="3">
        <v>52993</v>
      </c>
      <c r="T24" s="3">
        <v>6092</v>
      </c>
      <c r="U24" s="3">
        <v>59085</v>
      </c>
      <c r="V24" s="3">
        <v>0</v>
      </c>
      <c r="W24" s="3">
        <v>59085</v>
      </c>
      <c r="X24" s="3">
        <v>427168</v>
      </c>
      <c r="Y24" s="3">
        <v>0</v>
      </c>
      <c r="Z24" s="3">
        <v>0</v>
      </c>
      <c r="AA24" s="3">
        <v>427168</v>
      </c>
      <c r="AB24" s="3">
        <v>0</v>
      </c>
      <c r="AC24" s="3">
        <v>16119</v>
      </c>
      <c r="AD24" s="3">
        <v>0</v>
      </c>
      <c r="AE24" s="3">
        <v>0</v>
      </c>
      <c r="AF24" s="3">
        <v>5142</v>
      </c>
      <c r="AG24" s="3">
        <v>790</v>
      </c>
      <c r="AH24" s="3">
        <v>5932</v>
      </c>
      <c r="AI24" s="3">
        <v>884</v>
      </c>
      <c r="AJ24" s="3">
        <v>5048</v>
      </c>
      <c r="AK24" s="3">
        <v>10977</v>
      </c>
      <c r="AL24" s="3">
        <v>0</v>
      </c>
      <c r="AM24" s="3">
        <v>0</v>
      </c>
      <c r="AN24" s="3">
        <v>10977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0</v>
      </c>
      <c r="BW24" s="3">
        <v>0</v>
      </c>
      <c r="BX24" s="3">
        <v>0</v>
      </c>
      <c r="BY24" s="3">
        <v>0</v>
      </c>
      <c r="BZ24" s="3">
        <v>0</v>
      </c>
      <c r="CA24" s="3">
        <v>0</v>
      </c>
      <c r="CB24" s="3">
        <v>0</v>
      </c>
      <c r="CC24" s="3">
        <v>0</v>
      </c>
      <c r="CD24" s="3">
        <v>0</v>
      </c>
      <c r="CE24" s="3">
        <v>0</v>
      </c>
      <c r="CF24" s="3">
        <v>0</v>
      </c>
      <c r="CG24" s="3">
        <v>0</v>
      </c>
      <c r="CH24" s="3">
        <v>0</v>
      </c>
      <c r="CI24" s="3">
        <v>0</v>
      </c>
      <c r="CJ24" s="3">
        <v>0</v>
      </c>
      <c r="CK24" s="3">
        <v>0</v>
      </c>
      <c r="CL24" s="3">
        <v>0</v>
      </c>
      <c r="CM24" s="3">
        <v>0</v>
      </c>
      <c r="CN24" s="3">
        <v>0</v>
      </c>
      <c r="CO24" s="3">
        <v>0</v>
      </c>
      <c r="CP24" s="3">
        <v>0</v>
      </c>
      <c r="CQ24" s="3">
        <v>0</v>
      </c>
      <c r="CR24" s="3">
        <v>0</v>
      </c>
      <c r="CS24" s="3">
        <v>0</v>
      </c>
      <c r="CT24" s="3">
        <v>0</v>
      </c>
      <c r="CU24" s="3">
        <v>0</v>
      </c>
      <c r="CV24" s="3">
        <v>0</v>
      </c>
      <c r="CW24" s="3">
        <v>0</v>
      </c>
      <c r="CX24" s="3">
        <v>0</v>
      </c>
      <c r="CY24" s="3">
        <v>0</v>
      </c>
      <c r="CZ24" s="3">
        <v>0</v>
      </c>
      <c r="DA24" s="3">
        <v>0</v>
      </c>
      <c r="DB24" s="3">
        <v>0</v>
      </c>
      <c r="DC24" s="3">
        <v>0</v>
      </c>
      <c r="DD24" s="3">
        <v>0</v>
      </c>
      <c r="DE24" s="3">
        <v>0</v>
      </c>
      <c r="DF24" s="3">
        <v>0</v>
      </c>
      <c r="DG24" s="3">
        <v>0</v>
      </c>
      <c r="DH24" s="3">
        <v>0</v>
      </c>
      <c r="DI24" s="3">
        <v>0</v>
      </c>
      <c r="DJ24" s="3">
        <v>0</v>
      </c>
      <c r="DK24" s="3">
        <v>0</v>
      </c>
      <c r="DL24" s="3">
        <v>0</v>
      </c>
      <c r="DM24" s="3">
        <v>0</v>
      </c>
      <c r="DN24" s="3">
        <v>0</v>
      </c>
      <c r="DO24" s="3">
        <v>0</v>
      </c>
      <c r="DP24" s="3">
        <v>0</v>
      </c>
      <c r="DQ24" s="3">
        <v>0</v>
      </c>
      <c r="DR24" s="3">
        <v>0</v>
      </c>
      <c r="DS24" s="3">
        <v>0</v>
      </c>
      <c r="DT24" s="3">
        <v>0</v>
      </c>
      <c r="DU24" s="3">
        <v>0</v>
      </c>
      <c r="DV24" s="3">
        <v>0</v>
      </c>
      <c r="DW24" s="3">
        <v>0</v>
      </c>
      <c r="DX24" s="3">
        <v>0</v>
      </c>
      <c r="DY24" s="3">
        <v>0</v>
      </c>
      <c r="DZ24" s="3">
        <v>0</v>
      </c>
      <c r="EA24" s="3">
        <v>0</v>
      </c>
      <c r="EB24" s="3">
        <v>0</v>
      </c>
      <c r="EC24" s="3">
        <v>0</v>
      </c>
      <c r="ED24" s="3">
        <v>0</v>
      </c>
      <c r="EE24" s="3">
        <v>0</v>
      </c>
      <c r="EF24" s="3">
        <v>0</v>
      </c>
      <c r="EG24" s="3">
        <v>0</v>
      </c>
      <c r="EH24" s="3">
        <v>0</v>
      </c>
      <c r="EI24" s="3">
        <v>0</v>
      </c>
      <c r="EJ24" s="3">
        <v>0</v>
      </c>
      <c r="EK24" s="3">
        <v>0</v>
      </c>
      <c r="EL24" s="3">
        <v>0</v>
      </c>
      <c r="EM24" s="3">
        <v>0</v>
      </c>
      <c r="EN24" s="3">
        <v>0</v>
      </c>
      <c r="EO24" s="3">
        <v>0</v>
      </c>
      <c r="EP24" s="3">
        <v>0</v>
      </c>
      <c r="EQ24" s="3">
        <v>0</v>
      </c>
      <c r="ER24" s="3">
        <v>0</v>
      </c>
      <c r="ES24" s="3">
        <v>0</v>
      </c>
      <c r="ET24" s="3">
        <v>0</v>
      </c>
      <c r="EU24" s="3">
        <v>0</v>
      </c>
      <c r="EV24" s="3">
        <v>0</v>
      </c>
      <c r="EW24" s="3">
        <v>0</v>
      </c>
      <c r="EX24" s="3">
        <v>0</v>
      </c>
      <c r="EY24" s="3">
        <v>0</v>
      </c>
      <c r="EZ24" s="3">
        <v>0</v>
      </c>
      <c r="FA24" s="3">
        <v>0</v>
      </c>
      <c r="FB24" s="3">
        <v>0</v>
      </c>
      <c r="FC24" s="3">
        <v>1637553</v>
      </c>
      <c r="FD24" s="3">
        <v>57500</v>
      </c>
      <c r="FE24" s="3">
        <v>0</v>
      </c>
      <c r="FF24" s="3">
        <v>62536</v>
      </c>
      <c r="FG24" s="3">
        <v>31753</v>
      </c>
      <c r="FH24" s="3">
        <v>94289</v>
      </c>
      <c r="FI24" s="3">
        <v>0</v>
      </c>
      <c r="FJ24" s="3">
        <v>94289</v>
      </c>
      <c r="FK24" s="3">
        <v>1632517</v>
      </c>
      <c r="FL24" s="3">
        <v>0</v>
      </c>
      <c r="FM24" s="3">
        <v>190613</v>
      </c>
      <c r="FN24" s="3">
        <v>1525217</v>
      </c>
      <c r="FO24" s="3">
        <v>107300</v>
      </c>
      <c r="FP24" s="3">
        <v>1302890</v>
      </c>
      <c r="FQ24" s="3">
        <v>0</v>
      </c>
      <c r="FR24" s="3">
        <v>0</v>
      </c>
      <c r="FS24" s="3">
        <v>54366</v>
      </c>
      <c r="FT24" s="3">
        <v>26943</v>
      </c>
      <c r="FU24" s="3">
        <v>81309</v>
      </c>
      <c r="FV24" s="3">
        <v>0</v>
      </c>
      <c r="FW24" s="3">
        <v>81309</v>
      </c>
      <c r="FX24" s="3">
        <v>1248524</v>
      </c>
      <c r="FY24" s="3">
        <v>0</v>
      </c>
      <c r="FZ24" s="3">
        <v>190613</v>
      </c>
      <c r="GA24" s="3">
        <v>1141224</v>
      </c>
      <c r="GB24" s="3">
        <v>107300</v>
      </c>
      <c r="GC24" s="3">
        <v>0</v>
      </c>
      <c r="GD24" s="3">
        <v>0</v>
      </c>
      <c r="GE24" s="3">
        <v>0</v>
      </c>
      <c r="GF24" s="3">
        <v>0</v>
      </c>
      <c r="GG24" s="3">
        <v>0</v>
      </c>
      <c r="GH24" s="3">
        <v>0</v>
      </c>
      <c r="GI24" s="3">
        <v>0</v>
      </c>
      <c r="GJ24" s="3">
        <v>0</v>
      </c>
      <c r="GK24" s="3">
        <v>0</v>
      </c>
      <c r="GL24" s="3">
        <v>0</v>
      </c>
      <c r="GM24" s="3">
        <v>0</v>
      </c>
      <c r="GN24" s="3">
        <v>0</v>
      </c>
      <c r="GO24" s="3">
        <v>0</v>
      </c>
      <c r="GP24" s="3">
        <v>0</v>
      </c>
      <c r="GQ24" s="3">
        <v>0</v>
      </c>
      <c r="GR24" s="3">
        <v>0</v>
      </c>
      <c r="GS24" s="3">
        <v>0</v>
      </c>
      <c r="GT24" s="3">
        <v>0</v>
      </c>
      <c r="GU24" s="3">
        <v>0</v>
      </c>
      <c r="GV24" s="3">
        <v>0</v>
      </c>
      <c r="GW24" s="3">
        <v>0</v>
      </c>
      <c r="GX24" s="3">
        <v>0</v>
      </c>
      <c r="GY24" s="3">
        <v>0</v>
      </c>
      <c r="GZ24" s="3">
        <v>0</v>
      </c>
      <c r="HA24" s="3">
        <v>0</v>
      </c>
      <c r="HB24" s="3">
        <v>0</v>
      </c>
      <c r="HC24" s="3">
        <v>334663</v>
      </c>
      <c r="HD24" s="3">
        <v>57500</v>
      </c>
      <c r="HE24" s="3">
        <v>0</v>
      </c>
      <c r="HF24" s="3">
        <v>8170</v>
      </c>
      <c r="HG24" s="3">
        <v>4810</v>
      </c>
      <c r="HH24" s="3">
        <v>12980</v>
      </c>
      <c r="HI24" s="3">
        <v>0</v>
      </c>
      <c r="HJ24" s="3">
        <v>12980</v>
      </c>
      <c r="HK24" s="3">
        <v>383993</v>
      </c>
      <c r="HL24" s="3">
        <v>0</v>
      </c>
      <c r="HM24" s="3">
        <v>0</v>
      </c>
      <c r="HN24" s="3">
        <v>383993</v>
      </c>
      <c r="HO24" s="3">
        <v>0</v>
      </c>
      <c r="HP24" s="3">
        <v>0</v>
      </c>
      <c r="HQ24" s="3">
        <v>0</v>
      </c>
      <c r="HR24" s="3">
        <v>0</v>
      </c>
      <c r="HS24" s="3">
        <v>0</v>
      </c>
      <c r="HT24" s="3">
        <v>0</v>
      </c>
      <c r="HU24" s="3">
        <v>0</v>
      </c>
      <c r="HV24" s="3">
        <v>0</v>
      </c>
      <c r="HW24" s="3">
        <v>0</v>
      </c>
      <c r="HX24" s="3">
        <v>0</v>
      </c>
      <c r="HY24" s="3">
        <v>0</v>
      </c>
      <c r="HZ24" s="3">
        <v>0</v>
      </c>
      <c r="IA24" s="3">
        <v>0</v>
      </c>
      <c r="IB24" s="3">
        <v>0</v>
      </c>
      <c r="IC24" s="3">
        <v>0</v>
      </c>
      <c r="ID24" s="3">
        <v>0</v>
      </c>
      <c r="IE24" s="3">
        <v>0</v>
      </c>
      <c r="IF24" s="3">
        <v>0</v>
      </c>
      <c r="IG24" s="3">
        <v>0</v>
      </c>
      <c r="IH24" s="3">
        <v>0</v>
      </c>
      <c r="II24" s="3">
        <v>0</v>
      </c>
      <c r="IJ24" s="3">
        <v>0</v>
      </c>
      <c r="IK24" s="3">
        <v>0</v>
      </c>
      <c r="IL24" s="3">
        <v>0</v>
      </c>
      <c r="IM24" s="3">
        <v>0</v>
      </c>
      <c r="IN24" s="3">
        <v>0</v>
      </c>
      <c r="IO24" s="3">
        <v>0</v>
      </c>
      <c r="IP24" s="3">
        <v>1297303</v>
      </c>
      <c r="IQ24" s="3">
        <v>0</v>
      </c>
      <c r="IR24" s="3">
        <v>0</v>
      </c>
      <c r="IS24" s="3">
        <v>156517</v>
      </c>
      <c r="IT24" s="3">
        <v>27257</v>
      </c>
      <c r="IU24" s="3">
        <v>183774</v>
      </c>
      <c r="IV24" s="3">
        <v>0</v>
      </c>
    </row>
    <row r="25" spans="1:256">
      <c r="A25" s="3" t="s">
        <v>45</v>
      </c>
      <c r="B25" s="3" t="s">
        <v>46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14827</v>
      </c>
      <c r="AD25" s="3">
        <v>0</v>
      </c>
      <c r="AE25" s="3">
        <v>0</v>
      </c>
      <c r="AF25" s="3">
        <v>1727</v>
      </c>
      <c r="AG25" s="3">
        <v>288</v>
      </c>
      <c r="AH25" s="3">
        <v>2015</v>
      </c>
      <c r="AI25" s="3">
        <v>2015</v>
      </c>
      <c r="AJ25" s="3">
        <v>0</v>
      </c>
      <c r="AK25" s="3">
        <v>13100</v>
      </c>
      <c r="AL25" s="3">
        <v>0</v>
      </c>
      <c r="AM25" s="3">
        <v>0</v>
      </c>
      <c r="AN25" s="3">
        <v>0</v>
      </c>
      <c r="AO25" s="3">
        <v>13100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0</v>
      </c>
      <c r="BI25" s="3">
        <v>0</v>
      </c>
      <c r="BJ25" s="3">
        <v>0</v>
      </c>
      <c r="BK25" s="3">
        <v>0</v>
      </c>
      <c r="BL25" s="3">
        <v>0</v>
      </c>
      <c r="BM25" s="3">
        <v>0</v>
      </c>
      <c r="BN25" s="3">
        <v>0</v>
      </c>
      <c r="BO25" s="3">
        <v>0</v>
      </c>
      <c r="BP25" s="3">
        <v>0</v>
      </c>
      <c r="BQ25" s="3">
        <v>0</v>
      </c>
      <c r="BR25" s="3">
        <v>0</v>
      </c>
      <c r="BS25" s="3">
        <v>0</v>
      </c>
      <c r="BT25" s="3">
        <v>0</v>
      </c>
      <c r="BU25" s="3">
        <v>0</v>
      </c>
      <c r="BV25" s="3">
        <v>0</v>
      </c>
      <c r="BW25" s="3">
        <v>0</v>
      </c>
      <c r="BX25" s="3">
        <v>0</v>
      </c>
      <c r="BY25" s="3">
        <v>0</v>
      </c>
      <c r="BZ25" s="3">
        <v>0</v>
      </c>
      <c r="CA25" s="3">
        <v>0</v>
      </c>
      <c r="CB25" s="3">
        <v>0</v>
      </c>
      <c r="CC25" s="3">
        <v>0</v>
      </c>
      <c r="CD25" s="3">
        <v>0</v>
      </c>
      <c r="CE25" s="3">
        <v>0</v>
      </c>
      <c r="CF25" s="3">
        <v>0</v>
      </c>
      <c r="CG25" s="3">
        <v>0</v>
      </c>
      <c r="CH25" s="3">
        <v>0</v>
      </c>
      <c r="CI25" s="3">
        <v>0</v>
      </c>
      <c r="CJ25" s="3">
        <v>0</v>
      </c>
      <c r="CK25" s="3">
        <v>0</v>
      </c>
      <c r="CL25" s="3">
        <v>0</v>
      </c>
      <c r="CM25" s="3">
        <v>0</v>
      </c>
      <c r="CN25" s="3">
        <v>0</v>
      </c>
      <c r="CO25" s="3">
        <v>0</v>
      </c>
      <c r="CP25" s="3">
        <v>0</v>
      </c>
      <c r="CQ25" s="3">
        <v>0</v>
      </c>
      <c r="CR25" s="3">
        <v>0</v>
      </c>
      <c r="CS25" s="3">
        <v>0</v>
      </c>
      <c r="CT25" s="3">
        <v>0</v>
      </c>
      <c r="CU25" s="3">
        <v>0</v>
      </c>
      <c r="CV25" s="3">
        <v>0</v>
      </c>
      <c r="CW25" s="3">
        <v>0</v>
      </c>
      <c r="CX25" s="3">
        <v>0</v>
      </c>
      <c r="CY25" s="3">
        <v>0</v>
      </c>
      <c r="CZ25" s="3">
        <v>0</v>
      </c>
      <c r="DA25" s="3">
        <v>0</v>
      </c>
      <c r="DB25" s="3">
        <v>0</v>
      </c>
      <c r="DC25" s="3">
        <v>0</v>
      </c>
      <c r="DD25" s="3">
        <v>0</v>
      </c>
      <c r="DE25" s="3">
        <v>0</v>
      </c>
      <c r="DF25" s="3">
        <v>0</v>
      </c>
      <c r="DG25" s="3">
        <v>0</v>
      </c>
      <c r="DH25" s="3">
        <v>0</v>
      </c>
      <c r="DI25" s="3">
        <v>0</v>
      </c>
      <c r="DJ25" s="3">
        <v>0</v>
      </c>
      <c r="DK25" s="3">
        <v>0</v>
      </c>
      <c r="DL25" s="3">
        <v>0</v>
      </c>
      <c r="DM25" s="3">
        <v>0</v>
      </c>
      <c r="DN25" s="3">
        <v>0</v>
      </c>
      <c r="DO25" s="3">
        <v>0</v>
      </c>
      <c r="DP25" s="3">
        <v>0</v>
      </c>
      <c r="DQ25" s="3">
        <v>0</v>
      </c>
      <c r="DR25" s="3">
        <v>0</v>
      </c>
      <c r="DS25" s="3">
        <v>0</v>
      </c>
      <c r="DT25" s="3">
        <v>0</v>
      </c>
      <c r="DU25" s="3">
        <v>0</v>
      </c>
      <c r="DV25" s="3">
        <v>0</v>
      </c>
      <c r="DW25" s="3">
        <v>0</v>
      </c>
      <c r="DX25" s="3">
        <v>0</v>
      </c>
      <c r="DY25" s="3">
        <v>0</v>
      </c>
      <c r="DZ25" s="3">
        <v>0</v>
      </c>
      <c r="EA25" s="3">
        <v>0</v>
      </c>
      <c r="EB25" s="3">
        <v>0</v>
      </c>
      <c r="EC25" s="3">
        <v>0</v>
      </c>
      <c r="ED25" s="3">
        <v>0</v>
      </c>
      <c r="EE25" s="3">
        <v>0</v>
      </c>
      <c r="EF25" s="3">
        <v>0</v>
      </c>
      <c r="EG25" s="3">
        <v>0</v>
      </c>
      <c r="EH25" s="3">
        <v>0</v>
      </c>
      <c r="EI25" s="3">
        <v>0</v>
      </c>
      <c r="EJ25" s="3">
        <v>0</v>
      </c>
      <c r="EK25" s="3">
        <v>0</v>
      </c>
      <c r="EL25" s="3">
        <v>0</v>
      </c>
      <c r="EM25" s="3">
        <v>0</v>
      </c>
      <c r="EN25" s="3">
        <v>0</v>
      </c>
      <c r="EO25" s="3">
        <v>0</v>
      </c>
      <c r="EP25" s="3">
        <v>0</v>
      </c>
      <c r="EQ25" s="3">
        <v>0</v>
      </c>
      <c r="ER25" s="3">
        <v>0</v>
      </c>
      <c r="ES25" s="3">
        <v>0</v>
      </c>
      <c r="ET25" s="3">
        <v>0</v>
      </c>
      <c r="EU25" s="3">
        <v>0</v>
      </c>
      <c r="EV25" s="3">
        <v>0</v>
      </c>
      <c r="EW25" s="3">
        <v>0</v>
      </c>
      <c r="EX25" s="3">
        <v>0</v>
      </c>
      <c r="EY25" s="3">
        <v>0</v>
      </c>
      <c r="EZ25" s="3">
        <v>0</v>
      </c>
      <c r="FA25" s="3">
        <v>0</v>
      </c>
      <c r="FB25" s="3">
        <v>0</v>
      </c>
      <c r="FC25" s="3">
        <v>756539</v>
      </c>
      <c r="FD25" s="3">
        <v>54900</v>
      </c>
      <c r="FE25" s="3">
        <v>0</v>
      </c>
      <c r="FF25" s="3">
        <v>47951</v>
      </c>
      <c r="FG25" s="3">
        <v>14444</v>
      </c>
      <c r="FH25" s="3">
        <v>62395</v>
      </c>
      <c r="FI25" s="3">
        <v>0</v>
      </c>
      <c r="FJ25" s="3">
        <v>62395</v>
      </c>
      <c r="FK25" s="3">
        <v>763488</v>
      </c>
      <c r="FL25" s="3">
        <v>0</v>
      </c>
      <c r="FM25" s="3">
        <v>58454</v>
      </c>
      <c r="FN25" s="3">
        <v>763488</v>
      </c>
      <c r="FO25" s="3">
        <v>0</v>
      </c>
      <c r="FP25" s="3">
        <v>306848</v>
      </c>
      <c r="FQ25" s="3">
        <v>0</v>
      </c>
      <c r="FR25" s="3">
        <v>0</v>
      </c>
      <c r="FS25" s="3">
        <v>24041</v>
      </c>
      <c r="FT25" s="3">
        <v>7134</v>
      </c>
      <c r="FU25" s="3">
        <v>31175</v>
      </c>
      <c r="FV25" s="3">
        <v>0</v>
      </c>
      <c r="FW25" s="3">
        <v>31175</v>
      </c>
      <c r="FX25" s="3">
        <v>282807</v>
      </c>
      <c r="FY25" s="3">
        <v>0</v>
      </c>
      <c r="FZ25" s="3">
        <v>58454</v>
      </c>
      <c r="GA25" s="3">
        <v>282807</v>
      </c>
      <c r="GB25" s="3">
        <v>0</v>
      </c>
      <c r="GC25" s="3">
        <v>0</v>
      </c>
      <c r="GD25" s="3">
        <v>0</v>
      </c>
      <c r="GE25" s="3">
        <v>0</v>
      </c>
      <c r="GF25" s="3">
        <v>0</v>
      </c>
      <c r="GG25" s="3">
        <v>0</v>
      </c>
      <c r="GH25" s="3">
        <v>0</v>
      </c>
      <c r="GI25" s="3">
        <v>0</v>
      </c>
      <c r="GJ25" s="3">
        <v>0</v>
      </c>
      <c r="GK25" s="3">
        <v>0</v>
      </c>
      <c r="GL25" s="3">
        <v>0</v>
      </c>
      <c r="GM25" s="3">
        <v>0</v>
      </c>
      <c r="GN25" s="3">
        <v>0</v>
      </c>
      <c r="GO25" s="3">
        <v>0</v>
      </c>
      <c r="GP25" s="3">
        <v>0</v>
      </c>
      <c r="GQ25" s="3">
        <v>0</v>
      </c>
      <c r="GR25" s="3">
        <v>0</v>
      </c>
      <c r="GS25" s="3">
        <v>0</v>
      </c>
      <c r="GT25" s="3">
        <v>0</v>
      </c>
      <c r="GU25" s="3">
        <v>0</v>
      </c>
      <c r="GV25" s="3">
        <v>0</v>
      </c>
      <c r="GW25" s="3">
        <v>0</v>
      </c>
      <c r="GX25" s="3">
        <v>0</v>
      </c>
      <c r="GY25" s="3">
        <v>0</v>
      </c>
      <c r="GZ25" s="3">
        <v>0</v>
      </c>
      <c r="HA25" s="3">
        <v>0</v>
      </c>
      <c r="HB25" s="3">
        <v>0</v>
      </c>
      <c r="HC25" s="3">
        <v>449691</v>
      </c>
      <c r="HD25" s="3">
        <v>54900</v>
      </c>
      <c r="HE25" s="3">
        <v>0</v>
      </c>
      <c r="HF25" s="3">
        <v>23910</v>
      </c>
      <c r="HG25" s="3">
        <v>7310</v>
      </c>
      <c r="HH25" s="3">
        <v>31220</v>
      </c>
      <c r="HI25" s="3">
        <v>0</v>
      </c>
      <c r="HJ25" s="3">
        <v>31220</v>
      </c>
      <c r="HK25" s="3">
        <v>480681</v>
      </c>
      <c r="HL25" s="3">
        <v>0</v>
      </c>
      <c r="HM25" s="3">
        <v>0</v>
      </c>
      <c r="HN25" s="3">
        <v>480681</v>
      </c>
      <c r="HO25" s="3">
        <v>0</v>
      </c>
      <c r="HP25" s="3">
        <v>0</v>
      </c>
      <c r="HQ25" s="3">
        <v>0</v>
      </c>
      <c r="HR25" s="3">
        <v>0</v>
      </c>
      <c r="HS25" s="3">
        <v>0</v>
      </c>
      <c r="HT25" s="3">
        <v>0</v>
      </c>
      <c r="HU25" s="3">
        <v>0</v>
      </c>
      <c r="HV25" s="3">
        <v>0</v>
      </c>
      <c r="HW25" s="3">
        <v>0</v>
      </c>
      <c r="HX25" s="3">
        <v>0</v>
      </c>
      <c r="HY25" s="3">
        <v>0</v>
      </c>
      <c r="HZ25" s="3">
        <v>0</v>
      </c>
      <c r="IA25" s="3">
        <v>0</v>
      </c>
      <c r="IB25" s="3">
        <v>0</v>
      </c>
      <c r="IC25" s="3">
        <v>0</v>
      </c>
      <c r="ID25" s="3">
        <v>0</v>
      </c>
      <c r="IE25" s="3">
        <v>0</v>
      </c>
      <c r="IF25" s="3">
        <v>0</v>
      </c>
      <c r="IG25" s="3">
        <v>0</v>
      </c>
      <c r="IH25" s="3">
        <v>0</v>
      </c>
      <c r="II25" s="3">
        <v>0</v>
      </c>
      <c r="IJ25" s="3">
        <v>0</v>
      </c>
      <c r="IK25" s="3">
        <v>0</v>
      </c>
      <c r="IL25" s="3">
        <v>0</v>
      </c>
      <c r="IM25" s="3">
        <v>0</v>
      </c>
      <c r="IN25" s="3">
        <v>0</v>
      </c>
      <c r="IO25" s="3">
        <v>0</v>
      </c>
      <c r="IP25" s="3">
        <v>1854724</v>
      </c>
      <c r="IQ25" s="3">
        <v>0</v>
      </c>
      <c r="IR25" s="3">
        <v>0</v>
      </c>
      <c r="IS25" s="3">
        <v>182973</v>
      </c>
      <c r="IT25" s="3">
        <v>33391</v>
      </c>
      <c r="IU25" s="3">
        <v>216364</v>
      </c>
      <c r="IV25" s="3">
        <v>22273</v>
      </c>
    </row>
    <row r="26" spans="1:256">
      <c r="A26" s="3" t="s">
        <v>47</v>
      </c>
      <c r="B26" s="3" t="s">
        <v>48</v>
      </c>
      <c r="C26" s="3">
        <v>108920</v>
      </c>
      <c r="D26" s="3">
        <v>0</v>
      </c>
      <c r="E26" s="3">
        <v>0</v>
      </c>
      <c r="F26" s="3">
        <v>23918</v>
      </c>
      <c r="G26" s="3">
        <v>2241</v>
      </c>
      <c r="H26" s="3">
        <v>26159</v>
      </c>
      <c r="I26" s="3">
        <v>0</v>
      </c>
      <c r="J26" s="3">
        <v>26159</v>
      </c>
      <c r="K26" s="3">
        <v>85002</v>
      </c>
      <c r="L26" s="3">
        <v>0</v>
      </c>
      <c r="M26" s="3">
        <v>0</v>
      </c>
      <c r="N26" s="3">
        <v>85002</v>
      </c>
      <c r="O26" s="3">
        <v>0</v>
      </c>
      <c r="P26" s="3">
        <v>58830</v>
      </c>
      <c r="Q26" s="3">
        <v>0</v>
      </c>
      <c r="R26" s="3">
        <v>0</v>
      </c>
      <c r="S26" s="3">
        <v>12176</v>
      </c>
      <c r="T26" s="3">
        <v>1005</v>
      </c>
      <c r="U26" s="3">
        <v>13181</v>
      </c>
      <c r="V26" s="3">
        <v>0</v>
      </c>
      <c r="W26" s="3">
        <v>13181</v>
      </c>
      <c r="X26" s="3">
        <v>46654</v>
      </c>
      <c r="Y26" s="3">
        <v>0</v>
      </c>
      <c r="Z26" s="3">
        <v>0</v>
      </c>
      <c r="AA26" s="3">
        <v>46654</v>
      </c>
      <c r="AB26" s="3">
        <v>0</v>
      </c>
      <c r="AC26" s="3">
        <v>75788</v>
      </c>
      <c r="AD26" s="3">
        <v>0</v>
      </c>
      <c r="AE26" s="3">
        <v>0</v>
      </c>
      <c r="AF26" s="3">
        <v>18915</v>
      </c>
      <c r="AG26" s="3">
        <v>2531</v>
      </c>
      <c r="AH26" s="3">
        <v>21446</v>
      </c>
      <c r="AI26" s="3">
        <v>21446</v>
      </c>
      <c r="AJ26" s="3">
        <v>0</v>
      </c>
      <c r="AK26" s="3">
        <v>56873</v>
      </c>
      <c r="AL26" s="3">
        <v>0</v>
      </c>
      <c r="AM26" s="3">
        <v>0</v>
      </c>
      <c r="AN26" s="3">
        <v>7895</v>
      </c>
      <c r="AO26" s="3">
        <v>48978</v>
      </c>
      <c r="AP26" s="3">
        <v>0</v>
      </c>
      <c r="AQ26" s="3">
        <v>0</v>
      </c>
      <c r="AR26" s="3">
        <v>0</v>
      </c>
      <c r="AS26" s="3">
        <v>0</v>
      </c>
      <c r="AT26" s="3">
        <v>0</v>
      </c>
      <c r="AU26" s="3">
        <v>0</v>
      </c>
      <c r="AV26" s="3">
        <v>0</v>
      </c>
      <c r="AW26" s="3">
        <v>0</v>
      </c>
      <c r="AX26" s="3">
        <v>0</v>
      </c>
      <c r="AY26" s="3">
        <v>0</v>
      </c>
      <c r="AZ26" s="3">
        <v>0</v>
      </c>
      <c r="BA26" s="3">
        <v>0</v>
      </c>
      <c r="BB26" s="3">
        <v>0</v>
      </c>
      <c r="BC26" s="3">
        <v>0</v>
      </c>
      <c r="BD26" s="3">
        <v>0</v>
      </c>
      <c r="BE26" s="3">
        <v>0</v>
      </c>
      <c r="BF26" s="3">
        <v>0</v>
      </c>
      <c r="BG26" s="3">
        <v>0</v>
      </c>
      <c r="BH26" s="3">
        <v>0</v>
      </c>
      <c r="BI26" s="3">
        <v>0</v>
      </c>
      <c r="BJ26" s="3">
        <v>0</v>
      </c>
      <c r="BK26" s="3">
        <v>0</v>
      </c>
      <c r="BL26" s="3">
        <v>0</v>
      </c>
      <c r="BM26" s="3">
        <v>0</v>
      </c>
      <c r="BN26" s="3">
        <v>0</v>
      </c>
      <c r="BO26" s="3">
        <v>0</v>
      </c>
      <c r="BP26" s="3">
        <v>0</v>
      </c>
      <c r="BQ26" s="3">
        <v>0</v>
      </c>
      <c r="BR26" s="3">
        <v>0</v>
      </c>
      <c r="BS26" s="3">
        <v>0</v>
      </c>
      <c r="BT26" s="3">
        <v>0</v>
      </c>
      <c r="BU26" s="3">
        <v>0</v>
      </c>
      <c r="BV26" s="3">
        <v>0</v>
      </c>
      <c r="BW26" s="3">
        <v>0</v>
      </c>
      <c r="BX26" s="3">
        <v>0</v>
      </c>
      <c r="BY26" s="3">
        <v>0</v>
      </c>
      <c r="BZ26" s="3">
        <v>0</v>
      </c>
      <c r="CA26" s="3">
        <v>0</v>
      </c>
      <c r="CB26" s="3">
        <v>0</v>
      </c>
      <c r="CC26" s="3">
        <v>0</v>
      </c>
      <c r="CD26" s="3">
        <v>0</v>
      </c>
      <c r="CE26" s="3">
        <v>0</v>
      </c>
      <c r="CF26" s="3">
        <v>0</v>
      </c>
      <c r="CG26" s="3">
        <v>0</v>
      </c>
      <c r="CH26" s="3">
        <v>0</v>
      </c>
      <c r="CI26" s="3">
        <v>0</v>
      </c>
      <c r="CJ26" s="3">
        <v>0</v>
      </c>
      <c r="CK26" s="3">
        <v>0</v>
      </c>
      <c r="CL26" s="3">
        <v>0</v>
      </c>
      <c r="CM26" s="3">
        <v>0</v>
      </c>
      <c r="CN26" s="3">
        <v>0</v>
      </c>
      <c r="CO26" s="3">
        <v>0</v>
      </c>
      <c r="CP26" s="3">
        <v>0</v>
      </c>
      <c r="CQ26" s="3">
        <v>0</v>
      </c>
      <c r="CR26" s="3">
        <v>0</v>
      </c>
      <c r="CS26" s="3">
        <v>0</v>
      </c>
      <c r="CT26" s="3">
        <v>0</v>
      </c>
      <c r="CU26" s="3">
        <v>0</v>
      </c>
      <c r="CV26" s="3">
        <v>0</v>
      </c>
      <c r="CW26" s="3">
        <v>0</v>
      </c>
      <c r="CX26" s="3">
        <v>0</v>
      </c>
      <c r="CY26" s="3">
        <v>0</v>
      </c>
      <c r="CZ26" s="3">
        <v>0</v>
      </c>
      <c r="DA26" s="3">
        <v>0</v>
      </c>
      <c r="DB26" s="3">
        <v>0</v>
      </c>
      <c r="DC26" s="3">
        <v>0</v>
      </c>
      <c r="DD26" s="3">
        <v>0</v>
      </c>
      <c r="DE26" s="3">
        <v>0</v>
      </c>
      <c r="DF26" s="3">
        <v>0</v>
      </c>
      <c r="DG26" s="3">
        <v>0</v>
      </c>
      <c r="DH26" s="3">
        <v>0</v>
      </c>
      <c r="DI26" s="3">
        <v>0</v>
      </c>
      <c r="DJ26" s="3">
        <v>0</v>
      </c>
      <c r="DK26" s="3">
        <v>0</v>
      </c>
      <c r="DL26" s="3">
        <v>0</v>
      </c>
      <c r="DM26" s="3">
        <v>0</v>
      </c>
      <c r="DN26" s="3">
        <v>0</v>
      </c>
      <c r="DO26" s="3">
        <v>0</v>
      </c>
      <c r="DP26" s="3">
        <v>0</v>
      </c>
      <c r="DQ26" s="3">
        <v>0</v>
      </c>
      <c r="DR26" s="3">
        <v>0</v>
      </c>
      <c r="DS26" s="3">
        <v>0</v>
      </c>
      <c r="DT26" s="3">
        <v>0</v>
      </c>
      <c r="DU26" s="3">
        <v>0</v>
      </c>
      <c r="DV26" s="3">
        <v>0</v>
      </c>
      <c r="DW26" s="3">
        <v>0</v>
      </c>
      <c r="DX26" s="3">
        <v>0</v>
      </c>
      <c r="DY26" s="3">
        <v>0</v>
      </c>
      <c r="DZ26" s="3">
        <v>0</v>
      </c>
      <c r="EA26" s="3">
        <v>0</v>
      </c>
      <c r="EB26" s="3">
        <v>0</v>
      </c>
      <c r="EC26" s="3">
        <v>0</v>
      </c>
      <c r="ED26" s="3">
        <v>0</v>
      </c>
      <c r="EE26" s="3">
        <v>0</v>
      </c>
      <c r="EF26" s="3">
        <v>0</v>
      </c>
      <c r="EG26" s="3">
        <v>0</v>
      </c>
      <c r="EH26" s="3">
        <v>0</v>
      </c>
      <c r="EI26" s="3">
        <v>0</v>
      </c>
      <c r="EJ26" s="3">
        <v>0</v>
      </c>
      <c r="EK26" s="3">
        <v>0</v>
      </c>
      <c r="EL26" s="3">
        <v>0</v>
      </c>
      <c r="EM26" s="3">
        <v>0</v>
      </c>
      <c r="EN26" s="3">
        <v>0</v>
      </c>
      <c r="EO26" s="3">
        <v>0</v>
      </c>
      <c r="EP26" s="3">
        <v>0</v>
      </c>
      <c r="EQ26" s="3">
        <v>0</v>
      </c>
      <c r="ER26" s="3">
        <v>0</v>
      </c>
      <c r="ES26" s="3">
        <v>0</v>
      </c>
      <c r="ET26" s="3">
        <v>0</v>
      </c>
      <c r="EU26" s="3">
        <v>0</v>
      </c>
      <c r="EV26" s="3">
        <v>0</v>
      </c>
      <c r="EW26" s="3">
        <v>0</v>
      </c>
      <c r="EX26" s="3">
        <v>0</v>
      </c>
      <c r="EY26" s="3">
        <v>0</v>
      </c>
      <c r="EZ26" s="3">
        <v>0</v>
      </c>
      <c r="FA26" s="3">
        <v>0</v>
      </c>
      <c r="FB26" s="3">
        <v>0</v>
      </c>
      <c r="FC26" s="3">
        <v>682983</v>
      </c>
      <c r="FD26" s="3">
        <v>65500</v>
      </c>
      <c r="FE26" s="3">
        <v>0</v>
      </c>
      <c r="FF26" s="3">
        <v>53559</v>
      </c>
      <c r="FG26" s="3">
        <v>15744</v>
      </c>
      <c r="FH26" s="3">
        <v>69303</v>
      </c>
      <c r="FI26" s="3">
        <v>0</v>
      </c>
      <c r="FJ26" s="3">
        <v>69303</v>
      </c>
      <c r="FK26" s="3">
        <v>694924</v>
      </c>
      <c r="FL26" s="3">
        <v>0</v>
      </c>
      <c r="FM26" s="3">
        <v>88050</v>
      </c>
      <c r="FN26" s="3">
        <v>629424</v>
      </c>
      <c r="FO26" s="3">
        <v>65500</v>
      </c>
      <c r="FP26" s="3">
        <v>566003</v>
      </c>
      <c r="FQ26" s="3">
        <v>0</v>
      </c>
      <c r="FR26" s="3">
        <v>0</v>
      </c>
      <c r="FS26" s="3">
        <v>47050</v>
      </c>
      <c r="FT26" s="3">
        <v>13552</v>
      </c>
      <c r="FU26" s="3">
        <v>60602</v>
      </c>
      <c r="FV26" s="3">
        <v>0</v>
      </c>
      <c r="FW26" s="3">
        <v>60602</v>
      </c>
      <c r="FX26" s="3">
        <v>518953</v>
      </c>
      <c r="FY26" s="3">
        <v>0</v>
      </c>
      <c r="FZ26" s="3">
        <v>88050</v>
      </c>
      <c r="GA26" s="3">
        <v>518953</v>
      </c>
      <c r="GB26" s="3">
        <v>0</v>
      </c>
      <c r="GC26" s="3">
        <v>0</v>
      </c>
      <c r="GD26" s="3">
        <v>0</v>
      </c>
      <c r="GE26" s="3">
        <v>0</v>
      </c>
      <c r="GF26" s="3">
        <v>0</v>
      </c>
      <c r="GG26" s="3">
        <v>0</v>
      </c>
      <c r="GH26" s="3">
        <v>0</v>
      </c>
      <c r="GI26" s="3">
        <v>0</v>
      </c>
      <c r="GJ26" s="3">
        <v>0</v>
      </c>
      <c r="GK26" s="3">
        <v>0</v>
      </c>
      <c r="GL26" s="3">
        <v>0</v>
      </c>
      <c r="GM26" s="3">
        <v>0</v>
      </c>
      <c r="GN26" s="3">
        <v>0</v>
      </c>
      <c r="GO26" s="3">
        <v>0</v>
      </c>
      <c r="GP26" s="3">
        <v>0</v>
      </c>
      <c r="GQ26" s="3">
        <v>0</v>
      </c>
      <c r="GR26" s="3">
        <v>0</v>
      </c>
      <c r="GS26" s="3">
        <v>0</v>
      </c>
      <c r="GT26" s="3">
        <v>0</v>
      </c>
      <c r="GU26" s="3">
        <v>0</v>
      </c>
      <c r="GV26" s="3">
        <v>0</v>
      </c>
      <c r="GW26" s="3">
        <v>0</v>
      </c>
      <c r="GX26" s="3">
        <v>0</v>
      </c>
      <c r="GY26" s="3">
        <v>0</v>
      </c>
      <c r="GZ26" s="3">
        <v>0</v>
      </c>
      <c r="HA26" s="3">
        <v>0</v>
      </c>
      <c r="HB26" s="3">
        <v>0</v>
      </c>
      <c r="HC26" s="3">
        <v>116980</v>
      </c>
      <c r="HD26" s="3">
        <v>0</v>
      </c>
      <c r="HE26" s="3">
        <v>0</v>
      </c>
      <c r="HF26" s="3">
        <v>6509</v>
      </c>
      <c r="HG26" s="3">
        <v>2192</v>
      </c>
      <c r="HH26" s="3">
        <v>8701</v>
      </c>
      <c r="HI26" s="3">
        <v>0</v>
      </c>
      <c r="HJ26" s="3">
        <v>8701</v>
      </c>
      <c r="HK26" s="3">
        <v>110471</v>
      </c>
      <c r="HL26" s="3">
        <v>0</v>
      </c>
      <c r="HM26" s="3">
        <v>0</v>
      </c>
      <c r="HN26" s="3">
        <v>110471</v>
      </c>
      <c r="HO26" s="3">
        <v>0</v>
      </c>
      <c r="HP26" s="3">
        <v>0</v>
      </c>
      <c r="HQ26" s="3">
        <v>0</v>
      </c>
      <c r="HR26" s="3">
        <v>0</v>
      </c>
      <c r="HS26" s="3">
        <v>0</v>
      </c>
      <c r="HT26" s="3">
        <v>0</v>
      </c>
      <c r="HU26" s="3">
        <v>0</v>
      </c>
      <c r="HV26" s="3">
        <v>0</v>
      </c>
      <c r="HW26" s="3">
        <v>0</v>
      </c>
      <c r="HX26" s="3">
        <v>0</v>
      </c>
      <c r="HY26" s="3">
        <v>0</v>
      </c>
      <c r="HZ26" s="3">
        <v>0</v>
      </c>
      <c r="IA26" s="3">
        <v>0</v>
      </c>
      <c r="IB26" s="3">
        <v>0</v>
      </c>
      <c r="IC26" s="3">
        <v>0</v>
      </c>
      <c r="ID26" s="3">
        <v>65500</v>
      </c>
      <c r="IE26" s="3">
        <v>0</v>
      </c>
      <c r="IF26" s="3">
        <v>0</v>
      </c>
      <c r="IG26" s="3">
        <v>0</v>
      </c>
      <c r="IH26" s="3">
        <v>0</v>
      </c>
      <c r="II26" s="3">
        <v>0</v>
      </c>
      <c r="IJ26" s="3">
        <v>0</v>
      </c>
      <c r="IK26" s="3">
        <v>65500</v>
      </c>
      <c r="IL26" s="3">
        <v>0</v>
      </c>
      <c r="IM26" s="3">
        <v>0</v>
      </c>
      <c r="IN26" s="3">
        <v>0</v>
      </c>
      <c r="IO26" s="3">
        <v>65500</v>
      </c>
      <c r="IP26" s="3">
        <v>3907649</v>
      </c>
      <c r="IQ26" s="3">
        <v>0</v>
      </c>
      <c r="IR26" s="3">
        <v>0</v>
      </c>
      <c r="IS26" s="3">
        <v>369310</v>
      </c>
      <c r="IT26" s="3">
        <v>61731</v>
      </c>
      <c r="IU26" s="3">
        <v>431041</v>
      </c>
      <c r="IV26" s="3">
        <v>33861</v>
      </c>
    </row>
    <row r="27" spans="1:256">
      <c r="A27" s="3" t="s">
        <v>49</v>
      </c>
      <c r="B27" s="3" t="s">
        <v>50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>
        <v>0</v>
      </c>
      <c r="AT27" s="3">
        <v>0</v>
      </c>
      <c r="AU27" s="3">
        <v>0</v>
      </c>
      <c r="AV27" s="3">
        <v>0</v>
      </c>
      <c r="AW27" s="3">
        <v>0</v>
      </c>
      <c r="AX27" s="3">
        <v>0</v>
      </c>
      <c r="AY27" s="3">
        <v>0</v>
      </c>
      <c r="AZ27" s="3">
        <v>0</v>
      </c>
      <c r="BA27" s="3">
        <v>0</v>
      </c>
      <c r="BB27" s="3">
        <v>0</v>
      </c>
      <c r="BC27" s="3">
        <v>0</v>
      </c>
      <c r="BD27" s="3">
        <v>0</v>
      </c>
      <c r="BE27" s="3">
        <v>0</v>
      </c>
      <c r="BF27" s="3">
        <v>0</v>
      </c>
      <c r="BG27" s="3">
        <v>0</v>
      </c>
      <c r="BH27" s="3">
        <v>0</v>
      </c>
      <c r="BI27" s="3">
        <v>0</v>
      </c>
      <c r="BJ27" s="3">
        <v>0</v>
      </c>
      <c r="BK27" s="3">
        <v>0</v>
      </c>
      <c r="BL27" s="3">
        <v>0</v>
      </c>
      <c r="BM27" s="3">
        <v>0</v>
      </c>
      <c r="BN27" s="3">
        <v>0</v>
      </c>
      <c r="BO27" s="3">
        <v>0</v>
      </c>
      <c r="BP27" s="3">
        <v>0</v>
      </c>
      <c r="BQ27" s="3">
        <v>0</v>
      </c>
      <c r="BR27" s="3">
        <v>0</v>
      </c>
      <c r="BS27" s="3">
        <v>0</v>
      </c>
      <c r="BT27" s="3">
        <v>0</v>
      </c>
      <c r="BU27" s="3">
        <v>0</v>
      </c>
      <c r="BV27" s="3">
        <v>0</v>
      </c>
      <c r="BW27" s="3">
        <v>0</v>
      </c>
      <c r="BX27" s="3">
        <v>0</v>
      </c>
      <c r="BY27" s="3">
        <v>0</v>
      </c>
      <c r="BZ27" s="3">
        <v>0</v>
      </c>
      <c r="CA27" s="3">
        <v>0</v>
      </c>
      <c r="CB27" s="3">
        <v>0</v>
      </c>
      <c r="CC27" s="3">
        <v>0</v>
      </c>
      <c r="CD27" s="3">
        <v>0</v>
      </c>
      <c r="CE27" s="3">
        <v>0</v>
      </c>
      <c r="CF27" s="3">
        <v>0</v>
      </c>
      <c r="CG27" s="3">
        <v>0</v>
      </c>
      <c r="CH27" s="3">
        <v>0</v>
      </c>
      <c r="CI27" s="3">
        <v>0</v>
      </c>
      <c r="CJ27" s="3">
        <v>0</v>
      </c>
      <c r="CK27" s="3">
        <v>0</v>
      </c>
      <c r="CL27" s="3">
        <v>0</v>
      </c>
      <c r="CM27" s="3">
        <v>0</v>
      </c>
      <c r="CN27" s="3">
        <v>0</v>
      </c>
      <c r="CO27" s="3">
        <v>0</v>
      </c>
      <c r="CP27" s="3">
        <v>0</v>
      </c>
      <c r="CQ27" s="3">
        <v>0</v>
      </c>
      <c r="CR27" s="3">
        <v>0</v>
      </c>
      <c r="CS27" s="3">
        <v>0</v>
      </c>
      <c r="CT27" s="3">
        <v>0</v>
      </c>
      <c r="CU27" s="3">
        <v>0</v>
      </c>
      <c r="CV27" s="3">
        <v>0</v>
      </c>
      <c r="CW27" s="3">
        <v>0</v>
      </c>
      <c r="CX27" s="3">
        <v>0</v>
      </c>
      <c r="CY27" s="3">
        <v>0</v>
      </c>
      <c r="CZ27" s="3">
        <v>0</v>
      </c>
      <c r="DA27" s="3">
        <v>0</v>
      </c>
      <c r="DB27" s="3">
        <v>0</v>
      </c>
      <c r="DC27" s="3">
        <v>0</v>
      </c>
      <c r="DD27" s="3">
        <v>0</v>
      </c>
      <c r="DE27" s="3">
        <v>0</v>
      </c>
      <c r="DF27" s="3">
        <v>0</v>
      </c>
      <c r="DG27" s="3">
        <v>0</v>
      </c>
      <c r="DH27" s="3">
        <v>0</v>
      </c>
      <c r="DI27" s="3">
        <v>0</v>
      </c>
      <c r="DJ27" s="3">
        <v>0</v>
      </c>
      <c r="DK27" s="3">
        <v>0</v>
      </c>
      <c r="DL27" s="3">
        <v>0</v>
      </c>
      <c r="DM27" s="3">
        <v>0</v>
      </c>
      <c r="DN27" s="3">
        <v>0</v>
      </c>
      <c r="DO27" s="3">
        <v>0</v>
      </c>
      <c r="DP27" s="3">
        <v>0</v>
      </c>
      <c r="DQ27" s="3">
        <v>0</v>
      </c>
      <c r="DR27" s="3">
        <v>0</v>
      </c>
      <c r="DS27" s="3">
        <v>0</v>
      </c>
      <c r="DT27" s="3">
        <v>0</v>
      </c>
      <c r="DU27" s="3">
        <v>0</v>
      </c>
      <c r="DV27" s="3">
        <v>0</v>
      </c>
      <c r="DW27" s="3">
        <v>0</v>
      </c>
      <c r="DX27" s="3">
        <v>0</v>
      </c>
      <c r="DY27" s="3">
        <v>0</v>
      </c>
      <c r="DZ27" s="3">
        <v>0</v>
      </c>
      <c r="EA27" s="3">
        <v>0</v>
      </c>
      <c r="EB27" s="3">
        <v>0</v>
      </c>
      <c r="EC27" s="3">
        <v>0</v>
      </c>
      <c r="ED27" s="3">
        <v>0</v>
      </c>
      <c r="EE27" s="3">
        <v>0</v>
      </c>
      <c r="EF27" s="3">
        <v>0</v>
      </c>
      <c r="EG27" s="3">
        <v>0</v>
      </c>
      <c r="EH27" s="3">
        <v>0</v>
      </c>
      <c r="EI27" s="3">
        <v>0</v>
      </c>
      <c r="EJ27" s="3">
        <v>0</v>
      </c>
      <c r="EK27" s="3">
        <v>0</v>
      </c>
      <c r="EL27" s="3">
        <v>0</v>
      </c>
      <c r="EM27" s="3">
        <v>0</v>
      </c>
      <c r="EN27" s="3">
        <v>0</v>
      </c>
      <c r="EO27" s="3">
        <v>0</v>
      </c>
      <c r="EP27" s="3">
        <v>0</v>
      </c>
      <c r="EQ27" s="3">
        <v>0</v>
      </c>
      <c r="ER27" s="3">
        <v>0</v>
      </c>
      <c r="ES27" s="3">
        <v>0</v>
      </c>
      <c r="ET27" s="3">
        <v>0</v>
      </c>
      <c r="EU27" s="3">
        <v>0</v>
      </c>
      <c r="EV27" s="3">
        <v>0</v>
      </c>
      <c r="EW27" s="3">
        <v>0</v>
      </c>
      <c r="EX27" s="3">
        <v>0</v>
      </c>
      <c r="EY27" s="3">
        <v>0</v>
      </c>
      <c r="EZ27" s="3">
        <v>0</v>
      </c>
      <c r="FA27" s="3">
        <v>0</v>
      </c>
      <c r="FB27" s="3">
        <v>0</v>
      </c>
      <c r="FC27" s="3">
        <v>923256</v>
      </c>
      <c r="FD27" s="3">
        <v>10700</v>
      </c>
      <c r="FE27" s="3">
        <v>0</v>
      </c>
      <c r="FF27" s="3">
        <v>88004</v>
      </c>
      <c r="FG27" s="3">
        <v>18689</v>
      </c>
      <c r="FH27" s="3">
        <v>106693</v>
      </c>
      <c r="FI27" s="3">
        <v>0</v>
      </c>
      <c r="FJ27" s="3">
        <v>106693</v>
      </c>
      <c r="FK27" s="3">
        <v>845952</v>
      </c>
      <c r="FL27" s="3">
        <v>0</v>
      </c>
      <c r="FM27" s="3">
        <v>35953</v>
      </c>
      <c r="FN27" s="3">
        <v>574165</v>
      </c>
      <c r="FO27" s="3">
        <v>271787</v>
      </c>
      <c r="FP27" s="3">
        <v>773587</v>
      </c>
      <c r="FQ27" s="3">
        <v>0</v>
      </c>
      <c r="FR27" s="3">
        <v>0</v>
      </c>
      <c r="FS27" s="3">
        <v>82435</v>
      </c>
      <c r="FT27" s="3">
        <v>16005</v>
      </c>
      <c r="FU27" s="3">
        <v>98440</v>
      </c>
      <c r="FV27" s="3">
        <v>0</v>
      </c>
      <c r="FW27" s="3">
        <v>98440</v>
      </c>
      <c r="FX27" s="3">
        <v>691152</v>
      </c>
      <c r="FY27" s="3">
        <v>0</v>
      </c>
      <c r="FZ27" s="3">
        <v>35953</v>
      </c>
      <c r="GA27" s="3">
        <v>419365</v>
      </c>
      <c r="GB27" s="3">
        <v>271787</v>
      </c>
      <c r="GC27" s="3">
        <v>38600</v>
      </c>
      <c r="GD27" s="3">
        <v>0</v>
      </c>
      <c r="GE27" s="3">
        <v>0</v>
      </c>
      <c r="GF27" s="3">
        <v>0</v>
      </c>
      <c r="GG27" s="3">
        <v>617</v>
      </c>
      <c r="GH27" s="3">
        <v>617</v>
      </c>
      <c r="GI27" s="3">
        <v>0</v>
      </c>
      <c r="GJ27" s="3">
        <v>617</v>
      </c>
      <c r="GK27" s="3">
        <v>38600</v>
      </c>
      <c r="GL27" s="3">
        <v>0</v>
      </c>
      <c r="GM27" s="3">
        <v>0</v>
      </c>
      <c r="GN27" s="3">
        <v>38600</v>
      </c>
      <c r="GO27" s="3">
        <v>0</v>
      </c>
      <c r="GP27" s="3">
        <v>0</v>
      </c>
      <c r="GQ27" s="3">
        <v>0</v>
      </c>
      <c r="GR27" s="3">
        <v>0</v>
      </c>
      <c r="GS27" s="3">
        <v>0</v>
      </c>
      <c r="GT27" s="3">
        <v>0</v>
      </c>
      <c r="GU27" s="3">
        <v>0</v>
      </c>
      <c r="GV27" s="3">
        <v>0</v>
      </c>
      <c r="GW27" s="3">
        <v>0</v>
      </c>
      <c r="GX27" s="3">
        <v>0</v>
      </c>
      <c r="GY27" s="3">
        <v>0</v>
      </c>
      <c r="GZ27" s="3">
        <v>0</v>
      </c>
      <c r="HA27" s="3">
        <v>0</v>
      </c>
      <c r="HB27" s="3">
        <v>0</v>
      </c>
      <c r="HC27" s="3">
        <v>111069</v>
      </c>
      <c r="HD27" s="3">
        <v>10700</v>
      </c>
      <c r="HE27" s="3">
        <v>0</v>
      </c>
      <c r="HF27" s="3">
        <v>5569</v>
      </c>
      <c r="HG27" s="3">
        <v>2067</v>
      </c>
      <c r="HH27" s="3">
        <v>7636</v>
      </c>
      <c r="HI27" s="3">
        <v>0</v>
      </c>
      <c r="HJ27" s="3">
        <v>7636</v>
      </c>
      <c r="HK27" s="3">
        <v>116200</v>
      </c>
      <c r="HL27" s="3">
        <v>0</v>
      </c>
      <c r="HM27" s="3">
        <v>0</v>
      </c>
      <c r="HN27" s="3">
        <v>116200</v>
      </c>
      <c r="HO27" s="3">
        <v>0</v>
      </c>
      <c r="HP27" s="3">
        <v>0</v>
      </c>
      <c r="HQ27" s="3">
        <v>0</v>
      </c>
      <c r="HR27" s="3">
        <v>0</v>
      </c>
      <c r="HS27" s="3">
        <v>0</v>
      </c>
      <c r="HT27" s="3">
        <v>0</v>
      </c>
      <c r="HU27" s="3">
        <v>0</v>
      </c>
      <c r="HV27" s="3">
        <v>0</v>
      </c>
      <c r="HW27" s="3">
        <v>0</v>
      </c>
      <c r="HX27" s="3">
        <v>0</v>
      </c>
      <c r="HY27" s="3">
        <v>0</v>
      </c>
      <c r="HZ27" s="3">
        <v>0</v>
      </c>
      <c r="IA27" s="3">
        <v>0</v>
      </c>
      <c r="IB27" s="3">
        <v>0</v>
      </c>
      <c r="IC27" s="3">
        <v>0</v>
      </c>
      <c r="ID27" s="3">
        <v>0</v>
      </c>
      <c r="IE27" s="3">
        <v>0</v>
      </c>
      <c r="IF27" s="3">
        <v>0</v>
      </c>
      <c r="IG27" s="3">
        <v>0</v>
      </c>
      <c r="IH27" s="3">
        <v>0</v>
      </c>
      <c r="II27" s="3">
        <v>0</v>
      </c>
      <c r="IJ27" s="3">
        <v>0</v>
      </c>
      <c r="IK27" s="3">
        <v>0</v>
      </c>
      <c r="IL27" s="3">
        <v>0</v>
      </c>
      <c r="IM27" s="3">
        <v>0</v>
      </c>
      <c r="IN27" s="3">
        <v>0</v>
      </c>
      <c r="IO27" s="3">
        <v>0</v>
      </c>
      <c r="IP27" s="3">
        <v>998557</v>
      </c>
      <c r="IQ27" s="3">
        <v>7700</v>
      </c>
      <c r="IR27" s="3">
        <v>0</v>
      </c>
      <c r="IS27" s="3">
        <v>109797</v>
      </c>
      <c r="IT27" s="3">
        <v>18640</v>
      </c>
      <c r="IU27" s="3">
        <v>128437</v>
      </c>
      <c r="IV27" s="3">
        <v>33332</v>
      </c>
    </row>
    <row r="28" spans="1:256">
      <c r="A28" s="3" t="s">
        <v>51</v>
      </c>
      <c r="B28" s="3" t="s">
        <v>52</v>
      </c>
      <c r="C28" s="3">
        <v>564887</v>
      </c>
      <c r="D28" s="3">
        <v>71400</v>
      </c>
      <c r="E28" s="3">
        <v>0</v>
      </c>
      <c r="F28" s="3">
        <v>26198</v>
      </c>
      <c r="G28" s="3">
        <v>9308</v>
      </c>
      <c r="H28" s="3">
        <v>35506</v>
      </c>
      <c r="I28" s="3">
        <v>0</v>
      </c>
      <c r="J28" s="3">
        <v>35506</v>
      </c>
      <c r="K28" s="3">
        <v>610089</v>
      </c>
      <c r="L28" s="3">
        <v>0</v>
      </c>
      <c r="M28" s="3">
        <v>0</v>
      </c>
      <c r="N28" s="3">
        <v>610089</v>
      </c>
      <c r="O28" s="3">
        <v>0</v>
      </c>
      <c r="P28" s="3">
        <v>311389</v>
      </c>
      <c r="Q28" s="3">
        <v>31600</v>
      </c>
      <c r="R28" s="3">
        <v>0</v>
      </c>
      <c r="S28" s="3">
        <v>10422</v>
      </c>
      <c r="T28" s="3">
        <v>5019</v>
      </c>
      <c r="U28" s="3">
        <v>15441</v>
      </c>
      <c r="V28" s="3">
        <v>0</v>
      </c>
      <c r="W28" s="3">
        <v>15441</v>
      </c>
      <c r="X28" s="3">
        <v>332567</v>
      </c>
      <c r="Y28" s="3">
        <v>0</v>
      </c>
      <c r="Z28" s="3">
        <v>0</v>
      </c>
      <c r="AA28" s="3">
        <v>332567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  <c r="AU28" s="3">
        <v>0</v>
      </c>
      <c r="AV28" s="3">
        <v>0</v>
      </c>
      <c r="AW28" s="3">
        <v>0</v>
      </c>
      <c r="AX28" s="3">
        <v>0</v>
      </c>
      <c r="AY28" s="3">
        <v>0</v>
      </c>
      <c r="AZ28" s="3">
        <v>0</v>
      </c>
      <c r="BA28" s="3">
        <v>0</v>
      </c>
      <c r="BB28" s="3">
        <v>0</v>
      </c>
      <c r="BC28" s="3">
        <v>0</v>
      </c>
      <c r="BD28" s="3">
        <v>0</v>
      </c>
      <c r="BE28" s="3">
        <v>0</v>
      </c>
      <c r="BF28" s="3">
        <v>0</v>
      </c>
      <c r="BG28" s="3">
        <v>0</v>
      </c>
      <c r="BH28" s="3">
        <v>0</v>
      </c>
      <c r="BI28" s="3">
        <v>0</v>
      </c>
      <c r="BJ28" s="3">
        <v>0</v>
      </c>
      <c r="BK28" s="3">
        <v>0</v>
      </c>
      <c r="BL28" s="3">
        <v>0</v>
      </c>
      <c r="BM28" s="3">
        <v>0</v>
      </c>
      <c r="BN28" s="3">
        <v>0</v>
      </c>
      <c r="BO28" s="3">
        <v>0</v>
      </c>
      <c r="BP28" s="3">
        <v>36185</v>
      </c>
      <c r="BQ28" s="3">
        <v>0</v>
      </c>
      <c r="BR28" s="3">
        <v>0</v>
      </c>
      <c r="BS28" s="3">
        <v>8680</v>
      </c>
      <c r="BT28" s="3">
        <v>322</v>
      </c>
      <c r="BU28" s="3">
        <v>9002</v>
      </c>
      <c r="BV28" s="3">
        <v>0</v>
      </c>
      <c r="BW28" s="3">
        <v>9002</v>
      </c>
      <c r="BX28" s="3">
        <v>27505</v>
      </c>
      <c r="BY28" s="3">
        <v>0</v>
      </c>
      <c r="BZ28" s="3">
        <v>0</v>
      </c>
      <c r="CA28" s="3">
        <v>27505</v>
      </c>
      <c r="CB28" s="3">
        <v>0</v>
      </c>
      <c r="CC28" s="3">
        <v>0</v>
      </c>
      <c r="CD28" s="3">
        <v>0</v>
      </c>
      <c r="CE28" s="3">
        <v>0</v>
      </c>
      <c r="CF28" s="3">
        <v>0</v>
      </c>
      <c r="CG28" s="3">
        <v>0</v>
      </c>
      <c r="CH28" s="3">
        <v>0</v>
      </c>
      <c r="CI28" s="3">
        <v>0</v>
      </c>
      <c r="CJ28" s="3">
        <v>0</v>
      </c>
      <c r="CK28" s="3">
        <v>0</v>
      </c>
      <c r="CL28" s="3">
        <v>0</v>
      </c>
      <c r="CM28" s="3">
        <v>0</v>
      </c>
      <c r="CN28" s="3">
        <v>0</v>
      </c>
      <c r="CO28" s="3">
        <v>0</v>
      </c>
      <c r="CP28" s="3">
        <v>36185</v>
      </c>
      <c r="CQ28" s="3">
        <v>0</v>
      </c>
      <c r="CR28" s="3">
        <v>0</v>
      </c>
      <c r="CS28" s="3">
        <v>8680</v>
      </c>
      <c r="CT28" s="3">
        <v>322</v>
      </c>
      <c r="CU28" s="3">
        <v>9002</v>
      </c>
      <c r="CV28" s="3">
        <v>0</v>
      </c>
      <c r="CW28" s="3">
        <v>9002</v>
      </c>
      <c r="CX28" s="3">
        <v>27505</v>
      </c>
      <c r="CY28" s="3">
        <v>0</v>
      </c>
      <c r="CZ28" s="3">
        <v>0</v>
      </c>
      <c r="DA28" s="3">
        <v>27505</v>
      </c>
      <c r="DB28" s="3">
        <v>0</v>
      </c>
      <c r="DC28" s="3">
        <v>0</v>
      </c>
      <c r="DD28" s="3">
        <v>0</v>
      </c>
      <c r="DE28" s="3">
        <v>0</v>
      </c>
      <c r="DF28" s="3">
        <v>0</v>
      </c>
      <c r="DG28" s="3">
        <v>0</v>
      </c>
      <c r="DH28" s="3">
        <v>0</v>
      </c>
      <c r="DI28" s="3">
        <v>0</v>
      </c>
      <c r="DJ28" s="3">
        <v>0</v>
      </c>
      <c r="DK28" s="3">
        <v>0</v>
      </c>
      <c r="DL28" s="3">
        <v>0</v>
      </c>
      <c r="DM28" s="3">
        <v>0</v>
      </c>
      <c r="DN28" s="3">
        <v>0</v>
      </c>
      <c r="DO28" s="3">
        <v>0</v>
      </c>
      <c r="DP28" s="3">
        <v>0</v>
      </c>
      <c r="DQ28" s="3">
        <v>0</v>
      </c>
      <c r="DR28" s="3">
        <v>0</v>
      </c>
      <c r="DS28" s="3">
        <v>0</v>
      </c>
      <c r="DT28" s="3">
        <v>0</v>
      </c>
      <c r="DU28" s="3">
        <v>0</v>
      </c>
      <c r="DV28" s="3">
        <v>0</v>
      </c>
      <c r="DW28" s="3">
        <v>0</v>
      </c>
      <c r="DX28" s="3">
        <v>0</v>
      </c>
      <c r="DY28" s="3">
        <v>0</v>
      </c>
      <c r="DZ28" s="3">
        <v>0</v>
      </c>
      <c r="EA28" s="3">
        <v>0</v>
      </c>
      <c r="EB28" s="3">
        <v>0</v>
      </c>
      <c r="EC28" s="3">
        <v>0</v>
      </c>
      <c r="ED28" s="3">
        <v>0</v>
      </c>
      <c r="EE28" s="3">
        <v>0</v>
      </c>
      <c r="EF28" s="3">
        <v>0</v>
      </c>
      <c r="EG28" s="3">
        <v>0</v>
      </c>
      <c r="EH28" s="3">
        <v>0</v>
      </c>
      <c r="EI28" s="3">
        <v>0</v>
      </c>
      <c r="EJ28" s="3">
        <v>0</v>
      </c>
      <c r="EK28" s="3">
        <v>0</v>
      </c>
      <c r="EL28" s="3">
        <v>0</v>
      </c>
      <c r="EM28" s="3">
        <v>0</v>
      </c>
      <c r="EN28" s="3">
        <v>0</v>
      </c>
      <c r="EO28" s="3">
        <v>0</v>
      </c>
      <c r="EP28" s="3">
        <v>0</v>
      </c>
      <c r="EQ28" s="3">
        <v>0</v>
      </c>
      <c r="ER28" s="3">
        <v>0</v>
      </c>
      <c r="ES28" s="3">
        <v>0</v>
      </c>
      <c r="ET28" s="3">
        <v>0</v>
      </c>
      <c r="EU28" s="3">
        <v>0</v>
      </c>
      <c r="EV28" s="3">
        <v>0</v>
      </c>
      <c r="EW28" s="3">
        <v>0</v>
      </c>
      <c r="EX28" s="3">
        <v>0</v>
      </c>
      <c r="EY28" s="3">
        <v>0</v>
      </c>
      <c r="EZ28" s="3">
        <v>0</v>
      </c>
      <c r="FA28" s="3">
        <v>0</v>
      </c>
      <c r="FB28" s="3">
        <v>0</v>
      </c>
      <c r="FC28" s="3">
        <v>866226</v>
      </c>
      <c r="FD28" s="3">
        <v>267900</v>
      </c>
      <c r="FE28" s="3">
        <v>0</v>
      </c>
      <c r="FF28" s="3">
        <v>51781</v>
      </c>
      <c r="FG28" s="3">
        <v>17829</v>
      </c>
      <c r="FH28" s="3">
        <v>69610</v>
      </c>
      <c r="FI28" s="3">
        <v>0</v>
      </c>
      <c r="FJ28" s="3">
        <v>69610</v>
      </c>
      <c r="FK28" s="3">
        <v>1082345</v>
      </c>
      <c r="FL28" s="3">
        <v>0</v>
      </c>
      <c r="FM28" s="3">
        <v>34992</v>
      </c>
      <c r="FN28" s="3">
        <v>862865</v>
      </c>
      <c r="FO28" s="3">
        <v>219480</v>
      </c>
      <c r="FP28" s="3">
        <v>604194</v>
      </c>
      <c r="FQ28" s="3">
        <v>238100</v>
      </c>
      <c r="FR28" s="3">
        <v>0</v>
      </c>
      <c r="FS28" s="3">
        <v>36306</v>
      </c>
      <c r="FT28" s="3">
        <v>13009</v>
      </c>
      <c r="FU28" s="3">
        <v>49315</v>
      </c>
      <c r="FV28" s="3">
        <v>0</v>
      </c>
      <c r="FW28" s="3">
        <v>49315</v>
      </c>
      <c r="FX28" s="3">
        <v>805988</v>
      </c>
      <c r="FY28" s="3">
        <v>0</v>
      </c>
      <c r="FZ28" s="3">
        <v>34992</v>
      </c>
      <c r="GA28" s="3">
        <v>675303</v>
      </c>
      <c r="GB28" s="3">
        <v>130685</v>
      </c>
      <c r="GC28" s="3">
        <v>11100</v>
      </c>
      <c r="GD28" s="3">
        <v>0</v>
      </c>
      <c r="GE28" s="3">
        <v>0</v>
      </c>
      <c r="GF28" s="3">
        <v>564</v>
      </c>
      <c r="GG28" s="3">
        <v>197</v>
      </c>
      <c r="GH28" s="3">
        <v>761</v>
      </c>
      <c r="GI28" s="3">
        <v>0</v>
      </c>
      <c r="GJ28" s="3">
        <v>761</v>
      </c>
      <c r="GK28" s="3">
        <v>10536</v>
      </c>
      <c r="GL28" s="3">
        <v>0</v>
      </c>
      <c r="GM28" s="3">
        <v>0</v>
      </c>
      <c r="GN28" s="3">
        <v>10536</v>
      </c>
      <c r="GO28" s="3">
        <v>0</v>
      </c>
      <c r="GP28" s="3">
        <v>0</v>
      </c>
      <c r="GQ28" s="3">
        <v>0</v>
      </c>
      <c r="GR28" s="3">
        <v>0</v>
      </c>
      <c r="GS28" s="3">
        <v>0</v>
      </c>
      <c r="GT28" s="3">
        <v>0</v>
      </c>
      <c r="GU28" s="3">
        <v>0</v>
      </c>
      <c r="GV28" s="3">
        <v>0</v>
      </c>
      <c r="GW28" s="3">
        <v>0</v>
      </c>
      <c r="GX28" s="3">
        <v>0</v>
      </c>
      <c r="GY28" s="3">
        <v>0</v>
      </c>
      <c r="GZ28" s="3">
        <v>0</v>
      </c>
      <c r="HA28" s="3">
        <v>0</v>
      </c>
      <c r="HB28" s="3">
        <v>0</v>
      </c>
      <c r="HC28" s="3">
        <v>155289</v>
      </c>
      <c r="HD28" s="3">
        <v>29800</v>
      </c>
      <c r="HE28" s="3">
        <v>0</v>
      </c>
      <c r="HF28" s="3">
        <v>8063</v>
      </c>
      <c r="HG28" s="3">
        <v>2087</v>
      </c>
      <c r="HH28" s="3">
        <v>10150</v>
      </c>
      <c r="HI28" s="3">
        <v>0</v>
      </c>
      <c r="HJ28" s="3">
        <v>10150</v>
      </c>
      <c r="HK28" s="3">
        <v>177026</v>
      </c>
      <c r="HL28" s="3">
        <v>0</v>
      </c>
      <c r="HM28" s="3">
        <v>0</v>
      </c>
      <c r="HN28" s="3">
        <v>177026</v>
      </c>
      <c r="HO28" s="3">
        <v>0</v>
      </c>
      <c r="HP28" s="3">
        <v>0</v>
      </c>
      <c r="HQ28" s="3">
        <v>0</v>
      </c>
      <c r="HR28" s="3">
        <v>0</v>
      </c>
      <c r="HS28" s="3">
        <v>0</v>
      </c>
      <c r="HT28" s="3">
        <v>0</v>
      </c>
      <c r="HU28" s="3">
        <v>0</v>
      </c>
      <c r="HV28" s="3">
        <v>0</v>
      </c>
      <c r="HW28" s="3">
        <v>0</v>
      </c>
      <c r="HX28" s="3">
        <v>0</v>
      </c>
      <c r="HY28" s="3">
        <v>0</v>
      </c>
      <c r="HZ28" s="3">
        <v>0</v>
      </c>
      <c r="IA28" s="3">
        <v>0</v>
      </c>
      <c r="IB28" s="3">
        <v>0</v>
      </c>
      <c r="IC28" s="3">
        <v>95643</v>
      </c>
      <c r="ID28" s="3">
        <v>0</v>
      </c>
      <c r="IE28" s="3">
        <v>0</v>
      </c>
      <c r="IF28" s="3">
        <v>6848</v>
      </c>
      <c r="IG28" s="3">
        <v>2536</v>
      </c>
      <c r="IH28" s="3">
        <v>9384</v>
      </c>
      <c r="II28" s="3">
        <v>0</v>
      </c>
      <c r="IJ28" s="3">
        <v>9384</v>
      </c>
      <c r="IK28" s="3">
        <v>88795</v>
      </c>
      <c r="IL28" s="3">
        <v>0</v>
      </c>
      <c r="IM28" s="3">
        <v>0</v>
      </c>
      <c r="IN28" s="3">
        <v>0</v>
      </c>
      <c r="IO28" s="3">
        <v>88795</v>
      </c>
      <c r="IP28" s="3">
        <v>1495869</v>
      </c>
      <c r="IQ28" s="3">
        <v>0</v>
      </c>
      <c r="IR28" s="3">
        <v>0</v>
      </c>
      <c r="IS28" s="3">
        <v>169603</v>
      </c>
      <c r="IT28" s="3">
        <v>22559</v>
      </c>
      <c r="IU28" s="3">
        <v>192162</v>
      </c>
      <c r="IV28" s="3">
        <v>0</v>
      </c>
    </row>
    <row r="29" spans="1:256">
      <c r="A29" s="3" t="s">
        <v>53</v>
      </c>
      <c r="B29" s="3" t="s">
        <v>54</v>
      </c>
      <c r="C29" s="3">
        <v>1268406</v>
      </c>
      <c r="D29" s="3">
        <v>341500</v>
      </c>
      <c r="E29" s="3">
        <v>0</v>
      </c>
      <c r="F29" s="3">
        <v>85861</v>
      </c>
      <c r="G29" s="3">
        <v>20951</v>
      </c>
      <c r="H29" s="3">
        <v>106812</v>
      </c>
      <c r="I29" s="3">
        <v>0</v>
      </c>
      <c r="J29" s="3">
        <v>106812</v>
      </c>
      <c r="K29" s="3">
        <v>1524045</v>
      </c>
      <c r="L29" s="3">
        <v>0</v>
      </c>
      <c r="M29" s="3">
        <v>0</v>
      </c>
      <c r="N29" s="3">
        <v>1481343</v>
      </c>
      <c r="O29" s="3">
        <v>42702</v>
      </c>
      <c r="P29" s="3">
        <v>963351</v>
      </c>
      <c r="Q29" s="3">
        <v>151600</v>
      </c>
      <c r="R29" s="3">
        <v>0</v>
      </c>
      <c r="S29" s="3">
        <v>67216</v>
      </c>
      <c r="T29" s="3">
        <v>15675</v>
      </c>
      <c r="U29" s="3">
        <v>82891</v>
      </c>
      <c r="V29" s="3">
        <v>0</v>
      </c>
      <c r="W29" s="3">
        <v>82891</v>
      </c>
      <c r="X29" s="3">
        <v>1047735</v>
      </c>
      <c r="Y29" s="3">
        <v>0</v>
      </c>
      <c r="Z29" s="3">
        <v>0</v>
      </c>
      <c r="AA29" s="3">
        <v>1028940</v>
      </c>
      <c r="AB29" s="3">
        <v>18795</v>
      </c>
      <c r="AC29" s="3">
        <v>7806</v>
      </c>
      <c r="AD29" s="3">
        <v>0</v>
      </c>
      <c r="AE29" s="3">
        <v>0</v>
      </c>
      <c r="AF29" s="3">
        <v>1852</v>
      </c>
      <c r="AG29" s="3">
        <v>254</v>
      </c>
      <c r="AH29" s="3">
        <v>2106</v>
      </c>
      <c r="AI29" s="3">
        <v>0</v>
      </c>
      <c r="AJ29" s="3">
        <v>2106</v>
      </c>
      <c r="AK29" s="3">
        <v>5954</v>
      </c>
      <c r="AL29" s="3">
        <v>0</v>
      </c>
      <c r="AM29" s="3">
        <v>0</v>
      </c>
      <c r="AN29" s="3">
        <v>0</v>
      </c>
      <c r="AO29" s="3">
        <v>5954</v>
      </c>
      <c r="AP29" s="3">
        <v>0</v>
      </c>
      <c r="AQ29" s="3">
        <v>0</v>
      </c>
      <c r="AR29" s="3">
        <v>0</v>
      </c>
      <c r="AS29" s="3">
        <v>0</v>
      </c>
      <c r="AT29" s="3">
        <v>0</v>
      </c>
      <c r="AU29" s="3">
        <v>0</v>
      </c>
      <c r="AV29" s="3">
        <v>0</v>
      </c>
      <c r="AW29" s="3">
        <v>0</v>
      </c>
      <c r="AX29" s="3">
        <v>0</v>
      </c>
      <c r="AY29" s="3">
        <v>0</v>
      </c>
      <c r="AZ29" s="3">
        <v>0</v>
      </c>
      <c r="BA29" s="3">
        <v>0</v>
      </c>
      <c r="BB29" s="3">
        <v>0</v>
      </c>
      <c r="BC29" s="3">
        <v>0</v>
      </c>
      <c r="BD29" s="3">
        <v>0</v>
      </c>
      <c r="BE29" s="3">
        <v>0</v>
      </c>
      <c r="BF29" s="3">
        <v>0</v>
      </c>
      <c r="BG29" s="3">
        <v>0</v>
      </c>
      <c r="BH29" s="3">
        <v>0</v>
      </c>
      <c r="BI29" s="3">
        <v>0</v>
      </c>
      <c r="BJ29" s="3">
        <v>0</v>
      </c>
      <c r="BK29" s="3">
        <v>0</v>
      </c>
      <c r="BL29" s="3">
        <v>0</v>
      </c>
      <c r="BM29" s="3">
        <v>0</v>
      </c>
      <c r="BN29" s="3">
        <v>0</v>
      </c>
      <c r="BO29" s="3">
        <v>0</v>
      </c>
      <c r="BP29" s="3">
        <v>5743</v>
      </c>
      <c r="BQ29" s="3">
        <v>3200</v>
      </c>
      <c r="BR29" s="3">
        <v>0</v>
      </c>
      <c r="BS29" s="3">
        <v>2593</v>
      </c>
      <c r="BT29" s="3">
        <v>35</v>
      </c>
      <c r="BU29" s="3">
        <v>2628</v>
      </c>
      <c r="BV29" s="3">
        <v>0</v>
      </c>
      <c r="BW29" s="3">
        <v>2628</v>
      </c>
      <c r="BX29" s="3">
        <v>6350</v>
      </c>
      <c r="BY29" s="3">
        <v>0</v>
      </c>
      <c r="BZ29" s="3">
        <v>0</v>
      </c>
      <c r="CA29" s="3">
        <v>6350</v>
      </c>
      <c r="CB29" s="3">
        <v>0</v>
      </c>
      <c r="CC29" s="3">
        <v>0</v>
      </c>
      <c r="CD29" s="3">
        <v>0</v>
      </c>
      <c r="CE29" s="3">
        <v>0</v>
      </c>
      <c r="CF29" s="3">
        <v>0</v>
      </c>
      <c r="CG29" s="3">
        <v>0</v>
      </c>
      <c r="CH29" s="3">
        <v>0</v>
      </c>
      <c r="CI29" s="3">
        <v>0</v>
      </c>
      <c r="CJ29" s="3">
        <v>0</v>
      </c>
      <c r="CK29" s="3">
        <v>0</v>
      </c>
      <c r="CL29" s="3">
        <v>0</v>
      </c>
      <c r="CM29" s="3">
        <v>0</v>
      </c>
      <c r="CN29" s="3">
        <v>0</v>
      </c>
      <c r="CO29" s="3">
        <v>0</v>
      </c>
      <c r="CP29" s="3">
        <v>5743</v>
      </c>
      <c r="CQ29" s="3">
        <v>3200</v>
      </c>
      <c r="CR29" s="3">
        <v>0</v>
      </c>
      <c r="CS29" s="3">
        <v>2593</v>
      </c>
      <c r="CT29" s="3">
        <v>35</v>
      </c>
      <c r="CU29" s="3">
        <v>2628</v>
      </c>
      <c r="CV29" s="3">
        <v>0</v>
      </c>
      <c r="CW29" s="3">
        <v>2628</v>
      </c>
      <c r="CX29" s="3">
        <v>6350</v>
      </c>
      <c r="CY29" s="3">
        <v>0</v>
      </c>
      <c r="CZ29" s="3">
        <v>0</v>
      </c>
      <c r="DA29" s="3">
        <v>6350</v>
      </c>
      <c r="DB29" s="3">
        <v>0</v>
      </c>
      <c r="DC29" s="3">
        <v>0</v>
      </c>
      <c r="DD29" s="3">
        <v>0</v>
      </c>
      <c r="DE29" s="3">
        <v>0</v>
      </c>
      <c r="DF29" s="3">
        <v>0</v>
      </c>
      <c r="DG29" s="3">
        <v>0</v>
      </c>
      <c r="DH29" s="3">
        <v>0</v>
      </c>
      <c r="DI29" s="3">
        <v>0</v>
      </c>
      <c r="DJ29" s="3">
        <v>0</v>
      </c>
      <c r="DK29" s="3">
        <v>0</v>
      </c>
      <c r="DL29" s="3">
        <v>0</v>
      </c>
      <c r="DM29" s="3">
        <v>0</v>
      </c>
      <c r="DN29" s="3">
        <v>0</v>
      </c>
      <c r="DO29" s="3">
        <v>0</v>
      </c>
      <c r="DP29" s="3">
        <v>0</v>
      </c>
      <c r="DQ29" s="3">
        <v>0</v>
      </c>
      <c r="DR29" s="3">
        <v>0</v>
      </c>
      <c r="DS29" s="3">
        <v>0</v>
      </c>
      <c r="DT29" s="3">
        <v>0</v>
      </c>
      <c r="DU29" s="3">
        <v>0</v>
      </c>
      <c r="DV29" s="3">
        <v>0</v>
      </c>
      <c r="DW29" s="3">
        <v>0</v>
      </c>
      <c r="DX29" s="3">
        <v>0</v>
      </c>
      <c r="DY29" s="3">
        <v>0</v>
      </c>
      <c r="DZ29" s="3">
        <v>0</v>
      </c>
      <c r="EA29" s="3">
        <v>0</v>
      </c>
      <c r="EB29" s="3">
        <v>0</v>
      </c>
      <c r="EC29" s="3">
        <v>0</v>
      </c>
      <c r="ED29" s="3">
        <v>0</v>
      </c>
      <c r="EE29" s="3">
        <v>0</v>
      </c>
      <c r="EF29" s="3">
        <v>0</v>
      </c>
      <c r="EG29" s="3">
        <v>0</v>
      </c>
      <c r="EH29" s="3">
        <v>0</v>
      </c>
      <c r="EI29" s="3">
        <v>0</v>
      </c>
      <c r="EJ29" s="3">
        <v>0</v>
      </c>
      <c r="EK29" s="3">
        <v>0</v>
      </c>
      <c r="EL29" s="3">
        <v>0</v>
      </c>
      <c r="EM29" s="3">
        <v>0</v>
      </c>
      <c r="EN29" s="3">
        <v>0</v>
      </c>
      <c r="EO29" s="3">
        <v>0</v>
      </c>
      <c r="EP29" s="3">
        <v>0</v>
      </c>
      <c r="EQ29" s="3">
        <v>0</v>
      </c>
      <c r="ER29" s="3">
        <v>0</v>
      </c>
      <c r="ES29" s="3">
        <v>0</v>
      </c>
      <c r="ET29" s="3">
        <v>0</v>
      </c>
      <c r="EU29" s="3">
        <v>0</v>
      </c>
      <c r="EV29" s="3">
        <v>0</v>
      </c>
      <c r="EW29" s="3">
        <v>0</v>
      </c>
      <c r="EX29" s="3">
        <v>0</v>
      </c>
      <c r="EY29" s="3">
        <v>0</v>
      </c>
      <c r="EZ29" s="3">
        <v>0</v>
      </c>
      <c r="FA29" s="3">
        <v>0</v>
      </c>
      <c r="FB29" s="3">
        <v>0</v>
      </c>
      <c r="FC29" s="3">
        <v>1211174</v>
      </c>
      <c r="FD29" s="3">
        <v>32400</v>
      </c>
      <c r="FE29" s="3">
        <v>0</v>
      </c>
      <c r="FF29" s="3">
        <v>118328</v>
      </c>
      <c r="FG29" s="3">
        <v>32237</v>
      </c>
      <c r="FH29" s="3">
        <v>150565</v>
      </c>
      <c r="FI29" s="3">
        <v>0</v>
      </c>
      <c r="FJ29" s="3">
        <v>150565</v>
      </c>
      <c r="FK29" s="3">
        <v>1125246</v>
      </c>
      <c r="FL29" s="3">
        <v>0</v>
      </c>
      <c r="FM29" s="3">
        <v>62480</v>
      </c>
      <c r="FN29" s="3">
        <v>945505</v>
      </c>
      <c r="FO29" s="3">
        <v>179741</v>
      </c>
      <c r="FP29" s="3">
        <v>950474</v>
      </c>
      <c r="FQ29" s="3">
        <v>0</v>
      </c>
      <c r="FR29" s="3">
        <v>0</v>
      </c>
      <c r="FS29" s="3">
        <v>118328</v>
      </c>
      <c r="FT29" s="3">
        <v>28860</v>
      </c>
      <c r="FU29" s="3">
        <v>147188</v>
      </c>
      <c r="FV29" s="3">
        <v>0</v>
      </c>
      <c r="FW29" s="3">
        <v>147188</v>
      </c>
      <c r="FX29" s="3">
        <v>832146</v>
      </c>
      <c r="FY29" s="3">
        <v>0</v>
      </c>
      <c r="FZ29" s="3">
        <v>62480</v>
      </c>
      <c r="GA29" s="3">
        <v>652405</v>
      </c>
      <c r="GB29" s="3">
        <v>179741</v>
      </c>
      <c r="GC29" s="3">
        <v>0</v>
      </c>
      <c r="GD29" s="3">
        <v>0</v>
      </c>
      <c r="GE29" s="3">
        <v>0</v>
      </c>
      <c r="GF29" s="3">
        <v>0</v>
      </c>
      <c r="GG29" s="3">
        <v>0</v>
      </c>
      <c r="GH29" s="3">
        <v>0</v>
      </c>
      <c r="GI29" s="3">
        <v>0</v>
      </c>
      <c r="GJ29" s="3">
        <v>0</v>
      </c>
      <c r="GK29" s="3">
        <v>0</v>
      </c>
      <c r="GL29" s="3">
        <v>0</v>
      </c>
      <c r="GM29" s="3">
        <v>0</v>
      </c>
      <c r="GN29" s="3">
        <v>0</v>
      </c>
      <c r="GO29" s="3">
        <v>0</v>
      </c>
      <c r="GP29" s="3">
        <v>0</v>
      </c>
      <c r="GQ29" s="3">
        <v>0</v>
      </c>
      <c r="GR29" s="3">
        <v>0</v>
      </c>
      <c r="GS29" s="3">
        <v>0</v>
      </c>
      <c r="GT29" s="3">
        <v>0</v>
      </c>
      <c r="GU29" s="3">
        <v>0</v>
      </c>
      <c r="GV29" s="3">
        <v>0</v>
      </c>
      <c r="GW29" s="3">
        <v>0</v>
      </c>
      <c r="GX29" s="3">
        <v>0</v>
      </c>
      <c r="GY29" s="3">
        <v>0</v>
      </c>
      <c r="GZ29" s="3">
        <v>0</v>
      </c>
      <c r="HA29" s="3">
        <v>0</v>
      </c>
      <c r="HB29" s="3">
        <v>0</v>
      </c>
      <c r="HC29" s="3">
        <v>260700</v>
      </c>
      <c r="HD29" s="3">
        <v>32400</v>
      </c>
      <c r="HE29" s="3">
        <v>0</v>
      </c>
      <c r="HF29" s="3">
        <v>0</v>
      </c>
      <c r="HG29" s="3">
        <v>3377</v>
      </c>
      <c r="HH29" s="3">
        <v>3377</v>
      </c>
      <c r="HI29" s="3">
        <v>0</v>
      </c>
      <c r="HJ29" s="3">
        <v>3377</v>
      </c>
      <c r="HK29" s="3">
        <v>293100</v>
      </c>
      <c r="HL29" s="3">
        <v>0</v>
      </c>
      <c r="HM29" s="3">
        <v>0</v>
      </c>
      <c r="HN29" s="3">
        <v>293100</v>
      </c>
      <c r="HO29" s="3">
        <v>0</v>
      </c>
      <c r="HP29" s="3">
        <v>0</v>
      </c>
      <c r="HQ29" s="3">
        <v>0</v>
      </c>
      <c r="HR29" s="3">
        <v>0</v>
      </c>
      <c r="HS29" s="3">
        <v>0</v>
      </c>
      <c r="HT29" s="3">
        <v>0</v>
      </c>
      <c r="HU29" s="3">
        <v>0</v>
      </c>
      <c r="HV29" s="3">
        <v>0</v>
      </c>
      <c r="HW29" s="3">
        <v>0</v>
      </c>
      <c r="HX29" s="3">
        <v>0</v>
      </c>
      <c r="HY29" s="3">
        <v>0</v>
      </c>
      <c r="HZ29" s="3">
        <v>0</v>
      </c>
      <c r="IA29" s="3">
        <v>0</v>
      </c>
      <c r="IB29" s="3">
        <v>0</v>
      </c>
      <c r="IC29" s="3">
        <v>0</v>
      </c>
      <c r="ID29" s="3">
        <v>0</v>
      </c>
      <c r="IE29" s="3">
        <v>0</v>
      </c>
      <c r="IF29" s="3">
        <v>0</v>
      </c>
      <c r="IG29" s="3">
        <v>0</v>
      </c>
      <c r="IH29" s="3">
        <v>0</v>
      </c>
      <c r="II29" s="3">
        <v>0</v>
      </c>
      <c r="IJ29" s="3">
        <v>0</v>
      </c>
      <c r="IK29" s="3">
        <v>0</v>
      </c>
      <c r="IL29" s="3">
        <v>0</v>
      </c>
      <c r="IM29" s="3">
        <v>0</v>
      </c>
      <c r="IN29" s="3">
        <v>0</v>
      </c>
      <c r="IO29" s="3">
        <v>0</v>
      </c>
      <c r="IP29" s="3">
        <v>3232815</v>
      </c>
      <c r="IQ29" s="3">
        <v>253100</v>
      </c>
      <c r="IR29" s="3">
        <v>0</v>
      </c>
      <c r="IS29" s="3">
        <v>433535</v>
      </c>
      <c r="IT29" s="3">
        <v>57818</v>
      </c>
      <c r="IU29" s="3">
        <v>491353</v>
      </c>
      <c r="IV29" s="3">
        <v>94708</v>
      </c>
    </row>
    <row r="30" spans="1:256">
      <c r="A30" s="3" t="s">
        <v>55</v>
      </c>
      <c r="B30" s="3" t="s">
        <v>56</v>
      </c>
      <c r="C30" s="3">
        <v>1621820</v>
      </c>
      <c r="D30" s="3">
        <v>12500</v>
      </c>
      <c r="E30" s="3">
        <v>0</v>
      </c>
      <c r="F30" s="3">
        <v>85506</v>
      </c>
      <c r="G30" s="3">
        <v>26966</v>
      </c>
      <c r="H30" s="3">
        <v>112472</v>
      </c>
      <c r="I30" s="3">
        <v>0</v>
      </c>
      <c r="J30" s="3">
        <v>112472</v>
      </c>
      <c r="K30" s="3">
        <v>1548814</v>
      </c>
      <c r="L30" s="3">
        <v>0</v>
      </c>
      <c r="M30" s="3">
        <v>29200</v>
      </c>
      <c r="N30" s="3">
        <v>1548814</v>
      </c>
      <c r="O30" s="3">
        <v>0</v>
      </c>
      <c r="P30" s="3">
        <v>1202311</v>
      </c>
      <c r="Q30" s="3">
        <v>0</v>
      </c>
      <c r="R30" s="3">
        <v>0</v>
      </c>
      <c r="S30" s="3">
        <v>66556</v>
      </c>
      <c r="T30" s="3">
        <v>19804</v>
      </c>
      <c r="U30" s="3">
        <v>86360</v>
      </c>
      <c r="V30" s="3">
        <v>0</v>
      </c>
      <c r="W30" s="3">
        <v>86360</v>
      </c>
      <c r="X30" s="3">
        <v>1135755</v>
      </c>
      <c r="Y30" s="3">
        <v>0</v>
      </c>
      <c r="Z30" s="3">
        <v>0</v>
      </c>
      <c r="AA30" s="3">
        <v>1135755</v>
      </c>
      <c r="AB30" s="3">
        <v>0</v>
      </c>
      <c r="AC30" s="3">
        <v>526922</v>
      </c>
      <c r="AD30" s="3">
        <v>0</v>
      </c>
      <c r="AE30" s="3">
        <v>0</v>
      </c>
      <c r="AF30" s="3">
        <v>18895</v>
      </c>
      <c r="AG30" s="3">
        <v>9884</v>
      </c>
      <c r="AH30" s="3">
        <v>28779</v>
      </c>
      <c r="AI30" s="3">
        <v>23149</v>
      </c>
      <c r="AJ30" s="3">
        <v>5630</v>
      </c>
      <c r="AK30" s="3">
        <v>508027</v>
      </c>
      <c r="AL30" s="3">
        <v>0</v>
      </c>
      <c r="AM30" s="3">
        <v>0</v>
      </c>
      <c r="AN30" s="3">
        <v>458499</v>
      </c>
      <c r="AO30" s="3">
        <v>49528</v>
      </c>
      <c r="AP30" s="3">
        <v>0</v>
      </c>
      <c r="AQ30" s="3">
        <v>0</v>
      </c>
      <c r="AR30" s="3">
        <v>0</v>
      </c>
      <c r="AS30" s="3">
        <v>0</v>
      </c>
      <c r="AT30" s="3">
        <v>0</v>
      </c>
      <c r="AU30" s="3">
        <v>0</v>
      </c>
      <c r="AV30" s="3">
        <v>0</v>
      </c>
      <c r="AW30" s="3">
        <v>0</v>
      </c>
      <c r="AX30" s="3">
        <v>0</v>
      </c>
      <c r="AY30" s="3">
        <v>0</v>
      </c>
      <c r="AZ30" s="3">
        <v>0</v>
      </c>
      <c r="BA30" s="3">
        <v>0</v>
      </c>
      <c r="BB30" s="3">
        <v>0</v>
      </c>
      <c r="BC30" s="3">
        <v>0</v>
      </c>
      <c r="BD30" s="3">
        <v>0</v>
      </c>
      <c r="BE30" s="3">
        <v>0</v>
      </c>
      <c r="BF30" s="3">
        <v>0</v>
      </c>
      <c r="BG30" s="3">
        <v>0</v>
      </c>
      <c r="BH30" s="3">
        <v>0</v>
      </c>
      <c r="BI30" s="3">
        <v>0</v>
      </c>
      <c r="BJ30" s="3">
        <v>0</v>
      </c>
      <c r="BK30" s="3">
        <v>0</v>
      </c>
      <c r="BL30" s="3">
        <v>0</v>
      </c>
      <c r="BM30" s="3">
        <v>0</v>
      </c>
      <c r="BN30" s="3">
        <v>0</v>
      </c>
      <c r="BO30" s="3">
        <v>0</v>
      </c>
      <c r="BP30" s="3">
        <v>304</v>
      </c>
      <c r="BQ30" s="3">
        <v>0</v>
      </c>
      <c r="BR30" s="3">
        <v>0</v>
      </c>
      <c r="BS30" s="3">
        <v>49</v>
      </c>
      <c r="BT30" s="3">
        <v>4</v>
      </c>
      <c r="BU30" s="3">
        <v>53</v>
      </c>
      <c r="BV30" s="3">
        <v>0</v>
      </c>
      <c r="BW30" s="3">
        <v>53</v>
      </c>
      <c r="BX30" s="3">
        <v>255</v>
      </c>
      <c r="BY30" s="3">
        <v>0</v>
      </c>
      <c r="BZ30" s="3">
        <v>0</v>
      </c>
      <c r="CA30" s="3">
        <v>255</v>
      </c>
      <c r="CB30" s="3">
        <v>0</v>
      </c>
      <c r="CC30" s="3">
        <v>0</v>
      </c>
      <c r="CD30" s="3">
        <v>0</v>
      </c>
      <c r="CE30" s="3">
        <v>0</v>
      </c>
      <c r="CF30" s="3">
        <v>0</v>
      </c>
      <c r="CG30" s="3">
        <v>0</v>
      </c>
      <c r="CH30" s="3">
        <v>0</v>
      </c>
      <c r="CI30" s="3">
        <v>0</v>
      </c>
      <c r="CJ30" s="3">
        <v>0</v>
      </c>
      <c r="CK30" s="3">
        <v>0</v>
      </c>
      <c r="CL30" s="3">
        <v>0</v>
      </c>
      <c r="CM30" s="3">
        <v>0</v>
      </c>
      <c r="CN30" s="3">
        <v>0</v>
      </c>
      <c r="CO30" s="3">
        <v>0</v>
      </c>
      <c r="CP30" s="3">
        <v>304</v>
      </c>
      <c r="CQ30" s="3">
        <v>0</v>
      </c>
      <c r="CR30" s="3">
        <v>0</v>
      </c>
      <c r="CS30" s="3">
        <v>49</v>
      </c>
      <c r="CT30" s="3">
        <v>4</v>
      </c>
      <c r="CU30" s="3">
        <v>53</v>
      </c>
      <c r="CV30" s="3">
        <v>0</v>
      </c>
      <c r="CW30" s="3">
        <v>53</v>
      </c>
      <c r="CX30" s="3">
        <v>255</v>
      </c>
      <c r="CY30" s="3">
        <v>0</v>
      </c>
      <c r="CZ30" s="3">
        <v>0</v>
      </c>
      <c r="DA30" s="3">
        <v>255</v>
      </c>
      <c r="DB30" s="3">
        <v>0</v>
      </c>
      <c r="DC30" s="3">
        <v>0</v>
      </c>
      <c r="DD30" s="3">
        <v>223500</v>
      </c>
      <c r="DE30" s="3">
        <v>0</v>
      </c>
      <c r="DF30" s="3">
        <v>0</v>
      </c>
      <c r="DG30" s="3">
        <v>0</v>
      </c>
      <c r="DH30" s="3">
        <v>0</v>
      </c>
      <c r="DI30" s="3">
        <v>0</v>
      </c>
      <c r="DJ30" s="3">
        <v>0</v>
      </c>
      <c r="DK30" s="3">
        <v>223500</v>
      </c>
      <c r="DL30" s="3">
        <v>0</v>
      </c>
      <c r="DM30" s="3">
        <v>0</v>
      </c>
      <c r="DN30" s="3">
        <v>223500</v>
      </c>
      <c r="DO30" s="3">
        <v>0</v>
      </c>
      <c r="DP30" s="3">
        <v>0</v>
      </c>
      <c r="DQ30" s="3">
        <v>55500</v>
      </c>
      <c r="DR30" s="3">
        <v>0</v>
      </c>
      <c r="DS30" s="3">
        <v>0</v>
      </c>
      <c r="DT30" s="3">
        <v>0</v>
      </c>
      <c r="DU30" s="3">
        <v>0</v>
      </c>
      <c r="DV30" s="3">
        <v>0</v>
      </c>
      <c r="DW30" s="3">
        <v>0</v>
      </c>
      <c r="DX30" s="3">
        <v>55500</v>
      </c>
      <c r="DY30" s="3">
        <v>0</v>
      </c>
      <c r="DZ30" s="3">
        <v>0</v>
      </c>
      <c r="EA30" s="3">
        <v>55500</v>
      </c>
      <c r="EB30" s="3">
        <v>0</v>
      </c>
      <c r="EC30" s="3">
        <v>0</v>
      </c>
      <c r="ED30" s="3">
        <v>168000</v>
      </c>
      <c r="EE30" s="3">
        <v>0</v>
      </c>
      <c r="EF30" s="3">
        <v>0</v>
      </c>
      <c r="EG30" s="3">
        <v>0</v>
      </c>
      <c r="EH30" s="3">
        <v>0</v>
      </c>
      <c r="EI30" s="3">
        <v>0</v>
      </c>
      <c r="EJ30" s="3">
        <v>0</v>
      </c>
      <c r="EK30" s="3">
        <v>168000</v>
      </c>
      <c r="EL30" s="3">
        <v>0</v>
      </c>
      <c r="EM30" s="3">
        <v>0</v>
      </c>
      <c r="EN30" s="3">
        <v>168000</v>
      </c>
      <c r="EO30" s="3">
        <v>0</v>
      </c>
      <c r="EP30" s="3">
        <v>0</v>
      </c>
      <c r="EQ30" s="3">
        <v>0</v>
      </c>
      <c r="ER30" s="3">
        <v>0</v>
      </c>
      <c r="ES30" s="3">
        <v>0</v>
      </c>
      <c r="ET30" s="3">
        <v>0</v>
      </c>
      <c r="EU30" s="3">
        <v>0</v>
      </c>
      <c r="EV30" s="3">
        <v>0</v>
      </c>
      <c r="EW30" s="3">
        <v>0</v>
      </c>
      <c r="EX30" s="3">
        <v>0</v>
      </c>
      <c r="EY30" s="3">
        <v>0</v>
      </c>
      <c r="EZ30" s="3">
        <v>0</v>
      </c>
      <c r="FA30" s="3">
        <v>0</v>
      </c>
      <c r="FB30" s="3">
        <v>0</v>
      </c>
      <c r="FC30" s="3">
        <v>1030612</v>
      </c>
      <c r="FD30" s="3">
        <v>316100</v>
      </c>
      <c r="FE30" s="3">
        <v>0</v>
      </c>
      <c r="FF30" s="3">
        <v>42737</v>
      </c>
      <c r="FG30" s="3">
        <v>17674</v>
      </c>
      <c r="FH30" s="3">
        <v>60411</v>
      </c>
      <c r="FI30" s="3">
        <v>0</v>
      </c>
      <c r="FJ30" s="3">
        <v>60411</v>
      </c>
      <c r="FK30" s="3">
        <v>1303975</v>
      </c>
      <c r="FL30" s="3">
        <v>0</v>
      </c>
      <c r="FM30" s="3">
        <v>100096</v>
      </c>
      <c r="FN30" s="3">
        <v>517242</v>
      </c>
      <c r="FO30" s="3">
        <v>786733</v>
      </c>
      <c r="FP30" s="3">
        <v>996263</v>
      </c>
      <c r="FQ30" s="3">
        <v>308700</v>
      </c>
      <c r="FR30" s="3">
        <v>0</v>
      </c>
      <c r="FS30" s="3">
        <v>39975</v>
      </c>
      <c r="FT30" s="3">
        <v>17243</v>
      </c>
      <c r="FU30" s="3">
        <v>57218</v>
      </c>
      <c r="FV30" s="3">
        <v>0</v>
      </c>
      <c r="FW30" s="3">
        <v>57218</v>
      </c>
      <c r="FX30" s="3">
        <v>1264988</v>
      </c>
      <c r="FY30" s="3">
        <v>0</v>
      </c>
      <c r="FZ30" s="3">
        <v>100096</v>
      </c>
      <c r="GA30" s="3">
        <v>484133</v>
      </c>
      <c r="GB30" s="3">
        <v>780855</v>
      </c>
      <c r="GC30" s="3">
        <v>7224</v>
      </c>
      <c r="GD30" s="3">
        <v>0</v>
      </c>
      <c r="GE30" s="3">
        <v>0</v>
      </c>
      <c r="GF30" s="3">
        <v>2096</v>
      </c>
      <c r="GG30" s="3">
        <v>78</v>
      </c>
      <c r="GH30" s="3">
        <v>2174</v>
      </c>
      <c r="GI30" s="3">
        <v>0</v>
      </c>
      <c r="GJ30" s="3">
        <v>2174</v>
      </c>
      <c r="GK30" s="3">
        <v>5128</v>
      </c>
      <c r="GL30" s="3">
        <v>0</v>
      </c>
      <c r="GM30" s="3">
        <v>0</v>
      </c>
      <c r="GN30" s="3">
        <v>0</v>
      </c>
      <c r="GO30" s="3">
        <v>5128</v>
      </c>
      <c r="GP30" s="3">
        <v>0</v>
      </c>
      <c r="GQ30" s="3">
        <v>0</v>
      </c>
      <c r="GR30" s="3">
        <v>0</v>
      </c>
      <c r="GS30" s="3">
        <v>0</v>
      </c>
      <c r="GT30" s="3">
        <v>0</v>
      </c>
      <c r="GU30" s="3">
        <v>0</v>
      </c>
      <c r="GV30" s="3">
        <v>0</v>
      </c>
      <c r="GW30" s="3">
        <v>0</v>
      </c>
      <c r="GX30" s="3">
        <v>0</v>
      </c>
      <c r="GY30" s="3">
        <v>0</v>
      </c>
      <c r="GZ30" s="3">
        <v>0</v>
      </c>
      <c r="HA30" s="3">
        <v>0</v>
      </c>
      <c r="HB30" s="3">
        <v>0</v>
      </c>
      <c r="HC30" s="3">
        <v>27125</v>
      </c>
      <c r="HD30" s="3">
        <v>7400</v>
      </c>
      <c r="HE30" s="3">
        <v>0</v>
      </c>
      <c r="HF30" s="3">
        <v>666</v>
      </c>
      <c r="HG30" s="3">
        <v>353</v>
      </c>
      <c r="HH30" s="3">
        <v>1019</v>
      </c>
      <c r="HI30" s="3">
        <v>0</v>
      </c>
      <c r="HJ30" s="3">
        <v>1019</v>
      </c>
      <c r="HK30" s="3">
        <v>33859</v>
      </c>
      <c r="HL30" s="3">
        <v>0</v>
      </c>
      <c r="HM30" s="3">
        <v>0</v>
      </c>
      <c r="HN30" s="3">
        <v>33109</v>
      </c>
      <c r="HO30" s="3">
        <v>750</v>
      </c>
      <c r="HP30" s="3">
        <v>0</v>
      </c>
      <c r="HQ30" s="3">
        <v>0</v>
      </c>
      <c r="HR30" s="3">
        <v>0</v>
      </c>
      <c r="HS30" s="3">
        <v>0</v>
      </c>
      <c r="HT30" s="3">
        <v>0</v>
      </c>
      <c r="HU30" s="3">
        <v>0</v>
      </c>
      <c r="HV30" s="3">
        <v>0</v>
      </c>
      <c r="HW30" s="3">
        <v>0</v>
      </c>
      <c r="HX30" s="3">
        <v>0</v>
      </c>
      <c r="HY30" s="3">
        <v>0</v>
      </c>
      <c r="HZ30" s="3">
        <v>0</v>
      </c>
      <c r="IA30" s="3">
        <v>0</v>
      </c>
      <c r="IB30" s="3">
        <v>0</v>
      </c>
      <c r="IC30" s="3">
        <v>0</v>
      </c>
      <c r="ID30" s="3">
        <v>0</v>
      </c>
      <c r="IE30" s="3">
        <v>0</v>
      </c>
      <c r="IF30" s="3">
        <v>0</v>
      </c>
      <c r="IG30" s="3">
        <v>0</v>
      </c>
      <c r="IH30" s="3">
        <v>0</v>
      </c>
      <c r="II30" s="3">
        <v>0</v>
      </c>
      <c r="IJ30" s="3">
        <v>0</v>
      </c>
      <c r="IK30" s="3">
        <v>0</v>
      </c>
      <c r="IL30" s="3">
        <v>0</v>
      </c>
      <c r="IM30" s="3">
        <v>0</v>
      </c>
      <c r="IN30" s="3">
        <v>0</v>
      </c>
      <c r="IO30" s="3">
        <v>0</v>
      </c>
      <c r="IP30" s="3">
        <v>331056</v>
      </c>
      <c r="IQ30" s="3">
        <v>0</v>
      </c>
      <c r="IR30" s="3">
        <v>0</v>
      </c>
      <c r="IS30" s="3">
        <v>81777</v>
      </c>
      <c r="IT30" s="3">
        <v>4623</v>
      </c>
      <c r="IU30" s="3">
        <v>86400</v>
      </c>
      <c r="IV30" s="3">
        <v>1760</v>
      </c>
    </row>
    <row r="31" spans="1:256">
      <c r="A31" s="3" t="s">
        <v>57</v>
      </c>
      <c r="B31" s="3" t="s">
        <v>58</v>
      </c>
      <c r="C31" s="3">
        <v>3308331</v>
      </c>
      <c r="D31" s="3">
        <v>356000</v>
      </c>
      <c r="E31" s="3">
        <v>0</v>
      </c>
      <c r="F31" s="3">
        <v>132034</v>
      </c>
      <c r="G31" s="3">
        <v>51774</v>
      </c>
      <c r="H31" s="3">
        <v>183808</v>
      </c>
      <c r="I31" s="3">
        <v>0</v>
      </c>
      <c r="J31" s="3">
        <v>183808</v>
      </c>
      <c r="K31" s="3">
        <v>3532297</v>
      </c>
      <c r="L31" s="3">
        <v>0</v>
      </c>
      <c r="M31" s="3">
        <v>0</v>
      </c>
      <c r="N31" s="3">
        <v>3532297</v>
      </c>
      <c r="O31" s="3">
        <v>0</v>
      </c>
      <c r="P31" s="3">
        <v>2139392</v>
      </c>
      <c r="Q31" s="3">
        <v>157800</v>
      </c>
      <c r="R31" s="3">
        <v>0</v>
      </c>
      <c r="S31" s="3">
        <v>86302</v>
      </c>
      <c r="T31" s="3">
        <v>33772</v>
      </c>
      <c r="U31" s="3">
        <v>120074</v>
      </c>
      <c r="V31" s="3">
        <v>0</v>
      </c>
      <c r="W31" s="3">
        <v>120074</v>
      </c>
      <c r="X31" s="3">
        <v>2210890</v>
      </c>
      <c r="Y31" s="3">
        <v>0</v>
      </c>
      <c r="Z31" s="3">
        <v>0</v>
      </c>
      <c r="AA31" s="3">
        <v>2210890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0</v>
      </c>
      <c r="AL31" s="3">
        <v>0</v>
      </c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>
        <v>0</v>
      </c>
      <c r="AT31" s="3">
        <v>0</v>
      </c>
      <c r="AU31" s="3">
        <v>0</v>
      </c>
      <c r="AV31" s="3">
        <v>0</v>
      </c>
      <c r="AW31" s="3">
        <v>0</v>
      </c>
      <c r="AX31" s="3">
        <v>0</v>
      </c>
      <c r="AY31" s="3">
        <v>0</v>
      </c>
      <c r="AZ31" s="3">
        <v>0</v>
      </c>
      <c r="BA31" s="3">
        <v>0</v>
      </c>
      <c r="BB31" s="3">
        <v>0</v>
      </c>
      <c r="BC31" s="3">
        <v>0</v>
      </c>
      <c r="BD31" s="3">
        <v>0</v>
      </c>
      <c r="BE31" s="3">
        <v>0</v>
      </c>
      <c r="BF31" s="3">
        <v>0</v>
      </c>
      <c r="BG31" s="3">
        <v>0</v>
      </c>
      <c r="BH31" s="3">
        <v>0</v>
      </c>
      <c r="BI31" s="3">
        <v>0</v>
      </c>
      <c r="BJ31" s="3">
        <v>0</v>
      </c>
      <c r="BK31" s="3">
        <v>0</v>
      </c>
      <c r="BL31" s="3">
        <v>0</v>
      </c>
      <c r="BM31" s="3">
        <v>0</v>
      </c>
      <c r="BN31" s="3">
        <v>0</v>
      </c>
      <c r="BO31" s="3">
        <v>0</v>
      </c>
      <c r="BP31" s="3">
        <v>17510</v>
      </c>
      <c r="BQ31" s="3">
        <v>0</v>
      </c>
      <c r="BR31" s="3">
        <v>0</v>
      </c>
      <c r="BS31" s="3">
        <v>2575</v>
      </c>
      <c r="BT31" s="3">
        <v>224</v>
      </c>
      <c r="BU31" s="3">
        <v>2799</v>
      </c>
      <c r="BV31" s="3">
        <v>0</v>
      </c>
      <c r="BW31" s="3">
        <v>2799</v>
      </c>
      <c r="BX31" s="3">
        <v>14935</v>
      </c>
      <c r="BY31" s="3">
        <v>0</v>
      </c>
      <c r="BZ31" s="3">
        <v>0</v>
      </c>
      <c r="CA31" s="3">
        <v>14935</v>
      </c>
      <c r="CB31" s="3">
        <v>0</v>
      </c>
      <c r="CC31" s="3">
        <v>3800</v>
      </c>
      <c r="CD31" s="3">
        <v>0</v>
      </c>
      <c r="CE31" s="3">
        <v>0</v>
      </c>
      <c r="CF31" s="3">
        <v>0</v>
      </c>
      <c r="CG31" s="3">
        <v>19</v>
      </c>
      <c r="CH31" s="3">
        <v>19</v>
      </c>
      <c r="CI31" s="3">
        <v>0</v>
      </c>
      <c r="CJ31" s="3">
        <v>19</v>
      </c>
      <c r="CK31" s="3">
        <v>3800</v>
      </c>
      <c r="CL31" s="3">
        <v>0</v>
      </c>
      <c r="CM31" s="3">
        <v>0</v>
      </c>
      <c r="CN31" s="3">
        <v>3800</v>
      </c>
      <c r="CO31" s="3">
        <v>0</v>
      </c>
      <c r="CP31" s="3">
        <v>13710</v>
      </c>
      <c r="CQ31" s="3">
        <v>0</v>
      </c>
      <c r="CR31" s="3">
        <v>0</v>
      </c>
      <c r="CS31" s="3">
        <v>2575</v>
      </c>
      <c r="CT31" s="3">
        <v>205</v>
      </c>
      <c r="CU31" s="3">
        <v>2780</v>
      </c>
      <c r="CV31" s="3">
        <v>0</v>
      </c>
      <c r="CW31" s="3">
        <v>2780</v>
      </c>
      <c r="CX31" s="3">
        <v>11135</v>
      </c>
      <c r="CY31" s="3">
        <v>0</v>
      </c>
      <c r="CZ31" s="3">
        <v>0</v>
      </c>
      <c r="DA31" s="3">
        <v>11135</v>
      </c>
      <c r="DB31" s="3">
        <v>0</v>
      </c>
      <c r="DC31" s="3">
        <v>0</v>
      </c>
      <c r="DD31" s="3">
        <v>0</v>
      </c>
      <c r="DE31" s="3">
        <v>0</v>
      </c>
      <c r="DF31" s="3">
        <v>0</v>
      </c>
      <c r="DG31" s="3">
        <v>0</v>
      </c>
      <c r="DH31" s="3">
        <v>0</v>
      </c>
      <c r="DI31" s="3">
        <v>0</v>
      </c>
      <c r="DJ31" s="3">
        <v>0</v>
      </c>
      <c r="DK31" s="3">
        <v>0</v>
      </c>
      <c r="DL31" s="3">
        <v>0</v>
      </c>
      <c r="DM31" s="3">
        <v>0</v>
      </c>
      <c r="DN31" s="3">
        <v>0</v>
      </c>
      <c r="DO31" s="3">
        <v>0</v>
      </c>
      <c r="DP31" s="3">
        <v>0</v>
      </c>
      <c r="DQ31" s="3">
        <v>0</v>
      </c>
      <c r="DR31" s="3">
        <v>0</v>
      </c>
      <c r="DS31" s="3">
        <v>0</v>
      </c>
      <c r="DT31" s="3">
        <v>0</v>
      </c>
      <c r="DU31" s="3">
        <v>0</v>
      </c>
      <c r="DV31" s="3">
        <v>0</v>
      </c>
      <c r="DW31" s="3">
        <v>0</v>
      </c>
      <c r="DX31" s="3">
        <v>0</v>
      </c>
      <c r="DY31" s="3">
        <v>0</v>
      </c>
      <c r="DZ31" s="3">
        <v>0</v>
      </c>
      <c r="EA31" s="3">
        <v>0</v>
      </c>
      <c r="EB31" s="3">
        <v>0</v>
      </c>
      <c r="EC31" s="3">
        <v>0</v>
      </c>
      <c r="ED31" s="3">
        <v>0</v>
      </c>
      <c r="EE31" s="3">
        <v>0</v>
      </c>
      <c r="EF31" s="3">
        <v>0</v>
      </c>
      <c r="EG31" s="3">
        <v>0</v>
      </c>
      <c r="EH31" s="3">
        <v>0</v>
      </c>
      <c r="EI31" s="3">
        <v>0</v>
      </c>
      <c r="EJ31" s="3">
        <v>0</v>
      </c>
      <c r="EK31" s="3">
        <v>0</v>
      </c>
      <c r="EL31" s="3">
        <v>0</v>
      </c>
      <c r="EM31" s="3">
        <v>0</v>
      </c>
      <c r="EN31" s="3">
        <v>0</v>
      </c>
      <c r="EO31" s="3">
        <v>0</v>
      </c>
      <c r="EP31" s="3">
        <v>0</v>
      </c>
      <c r="EQ31" s="3">
        <v>0</v>
      </c>
      <c r="ER31" s="3">
        <v>0</v>
      </c>
      <c r="ES31" s="3">
        <v>0</v>
      </c>
      <c r="ET31" s="3">
        <v>0</v>
      </c>
      <c r="EU31" s="3">
        <v>0</v>
      </c>
      <c r="EV31" s="3">
        <v>0</v>
      </c>
      <c r="EW31" s="3">
        <v>0</v>
      </c>
      <c r="EX31" s="3">
        <v>0</v>
      </c>
      <c r="EY31" s="3">
        <v>0</v>
      </c>
      <c r="EZ31" s="3">
        <v>0</v>
      </c>
      <c r="FA31" s="3">
        <v>0</v>
      </c>
      <c r="FB31" s="3">
        <v>0</v>
      </c>
      <c r="FC31" s="3">
        <v>1845371</v>
      </c>
      <c r="FD31" s="3">
        <v>89200</v>
      </c>
      <c r="FE31" s="3">
        <v>0</v>
      </c>
      <c r="FF31" s="3">
        <v>129739</v>
      </c>
      <c r="FG31" s="3">
        <v>34550</v>
      </c>
      <c r="FH31" s="3">
        <v>164289</v>
      </c>
      <c r="FI31" s="3">
        <v>0</v>
      </c>
      <c r="FJ31" s="3">
        <v>164289</v>
      </c>
      <c r="FK31" s="3">
        <v>1804832</v>
      </c>
      <c r="FL31" s="3">
        <v>0</v>
      </c>
      <c r="FM31" s="3">
        <v>132687</v>
      </c>
      <c r="FN31" s="3">
        <v>1347164</v>
      </c>
      <c r="FO31" s="3">
        <v>457668</v>
      </c>
      <c r="FP31" s="3">
        <v>1171641</v>
      </c>
      <c r="FQ31" s="3">
        <v>16300</v>
      </c>
      <c r="FR31" s="3">
        <v>0</v>
      </c>
      <c r="FS31" s="3">
        <v>122317</v>
      </c>
      <c r="FT31" s="3">
        <v>24044</v>
      </c>
      <c r="FU31" s="3">
        <v>146361</v>
      </c>
      <c r="FV31" s="3">
        <v>0</v>
      </c>
      <c r="FW31" s="3">
        <v>146361</v>
      </c>
      <c r="FX31" s="3">
        <v>1065624</v>
      </c>
      <c r="FY31" s="3">
        <v>0</v>
      </c>
      <c r="FZ31" s="3">
        <v>132687</v>
      </c>
      <c r="GA31" s="3">
        <v>765576</v>
      </c>
      <c r="GB31" s="3">
        <v>300048</v>
      </c>
      <c r="GC31" s="3">
        <v>84800</v>
      </c>
      <c r="GD31" s="3">
        <v>53900</v>
      </c>
      <c r="GE31" s="3">
        <v>0</v>
      </c>
      <c r="GF31" s="3">
        <v>0</v>
      </c>
      <c r="GG31" s="3">
        <v>1143</v>
      </c>
      <c r="GH31" s="3">
        <v>1143</v>
      </c>
      <c r="GI31" s="3">
        <v>0</v>
      </c>
      <c r="GJ31" s="3">
        <v>1143</v>
      </c>
      <c r="GK31" s="3">
        <v>138700</v>
      </c>
      <c r="GL31" s="3">
        <v>0</v>
      </c>
      <c r="GM31" s="3">
        <v>0</v>
      </c>
      <c r="GN31" s="3">
        <v>0</v>
      </c>
      <c r="GO31" s="3">
        <v>138700</v>
      </c>
      <c r="GP31" s="3">
        <v>0</v>
      </c>
      <c r="GQ31" s="3">
        <v>0</v>
      </c>
      <c r="GR31" s="3">
        <v>0</v>
      </c>
      <c r="GS31" s="3">
        <v>0</v>
      </c>
      <c r="GT31" s="3">
        <v>0</v>
      </c>
      <c r="GU31" s="3">
        <v>0</v>
      </c>
      <c r="GV31" s="3">
        <v>0</v>
      </c>
      <c r="GW31" s="3">
        <v>0</v>
      </c>
      <c r="GX31" s="3">
        <v>0</v>
      </c>
      <c r="GY31" s="3">
        <v>0</v>
      </c>
      <c r="GZ31" s="3">
        <v>0</v>
      </c>
      <c r="HA31" s="3">
        <v>0</v>
      </c>
      <c r="HB31" s="3">
        <v>0</v>
      </c>
      <c r="HC31" s="3">
        <v>588930</v>
      </c>
      <c r="HD31" s="3">
        <v>19000</v>
      </c>
      <c r="HE31" s="3">
        <v>0</v>
      </c>
      <c r="HF31" s="3">
        <v>7422</v>
      </c>
      <c r="HG31" s="3">
        <v>9363</v>
      </c>
      <c r="HH31" s="3">
        <v>16785</v>
      </c>
      <c r="HI31" s="3">
        <v>0</v>
      </c>
      <c r="HJ31" s="3">
        <v>16785</v>
      </c>
      <c r="HK31" s="3">
        <v>600508</v>
      </c>
      <c r="HL31" s="3">
        <v>0</v>
      </c>
      <c r="HM31" s="3">
        <v>0</v>
      </c>
      <c r="HN31" s="3">
        <v>581588</v>
      </c>
      <c r="HO31" s="3">
        <v>18920</v>
      </c>
      <c r="HP31" s="3">
        <v>0</v>
      </c>
      <c r="HQ31" s="3">
        <v>0</v>
      </c>
      <c r="HR31" s="3">
        <v>0</v>
      </c>
      <c r="HS31" s="3">
        <v>0</v>
      </c>
      <c r="HT31" s="3">
        <v>0</v>
      </c>
      <c r="HU31" s="3">
        <v>0</v>
      </c>
      <c r="HV31" s="3">
        <v>0</v>
      </c>
      <c r="HW31" s="3">
        <v>0</v>
      </c>
      <c r="HX31" s="3">
        <v>0</v>
      </c>
      <c r="HY31" s="3">
        <v>0</v>
      </c>
      <c r="HZ31" s="3">
        <v>0</v>
      </c>
      <c r="IA31" s="3">
        <v>0</v>
      </c>
      <c r="IB31" s="3">
        <v>0</v>
      </c>
      <c r="IC31" s="3">
        <v>0</v>
      </c>
      <c r="ID31" s="3">
        <v>0</v>
      </c>
      <c r="IE31" s="3">
        <v>0</v>
      </c>
      <c r="IF31" s="3">
        <v>0</v>
      </c>
      <c r="IG31" s="3">
        <v>0</v>
      </c>
      <c r="IH31" s="3">
        <v>0</v>
      </c>
      <c r="II31" s="3">
        <v>0</v>
      </c>
      <c r="IJ31" s="3">
        <v>0</v>
      </c>
      <c r="IK31" s="3">
        <v>0</v>
      </c>
      <c r="IL31" s="3">
        <v>0</v>
      </c>
      <c r="IM31" s="3">
        <v>0</v>
      </c>
      <c r="IN31" s="3">
        <v>0</v>
      </c>
      <c r="IO31" s="3">
        <v>0</v>
      </c>
      <c r="IP31" s="3">
        <v>3353191</v>
      </c>
      <c r="IQ31" s="3">
        <v>150000</v>
      </c>
      <c r="IR31" s="3">
        <v>0</v>
      </c>
      <c r="IS31" s="3">
        <v>353720</v>
      </c>
      <c r="IT31" s="3">
        <v>62073</v>
      </c>
      <c r="IU31" s="3">
        <v>415793</v>
      </c>
      <c r="IV31" s="3">
        <v>0</v>
      </c>
    </row>
    <row r="32" spans="1:256">
      <c r="A32" s="3" t="s">
        <v>59</v>
      </c>
      <c r="B32" s="3" t="s">
        <v>60</v>
      </c>
      <c r="C32" s="3">
        <v>11617</v>
      </c>
      <c r="D32" s="3">
        <v>2500</v>
      </c>
      <c r="E32" s="3">
        <v>0</v>
      </c>
      <c r="F32" s="3">
        <v>1408</v>
      </c>
      <c r="G32" s="3">
        <v>204</v>
      </c>
      <c r="H32" s="3">
        <v>1612</v>
      </c>
      <c r="I32" s="3">
        <v>0</v>
      </c>
      <c r="J32" s="3">
        <v>1612</v>
      </c>
      <c r="K32" s="3">
        <v>12709</v>
      </c>
      <c r="L32" s="3">
        <v>0</v>
      </c>
      <c r="M32" s="3">
        <v>0</v>
      </c>
      <c r="N32" s="3">
        <v>12709</v>
      </c>
      <c r="O32" s="3">
        <v>0</v>
      </c>
      <c r="P32" s="3">
        <v>11617</v>
      </c>
      <c r="Q32" s="3">
        <v>0</v>
      </c>
      <c r="R32" s="3">
        <v>0</v>
      </c>
      <c r="S32" s="3">
        <v>1408</v>
      </c>
      <c r="T32" s="3">
        <v>204</v>
      </c>
      <c r="U32" s="3">
        <v>1612</v>
      </c>
      <c r="V32" s="3">
        <v>0</v>
      </c>
      <c r="W32" s="3">
        <v>1612</v>
      </c>
      <c r="X32" s="3">
        <v>10209</v>
      </c>
      <c r="Y32" s="3">
        <v>0</v>
      </c>
      <c r="Z32" s="3">
        <v>0</v>
      </c>
      <c r="AA32" s="3">
        <v>10209</v>
      </c>
      <c r="AB32" s="3">
        <v>0</v>
      </c>
      <c r="AC32" s="3">
        <v>185101</v>
      </c>
      <c r="AD32" s="3">
        <v>0</v>
      </c>
      <c r="AE32" s="3">
        <v>0</v>
      </c>
      <c r="AF32" s="3">
        <v>11620</v>
      </c>
      <c r="AG32" s="3">
        <v>3817</v>
      </c>
      <c r="AH32" s="3">
        <v>15437</v>
      </c>
      <c r="AI32" s="3">
        <v>15436</v>
      </c>
      <c r="AJ32" s="3">
        <v>1</v>
      </c>
      <c r="AK32" s="3">
        <v>173481</v>
      </c>
      <c r="AL32" s="3">
        <v>0</v>
      </c>
      <c r="AM32" s="3">
        <v>0</v>
      </c>
      <c r="AN32" s="3">
        <v>169300</v>
      </c>
      <c r="AO32" s="3">
        <v>4181</v>
      </c>
      <c r="AP32" s="3">
        <v>0</v>
      </c>
      <c r="AQ32" s="3">
        <v>0</v>
      </c>
      <c r="AR32" s="3">
        <v>0</v>
      </c>
      <c r="AS32" s="3">
        <v>0</v>
      </c>
      <c r="AT32" s="3">
        <v>0</v>
      </c>
      <c r="AU32" s="3">
        <v>0</v>
      </c>
      <c r="AV32" s="3">
        <v>0</v>
      </c>
      <c r="AW32" s="3">
        <v>0</v>
      </c>
      <c r="AX32" s="3">
        <v>0</v>
      </c>
      <c r="AY32" s="3">
        <v>0</v>
      </c>
      <c r="AZ32" s="3">
        <v>0</v>
      </c>
      <c r="BA32" s="3">
        <v>0</v>
      </c>
      <c r="BB32" s="3">
        <v>0</v>
      </c>
      <c r="BC32" s="3">
        <v>0</v>
      </c>
      <c r="BD32" s="3">
        <v>0</v>
      </c>
      <c r="BE32" s="3">
        <v>0</v>
      </c>
      <c r="BF32" s="3">
        <v>0</v>
      </c>
      <c r="BG32" s="3">
        <v>0</v>
      </c>
      <c r="BH32" s="3">
        <v>0</v>
      </c>
      <c r="BI32" s="3">
        <v>0</v>
      </c>
      <c r="BJ32" s="3">
        <v>0</v>
      </c>
      <c r="BK32" s="3">
        <v>0</v>
      </c>
      <c r="BL32" s="3">
        <v>0</v>
      </c>
      <c r="BM32" s="3">
        <v>0</v>
      </c>
      <c r="BN32" s="3">
        <v>0</v>
      </c>
      <c r="BO32" s="3">
        <v>0</v>
      </c>
      <c r="BP32" s="3">
        <v>16165</v>
      </c>
      <c r="BQ32" s="3">
        <v>0</v>
      </c>
      <c r="BR32" s="3">
        <v>0</v>
      </c>
      <c r="BS32" s="3">
        <v>11761</v>
      </c>
      <c r="BT32" s="3">
        <v>115</v>
      </c>
      <c r="BU32" s="3">
        <v>11876</v>
      </c>
      <c r="BV32" s="3">
        <v>0</v>
      </c>
      <c r="BW32" s="3">
        <v>11876</v>
      </c>
      <c r="BX32" s="3">
        <v>4404</v>
      </c>
      <c r="BY32" s="3">
        <v>0</v>
      </c>
      <c r="BZ32" s="3">
        <v>0</v>
      </c>
      <c r="CA32" s="3">
        <v>4404</v>
      </c>
      <c r="CB32" s="3">
        <v>0</v>
      </c>
      <c r="CC32" s="3">
        <v>0</v>
      </c>
      <c r="CD32" s="3">
        <v>0</v>
      </c>
      <c r="CE32" s="3">
        <v>0</v>
      </c>
      <c r="CF32" s="3">
        <v>0</v>
      </c>
      <c r="CG32" s="3">
        <v>0</v>
      </c>
      <c r="CH32" s="3">
        <v>0</v>
      </c>
      <c r="CI32" s="3">
        <v>0</v>
      </c>
      <c r="CJ32" s="3">
        <v>0</v>
      </c>
      <c r="CK32" s="3">
        <v>0</v>
      </c>
      <c r="CL32" s="3">
        <v>0</v>
      </c>
      <c r="CM32" s="3">
        <v>0</v>
      </c>
      <c r="CN32" s="3">
        <v>0</v>
      </c>
      <c r="CO32" s="3">
        <v>0</v>
      </c>
      <c r="CP32" s="3">
        <v>16165</v>
      </c>
      <c r="CQ32" s="3">
        <v>0</v>
      </c>
      <c r="CR32" s="3">
        <v>0</v>
      </c>
      <c r="CS32" s="3">
        <v>11761</v>
      </c>
      <c r="CT32" s="3">
        <v>115</v>
      </c>
      <c r="CU32" s="3">
        <v>11876</v>
      </c>
      <c r="CV32" s="3">
        <v>0</v>
      </c>
      <c r="CW32" s="3">
        <v>11876</v>
      </c>
      <c r="CX32" s="3">
        <v>4404</v>
      </c>
      <c r="CY32" s="3">
        <v>0</v>
      </c>
      <c r="CZ32" s="3">
        <v>0</v>
      </c>
      <c r="DA32" s="3">
        <v>4404</v>
      </c>
      <c r="DB32" s="3">
        <v>0</v>
      </c>
      <c r="DC32" s="3">
        <v>0</v>
      </c>
      <c r="DD32" s="3">
        <v>0</v>
      </c>
      <c r="DE32" s="3">
        <v>0</v>
      </c>
      <c r="DF32" s="3">
        <v>0</v>
      </c>
      <c r="DG32" s="3">
        <v>0</v>
      </c>
      <c r="DH32" s="3">
        <v>0</v>
      </c>
      <c r="DI32" s="3">
        <v>0</v>
      </c>
      <c r="DJ32" s="3">
        <v>0</v>
      </c>
      <c r="DK32" s="3">
        <v>0</v>
      </c>
      <c r="DL32" s="3">
        <v>0</v>
      </c>
      <c r="DM32" s="3">
        <v>0</v>
      </c>
      <c r="DN32" s="3">
        <v>0</v>
      </c>
      <c r="DO32" s="3">
        <v>0</v>
      </c>
      <c r="DP32" s="3">
        <v>0</v>
      </c>
      <c r="DQ32" s="3">
        <v>0</v>
      </c>
      <c r="DR32" s="3">
        <v>0</v>
      </c>
      <c r="DS32" s="3">
        <v>0</v>
      </c>
      <c r="DT32" s="3">
        <v>0</v>
      </c>
      <c r="DU32" s="3">
        <v>0</v>
      </c>
      <c r="DV32" s="3">
        <v>0</v>
      </c>
      <c r="DW32" s="3">
        <v>0</v>
      </c>
      <c r="DX32" s="3">
        <v>0</v>
      </c>
      <c r="DY32" s="3">
        <v>0</v>
      </c>
      <c r="DZ32" s="3">
        <v>0</v>
      </c>
      <c r="EA32" s="3">
        <v>0</v>
      </c>
      <c r="EB32" s="3">
        <v>0</v>
      </c>
      <c r="EC32" s="3">
        <v>0</v>
      </c>
      <c r="ED32" s="3">
        <v>0</v>
      </c>
      <c r="EE32" s="3">
        <v>0</v>
      </c>
      <c r="EF32" s="3">
        <v>0</v>
      </c>
      <c r="EG32" s="3">
        <v>0</v>
      </c>
      <c r="EH32" s="3">
        <v>0</v>
      </c>
      <c r="EI32" s="3">
        <v>0</v>
      </c>
      <c r="EJ32" s="3">
        <v>0</v>
      </c>
      <c r="EK32" s="3">
        <v>0</v>
      </c>
      <c r="EL32" s="3">
        <v>0</v>
      </c>
      <c r="EM32" s="3">
        <v>0</v>
      </c>
      <c r="EN32" s="3">
        <v>0</v>
      </c>
      <c r="EO32" s="3">
        <v>0</v>
      </c>
      <c r="EP32" s="3">
        <v>0</v>
      </c>
      <c r="EQ32" s="3">
        <v>0</v>
      </c>
      <c r="ER32" s="3">
        <v>0</v>
      </c>
      <c r="ES32" s="3">
        <v>0</v>
      </c>
      <c r="ET32" s="3">
        <v>0</v>
      </c>
      <c r="EU32" s="3">
        <v>0</v>
      </c>
      <c r="EV32" s="3">
        <v>0</v>
      </c>
      <c r="EW32" s="3">
        <v>0</v>
      </c>
      <c r="EX32" s="3">
        <v>0</v>
      </c>
      <c r="EY32" s="3">
        <v>0</v>
      </c>
      <c r="EZ32" s="3">
        <v>0</v>
      </c>
      <c r="FA32" s="3">
        <v>0</v>
      </c>
      <c r="FB32" s="3">
        <v>0</v>
      </c>
      <c r="FC32" s="3">
        <v>200314</v>
      </c>
      <c r="FD32" s="3">
        <v>6400</v>
      </c>
      <c r="FE32" s="3">
        <v>0</v>
      </c>
      <c r="FF32" s="3">
        <v>51936</v>
      </c>
      <c r="FG32" s="3">
        <v>3398</v>
      </c>
      <c r="FH32" s="3">
        <v>55334</v>
      </c>
      <c r="FI32" s="3">
        <v>0</v>
      </c>
      <c r="FJ32" s="3">
        <v>55334</v>
      </c>
      <c r="FK32" s="3">
        <v>154778</v>
      </c>
      <c r="FL32" s="3">
        <v>0</v>
      </c>
      <c r="FM32" s="3">
        <v>25167</v>
      </c>
      <c r="FN32" s="3">
        <v>152044</v>
      </c>
      <c r="FO32" s="3">
        <v>2734</v>
      </c>
      <c r="FP32" s="3">
        <v>7087</v>
      </c>
      <c r="FQ32" s="3">
        <v>0</v>
      </c>
      <c r="FR32" s="3">
        <v>0</v>
      </c>
      <c r="FS32" s="3">
        <v>1056</v>
      </c>
      <c r="FT32" s="3">
        <v>301</v>
      </c>
      <c r="FU32" s="3">
        <v>1357</v>
      </c>
      <c r="FV32" s="3">
        <v>0</v>
      </c>
      <c r="FW32" s="3">
        <v>1357</v>
      </c>
      <c r="FX32" s="3">
        <v>6031</v>
      </c>
      <c r="FY32" s="3">
        <v>0</v>
      </c>
      <c r="FZ32" s="3">
        <v>0</v>
      </c>
      <c r="GA32" s="3">
        <v>6031</v>
      </c>
      <c r="GB32" s="3">
        <v>0</v>
      </c>
      <c r="GC32" s="3">
        <v>0</v>
      </c>
      <c r="GD32" s="3">
        <v>0</v>
      </c>
      <c r="GE32" s="3">
        <v>0</v>
      </c>
      <c r="GF32" s="3">
        <v>0</v>
      </c>
      <c r="GG32" s="3">
        <v>0</v>
      </c>
      <c r="GH32" s="3">
        <v>0</v>
      </c>
      <c r="GI32" s="3">
        <v>0</v>
      </c>
      <c r="GJ32" s="3">
        <v>0</v>
      </c>
      <c r="GK32" s="3">
        <v>0</v>
      </c>
      <c r="GL32" s="3">
        <v>0</v>
      </c>
      <c r="GM32" s="3">
        <v>0</v>
      </c>
      <c r="GN32" s="3">
        <v>0</v>
      </c>
      <c r="GO32" s="3">
        <v>0</v>
      </c>
      <c r="GP32" s="3">
        <v>181053</v>
      </c>
      <c r="GQ32" s="3">
        <v>0</v>
      </c>
      <c r="GR32" s="3">
        <v>0</v>
      </c>
      <c r="GS32" s="3">
        <v>50287</v>
      </c>
      <c r="GT32" s="3">
        <v>2925</v>
      </c>
      <c r="GU32" s="3">
        <v>53212</v>
      </c>
      <c r="GV32" s="3">
        <v>0</v>
      </c>
      <c r="GW32" s="3">
        <v>53212</v>
      </c>
      <c r="GX32" s="3">
        <v>130766</v>
      </c>
      <c r="GY32" s="3">
        <v>0</v>
      </c>
      <c r="GZ32" s="3">
        <v>25167</v>
      </c>
      <c r="HA32" s="3">
        <v>130766</v>
      </c>
      <c r="HB32" s="3">
        <v>0</v>
      </c>
      <c r="HC32" s="3">
        <v>12174</v>
      </c>
      <c r="HD32" s="3">
        <v>6400</v>
      </c>
      <c r="HE32" s="3">
        <v>0</v>
      </c>
      <c r="HF32" s="3">
        <v>593</v>
      </c>
      <c r="HG32" s="3">
        <v>172</v>
      </c>
      <c r="HH32" s="3">
        <v>765</v>
      </c>
      <c r="HI32" s="3">
        <v>0</v>
      </c>
      <c r="HJ32" s="3">
        <v>765</v>
      </c>
      <c r="HK32" s="3">
        <v>17981</v>
      </c>
      <c r="HL32" s="3">
        <v>0</v>
      </c>
      <c r="HM32" s="3">
        <v>0</v>
      </c>
      <c r="HN32" s="3">
        <v>15247</v>
      </c>
      <c r="HO32" s="3">
        <v>2734</v>
      </c>
      <c r="HP32" s="3">
        <v>0</v>
      </c>
      <c r="HQ32" s="3">
        <v>0</v>
      </c>
      <c r="HR32" s="3">
        <v>0</v>
      </c>
      <c r="HS32" s="3">
        <v>0</v>
      </c>
      <c r="HT32" s="3">
        <v>0</v>
      </c>
      <c r="HU32" s="3">
        <v>0</v>
      </c>
      <c r="HV32" s="3">
        <v>0</v>
      </c>
      <c r="HW32" s="3">
        <v>0</v>
      </c>
      <c r="HX32" s="3">
        <v>0</v>
      </c>
      <c r="HY32" s="3">
        <v>0</v>
      </c>
      <c r="HZ32" s="3">
        <v>0</v>
      </c>
      <c r="IA32" s="3">
        <v>0</v>
      </c>
      <c r="IB32" s="3">
        <v>0</v>
      </c>
      <c r="IC32" s="3">
        <v>0</v>
      </c>
      <c r="ID32" s="3">
        <v>0</v>
      </c>
      <c r="IE32" s="3">
        <v>0</v>
      </c>
      <c r="IF32" s="3">
        <v>0</v>
      </c>
      <c r="IG32" s="3">
        <v>0</v>
      </c>
      <c r="IH32" s="3">
        <v>0</v>
      </c>
      <c r="II32" s="3">
        <v>0</v>
      </c>
      <c r="IJ32" s="3">
        <v>0</v>
      </c>
      <c r="IK32" s="3">
        <v>0</v>
      </c>
      <c r="IL32" s="3">
        <v>0</v>
      </c>
      <c r="IM32" s="3">
        <v>0</v>
      </c>
      <c r="IN32" s="3">
        <v>0</v>
      </c>
      <c r="IO32" s="3">
        <v>0</v>
      </c>
      <c r="IP32" s="3">
        <v>11460</v>
      </c>
      <c r="IQ32" s="3">
        <v>0</v>
      </c>
      <c r="IR32" s="3">
        <v>0</v>
      </c>
      <c r="IS32" s="3">
        <v>2274</v>
      </c>
      <c r="IT32" s="3">
        <v>128</v>
      </c>
      <c r="IU32" s="3">
        <v>2402</v>
      </c>
      <c r="IV32" s="3">
        <v>0</v>
      </c>
    </row>
    <row r="33" spans="1:256">
      <c r="A33" s="3" t="s">
        <v>61</v>
      </c>
      <c r="B33" s="3" t="s">
        <v>62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15004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83348</v>
      </c>
      <c r="AD33" s="3">
        <v>0</v>
      </c>
      <c r="AE33" s="3">
        <v>0</v>
      </c>
      <c r="AF33" s="3">
        <v>19065</v>
      </c>
      <c r="AG33" s="3">
        <v>2375</v>
      </c>
      <c r="AH33" s="3">
        <v>21440</v>
      </c>
      <c r="AI33" s="3">
        <v>13370</v>
      </c>
      <c r="AJ33" s="3">
        <v>8070</v>
      </c>
      <c r="AK33" s="3">
        <v>64283</v>
      </c>
      <c r="AL33" s="3">
        <v>0</v>
      </c>
      <c r="AM33" s="3">
        <v>0</v>
      </c>
      <c r="AN33" s="3">
        <v>31566</v>
      </c>
      <c r="AO33" s="3">
        <v>32717</v>
      </c>
      <c r="AP33" s="3">
        <v>0</v>
      </c>
      <c r="AQ33" s="3">
        <v>0</v>
      </c>
      <c r="AR33" s="3">
        <v>0</v>
      </c>
      <c r="AS33" s="3">
        <v>0</v>
      </c>
      <c r="AT33" s="3">
        <v>0</v>
      </c>
      <c r="AU33" s="3">
        <v>0</v>
      </c>
      <c r="AV33" s="3">
        <v>0</v>
      </c>
      <c r="AW33" s="3">
        <v>0</v>
      </c>
      <c r="AX33" s="3">
        <v>0</v>
      </c>
      <c r="AY33" s="3">
        <v>0</v>
      </c>
      <c r="AZ33" s="3">
        <v>0</v>
      </c>
      <c r="BA33" s="3">
        <v>0</v>
      </c>
      <c r="BB33" s="3">
        <v>0</v>
      </c>
      <c r="BC33" s="3">
        <v>0</v>
      </c>
      <c r="BD33" s="3">
        <v>0</v>
      </c>
      <c r="BE33" s="3">
        <v>0</v>
      </c>
      <c r="BF33" s="3">
        <v>0</v>
      </c>
      <c r="BG33" s="3">
        <v>0</v>
      </c>
      <c r="BH33" s="3">
        <v>0</v>
      </c>
      <c r="BI33" s="3">
        <v>0</v>
      </c>
      <c r="BJ33" s="3">
        <v>0</v>
      </c>
      <c r="BK33" s="3">
        <v>0</v>
      </c>
      <c r="BL33" s="3">
        <v>0</v>
      </c>
      <c r="BM33" s="3">
        <v>0</v>
      </c>
      <c r="BN33" s="3">
        <v>0</v>
      </c>
      <c r="BO33" s="3">
        <v>0</v>
      </c>
      <c r="BP33" s="3">
        <v>17387</v>
      </c>
      <c r="BQ33" s="3">
        <v>0</v>
      </c>
      <c r="BR33" s="3">
        <v>0</v>
      </c>
      <c r="BS33" s="3">
        <v>4404</v>
      </c>
      <c r="BT33" s="3">
        <v>191</v>
      </c>
      <c r="BU33" s="3">
        <v>4595</v>
      </c>
      <c r="BV33" s="3">
        <v>0</v>
      </c>
      <c r="BW33" s="3">
        <v>4595</v>
      </c>
      <c r="BX33" s="3">
        <v>12983</v>
      </c>
      <c r="BY33" s="3">
        <v>0</v>
      </c>
      <c r="BZ33" s="3">
        <v>0</v>
      </c>
      <c r="CA33" s="3">
        <v>12983</v>
      </c>
      <c r="CB33" s="3">
        <v>0</v>
      </c>
      <c r="CC33" s="3">
        <v>0</v>
      </c>
      <c r="CD33" s="3">
        <v>0</v>
      </c>
      <c r="CE33" s="3">
        <v>0</v>
      </c>
      <c r="CF33" s="3">
        <v>0</v>
      </c>
      <c r="CG33" s="3">
        <v>0</v>
      </c>
      <c r="CH33" s="3">
        <v>0</v>
      </c>
      <c r="CI33" s="3">
        <v>0</v>
      </c>
      <c r="CJ33" s="3">
        <v>0</v>
      </c>
      <c r="CK33" s="3">
        <v>0</v>
      </c>
      <c r="CL33" s="3">
        <v>0</v>
      </c>
      <c r="CM33" s="3">
        <v>0</v>
      </c>
      <c r="CN33" s="3">
        <v>0</v>
      </c>
      <c r="CO33" s="3">
        <v>0</v>
      </c>
      <c r="CP33" s="3">
        <v>17387</v>
      </c>
      <c r="CQ33" s="3">
        <v>0</v>
      </c>
      <c r="CR33" s="3">
        <v>0</v>
      </c>
      <c r="CS33" s="3">
        <v>4404</v>
      </c>
      <c r="CT33" s="3">
        <v>191</v>
      </c>
      <c r="CU33" s="3">
        <v>4595</v>
      </c>
      <c r="CV33" s="3">
        <v>0</v>
      </c>
      <c r="CW33" s="3">
        <v>4595</v>
      </c>
      <c r="CX33" s="3">
        <v>12983</v>
      </c>
      <c r="CY33" s="3">
        <v>0</v>
      </c>
      <c r="CZ33" s="3">
        <v>0</v>
      </c>
      <c r="DA33" s="3">
        <v>12983</v>
      </c>
      <c r="DB33" s="3">
        <v>0</v>
      </c>
      <c r="DC33" s="3">
        <v>0</v>
      </c>
      <c r="DD33" s="3">
        <v>0</v>
      </c>
      <c r="DE33" s="3">
        <v>0</v>
      </c>
      <c r="DF33" s="3">
        <v>0</v>
      </c>
      <c r="DG33" s="3">
        <v>0</v>
      </c>
      <c r="DH33" s="3">
        <v>0</v>
      </c>
      <c r="DI33" s="3">
        <v>0</v>
      </c>
      <c r="DJ33" s="3">
        <v>0</v>
      </c>
      <c r="DK33" s="3">
        <v>0</v>
      </c>
      <c r="DL33" s="3">
        <v>0</v>
      </c>
      <c r="DM33" s="3">
        <v>0</v>
      </c>
      <c r="DN33" s="3">
        <v>0</v>
      </c>
      <c r="DO33" s="3">
        <v>0</v>
      </c>
      <c r="DP33" s="3">
        <v>0</v>
      </c>
      <c r="DQ33" s="3">
        <v>0</v>
      </c>
      <c r="DR33" s="3">
        <v>0</v>
      </c>
      <c r="DS33" s="3">
        <v>0</v>
      </c>
      <c r="DT33" s="3">
        <v>0</v>
      </c>
      <c r="DU33" s="3">
        <v>0</v>
      </c>
      <c r="DV33" s="3">
        <v>0</v>
      </c>
      <c r="DW33" s="3">
        <v>0</v>
      </c>
      <c r="DX33" s="3">
        <v>0</v>
      </c>
      <c r="DY33" s="3">
        <v>0</v>
      </c>
      <c r="DZ33" s="3">
        <v>0</v>
      </c>
      <c r="EA33" s="3">
        <v>0</v>
      </c>
      <c r="EB33" s="3">
        <v>0</v>
      </c>
      <c r="EC33" s="3">
        <v>0</v>
      </c>
      <c r="ED33" s="3">
        <v>0</v>
      </c>
      <c r="EE33" s="3">
        <v>0</v>
      </c>
      <c r="EF33" s="3">
        <v>0</v>
      </c>
      <c r="EG33" s="3">
        <v>0</v>
      </c>
      <c r="EH33" s="3">
        <v>0</v>
      </c>
      <c r="EI33" s="3">
        <v>0</v>
      </c>
      <c r="EJ33" s="3">
        <v>0</v>
      </c>
      <c r="EK33" s="3">
        <v>0</v>
      </c>
      <c r="EL33" s="3">
        <v>0</v>
      </c>
      <c r="EM33" s="3">
        <v>0</v>
      </c>
      <c r="EN33" s="3">
        <v>0</v>
      </c>
      <c r="EO33" s="3">
        <v>0</v>
      </c>
      <c r="EP33" s="3">
        <v>0</v>
      </c>
      <c r="EQ33" s="3">
        <v>0</v>
      </c>
      <c r="ER33" s="3">
        <v>0</v>
      </c>
      <c r="ES33" s="3">
        <v>0</v>
      </c>
      <c r="ET33" s="3">
        <v>0</v>
      </c>
      <c r="EU33" s="3">
        <v>0</v>
      </c>
      <c r="EV33" s="3">
        <v>0</v>
      </c>
      <c r="EW33" s="3">
        <v>0</v>
      </c>
      <c r="EX33" s="3">
        <v>0</v>
      </c>
      <c r="EY33" s="3">
        <v>0</v>
      </c>
      <c r="EZ33" s="3">
        <v>0</v>
      </c>
      <c r="FA33" s="3">
        <v>0</v>
      </c>
      <c r="FB33" s="3">
        <v>0</v>
      </c>
      <c r="FC33" s="3">
        <v>358056</v>
      </c>
      <c r="FD33" s="3">
        <v>0</v>
      </c>
      <c r="FE33" s="3">
        <v>0</v>
      </c>
      <c r="FF33" s="3">
        <v>60730</v>
      </c>
      <c r="FG33" s="3">
        <v>5999</v>
      </c>
      <c r="FH33" s="3">
        <v>66729</v>
      </c>
      <c r="FI33" s="3">
        <v>0</v>
      </c>
      <c r="FJ33" s="3">
        <v>66729</v>
      </c>
      <c r="FK33" s="3">
        <v>297326</v>
      </c>
      <c r="FL33" s="3">
        <v>0</v>
      </c>
      <c r="FM33" s="3">
        <v>0</v>
      </c>
      <c r="FN33" s="3">
        <v>297326</v>
      </c>
      <c r="FO33" s="3">
        <v>0</v>
      </c>
      <c r="FP33" s="3">
        <v>114901</v>
      </c>
      <c r="FQ33" s="3">
        <v>0</v>
      </c>
      <c r="FR33" s="3">
        <v>0</v>
      </c>
      <c r="FS33" s="3">
        <v>10711</v>
      </c>
      <c r="FT33" s="3">
        <v>2258</v>
      </c>
      <c r="FU33" s="3">
        <v>12969</v>
      </c>
      <c r="FV33" s="3">
        <v>0</v>
      </c>
      <c r="FW33" s="3">
        <v>12969</v>
      </c>
      <c r="FX33" s="3">
        <v>104190</v>
      </c>
      <c r="FY33" s="3">
        <v>0</v>
      </c>
      <c r="FZ33" s="3">
        <v>0</v>
      </c>
      <c r="GA33" s="3">
        <v>104190</v>
      </c>
      <c r="GB33" s="3">
        <v>0</v>
      </c>
      <c r="GC33" s="3">
        <v>0</v>
      </c>
      <c r="GD33" s="3">
        <v>0</v>
      </c>
      <c r="GE33" s="3">
        <v>0</v>
      </c>
      <c r="GF33" s="3">
        <v>0</v>
      </c>
      <c r="GG33" s="3">
        <v>0</v>
      </c>
      <c r="GH33" s="3">
        <v>0</v>
      </c>
      <c r="GI33" s="3">
        <v>0</v>
      </c>
      <c r="GJ33" s="3">
        <v>0</v>
      </c>
      <c r="GK33" s="3">
        <v>0</v>
      </c>
      <c r="GL33" s="3">
        <v>0</v>
      </c>
      <c r="GM33" s="3">
        <v>0</v>
      </c>
      <c r="GN33" s="3">
        <v>0</v>
      </c>
      <c r="GO33" s="3">
        <v>0</v>
      </c>
      <c r="GP33" s="3">
        <v>243155</v>
      </c>
      <c r="GQ33" s="3">
        <v>0</v>
      </c>
      <c r="GR33" s="3">
        <v>0</v>
      </c>
      <c r="GS33" s="3">
        <v>50019</v>
      </c>
      <c r="GT33" s="3">
        <v>3741</v>
      </c>
      <c r="GU33" s="3">
        <v>53760</v>
      </c>
      <c r="GV33" s="3">
        <v>0</v>
      </c>
      <c r="GW33" s="3">
        <v>53760</v>
      </c>
      <c r="GX33" s="3">
        <v>193136</v>
      </c>
      <c r="GY33" s="3">
        <v>0</v>
      </c>
      <c r="GZ33" s="3">
        <v>0</v>
      </c>
      <c r="HA33" s="3">
        <v>193136</v>
      </c>
      <c r="HB33" s="3">
        <v>0</v>
      </c>
      <c r="HC33" s="3">
        <v>0</v>
      </c>
      <c r="HD33" s="3">
        <v>0</v>
      </c>
      <c r="HE33" s="3">
        <v>0</v>
      </c>
      <c r="HF33" s="3">
        <v>0</v>
      </c>
      <c r="HG33" s="3">
        <v>0</v>
      </c>
      <c r="HH33" s="3">
        <v>0</v>
      </c>
      <c r="HI33" s="3">
        <v>0</v>
      </c>
      <c r="HJ33" s="3">
        <v>0</v>
      </c>
      <c r="HK33" s="3">
        <v>0</v>
      </c>
      <c r="HL33" s="3">
        <v>0</v>
      </c>
      <c r="HM33" s="3">
        <v>0</v>
      </c>
      <c r="HN33" s="3">
        <v>0</v>
      </c>
      <c r="HO33" s="3">
        <v>0</v>
      </c>
      <c r="HP33" s="3">
        <v>0</v>
      </c>
      <c r="HQ33" s="3">
        <v>0</v>
      </c>
      <c r="HR33" s="3">
        <v>0</v>
      </c>
      <c r="HS33" s="3">
        <v>0</v>
      </c>
      <c r="HT33" s="3">
        <v>0</v>
      </c>
      <c r="HU33" s="3">
        <v>0</v>
      </c>
      <c r="HV33" s="3">
        <v>0</v>
      </c>
      <c r="HW33" s="3">
        <v>0</v>
      </c>
      <c r="HX33" s="3">
        <v>0</v>
      </c>
      <c r="HY33" s="3">
        <v>0</v>
      </c>
      <c r="HZ33" s="3">
        <v>0</v>
      </c>
      <c r="IA33" s="3">
        <v>0</v>
      </c>
      <c r="IB33" s="3">
        <v>0</v>
      </c>
      <c r="IC33" s="3">
        <v>0</v>
      </c>
      <c r="ID33" s="3">
        <v>0</v>
      </c>
      <c r="IE33" s="3">
        <v>0</v>
      </c>
      <c r="IF33" s="3">
        <v>0</v>
      </c>
      <c r="IG33" s="3">
        <v>0</v>
      </c>
      <c r="IH33" s="3">
        <v>0</v>
      </c>
      <c r="II33" s="3">
        <v>0</v>
      </c>
      <c r="IJ33" s="3">
        <v>0</v>
      </c>
      <c r="IK33" s="3">
        <v>0</v>
      </c>
      <c r="IL33" s="3">
        <v>0</v>
      </c>
      <c r="IM33" s="3">
        <v>0</v>
      </c>
      <c r="IN33" s="3">
        <v>0</v>
      </c>
      <c r="IO33" s="3">
        <v>0</v>
      </c>
      <c r="IP33" s="3">
        <v>224640</v>
      </c>
      <c r="IQ33" s="3">
        <v>0</v>
      </c>
      <c r="IR33" s="3">
        <v>0</v>
      </c>
      <c r="IS33" s="3">
        <v>49542</v>
      </c>
      <c r="IT33" s="3">
        <v>3490</v>
      </c>
      <c r="IU33" s="3">
        <v>53032</v>
      </c>
      <c r="IV33" s="3">
        <v>0</v>
      </c>
    </row>
    <row r="34" spans="1:256">
      <c r="A34" s="3" t="s">
        <v>63</v>
      </c>
      <c r="B34" s="3" t="s">
        <v>64</v>
      </c>
      <c r="C34" s="3">
        <v>7031</v>
      </c>
      <c r="D34" s="3">
        <v>0</v>
      </c>
      <c r="E34" s="3">
        <v>0</v>
      </c>
      <c r="F34" s="3">
        <v>3254</v>
      </c>
      <c r="G34" s="3">
        <v>78</v>
      </c>
      <c r="H34" s="3">
        <v>3332</v>
      </c>
      <c r="I34" s="3">
        <v>0</v>
      </c>
      <c r="J34" s="3">
        <v>3332</v>
      </c>
      <c r="K34" s="3">
        <v>3777</v>
      </c>
      <c r="L34" s="3">
        <v>0</v>
      </c>
      <c r="M34" s="3">
        <v>0</v>
      </c>
      <c r="N34" s="3">
        <v>3777</v>
      </c>
      <c r="O34" s="3">
        <v>0</v>
      </c>
      <c r="P34" s="3">
        <v>3093</v>
      </c>
      <c r="Q34" s="3">
        <v>0</v>
      </c>
      <c r="R34" s="3">
        <v>0</v>
      </c>
      <c r="S34" s="3">
        <v>1652</v>
      </c>
      <c r="T34" s="3">
        <v>22</v>
      </c>
      <c r="U34" s="3">
        <v>1674</v>
      </c>
      <c r="V34" s="3">
        <v>0</v>
      </c>
      <c r="W34" s="3">
        <v>1674</v>
      </c>
      <c r="X34" s="3">
        <v>1441</v>
      </c>
      <c r="Y34" s="3">
        <v>0</v>
      </c>
      <c r="Z34" s="3">
        <v>0</v>
      </c>
      <c r="AA34" s="3">
        <v>1441</v>
      </c>
      <c r="AB34" s="3">
        <v>0</v>
      </c>
      <c r="AC34" s="3">
        <v>64842</v>
      </c>
      <c r="AD34" s="3">
        <v>0</v>
      </c>
      <c r="AE34" s="3">
        <v>0</v>
      </c>
      <c r="AF34" s="3">
        <v>7281</v>
      </c>
      <c r="AG34" s="3">
        <v>1304</v>
      </c>
      <c r="AH34" s="3">
        <v>8585</v>
      </c>
      <c r="AI34" s="3">
        <v>4409</v>
      </c>
      <c r="AJ34" s="3">
        <v>4176</v>
      </c>
      <c r="AK34" s="3">
        <v>57561</v>
      </c>
      <c r="AL34" s="3">
        <v>0</v>
      </c>
      <c r="AM34" s="3">
        <v>0</v>
      </c>
      <c r="AN34" s="3">
        <v>20594</v>
      </c>
      <c r="AO34" s="3">
        <v>36967</v>
      </c>
      <c r="AP34" s="3">
        <v>0</v>
      </c>
      <c r="AQ34" s="3">
        <v>0</v>
      </c>
      <c r="AR34" s="3">
        <v>0</v>
      </c>
      <c r="AS34" s="3">
        <v>0</v>
      </c>
      <c r="AT34" s="3">
        <v>0</v>
      </c>
      <c r="AU34" s="3">
        <v>0</v>
      </c>
      <c r="AV34" s="3">
        <v>0</v>
      </c>
      <c r="AW34" s="3">
        <v>0</v>
      </c>
      <c r="AX34" s="3">
        <v>0</v>
      </c>
      <c r="AY34" s="3">
        <v>0</v>
      </c>
      <c r="AZ34" s="3">
        <v>0</v>
      </c>
      <c r="BA34" s="3">
        <v>0</v>
      </c>
      <c r="BB34" s="3">
        <v>0</v>
      </c>
      <c r="BC34" s="3">
        <v>0</v>
      </c>
      <c r="BD34" s="3">
        <v>0</v>
      </c>
      <c r="BE34" s="3">
        <v>0</v>
      </c>
      <c r="BF34" s="3">
        <v>0</v>
      </c>
      <c r="BG34" s="3">
        <v>0</v>
      </c>
      <c r="BH34" s="3">
        <v>0</v>
      </c>
      <c r="BI34" s="3">
        <v>0</v>
      </c>
      <c r="BJ34" s="3">
        <v>0</v>
      </c>
      <c r="BK34" s="3">
        <v>0</v>
      </c>
      <c r="BL34" s="3">
        <v>0</v>
      </c>
      <c r="BM34" s="3">
        <v>0</v>
      </c>
      <c r="BN34" s="3">
        <v>0</v>
      </c>
      <c r="BO34" s="3">
        <v>0</v>
      </c>
      <c r="BP34" s="3">
        <v>0</v>
      </c>
      <c r="BQ34" s="3">
        <v>0</v>
      </c>
      <c r="BR34" s="3">
        <v>0</v>
      </c>
      <c r="BS34" s="3">
        <v>0</v>
      </c>
      <c r="BT34" s="3">
        <v>0</v>
      </c>
      <c r="BU34" s="3">
        <v>0</v>
      </c>
      <c r="BV34" s="3">
        <v>0</v>
      </c>
      <c r="BW34" s="3">
        <v>0</v>
      </c>
      <c r="BX34" s="3">
        <v>0</v>
      </c>
      <c r="BY34" s="3">
        <v>0</v>
      </c>
      <c r="BZ34" s="3">
        <v>0</v>
      </c>
      <c r="CA34" s="3">
        <v>0</v>
      </c>
      <c r="CB34" s="3">
        <v>0</v>
      </c>
      <c r="CC34" s="3">
        <v>0</v>
      </c>
      <c r="CD34" s="3">
        <v>0</v>
      </c>
      <c r="CE34" s="3">
        <v>0</v>
      </c>
      <c r="CF34" s="3">
        <v>0</v>
      </c>
      <c r="CG34" s="3">
        <v>0</v>
      </c>
      <c r="CH34" s="3">
        <v>0</v>
      </c>
      <c r="CI34" s="3">
        <v>0</v>
      </c>
      <c r="CJ34" s="3">
        <v>0</v>
      </c>
      <c r="CK34" s="3">
        <v>0</v>
      </c>
      <c r="CL34" s="3">
        <v>0</v>
      </c>
      <c r="CM34" s="3">
        <v>0</v>
      </c>
      <c r="CN34" s="3">
        <v>0</v>
      </c>
      <c r="CO34" s="3">
        <v>0</v>
      </c>
      <c r="CP34" s="3">
        <v>0</v>
      </c>
      <c r="CQ34" s="3">
        <v>0</v>
      </c>
      <c r="CR34" s="3">
        <v>0</v>
      </c>
      <c r="CS34" s="3">
        <v>0</v>
      </c>
      <c r="CT34" s="3">
        <v>0</v>
      </c>
      <c r="CU34" s="3">
        <v>0</v>
      </c>
      <c r="CV34" s="3">
        <v>0</v>
      </c>
      <c r="CW34" s="3">
        <v>0</v>
      </c>
      <c r="CX34" s="3">
        <v>0</v>
      </c>
      <c r="CY34" s="3">
        <v>0</v>
      </c>
      <c r="CZ34" s="3">
        <v>0</v>
      </c>
      <c r="DA34" s="3">
        <v>0</v>
      </c>
      <c r="DB34" s="3">
        <v>0</v>
      </c>
      <c r="DC34" s="3">
        <v>0</v>
      </c>
      <c r="DD34" s="3">
        <v>0</v>
      </c>
      <c r="DE34" s="3">
        <v>0</v>
      </c>
      <c r="DF34" s="3">
        <v>0</v>
      </c>
      <c r="DG34" s="3">
        <v>0</v>
      </c>
      <c r="DH34" s="3">
        <v>0</v>
      </c>
      <c r="DI34" s="3">
        <v>0</v>
      </c>
      <c r="DJ34" s="3">
        <v>0</v>
      </c>
      <c r="DK34" s="3">
        <v>0</v>
      </c>
      <c r="DL34" s="3">
        <v>0</v>
      </c>
      <c r="DM34" s="3">
        <v>0</v>
      </c>
      <c r="DN34" s="3">
        <v>0</v>
      </c>
      <c r="DO34" s="3">
        <v>0</v>
      </c>
      <c r="DP34" s="3">
        <v>0</v>
      </c>
      <c r="DQ34" s="3">
        <v>0</v>
      </c>
      <c r="DR34" s="3">
        <v>0</v>
      </c>
      <c r="DS34" s="3">
        <v>0</v>
      </c>
      <c r="DT34" s="3">
        <v>0</v>
      </c>
      <c r="DU34" s="3">
        <v>0</v>
      </c>
      <c r="DV34" s="3">
        <v>0</v>
      </c>
      <c r="DW34" s="3">
        <v>0</v>
      </c>
      <c r="DX34" s="3">
        <v>0</v>
      </c>
      <c r="DY34" s="3">
        <v>0</v>
      </c>
      <c r="DZ34" s="3">
        <v>0</v>
      </c>
      <c r="EA34" s="3">
        <v>0</v>
      </c>
      <c r="EB34" s="3">
        <v>0</v>
      </c>
      <c r="EC34" s="3">
        <v>0</v>
      </c>
      <c r="ED34" s="3">
        <v>0</v>
      </c>
      <c r="EE34" s="3">
        <v>0</v>
      </c>
      <c r="EF34" s="3">
        <v>0</v>
      </c>
      <c r="EG34" s="3">
        <v>0</v>
      </c>
      <c r="EH34" s="3">
        <v>0</v>
      </c>
      <c r="EI34" s="3">
        <v>0</v>
      </c>
      <c r="EJ34" s="3">
        <v>0</v>
      </c>
      <c r="EK34" s="3">
        <v>0</v>
      </c>
      <c r="EL34" s="3">
        <v>0</v>
      </c>
      <c r="EM34" s="3">
        <v>0</v>
      </c>
      <c r="EN34" s="3">
        <v>0</v>
      </c>
      <c r="EO34" s="3">
        <v>0</v>
      </c>
      <c r="EP34" s="3">
        <v>0</v>
      </c>
      <c r="EQ34" s="3">
        <v>0</v>
      </c>
      <c r="ER34" s="3">
        <v>0</v>
      </c>
      <c r="ES34" s="3">
        <v>0</v>
      </c>
      <c r="ET34" s="3">
        <v>0</v>
      </c>
      <c r="EU34" s="3">
        <v>0</v>
      </c>
      <c r="EV34" s="3">
        <v>0</v>
      </c>
      <c r="EW34" s="3">
        <v>0</v>
      </c>
      <c r="EX34" s="3">
        <v>0</v>
      </c>
      <c r="EY34" s="3">
        <v>0</v>
      </c>
      <c r="EZ34" s="3">
        <v>0</v>
      </c>
      <c r="FA34" s="3">
        <v>0</v>
      </c>
      <c r="FB34" s="3">
        <v>0</v>
      </c>
      <c r="FC34" s="3">
        <v>213250</v>
      </c>
      <c r="FD34" s="3">
        <v>0</v>
      </c>
      <c r="FE34" s="3">
        <v>0</v>
      </c>
      <c r="FF34" s="3">
        <v>46208</v>
      </c>
      <c r="FG34" s="3">
        <v>3548</v>
      </c>
      <c r="FH34" s="3">
        <v>49756</v>
      </c>
      <c r="FI34" s="3">
        <v>0</v>
      </c>
      <c r="FJ34" s="3">
        <v>49756</v>
      </c>
      <c r="FK34" s="3">
        <v>167042</v>
      </c>
      <c r="FL34" s="3">
        <v>0</v>
      </c>
      <c r="FM34" s="3">
        <v>29786</v>
      </c>
      <c r="FN34" s="3">
        <v>167042</v>
      </c>
      <c r="FO34" s="3">
        <v>0</v>
      </c>
      <c r="FP34" s="3">
        <v>24121</v>
      </c>
      <c r="FQ34" s="3">
        <v>0</v>
      </c>
      <c r="FR34" s="3">
        <v>0</v>
      </c>
      <c r="FS34" s="3">
        <v>2725</v>
      </c>
      <c r="FT34" s="3">
        <v>834</v>
      </c>
      <c r="FU34" s="3">
        <v>3559</v>
      </c>
      <c r="FV34" s="3">
        <v>0</v>
      </c>
      <c r="FW34" s="3">
        <v>3559</v>
      </c>
      <c r="FX34" s="3">
        <v>21396</v>
      </c>
      <c r="FY34" s="3">
        <v>0</v>
      </c>
      <c r="FZ34" s="3">
        <v>2999</v>
      </c>
      <c r="GA34" s="3">
        <v>21396</v>
      </c>
      <c r="GB34" s="3">
        <v>0</v>
      </c>
      <c r="GC34" s="3">
        <v>0</v>
      </c>
      <c r="GD34" s="3">
        <v>0</v>
      </c>
      <c r="GE34" s="3">
        <v>0</v>
      </c>
      <c r="GF34" s="3">
        <v>0</v>
      </c>
      <c r="GG34" s="3">
        <v>0</v>
      </c>
      <c r="GH34" s="3">
        <v>0</v>
      </c>
      <c r="GI34" s="3">
        <v>0</v>
      </c>
      <c r="GJ34" s="3">
        <v>0</v>
      </c>
      <c r="GK34" s="3">
        <v>0</v>
      </c>
      <c r="GL34" s="3">
        <v>0</v>
      </c>
      <c r="GM34" s="3">
        <v>0</v>
      </c>
      <c r="GN34" s="3">
        <v>0</v>
      </c>
      <c r="GO34" s="3">
        <v>0</v>
      </c>
      <c r="GP34" s="3">
        <v>189129</v>
      </c>
      <c r="GQ34" s="3">
        <v>0</v>
      </c>
      <c r="GR34" s="3">
        <v>0</v>
      </c>
      <c r="GS34" s="3">
        <v>43483</v>
      </c>
      <c r="GT34" s="3">
        <v>2714</v>
      </c>
      <c r="GU34" s="3">
        <v>46197</v>
      </c>
      <c r="GV34" s="3">
        <v>0</v>
      </c>
      <c r="GW34" s="3">
        <v>46197</v>
      </c>
      <c r="GX34" s="3">
        <v>145646</v>
      </c>
      <c r="GY34" s="3">
        <v>0</v>
      </c>
      <c r="GZ34" s="3">
        <v>26787</v>
      </c>
      <c r="HA34" s="3">
        <v>145646</v>
      </c>
      <c r="HB34" s="3">
        <v>0</v>
      </c>
      <c r="HC34" s="3">
        <v>0</v>
      </c>
      <c r="HD34" s="3">
        <v>0</v>
      </c>
      <c r="HE34" s="3">
        <v>0</v>
      </c>
      <c r="HF34" s="3">
        <v>0</v>
      </c>
      <c r="HG34" s="3">
        <v>0</v>
      </c>
      <c r="HH34" s="3">
        <v>0</v>
      </c>
      <c r="HI34" s="3">
        <v>0</v>
      </c>
      <c r="HJ34" s="3">
        <v>0</v>
      </c>
      <c r="HK34" s="3">
        <v>0</v>
      </c>
      <c r="HL34" s="3">
        <v>0</v>
      </c>
      <c r="HM34" s="3">
        <v>0</v>
      </c>
      <c r="HN34" s="3">
        <v>0</v>
      </c>
      <c r="HO34" s="3">
        <v>0</v>
      </c>
      <c r="HP34" s="3">
        <v>0</v>
      </c>
      <c r="HQ34" s="3">
        <v>0</v>
      </c>
      <c r="HR34" s="3">
        <v>0</v>
      </c>
      <c r="HS34" s="3">
        <v>0</v>
      </c>
      <c r="HT34" s="3">
        <v>0</v>
      </c>
      <c r="HU34" s="3">
        <v>0</v>
      </c>
      <c r="HV34" s="3">
        <v>0</v>
      </c>
      <c r="HW34" s="3">
        <v>0</v>
      </c>
      <c r="HX34" s="3">
        <v>0</v>
      </c>
      <c r="HY34" s="3">
        <v>0</v>
      </c>
      <c r="HZ34" s="3">
        <v>0</v>
      </c>
      <c r="IA34" s="3">
        <v>0</v>
      </c>
      <c r="IB34" s="3">
        <v>0</v>
      </c>
      <c r="IC34" s="3">
        <v>0</v>
      </c>
      <c r="ID34" s="3">
        <v>0</v>
      </c>
      <c r="IE34" s="3">
        <v>0</v>
      </c>
      <c r="IF34" s="3">
        <v>0</v>
      </c>
      <c r="IG34" s="3">
        <v>0</v>
      </c>
      <c r="IH34" s="3">
        <v>0</v>
      </c>
      <c r="II34" s="3">
        <v>0</v>
      </c>
      <c r="IJ34" s="3">
        <v>0</v>
      </c>
      <c r="IK34" s="3">
        <v>0</v>
      </c>
      <c r="IL34" s="3">
        <v>0</v>
      </c>
      <c r="IM34" s="3">
        <v>0</v>
      </c>
      <c r="IN34" s="3">
        <v>0</v>
      </c>
      <c r="IO34" s="3">
        <v>0</v>
      </c>
      <c r="IP34" s="3">
        <v>58963</v>
      </c>
      <c r="IQ34" s="3">
        <v>0</v>
      </c>
      <c r="IR34" s="3">
        <v>0</v>
      </c>
      <c r="IS34" s="3">
        <v>14004</v>
      </c>
      <c r="IT34" s="3">
        <v>1545</v>
      </c>
      <c r="IU34" s="3">
        <v>15549</v>
      </c>
      <c r="IV34" s="3">
        <v>0</v>
      </c>
    </row>
    <row r="35" spans="1:256">
      <c r="A35" s="3" t="s">
        <v>65</v>
      </c>
      <c r="B35" s="3" t="s">
        <v>66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0</v>
      </c>
      <c r="AM35" s="3">
        <v>0</v>
      </c>
      <c r="AN35" s="3">
        <v>0</v>
      </c>
      <c r="AO35" s="3">
        <v>0</v>
      </c>
      <c r="AP35" s="3">
        <v>0</v>
      </c>
      <c r="AQ35" s="3">
        <v>0</v>
      </c>
      <c r="AR35" s="3">
        <v>0</v>
      </c>
      <c r="AS35" s="3">
        <v>0</v>
      </c>
      <c r="AT35" s="3">
        <v>0</v>
      </c>
      <c r="AU35" s="3">
        <v>0</v>
      </c>
      <c r="AV35" s="3">
        <v>0</v>
      </c>
      <c r="AW35" s="3">
        <v>0</v>
      </c>
      <c r="AX35" s="3">
        <v>0</v>
      </c>
      <c r="AY35" s="3">
        <v>0</v>
      </c>
      <c r="AZ35" s="3">
        <v>0</v>
      </c>
      <c r="BA35" s="3">
        <v>0</v>
      </c>
      <c r="BB35" s="3">
        <v>0</v>
      </c>
      <c r="BC35" s="3">
        <v>0</v>
      </c>
      <c r="BD35" s="3">
        <v>0</v>
      </c>
      <c r="BE35" s="3">
        <v>0</v>
      </c>
      <c r="BF35" s="3">
        <v>0</v>
      </c>
      <c r="BG35" s="3">
        <v>0</v>
      </c>
      <c r="BH35" s="3">
        <v>0</v>
      </c>
      <c r="BI35" s="3">
        <v>0</v>
      </c>
      <c r="BJ35" s="3">
        <v>0</v>
      </c>
      <c r="BK35" s="3">
        <v>0</v>
      </c>
      <c r="BL35" s="3">
        <v>0</v>
      </c>
      <c r="BM35" s="3">
        <v>0</v>
      </c>
      <c r="BN35" s="3">
        <v>0</v>
      </c>
      <c r="BO35" s="3">
        <v>0</v>
      </c>
      <c r="BP35" s="3">
        <v>167</v>
      </c>
      <c r="BQ35" s="3">
        <v>0</v>
      </c>
      <c r="BR35" s="3">
        <v>0</v>
      </c>
      <c r="BS35" s="3">
        <v>167</v>
      </c>
      <c r="BT35" s="3">
        <v>1</v>
      </c>
      <c r="BU35" s="3">
        <v>168</v>
      </c>
      <c r="BV35" s="3">
        <v>0</v>
      </c>
      <c r="BW35" s="3">
        <v>168</v>
      </c>
      <c r="BX35" s="3">
        <v>0</v>
      </c>
      <c r="BY35" s="3">
        <v>0</v>
      </c>
      <c r="BZ35" s="3">
        <v>0</v>
      </c>
      <c r="CA35" s="3">
        <v>0</v>
      </c>
      <c r="CB35" s="3">
        <v>0</v>
      </c>
      <c r="CC35" s="3">
        <v>0</v>
      </c>
      <c r="CD35" s="3">
        <v>0</v>
      </c>
      <c r="CE35" s="3">
        <v>0</v>
      </c>
      <c r="CF35" s="3">
        <v>0</v>
      </c>
      <c r="CG35" s="3">
        <v>0</v>
      </c>
      <c r="CH35" s="3">
        <v>0</v>
      </c>
      <c r="CI35" s="3">
        <v>0</v>
      </c>
      <c r="CJ35" s="3">
        <v>0</v>
      </c>
      <c r="CK35" s="3">
        <v>0</v>
      </c>
      <c r="CL35" s="3">
        <v>0</v>
      </c>
      <c r="CM35" s="3">
        <v>0</v>
      </c>
      <c r="CN35" s="3">
        <v>0</v>
      </c>
      <c r="CO35" s="3">
        <v>0</v>
      </c>
      <c r="CP35" s="3">
        <v>167</v>
      </c>
      <c r="CQ35" s="3">
        <v>0</v>
      </c>
      <c r="CR35" s="3">
        <v>0</v>
      </c>
      <c r="CS35" s="3">
        <v>167</v>
      </c>
      <c r="CT35" s="3">
        <v>1</v>
      </c>
      <c r="CU35" s="3">
        <v>168</v>
      </c>
      <c r="CV35" s="3">
        <v>0</v>
      </c>
      <c r="CW35" s="3">
        <v>168</v>
      </c>
      <c r="CX35" s="3">
        <v>0</v>
      </c>
      <c r="CY35" s="3">
        <v>0</v>
      </c>
      <c r="CZ35" s="3">
        <v>0</v>
      </c>
      <c r="DA35" s="3">
        <v>0</v>
      </c>
      <c r="DB35" s="3">
        <v>0</v>
      </c>
      <c r="DC35" s="3">
        <v>0</v>
      </c>
      <c r="DD35" s="3">
        <v>0</v>
      </c>
      <c r="DE35" s="3">
        <v>0</v>
      </c>
      <c r="DF35" s="3">
        <v>0</v>
      </c>
      <c r="DG35" s="3">
        <v>0</v>
      </c>
      <c r="DH35" s="3">
        <v>0</v>
      </c>
      <c r="DI35" s="3">
        <v>0</v>
      </c>
      <c r="DJ35" s="3">
        <v>0</v>
      </c>
      <c r="DK35" s="3">
        <v>0</v>
      </c>
      <c r="DL35" s="3">
        <v>0</v>
      </c>
      <c r="DM35" s="3">
        <v>0</v>
      </c>
      <c r="DN35" s="3">
        <v>0</v>
      </c>
      <c r="DO35" s="3">
        <v>0</v>
      </c>
      <c r="DP35" s="3">
        <v>0</v>
      </c>
      <c r="DQ35" s="3">
        <v>0</v>
      </c>
      <c r="DR35" s="3">
        <v>0</v>
      </c>
      <c r="DS35" s="3">
        <v>0</v>
      </c>
      <c r="DT35" s="3">
        <v>0</v>
      </c>
      <c r="DU35" s="3">
        <v>0</v>
      </c>
      <c r="DV35" s="3">
        <v>0</v>
      </c>
      <c r="DW35" s="3">
        <v>0</v>
      </c>
      <c r="DX35" s="3">
        <v>0</v>
      </c>
      <c r="DY35" s="3">
        <v>0</v>
      </c>
      <c r="DZ35" s="3">
        <v>0</v>
      </c>
      <c r="EA35" s="3">
        <v>0</v>
      </c>
      <c r="EB35" s="3">
        <v>0</v>
      </c>
      <c r="EC35" s="3">
        <v>0</v>
      </c>
      <c r="ED35" s="3">
        <v>0</v>
      </c>
      <c r="EE35" s="3">
        <v>0</v>
      </c>
      <c r="EF35" s="3">
        <v>0</v>
      </c>
      <c r="EG35" s="3">
        <v>0</v>
      </c>
      <c r="EH35" s="3">
        <v>0</v>
      </c>
      <c r="EI35" s="3">
        <v>0</v>
      </c>
      <c r="EJ35" s="3">
        <v>0</v>
      </c>
      <c r="EK35" s="3">
        <v>0</v>
      </c>
      <c r="EL35" s="3">
        <v>0</v>
      </c>
      <c r="EM35" s="3">
        <v>0</v>
      </c>
      <c r="EN35" s="3">
        <v>0</v>
      </c>
      <c r="EO35" s="3">
        <v>0</v>
      </c>
      <c r="EP35" s="3">
        <v>0</v>
      </c>
      <c r="EQ35" s="3">
        <v>0</v>
      </c>
      <c r="ER35" s="3">
        <v>0</v>
      </c>
      <c r="ES35" s="3">
        <v>0</v>
      </c>
      <c r="ET35" s="3">
        <v>0</v>
      </c>
      <c r="EU35" s="3">
        <v>0</v>
      </c>
      <c r="EV35" s="3">
        <v>0</v>
      </c>
      <c r="EW35" s="3">
        <v>0</v>
      </c>
      <c r="EX35" s="3">
        <v>0</v>
      </c>
      <c r="EY35" s="3">
        <v>0</v>
      </c>
      <c r="EZ35" s="3">
        <v>0</v>
      </c>
      <c r="FA35" s="3">
        <v>0</v>
      </c>
      <c r="FB35" s="3">
        <v>0</v>
      </c>
      <c r="FC35" s="3">
        <v>263887</v>
      </c>
      <c r="FD35" s="3">
        <v>13100</v>
      </c>
      <c r="FE35" s="3">
        <v>0</v>
      </c>
      <c r="FF35" s="3">
        <v>36540</v>
      </c>
      <c r="FG35" s="3">
        <v>3274</v>
      </c>
      <c r="FH35" s="3">
        <v>39814</v>
      </c>
      <c r="FI35" s="3">
        <v>0</v>
      </c>
      <c r="FJ35" s="3">
        <v>39814</v>
      </c>
      <c r="FK35" s="3">
        <v>240447</v>
      </c>
      <c r="FL35" s="3">
        <v>0</v>
      </c>
      <c r="FM35" s="3">
        <v>31394</v>
      </c>
      <c r="FN35" s="3">
        <v>235234</v>
      </c>
      <c r="FO35" s="3">
        <v>5213</v>
      </c>
      <c r="FP35" s="3">
        <v>102338</v>
      </c>
      <c r="FQ35" s="3">
        <v>0</v>
      </c>
      <c r="FR35" s="3">
        <v>0</v>
      </c>
      <c r="FS35" s="3">
        <v>10096</v>
      </c>
      <c r="FT35" s="3">
        <v>2016</v>
      </c>
      <c r="FU35" s="3">
        <v>12112</v>
      </c>
      <c r="FV35" s="3">
        <v>0</v>
      </c>
      <c r="FW35" s="3">
        <v>12112</v>
      </c>
      <c r="FX35" s="3">
        <v>92242</v>
      </c>
      <c r="FY35" s="3">
        <v>0</v>
      </c>
      <c r="FZ35" s="3">
        <v>20000</v>
      </c>
      <c r="GA35" s="3">
        <v>89392</v>
      </c>
      <c r="GB35" s="3">
        <v>2850</v>
      </c>
      <c r="GC35" s="3">
        <v>0</v>
      </c>
      <c r="GD35" s="3">
        <v>0</v>
      </c>
      <c r="GE35" s="3">
        <v>0</v>
      </c>
      <c r="GF35" s="3">
        <v>0</v>
      </c>
      <c r="GG35" s="3">
        <v>0</v>
      </c>
      <c r="GH35" s="3">
        <v>0</v>
      </c>
      <c r="GI35" s="3">
        <v>0</v>
      </c>
      <c r="GJ35" s="3">
        <v>0</v>
      </c>
      <c r="GK35" s="3">
        <v>0</v>
      </c>
      <c r="GL35" s="3">
        <v>0</v>
      </c>
      <c r="GM35" s="3">
        <v>0</v>
      </c>
      <c r="GN35" s="3">
        <v>0</v>
      </c>
      <c r="GO35" s="3">
        <v>0</v>
      </c>
      <c r="GP35" s="3">
        <v>158661</v>
      </c>
      <c r="GQ35" s="3">
        <v>0</v>
      </c>
      <c r="GR35" s="3">
        <v>0</v>
      </c>
      <c r="GS35" s="3">
        <v>25919</v>
      </c>
      <c r="GT35" s="3">
        <v>1217</v>
      </c>
      <c r="GU35" s="3">
        <v>27136</v>
      </c>
      <c r="GV35" s="3">
        <v>0</v>
      </c>
      <c r="GW35" s="3">
        <v>27136</v>
      </c>
      <c r="GX35" s="3">
        <v>132742</v>
      </c>
      <c r="GY35" s="3">
        <v>0</v>
      </c>
      <c r="GZ35" s="3">
        <v>11394</v>
      </c>
      <c r="HA35" s="3">
        <v>132742</v>
      </c>
      <c r="HB35" s="3">
        <v>0</v>
      </c>
      <c r="HC35" s="3">
        <v>2888</v>
      </c>
      <c r="HD35" s="3">
        <v>13100</v>
      </c>
      <c r="HE35" s="3">
        <v>0</v>
      </c>
      <c r="HF35" s="3">
        <v>525</v>
      </c>
      <c r="HG35" s="3">
        <v>41</v>
      </c>
      <c r="HH35" s="3">
        <v>566</v>
      </c>
      <c r="HI35" s="3">
        <v>0</v>
      </c>
      <c r="HJ35" s="3">
        <v>566</v>
      </c>
      <c r="HK35" s="3">
        <v>15463</v>
      </c>
      <c r="HL35" s="3">
        <v>0</v>
      </c>
      <c r="HM35" s="3">
        <v>0</v>
      </c>
      <c r="HN35" s="3">
        <v>13100</v>
      </c>
      <c r="HO35" s="3">
        <v>2363</v>
      </c>
      <c r="HP35" s="3">
        <v>0</v>
      </c>
      <c r="HQ35" s="3">
        <v>0</v>
      </c>
      <c r="HR35" s="3">
        <v>0</v>
      </c>
      <c r="HS35" s="3">
        <v>0</v>
      </c>
      <c r="HT35" s="3">
        <v>0</v>
      </c>
      <c r="HU35" s="3">
        <v>0</v>
      </c>
      <c r="HV35" s="3">
        <v>0</v>
      </c>
      <c r="HW35" s="3">
        <v>0</v>
      </c>
      <c r="HX35" s="3">
        <v>0</v>
      </c>
      <c r="HY35" s="3">
        <v>0</v>
      </c>
      <c r="HZ35" s="3">
        <v>0</v>
      </c>
      <c r="IA35" s="3">
        <v>0</v>
      </c>
      <c r="IB35" s="3">
        <v>0</v>
      </c>
      <c r="IC35" s="3">
        <v>0</v>
      </c>
      <c r="ID35" s="3">
        <v>0</v>
      </c>
      <c r="IE35" s="3">
        <v>0</v>
      </c>
      <c r="IF35" s="3">
        <v>0</v>
      </c>
      <c r="IG35" s="3">
        <v>0</v>
      </c>
      <c r="IH35" s="3">
        <v>0</v>
      </c>
      <c r="II35" s="3">
        <v>0</v>
      </c>
      <c r="IJ35" s="3">
        <v>0</v>
      </c>
      <c r="IK35" s="3">
        <v>0</v>
      </c>
      <c r="IL35" s="3">
        <v>0</v>
      </c>
      <c r="IM35" s="3">
        <v>0</v>
      </c>
      <c r="IN35" s="3">
        <v>0</v>
      </c>
      <c r="IO35" s="3">
        <v>0</v>
      </c>
      <c r="IP35" s="3">
        <v>49021</v>
      </c>
      <c r="IQ35" s="3">
        <v>0</v>
      </c>
      <c r="IR35" s="3">
        <v>0</v>
      </c>
      <c r="IS35" s="3">
        <v>10876</v>
      </c>
      <c r="IT35" s="3">
        <v>1927</v>
      </c>
      <c r="IU35" s="3">
        <v>12803</v>
      </c>
      <c r="IV35" s="3">
        <v>0</v>
      </c>
    </row>
    <row r="36" spans="1:256">
      <c r="A36" s="3" t="s">
        <v>67</v>
      </c>
      <c r="B36" s="3" t="s">
        <v>68</v>
      </c>
      <c r="C36" s="3">
        <v>23250</v>
      </c>
      <c r="D36" s="3">
        <v>0</v>
      </c>
      <c r="E36" s="3">
        <v>0</v>
      </c>
      <c r="F36" s="3">
        <v>11487</v>
      </c>
      <c r="G36" s="3">
        <v>243</v>
      </c>
      <c r="H36" s="3">
        <v>11730</v>
      </c>
      <c r="I36" s="3">
        <v>0</v>
      </c>
      <c r="J36" s="3">
        <v>11730</v>
      </c>
      <c r="K36" s="3">
        <v>11763</v>
      </c>
      <c r="L36" s="3">
        <v>0</v>
      </c>
      <c r="M36" s="3">
        <v>0</v>
      </c>
      <c r="N36" s="3">
        <v>11763</v>
      </c>
      <c r="O36" s="3">
        <v>0</v>
      </c>
      <c r="P36" s="3">
        <v>11994</v>
      </c>
      <c r="Q36" s="3">
        <v>0</v>
      </c>
      <c r="R36" s="3">
        <v>0</v>
      </c>
      <c r="S36" s="3">
        <v>6171</v>
      </c>
      <c r="T36" s="3">
        <v>98</v>
      </c>
      <c r="U36" s="3">
        <v>6269</v>
      </c>
      <c r="V36" s="3">
        <v>0</v>
      </c>
      <c r="W36" s="3">
        <v>6269</v>
      </c>
      <c r="X36" s="3">
        <v>5823</v>
      </c>
      <c r="Y36" s="3">
        <v>0</v>
      </c>
      <c r="Z36" s="3">
        <v>0</v>
      </c>
      <c r="AA36" s="3">
        <v>5823</v>
      </c>
      <c r="AB36" s="3">
        <v>0</v>
      </c>
      <c r="AC36" s="3">
        <v>166771</v>
      </c>
      <c r="AD36" s="3">
        <v>37700</v>
      </c>
      <c r="AE36" s="3">
        <v>0</v>
      </c>
      <c r="AF36" s="3">
        <v>16203</v>
      </c>
      <c r="AG36" s="3">
        <v>3789</v>
      </c>
      <c r="AH36" s="3">
        <v>19992</v>
      </c>
      <c r="AI36" s="3">
        <v>16667</v>
      </c>
      <c r="AJ36" s="3">
        <v>3325</v>
      </c>
      <c r="AK36" s="3">
        <v>188268</v>
      </c>
      <c r="AL36" s="3">
        <v>0</v>
      </c>
      <c r="AM36" s="3">
        <v>0</v>
      </c>
      <c r="AN36" s="3">
        <v>152329</v>
      </c>
      <c r="AO36" s="3">
        <v>35939</v>
      </c>
      <c r="AP36" s="3">
        <v>0</v>
      </c>
      <c r="AQ36" s="3">
        <v>0</v>
      </c>
      <c r="AR36" s="3">
        <v>0</v>
      </c>
      <c r="AS36" s="3">
        <v>0</v>
      </c>
      <c r="AT36" s="3">
        <v>0</v>
      </c>
      <c r="AU36" s="3">
        <v>0</v>
      </c>
      <c r="AV36" s="3">
        <v>0</v>
      </c>
      <c r="AW36" s="3">
        <v>0</v>
      </c>
      <c r="AX36" s="3">
        <v>0</v>
      </c>
      <c r="AY36" s="3">
        <v>0</v>
      </c>
      <c r="AZ36" s="3">
        <v>0</v>
      </c>
      <c r="BA36" s="3">
        <v>0</v>
      </c>
      <c r="BB36" s="3">
        <v>0</v>
      </c>
      <c r="BC36" s="3">
        <v>0</v>
      </c>
      <c r="BD36" s="3">
        <v>0</v>
      </c>
      <c r="BE36" s="3">
        <v>0</v>
      </c>
      <c r="BF36" s="3">
        <v>0</v>
      </c>
      <c r="BG36" s="3">
        <v>0</v>
      </c>
      <c r="BH36" s="3">
        <v>0</v>
      </c>
      <c r="BI36" s="3">
        <v>0</v>
      </c>
      <c r="BJ36" s="3">
        <v>0</v>
      </c>
      <c r="BK36" s="3">
        <v>0</v>
      </c>
      <c r="BL36" s="3">
        <v>0</v>
      </c>
      <c r="BM36" s="3">
        <v>0</v>
      </c>
      <c r="BN36" s="3">
        <v>0</v>
      </c>
      <c r="BO36" s="3">
        <v>0</v>
      </c>
      <c r="BP36" s="3">
        <v>557</v>
      </c>
      <c r="BQ36" s="3">
        <v>0</v>
      </c>
      <c r="BR36" s="3">
        <v>0</v>
      </c>
      <c r="BS36" s="3">
        <v>557</v>
      </c>
      <c r="BT36" s="3">
        <v>1</v>
      </c>
      <c r="BU36" s="3">
        <v>558</v>
      </c>
      <c r="BV36" s="3">
        <v>0</v>
      </c>
      <c r="BW36" s="3">
        <v>558</v>
      </c>
      <c r="BX36" s="3">
        <v>0</v>
      </c>
      <c r="BY36" s="3">
        <v>0</v>
      </c>
      <c r="BZ36" s="3">
        <v>0</v>
      </c>
      <c r="CA36" s="3">
        <v>0</v>
      </c>
      <c r="CB36" s="3">
        <v>0</v>
      </c>
      <c r="CC36" s="3">
        <v>557</v>
      </c>
      <c r="CD36" s="3">
        <v>0</v>
      </c>
      <c r="CE36" s="3">
        <v>0</v>
      </c>
      <c r="CF36" s="3">
        <v>557</v>
      </c>
      <c r="CG36" s="3">
        <v>1</v>
      </c>
      <c r="CH36" s="3">
        <v>558</v>
      </c>
      <c r="CI36" s="3">
        <v>0</v>
      </c>
      <c r="CJ36" s="3">
        <v>558</v>
      </c>
      <c r="CK36" s="3">
        <v>0</v>
      </c>
      <c r="CL36" s="3">
        <v>0</v>
      </c>
      <c r="CM36" s="3">
        <v>0</v>
      </c>
      <c r="CN36" s="3">
        <v>0</v>
      </c>
      <c r="CO36" s="3">
        <v>0</v>
      </c>
      <c r="CP36" s="3">
        <v>0</v>
      </c>
      <c r="CQ36" s="3">
        <v>0</v>
      </c>
      <c r="CR36" s="3">
        <v>0</v>
      </c>
      <c r="CS36" s="3">
        <v>0</v>
      </c>
      <c r="CT36" s="3">
        <v>0</v>
      </c>
      <c r="CU36" s="3">
        <v>0</v>
      </c>
      <c r="CV36" s="3">
        <v>0</v>
      </c>
      <c r="CW36" s="3">
        <v>0</v>
      </c>
      <c r="CX36" s="3">
        <v>0</v>
      </c>
      <c r="CY36" s="3">
        <v>0</v>
      </c>
      <c r="CZ36" s="3">
        <v>0</v>
      </c>
      <c r="DA36" s="3">
        <v>0</v>
      </c>
      <c r="DB36" s="3">
        <v>0</v>
      </c>
      <c r="DC36" s="3">
        <v>0</v>
      </c>
      <c r="DD36" s="3">
        <v>0</v>
      </c>
      <c r="DE36" s="3">
        <v>0</v>
      </c>
      <c r="DF36" s="3">
        <v>0</v>
      </c>
      <c r="DG36" s="3">
        <v>0</v>
      </c>
      <c r="DH36" s="3">
        <v>0</v>
      </c>
      <c r="DI36" s="3">
        <v>0</v>
      </c>
      <c r="DJ36" s="3">
        <v>0</v>
      </c>
      <c r="DK36" s="3">
        <v>0</v>
      </c>
      <c r="DL36" s="3">
        <v>0</v>
      </c>
      <c r="DM36" s="3">
        <v>0</v>
      </c>
      <c r="DN36" s="3">
        <v>0</v>
      </c>
      <c r="DO36" s="3">
        <v>0</v>
      </c>
      <c r="DP36" s="3">
        <v>0</v>
      </c>
      <c r="DQ36" s="3">
        <v>0</v>
      </c>
      <c r="DR36" s="3">
        <v>0</v>
      </c>
      <c r="DS36" s="3">
        <v>0</v>
      </c>
      <c r="DT36" s="3">
        <v>0</v>
      </c>
      <c r="DU36" s="3">
        <v>0</v>
      </c>
      <c r="DV36" s="3">
        <v>0</v>
      </c>
      <c r="DW36" s="3">
        <v>0</v>
      </c>
      <c r="DX36" s="3">
        <v>0</v>
      </c>
      <c r="DY36" s="3">
        <v>0</v>
      </c>
      <c r="DZ36" s="3">
        <v>0</v>
      </c>
      <c r="EA36" s="3">
        <v>0</v>
      </c>
      <c r="EB36" s="3">
        <v>0</v>
      </c>
      <c r="EC36" s="3">
        <v>0</v>
      </c>
      <c r="ED36" s="3">
        <v>0</v>
      </c>
      <c r="EE36" s="3">
        <v>0</v>
      </c>
      <c r="EF36" s="3">
        <v>0</v>
      </c>
      <c r="EG36" s="3">
        <v>0</v>
      </c>
      <c r="EH36" s="3">
        <v>0</v>
      </c>
      <c r="EI36" s="3">
        <v>0</v>
      </c>
      <c r="EJ36" s="3">
        <v>0</v>
      </c>
      <c r="EK36" s="3">
        <v>0</v>
      </c>
      <c r="EL36" s="3">
        <v>0</v>
      </c>
      <c r="EM36" s="3">
        <v>0</v>
      </c>
      <c r="EN36" s="3">
        <v>0</v>
      </c>
      <c r="EO36" s="3">
        <v>0</v>
      </c>
      <c r="EP36" s="3">
        <v>0</v>
      </c>
      <c r="EQ36" s="3">
        <v>0</v>
      </c>
      <c r="ER36" s="3">
        <v>0</v>
      </c>
      <c r="ES36" s="3">
        <v>0</v>
      </c>
      <c r="ET36" s="3">
        <v>0</v>
      </c>
      <c r="EU36" s="3">
        <v>0</v>
      </c>
      <c r="EV36" s="3">
        <v>0</v>
      </c>
      <c r="EW36" s="3">
        <v>0</v>
      </c>
      <c r="EX36" s="3">
        <v>0</v>
      </c>
      <c r="EY36" s="3">
        <v>0</v>
      </c>
      <c r="EZ36" s="3">
        <v>0</v>
      </c>
      <c r="FA36" s="3">
        <v>0</v>
      </c>
      <c r="FB36" s="3">
        <v>0</v>
      </c>
      <c r="FC36" s="3">
        <v>381766</v>
      </c>
      <c r="FD36" s="3">
        <v>7900</v>
      </c>
      <c r="FE36" s="3">
        <v>0</v>
      </c>
      <c r="FF36" s="3">
        <v>30538</v>
      </c>
      <c r="FG36" s="3">
        <v>6211</v>
      </c>
      <c r="FH36" s="3">
        <v>36749</v>
      </c>
      <c r="FI36" s="3">
        <v>0</v>
      </c>
      <c r="FJ36" s="3">
        <v>36749</v>
      </c>
      <c r="FK36" s="3">
        <v>359128</v>
      </c>
      <c r="FL36" s="3">
        <v>0</v>
      </c>
      <c r="FM36" s="3">
        <v>12882</v>
      </c>
      <c r="FN36" s="3">
        <v>358328</v>
      </c>
      <c r="FO36" s="3">
        <v>800</v>
      </c>
      <c r="FP36" s="3">
        <v>56272</v>
      </c>
      <c r="FQ36" s="3">
        <v>0</v>
      </c>
      <c r="FR36" s="3">
        <v>0</v>
      </c>
      <c r="FS36" s="3">
        <v>4195</v>
      </c>
      <c r="FT36" s="3">
        <v>1225</v>
      </c>
      <c r="FU36" s="3">
        <v>5420</v>
      </c>
      <c r="FV36" s="3">
        <v>0</v>
      </c>
      <c r="FW36" s="3">
        <v>5420</v>
      </c>
      <c r="FX36" s="3">
        <v>52077</v>
      </c>
      <c r="FY36" s="3">
        <v>0</v>
      </c>
      <c r="FZ36" s="3">
        <v>12882</v>
      </c>
      <c r="GA36" s="3">
        <v>51277</v>
      </c>
      <c r="GB36" s="3">
        <v>800</v>
      </c>
      <c r="GC36" s="3">
        <v>0</v>
      </c>
      <c r="GD36" s="3">
        <v>0</v>
      </c>
      <c r="GE36" s="3">
        <v>0</v>
      </c>
      <c r="GF36" s="3">
        <v>0</v>
      </c>
      <c r="GG36" s="3">
        <v>0</v>
      </c>
      <c r="GH36" s="3">
        <v>0</v>
      </c>
      <c r="GI36" s="3">
        <v>0</v>
      </c>
      <c r="GJ36" s="3">
        <v>0</v>
      </c>
      <c r="GK36" s="3">
        <v>0</v>
      </c>
      <c r="GL36" s="3">
        <v>0</v>
      </c>
      <c r="GM36" s="3">
        <v>0</v>
      </c>
      <c r="GN36" s="3">
        <v>0</v>
      </c>
      <c r="GO36" s="3">
        <v>0</v>
      </c>
      <c r="GP36" s="3">
        <v>325494</v>
      </c>
      <c r="GQ36" s="3">
        <v>0</v>
      </c>
      <c r="GR36" s="3">
        <v>0</v>
      </c>
      <c r="GS36" s="3">
        <v>26343</v>
      </c>
      <c r="GT36" s="3">
        <v>4986</v>
      </c>
      <c r="GU36" s="3">
        <v>31329</v>
      </c>
      <c r="GV36" s="3">
        <v>0</v>
      </c>
      <c r="GW36" s="3">
        <v>31329</v>
      </c>
      <c r="GX36" s="3">
        <v>299151</v>
      </c>
      <c r="GY36" s="3">
        <v>0</v>
      </c>
      <c r="GZ36" s="3">
        <v>0</v>
      </c>
      <c r="HA36" s="3">
        <v>299151</v>
      </c>
      <c r="HB36" s="3">
        <v>0</v>
      </c>
      <c r="HC36" s="3">
        <v>0</v>
      </c>
      <c r="HD36" s="3">
        <v>7900</v>
      </c>
      <c r="HE36" s="3">
        <v>0</v>
      </c>
      <c r="HF36" s="3">
        <v>0</v>
      </c>
      <c r="HG36" s="3">
        <v>0</v>
      </c>
      <c r="HH36" s="3">
        <v>0</v>
      </c>
      <c r="HI36" s="3">
        <v>0</v>
      </c>
      <c r="HJ36" s="3">
        <v>0</v>
      </c>
      <c r="HK36" s="3">
        <v>7900</v>
      </c>
      <c r="HL36" s="3">
        <v>0</v>
      </c>
      <c r="HM36" s="3">
        <v>0</v>
      </c>
      <c r="HN36" s="3">
        <v>7900</v>
      </c>
      <c r="HO36" s="3">
        <v>0</v>
      </c>
      <c r="HP36" s="3">
        <v>0</v>
      </c>
      <c r="HQ36" s="3">
        <v>0</v>
      </c>
      <c r="HR36" s="3">
        <v>0</v>
      </c>
      <c r="HS36" s="3">
        <v>0</v>
      </c>
      <c r="HT36" s="3">
        <v>0</v>
      </c>
      <c r="HU36" s="3">
        <v>0</v>
      </c>
      <c r="HV36" s="3">
        <v>0</v>
      </c>
      <c r="HW36" s="3">
        <v>0</v>
      </c>
      <c r="HX36" s="3">
        <v>0</v>
      </c>
      <c r="HY36" s="3">
        <v>0</v>
      </c>
      <c r="HZ36" s="3">
        <v>0</v>
      </c>
      <c r="IA36" s="3">
        <v>0</v>
      </c>
      <c r="IB36" s="3">
        <v>0</v>
      </c>
      <c r="IC36" s="3">
        <v>0</v>
      </c>
      <c r="ID36" s="3">
        <v>0</v>
      </c>
      <c r="IE36" s="3">
        <v>0</v>
      </c>
      <c r="IF36" s="3">
        <v>0</v>
      </c>
      <c r="IG36" s="3">
        <v>0</v>
      </c>
      <c r="IH36" s="3">
        <v>0</v>
      </c>
      <c r="II36" s="3">
        <v>0</v>
      </c>
      <c r="IJ36" s="3">
        <v>0</v>
      </c>
      <c r="IK36" s="3">
        <v>0</v>
      </c>
      <c r="IL36" s="3">
        <v>0</v>
      </c>
      <c r="IM36" s="3">
        <v>0</v>
      </c>
      <c r="IN36" s="3">
        <v>0</v>
      </c>
      <c r="IO36" s="3">
        <v>0</v>
      </c>
      <c r="IP36" s="3">
        <v>389074</v>
      </c>
      <c r="IQ36" s="3">
        <v>0</v>
      </c>
      <c r="IR36" s="3">
        <v>0</v>
      </c>
      <c r="IS36" s="3">
        <v>46854</v>
      </c>
      <c r="IT36" s="3">
        <v>6519</v>
      </c>
      <c r="IU36" s="3">
        <v>53373</v>
      </c>
      <c r="IV36" s="3">
        <v>0</v>
      </c>
    </row>
    <row r="37" spans="1:256">
      <c r="A37" s="3" t="s">
        <v>69</v>
      </c>
      <c r="B37" s="3" t="s">
        <v>70</v>
      </c>
      <c r="C37" s="3">
        <v>11088</v>
      </c>
      <c r="D37" s="3">
        <v>0</v>
      </c>
      <c r="E37" s="3">
        <v>0</v>
      </c>
      <c r="F37" s="3">
        <v>5227</v>
      </c>
      <c r="G37" s="3">
        <v>82</v>
      </c>
      <c r="H37" s="3">
        <v>5309</v>
      </c>
      <c r="I37" s="3">
        <v>0</v>
      </c>
      <c r="J37" s="3">
        <v>5309</v>
      </c>
      <c r="K37" s="3">
        <v>5861</v>
      </c>
      <c r="L37" s="3">
        <v>0</v>
      </c>
      <c r="M37" s="3">
        <v>0</v>
      </c>
      <c r="N37" s="3">
        <v>5861</v>
      </c>
      <c r="O37" s="3">
        <v>0</v>
      </c>
      <c r="P37" s="3">
        <v>8835</v>
      </c>
      <c r="Q37" s="3">
        <v>0</v>
      </c>
      <c r="R37" s="3">
        <v>0</v>
      </c>
      <c r="S37" s="3">
        <v>4418</v>
      </c>
      <c r="T37" s="3">
        <v>21</v>
      </c>
      <c r="U37" s="3">
        <v>4439</v>
      </c>
      <c r="V37" s="3">
        <v>0</v>
      </c>
      <c r="W37" s="3">
        <v>4439</v>
      </c>
      <c r="X37" s="3">
        <v>4417</v>
      </c>
      <c r="Y37" s="3">
        <v>0</v>
      </c>
      <c r="Z37" s="3">
        <v>0</v>
      </c>
      <c r="AA37" s="3">
        <v>4417</v>
      </c>
      <c r="AB37" s="3">
        <v>0</v>
      </c>
      <c r="AC37" s="3">
        <v>67393</v>
      </c>
      <c r="AD37" s="3">
        <v>36193</v>
      </c>
      <c r="AE37" s="3">
        <v>0</v>
      </c>
      <c r="AF37" s="3">
        <v>5899</v>
      </c>
      <c r="AG37" s="3">
        <v>1718</v>
      </c>
      <c r="AH37" s="3">
        <v>7617</v>
      </c>
      <c r="AI37" s="3">
        <v>7616</v>
      </c>
      <c r="AJ37" s="3">
        <v>1</v>
      </c>
      <c r="AK37" s="3">
        <v>97687</v>
      </c>
      <c r="AL37" s="3">
        <v>0</v>
      </c>
      <c r="AM37" s="3">
        <v>0</v>
      </c>
      <c r="AN37" s="3">
        <v>86804</v>
      </c>
      <c r="AO37" s="3">
        <v>10883</v>
      </c>
      <c r="AP37" s="3">
        <v>0</v>
      </c>
      <c r="AQ37" s="3">
        <v>0</v>
      </c>
      <c r="AR37" s="3">
        <v>0</v>
      </c>
      <c r="AS37" s="3">
        <v>0</v>
      </c>
      <c r="AT37" s="3">
        <v>0</v>
      </c>
      <c r="AU37" s="3">
        <v>0</v>
      </c>
      <c r="AV37" s="3">
        <v>0</v>
      </c>
      <c r="AW37" s="3">
        <v>0</v>
      </c>
      <c r="AX37" s="3">
        <v>0</v>
      </c>
      <c r="AY37" s="3">
        <v>0</v>
      </c>
      <c r="AZ37" s="3">
        <v>0</v>
      </c>
      <c r="BA37" s="3">
        <v>0</v>
      </c>
      <c r="BB37" s="3">
        <v>0</v>
      </c>
      <c r="BC37" s="3">
        <v>0</v>
      </c>
      <c r="BD37" s="3">
        <v>0</v>
      </c>
      <c r="BE37" s="3">
        <v>0</v>
      </c>
      <c r="BF37" s="3">
        <v>0</v>
      </c>
      <c r="BG37" s="3">
        <v>0</v>
      </c>
      <c r="BH37" s="3">
        <v>0</v>
      </c>
      <c r="BI37" s="3">
        <v>0</v>
      </c>
      <c r="BJ37" s="3">
        <v>0</v>
      </c>
      <c r="BK37" s="3">
        <v>0</v>
      </c>
      <c r="BL37" s="3">
        <v>0</v>
      </c>
      <c r="BM37" s="3">
        <v>0</v>
      </c>
      <c r="BN37" s="3">
        <v>0</v>
      </c>
      <c r="BO37" s="3">
        <v>0</v>
      </c>
      <c r="BP37" s="3">
        <v>0</v>
      </c>
      <c r="BQ37" s="3">
        <v>0</v>
      </c>
      <c r="BR37" s="3">
        <v>0</v>
      </c>
      <c r="BS37" s="3">
        <v>0</v>
      </c>
      <c r="BT37" s="3">
        <v>0</v>
      </c>
      <c r="BU37" s="3">
        <v>0</v>
      </c>
      <c r="BV37" s="3">
        <v>0</v>
      </c>
      <c r="BW37" s="3">
        <v>0</v>
      </c>
      <c r="BX37" s="3">
        <v>0</v>
      </c>
      <c r="BY37" s="3">
        <v>0</v>
      </c>
      <c r="BZ37" s="3">
        <v>0</v>
      </c>
      <c r="CA37" s="3">
        <v>0</v>
      </c>
      <c r="CB37" s="3">
        <v>0</v>
      </c>
      <c r="CC37" s="3">
        <v>0</v>
      </c>
      <c r="CD37" s="3">
        <v>0</v>
      </c>
      <c r="CE37" s="3">
        <v>0</v>
      </c>
      <c r="CF37" s="3">
        <v>0</v>
      </c>
      <c r="CG37" s="3">
        <v>0</v>
      </c>
      <c r="CH37" s="3">
        <v>0</v>
      </c>
      <c r="CI37" s="3">
        <v>0</v>
      </c>
      <c r="CJ37" s="3">
        <v>0</v>
      </c>
      <c r="CK37" s="3">
        <v>0</v>
      </c>
      <c r="CL37" s="3">
        <v>0</v>
      </c>
      <c r="CM37" s="3">
        <v>0</v>
      </c>
      <c r="CN37" s="3">
        <v>0</v>
      </c>
      <c r="CO37" s="3">
        <v>0</v>
      </c>
      <c r="CP37" s="3">
        <v>0</v>
      </c>
      <c r="CQ37" s="3">
        <v>0</v>
      </c>
      <c r="CR37" s="3">
        <v>0</v>
      </c>
      <c r="CS37" s="3">
        <v>0</v>
      </c>
      <c r="CT37" s="3">
        <v>0</v>
      </c>
      <c r="CU37" s="3">
        <v>0</v>
      </c>
      <c r="CV37" s="3">
        <v>0</v>
      </c>
      <c r="CW37" s="3">
        <v>0</v>
      </c>
      <c r="CX37" s="3">
        <v>0</v>
      </c>
      <c r="CY37" s="3">
        <v>0</v>
      </c>
      <c r="CZ37" s="3">
        <v>0</v>
      </c>
      <c r="DA37" s="3">
        <v>0</v>
      </c>
      <c r="DB37" s="3">
        <v>0</v>
      </c>
      <c r="DC37" s="3">
        <v>0</v>
      </c>
      <c r="DD37" s="3">
        <v>0</v>
      </c>
      <c r="DE37" s="3">
        <v>0</v>
      </c>
      <c r="DF37" s="3">
        <v>0</v>
      </c>
      <c r="DG37" s="3">
        <v>0</v>
      </c>
      <c r="DH37" s="3">
        <v>0</v>
      </c>
      <c r="DI37" s="3">
        <v>0</v>
      </c>
      <c r="DJ37" s="3">
        <v>0</v>
      </c>
      <c r="DK37" s="3">
        <v>0</v>
      </c>
      <c r="DL37" s="3">
        <v>0</v>
      </c>
      <c r="DM37" s="3">
        <v>0</v>
      </c>
      <c r="DN37" s="3">
        <v>0</v>
      </c>
      <c r="DO37" s="3">
        <v>0</v>
      </c>
      <c r="DP37" s="3">
        <v>0</v>
      </c>
      <c r="DQ37" s="3">
        <v>0</v>
      </c>
      <c r="DR37" s="3">
        <v>0</v>
      </c>
      <c r="DS37" s="3">
        <v>0</v>
      </c>
      <c r="DT37" s="3">
        <v>0</v>
      </c>
      <c r="DU37" s="3">
        <v>0</v>
      </c>
      <c r="DV37" s="3">
        <v>0</v>
      </c>
      <c r="DW37" s="3">
        <v>0</v>
      </c>
      <c r="DX37" s="3">
        <v>0</v>
      </c>
      <c r="DY37" s="3">
        <v>0</v>
      </c>
      <c r="DZ37" s="3">
        <v>0</v>
      </c>
      <c r="EA37" s="3">
        <v>0</v>
      </c>
      <c r="EB37" s="3">
        <v>0</v>
      </c>
      <c r="EC37" s="3">
        <v>0</v>
      </c>
      <c r="ED37" s="3">
        <v>0</v>
      </c>
      <c r="EE37" s="3">
        <v>0</v>
      </c>
      <c r="EF37" s="3">
        <v>0</v>
      </c>
      <c r="EG37" s="3">
        <v>0</v>
      </c>
      <c r="EH37" s="3">
        <v>0</v>
      </c>
      <c r="EI37" s="3">
        <v>0</v>
      </c>
      <c r="EJ37" s="3">
        <v>0</v>
      </c>
      <c r="EK37" s="3">
        <v>0</v>
      </c>
      <c r="EL37" s="3">
        <v>0</v>
      </c>
      <c r="EM37" s="3">
        <v>0</v>
      </c>
      <c r="EN37" s="3">
        <v>0</v>
      </c>
      <c r="EO37" s="3">
        <v>0</v>
      </c>
      <c r="EP37" s="3">
        <v>0</v>
      </c>
      <c r="EQ37" s="3">
        <v>0</v>
      </c>
      <c r="ER37" s="3">
        <v>0</v>
      </c>
      <c r="ES37" s="3">
        <v>0</v>
      </c>
      <c r="ET37" s="3">
        <v>0</v>
      </c>
      <c r="EU37" s="3">
        <v>0</v>
      </c>
      <c r="EV37" s="3">
        <v>0</v>
      </c>
      <c r="EW37" s="3">
        <v>0</v>
      </c>
      <c r="EX37" s="3">
        <v>0</v>
      </c>
      <c r="EY37" s="3">
        <v>0</v>
      </c>
      <c r="EZ37" s="3">
        <v>0</v>
      </c>
      <c r="FA37" s="3">
        <v>0</v>
      </c>
      <c r="FB37" s="3">
        <v>0</v>
      </c>
      <c r="FC37" s="3">
        <v>495490</v>
      </c>
      <c r="FD37" s="3">
        <v>17923</v>
      </c>
      <c r="FE37" s="3">
        <v>0</v>
      </c>
      <c r="FF37" s="3">
        <v>45764</v>
      </c>
      <c r="FG37" s="3">
        <v>7052</v>
      </c>
      <c r="FH37" s="3">
        <v>52816</v>
      </c>
      <c r="FI37" s="3">
        <v>0</v>
      </c>
      <c r="FJ37" s="3">
        <v>52816</v>
      </c>
      <c r="FK37" s="3">
        <v>467649</v>
      </c>
      <c r="FL37" s="3">
        <v>0</v>
      </c>
      <c r="FM37" s="3">
        <v>20963</v>
      </c>
      <c r="FN37" s="3">
        <v>425131</v>
      </c>
      <c r="FO37" s="3">
        <v>42518</v>
      </c>
      <c r="FP37" s="3">
        <v>145156</v>
      </c>
      <c r="FQ37" s="3">
        <v>17923</v>
      </c>
      <c r="FR37" s="3">
        <v>0</v>
      </c>
      <c r="FS37" s="3">
        <v>12107</v>
      </c>
      <c r="FT37" s="3">
        <v>3101</v>
      </c>
      <c r="FU37" s="3">
        <v>15208</v>
      </c>
      <c r="FV37" s="3">
        <v>0</v>
      </c>
      <c r="FW37" s="3">
        <v>15208</v>
      </c>
      <c r="FX37" s="3">
        <v>150972</v>
      </c>
      <c r="FY37" s="3">
        <v>0</v>
      </c>
      <c r="FZ37" s="3">
        <v>10960</v>
      </c>
      <c r="GA37" s="3">
        <v>108454</v>
      </c>
      <c r="GB37" s="3">
        <v>42518</v>
      </c>
      <c r="GC37" s="3">
        <v>0</v>
      </c>
      <c r="GD37" s="3">
        <v>0</v>
      </c>
      <c r="GE37" s="3">
        <v>0</v>
      </c>
      <c r="GF37" s="3">
        <v>0</v>
      </c>
      <c r="GG37" s="3">
        <v>0</v>
      </c>
      <c r="GH37" s="3">
        <v>0</v>
      </c>
      <c r="GI37" s="3">
        <v>0</v>
      </c>
      <c r="GJ37" s="3">
        <v>0</v>
      </c>
      <c r="GK37" s="3">
        <v>0</v>
      </c>
      <c r="GL37" s="3">
        <v>0</v>
      </c>
      <c r="GM37" s="3">
        <v>0</v>
      </c>
      <c r="GN37" s="3">
        <v>0</v>
      </c>
      <c r="GO37" s="3">
        <v>0</v>
      </c>
      <c r="GP37" s="3">
        <v>350334</v>
      </c>
      <c r="GQ37" s="3">
        <v>0</v>
      </c>
      <c r="GR37" s="3">
        <v>0</v>
      </c>
      <c r="GS37" s="3">
        <v>33657</v>
      </c>
      <c r="GT37" s="3">
        <v>3951</v>
      </c>
      <c r="GU37" s="3">
        <v>37608</v>
      </c>
      <c r="GV37" s="3">
        <v>0</v>
      </c>
      <c r="GW37" s="3">
        <v>37608</v>
      </c>
      <c r="GX37" s="3">
        <v>316677</v>
      </c>
      <c r="GY37" s="3">
        <v>0</v>
      </c>
      <c r="GZ37" s="3">
        <v>10003</v>
      </c>
      <c r="HA37" s="3">
        <v>316677</v>
      </c>
      <c r="HB37" s="3">
        <v>0</v>
      </c>
      <c r="HC37" s="3">
        <v>0</v>
      </c>
      <c r="HD37" s="3">
        <v>0</v>
      </c>
      <c r="HE37" s="3">
        <v>0</v>
      </c>
      <c r="HF37" s="3">
        <v>0</v>
      </c>
      <c r="HG37" s="3">
        <v>0</v>
      </c>
      <c r="HH37" s="3">
        <v>0</v>
      </c>
      <c r="HI37" s="3">
        <v>0</v>
      </c>
      <c r="HJ37" s="3">
        <v>0</v>
      </c>
      <c r="HK37" s="3">
        <v>0</v>
      </c>
      <c r="HL37" s="3">
        <v>0</v>
      </c>
      <c r="HM37" s="3">
        <v>0</v>
      </c>
      <c r="HN37" s="3">
        <v>0</v>
      </c>
      <c r="HO37" s="3">
        <v>0</v>
      </c>
      <c r="HP37" s="3">
        <v>0</v>
      </c>
      <c r="HQ37" s="3">
        <v>0</v>
      </c>
      <c r="HR37" s="3">
        <v>0</v>
      </c>
      <c r="HS37" s="3">
        <v>0</v>
      </c>
      <c r="HT37" s="3">
        <v>0</v>
      </c>
      <c r="HU37" s="3">
        <v>0</v>
      </c>
      <c r="HV37" s="3">
        <v>0</v>
      </c>
      <c r="HW37" s="3">
        <v>0</v>
      </c>
      <c r="HX37" s="3">
        <v>0</v>
      </c>
      <c r="HY37" s="3">
        <v>0</v>
      </c>
      <c r="HZ37" s="3">
        <v>0</v>
      </c>
      <c r="IA37" s="3">
        <v>0</v>
      </c>
      <c r="IB37" s="3">
        <v>0</v>
      </c>
      <c r="IC37" s="3">
        <v>0</v>
      </c>
      <c r="ID37" s="3">
        <v>0</v>
      </c>
      <c r="IE37" s="3">
        <v>0</v>
      </c>
      <c r="IF37" s="3">
        <v>0</v>
      </c>
      <c r="IG37" s="3">
        <v>0</v>
      </c>
      <c r="IH37" s="3">
        <v>0</v>
      </c>
      <c r="II37" s="3">
        <v>0</v>
      </c>
      <c r="IJ37" s="3">
        <v>0</v>
      </c>
      <c r="IK37" s="3">
        <v>0</v>
      </c>
      <c r="IL37" s="3">
        <v>0</v>
      </c>
      <c r="IM37" s="3">
        <v>0</v>
      </c>
      <c r="IN37" s="3">
        <v>0</v>
      </c>
      <c r="IO37" s="3">
        <v>0</v>
      </c>
      <c r="IP37" s="3">
        <v>82362</v>
      </c>
      <c r="IQ37" s="3">
        <v>0</v>
      </c>
      <c r="IR37" s="3">
        <v>0</v>
      </c>
      <c r="IS37" s="3">
        <v>11838</v>
      </c>
      <c r="IT37" s="3">
        <v>1522</v>
      </c>
      <c r="IU37" s="3">
        <v>13360</v>
      </c>
      <c r="IV37" s="3">
        <v>0</v>
      </c>
    </row>
    <row r="38" spans="1:256">
      <c r="A38" s="3" t="s">
        <v>71</v>
      </c>
      <c r="B38" s="3" t="s">
        <v>72</v>
      </c>
      <c r="C38" s="3">
        <v>47139</v>
      </c>
      <c r="D38" s="3">
        <v>0</v>
      </c>
      <c r="E38" s="3">
        <v>0</v>
      </c>
      <c r="F38" s="3">
        <v>12764</v>
      </c>
      <c r="G38" s="3">
        <v>873</v>
      </c>
      <c r="H38" s="3">
        <v>13637</v>
      </c>
      <c r="I38" s="3">
        <v>1306</v>
      </c>
      <c r="J38" s="3">
        <v>12331</v>
      </c>
      <c r="K38" s="3">
        <v>34375</v>
      </c>
      <c r="L38" s="3">
        <v>0</v>
      </c>
      <c r="M38" s="3">
        <v>11653</v>
      </c>
      <c r="N38" s="3">
        <v>34375</v>
      </c>
      <c r="O38" s="3">
        <v>0</v>
      </c>
      <c r="P38" s="3">
        <v>7163</v>
      </c>
      <c r="Q38" s="3">
        <v>0</v>
      </c>
      <c r="R38" s="3">
        <v>0</v>
      </c>
      <c r="S38" s="3">
        <v>2911</v>
      </c>
      <c r="T38" s="3">
        <v>184</v>
      </c>
      <c r="U38" s="3">
        <v>3095</v>
      </c>
      <c r="V38" s="3">
        <v>0</v>
      </c>
      <c r="W38" s="3">
        <v>3095</v>
      </c>
      <c r="X38" s="3">
        <v>4252</v>
      </c>
      <c r="Y38" s="3">
        <v>0</v>
      </c>
      <c r="Z38" s="3">
        <v>0</v>
      </c>
      <c r="AA38" s="3">
        <v>4252</v>
      </c>
      <c r="AB38" s="3">
        <v>0</v>
      </c>
      <c r="AC38" s="3">
        <v>273058</v>
      </c>
      <c r="AD38" s="3">
        <v>0</v>
      </c>
      <c r="AE38" s="3">
        <v>0</v>
      </c>
      <c r="AF38" s="3">
        <v>27442</v>
      </c>
      <c r="AG38" s="3">
        <v>5853</v>
      </c>
      <c r="AH38" s="3">
        <v>33295</v>
      </c>
      <c r="AI38" s="3">
        <v>24308</v>
      </c>
      <c r="AJ38" s="3">
        <v>8987</v>
      </c>
      <c r="AK38" s="3">
        <v>245616</v>
      </c>
      <c r="AL38" s="3">
        <v>0</v>
      </c>
      <c r="AM38" s="3">
        <v>0</v>
      </c>
      <c r="AN38" s="3">
        <v>192636</v>
      </c>
      <c r="AO38" s="3">
        <v>52980</v>
      </c>
      <c r="AP38" s="3">
        <v>0</v>
      </c>
      <c r="AQ38" s="3">
        <v>0</v>
      </c>
      <c r="AR38" s="3">
        <v>0</v>
      </c>
      <c r="AS38" s="3">
        <v>0</v>
      </c>
      <c r="AT38" s="3">
        <v>0</v>
      </c>
      <c r="AU38" s="3">
        <v>0</v>
      </c>
      <c r="AV38" s="3">
        <v>0</v>
      </c>
      <c r="AW38" s="3">
        <v>0</v>
      </c>
      <c r="AX38" s="3">
        <v>0</v>
      </c>
      <c r="AY38" s="3">
        <v>0</v>
      </c>
      <c r="AZ38" s="3">
        <v>0</v>
      </c>
      <c r="BA38" s="3">
        <v>0</v>
      </c>
      <c r="BB38" s="3">
        <v>0</v>
      </c>
      <c r="BC38" s="3">
        <v>0</v>
      </c>
      <c r="BD38" s="3">
        <v>0</v>
      </c>
      <c r="BE38" s="3">
        <v>0</v>
      </c>
      <c r="BF38" s="3">
        <v>0</v>
      </c>
      <c r="BG38" s="3">
        <v>0</v>
      </c>
      <c r="BH38" s="3">
        <v>0</v>
      </c>
      <c r="BI38" s="3">
        <v>0</v>
      </c>
      <c r="BJ38" s="3">
        <v>0</v>
      </c>
      <c r="BK38" s="3">
        <v>0</v>
      </c>
      <c r="BL38" s="3">
        <v>0</v>
      </c>
      <c r="BM38" s="3">
        <v>0</v>
      </c>
      <c r="BN38" s="3">
        <v>0</v>
      </c>
      <c r="BO38" s="3">
        <v>0</v>
      </c>
      <c r="BP38" s="3">
        <v>41173</v>
      </c>
      <c r="BQ38" s="3">
        <v>3100</v>
      </c>
      <c r="BR38" s="3">
        <v>0</v>
      </c>
      <c r="BS38" s="3">
        <v>6247</v>
      </c>
      <c r="BT38" s="3">
        <v>369</v>
      </c>
      <c r="BU38" s="3">
        <v>6616</v>
      </c>
      <c r="BV38" s="3">
        <v>0</v>
      </c>
      <c r="BW38" s="3">
        <v>6616</v>
      </c>
      <c r="BX38" s="3">
        <v>38026</v>
      </c>
      <c r="BY38" s="3">
        <v>0</v>
      </c>
      <c r="BZ38" s="3">
        <v>0</v>
      </c>
      <c r="CA38" s="3">
        <v>38026</v>
      </c>
      <c r="CB38" s="3">
        <v>0</v>
      </c>
      <c r="CC38" s="3">
        <v>15798</v>
      </c>
      <c r="CD38" s="3">
        <v>1900</v>
      </c>
      <c r="CE38" s="3">
        <v>0</v>
      </c>
      <c r="CF38" s="3">
        <v>5213</v>
      </c>
      <c r="CG38" s="3">
        <v>145</v>
      </c>
      <c r="CH38" s="3">
        <v>5358</v>
      </c>
      <c r="CI38" s="3">
        <v>0</v>
      </c>
      <c r="CJ38" s="3">
        <v>5358</v>
      </c>
      <c r="CK38" s="3">
        <v>12485</v>
      </c>
      <c r="CL38" s="3">
        <v>0</v>
      </c>
      <c r="CM38" s="3">
        <v>0</v>
      </c>
      <c r="CN38" s="3">
        <v>12485</v>
      </c>
      <c r="CO38" s="3">
        <v>0</v>
      </c>
      <c r="CP38" s="3">
        <v>25375</v>
      </c>
      <c r="CQ38" s="3">
        <v>1200</v>
      </c>
      <c r="CR38" s="3">
        <v>0</v>
      </c>
      <c r="CS38" s="3">
        <v>1034</v>
      </c>
      <c r="CT38" s="3">
        <v>224</v>
      </c>
      <c r="CU38" s="3">
        <v>1258</v>
      </c>
      <c r="CV38" s="3">
        <v>0</v>
      </c>
      <c r="CW38" s="3">
        <v>1258</v>
      </c>
      <c r="CX38" s="3">
        <v>25541</v>
      </c>
      <c r="CY38" s="3">
        <v>0</v>
      </c>
      <c r="CZ38" s="3">
        <v>0</v>
      </c>
      <c r="DA38" s="3">
        <v>25541</v>
      </c>
      <c r="DB38" s="3">
        <v>0</v>
      </c>
      <c r="DC38" s="3">
        <v>0</v>
      </c>
      <c r="DD38" s="3">
        <v>0</v>
      </c>
      <c r="DE38" s="3">
        <v>0</v>
      </c>
      <c r="DF38" s="3">
        <v>0</v>
      </c>
      <c r="DG38" s="3">
        <v>0</v>
      </c>
      <c r="DH38" s="3">
        <v>0</v>
      </c>
      <c r="DI38" s="3">
        <v>0</v>
      </c>
      <c r="DJ38" s="3">
        <v>0</v>
      </c>
      <c r="DK38" s="3">
        <v>0</v>
      </c>
      <c r="DL38" s="3">
        <v>0</v>
      </c>
      <c r="DM38" s="3">
        <v>0</v>
      </c>
      <c r="DN38" s="3">
        <v>0</v>
      </c>
      <c r="DO38" s="3">
        <v>0</v>
      </c>
      <c r="DP38" s="3">
        <v>0</v>
      </c>
      <c r="DQ38" s="3">
        <v>0</v>
      </c>
      <c r="DR38" s="3">
        <v>0</v>
      </c>
      <c r="DS38" s="3">
        <v>0</v>
      </c>
      <c r="DT38" s="3">
        <v>0</v>
      </c>
      <c r="DU38" s="3">
        <v>0</v>
      </c>
      <c r="DV38" s="3">
        <v>0</v>
      </c>
      <c r="DW38" s="3">
        <v>0</v>
      </c>
      <c r="DX38" s="3">
        <v>0</v>
      </c>
      <c r="DY38" s="3">
        <v>0</v>
      </c>
      <c r="DZ38" s="3">
        <v>0</v>
      </c>
      <c r="EA38" s="3">
        <v>0</v>
      </c>
      <c r="EB38" s="3">
        <v>0</v>
      </c>
      <c r="EC38" s="3">
        <v>0</v>
      </c>
      <c r="ED38" s="3">
        <v>0</v>
      </c>
      <c r="EE38" s="3">
        <v>0</v>
      </c>
      <c r="EF38" s="3">
        <v>0</v>
      </c>
      <c r="EG38" s="3">
        <v>0</v>
      </c>
      <c r="EH38" s="3">
        <v>0</v>
      </c>
      <c r="EI38" s="3">
        <v>0</v>
      </c>
      <c r="EJ38" s="3">
        <v>0</v>
      </c>
      <c r="EK38" s="3">
        <v>0</v>
      </c>
      <c r="EL38" s="3">
        <v>0</v>
      </c>
      <c r="EM38" s="3">
        <v>0</v>
      </c>
      <c r="EN38" s="3">
        <v>0</v>
      </c>
      <c r="EO38" s="3">
        <v>0</v>
      </c>
      <c r="EP38" s="3">
        <v>0</v>
      </c>
      <c r="EQ38" s="3">
        <v>0</v>
      </c>
      <c r="ER38" s="3">
        <v>0</v>
      </c>
      <c r="ES38" s="3">
        <v>0</v>
      </c>
      <c r="ET38" s="3">
        <v>0</v>
      </c>
      <c r="EU38" s="3">
        <v>0</v>
      </c>
      <c r="EV38" s="3">
        <v>0</v>
      </c>
      <c r="EW38" s="3">
        <v>0</v>
      </c>
      <c r="EX38" s="3">
        <v>0</v>
      </c>
      <c r="EY38" s="3">
        <v>0</v>
      </c>
      <c r="EZ38" s="3">
        <v>0</v>
      </c>
      <c r="FA38" s="3">
        <v>0</v>
      </c>
      <c r="FB38" s="3">
        <v>0</v>
      </c>
      <c r="FC38" s="3">
        <v>492826</v>
      </c>
      <c r="FD38" s="3">
        <v>0</v>
      </c>
      <c r="FE38" s="3">
        <v>0</v>
      </c>
      <c r="FF38" s="3">
        <v>56780</v>
      </c>
      <c r="FG38" s="3">
        <v>7375</v>
      </c>
      <c r="FH38" s="3">
        <v>64155</v>
      </c>
      <c r="FI38" s="3">
        <v>0</v>
      </c>
      <c r="FJ38" s="3">
        <v>64155</v>
      </c>
      <c r="FK38" s="3">
        <v>436046</v>
      </c>
      <c r="FL38" s="3">
        <v>0</v>
      </c>
      <c r="FM38" s="3">
        <v>11096</v>
      </c>
      <c r="FN38" s="3">
        <v>432218</v>
      </c>
      <c r="FO38" s="3">
        <v>3828</v>
      </c>
      <c r="FP38" s="3">
        <v>81642</v>
      </c>
      <c r="FQ38" s="3">
        <v>0</v>
      </c>
      <c r="FR38" s="3">
        <v>0</v>
      </c>
      <c r="FS38" s="3">
        <v>8776</v>
      </c>
      <c r="FT38" s="3">
        <v>1586</v>
      </c>
      <c r="FU38" s="3">
        <v>10362</v>
      </c>
      <c r="FV38" s="3">
        <v>0</v>
      </c>
      <c r="FW38" s="3">
        <v>10362</v>
      </c>
      <c r="FX38" s="3">
        <v>72866</v>
      </c>
      <c r="FY38" s="3">
        <v>0</v>
      </c>
      <c r="FZ38" s="3">
        <v>11096</v>
      </c>
      <c r="GA38" s="3">
        <v>69038</v>
      </c>
      <c r="GB38" s="3">
        <v>3828</v>
      </c>
      <c r="GC38" s="3">
        <v>0</v>
      </c>
      <c r="GD38" s="3">
        <v>0</v>
      </c>
      <c r="GE38" s="3">
        <v>0</v>
      </c>
      <c r="GF38" s="3">
        <v>0</v>
      </c>
      <c r="GG38" s="3">
        <v>0</v>
      </c>
      <c r="GH38" s="3">
        <v>0</v>
      </c>
      <c r="GI38" s="3">
        <v>0</v>
      </c>
      <c r="GJ38" s="3">
        <v>0</v>
      </c>
      <c r="GK38" s="3">
        <v>0</v>
      </c>
      <c r="GL38" s="3">
        <v>0</v>
      </c>
      <c r="GM38" s="3">
        <v>0</v>
      </c>
      <c r="GN38" s="3">
        <v>0</v>
      </c>
      <c r="GO38" s="3">
        <v>0</v>
      </c>
      <c r="GP38" s="3">
        <v>376884</v>
      </c>
      <c r="GQ38" s="3">
        <v>0</v>
      </c>
      <c r="GR38" s="3">
        <v>0</v>
      </c>
      <c r="GS38" s="3">
        <v>47877</v>
      </c>
      <c r="GT38" s="3">
        <v>5204</v>
      </c>
      <c r="GU38" s="3">
        <v>53081</v>
      </c>
      <c r="GV38" s="3">
        <v>0</v>
      </c>
      <c r="GW38" s="3">
        <v>53081</v>
      </c>
      <c r="GX38" s="3">
        <v>329007</v>
      </c>
      <c r="GY38" s="3">
        <v>0</v>
      </c>
      <c r="GZ38" s="3">
        <v>0</v>
      </c>
      <c r="HA38" s="3">
        <v>329007</v>
      </c>
      <c r="HB38" s="3">
        <v>0</v>
      </c>
      <c r="HC38" s="3">
        <v>34300</v>
      </c>
      <c r="HD38" s="3">
        <v>0</v>
      </c>
      <c r="HE38" s="3">
        <v>0</v>
      </c>
      <c r="HF38" s="3">
        <v>127</v>
      </c>
      <c r="HG38" s="3">
        <v>585</v>
      </c>
      <c r="HH38" s="3">
        <v>712</v>
      </c>
      <c r="HI38" s="3">
        <v>0</v>
      </c>
      <c r="HJ38" s="3">
        <v>712</v>
      </c>
      <c r="HK38" s="3">
        <v>34173</v>
      </c>
      <c r="HL38" s="3">
        <v>0</v>
      </c>
      <c r="HM38" s="3">
        <v>0</v>
      </c>
      <c r="HN38" s="3">
        <v>34173</v>
      </c>
      <c r="HO38" s="3">
        <v>0</v>
      </c>
      <c r="HP38" s="3">
        <v>0</v>
      </c>
      <c r="HQ38" s="3">
        <v>0</v>
      </c>
      <c r="HR38" s="3">
        <v>0</v>
      </c>
      <c r="HS38" s="3">
        <v>0</v>
      </c>
      <c r="HT38" s="3">
        <v>0</v>
      </c>
      <c r="HU38" s="3">
        <v>0</v>
      </c>
      <c r="HV38" s="3">
        <v>0</v>
      </c>
      <c r="HW38" s="3">
        <v>0</v>
      </c>
      <c r="HX38" s="3">
        <v>0</v>
      </c>
      <c r="HY38" s="3">
        <v>0</v>
      </c>
      <c r="HZ38" s="3">
        <v>0</v>
      </c>
      <c r="IA38" s="3">
        <v>0</v>
      </c>
      <c r="IB38" s="3">
        <v>0</v>
      </c>
      <c r="IC38" s="3">
        <v>0</v>
      </c>
      <c r="ID38" s="3">
        <v>0</v>
      </c>
      <c r="IE38" s="3">
        <v>0</v>
      </c>
      <c r="IF38" s="3">
        <v>0</v>
      </c>
      <c r="IG38" s="3">
        <v>0</v>
      </c>
      <c r="IH38" s="3">
        <v>0</v>
      </c>
      <c r="II38" s="3">
        <v>0</v>
      </c>
      <c r="IJ38" s="3">
        <v>0</v>
      </c>
      <c r="IK38" s="3">
        <v>0</v>
      </c>
      <c r="IL38" s="3">
        <v>0</v>
      </c>
      <c r="IM38" s="3">
        <v>0</v>
      </c>
      <c r="IN38" s="3">
        <v>0</v>
      </c>
      <c r="IO38" s="3">
        <v>0</v>
      </c>
      <c r="IP38" s="3">
        <v>173165</v>
      </c>
      <c r="IQ38" s="3">
        <v>0</v>
      </c>
      <c r="IR38" s="3">
        <v>0</v>
      </c>
      <c r="IS38" s="3">
        <v>43773</v>
      </c>
      <c r="IT38" s="3">
        <v>3496</v>
      </c>
      <c r="IU38" s="3">
        <v>47269</v>
      </c>
      <c r="IV38" s="3">
        <v>0</v>
      </c>
    </row>
    <row r="39" spans="1:256">
      <c r="A39" s="3" t="s">
        <v>73</v>
      </c>
      <c r="B39" s="3" t="s">
        <v>74</v>
      </c>
      <c r="C39" s="3">
        <v>81992</v>
      </c>
      <c r="D39" s="3">
        <v>0</v>
      </c>
      <c r="E39" s="3">
        <v>0</v>
      </c>
      <c r="F39" s="3">
        <v>13637</v>
      </c>
      <c r="G39" s="3">
        <v>1612</v>
      </c>
      <c r="H39" s="3">
        <v>15249</v>
      </c>
      <c r="I39" s="3">
        <v>0</v>
      </c>
      <c r="J39" s="3">
        <v>15249</v>
      </c>
      <c r="K39" s="3">
        <v>68355</v>
      </c>
      <c r="L39" s="3">
        <v>0</v>
      </c>
      <c r="M39" s="3">
        <v>12126</v>
      </c>
      <c r="N39" s="3">
        <v>68355</v>
      </c>
      <c r="O39" s="3">
        <v>0</v>
      </c>
      <c r="P39" s="3">
        <v>64696</v>
      </c>
      <c r="Q39" s="3">
        <v>0</v>
      </c>
      <c r="R39" s="3">
        <v>0</v>
      </c>
      <c r="S39" s="3">
        <v>10364</v>
      </c>
      <c r="T39" s="3">
        <v>1306</v>
      </c>
      <c r="U39" s="3">
        <v>11670</v>
      </c>
      <c r="V39" s="3">
        <v>0</v>
      </c>
      <c r="W39" s="3">
        <v>11670</v>
      </c>
      <c r="X39" s="3">
        <v>54332</v>
      </c>
      <c r="Y39" s="3">
        <v>0</v>
      </c>
      <c r="Z39" s="3">
        <v>0</v>
      </c>
      <c r="AA39" s="3">
        <v>54332</v>
      </c>
      <c r="AB39" s="3">
        <v>0</v>
      </c>
      <c r="AC39" s="3">
        <v>44609</v>
      </c>
      <c r="AD39" s="3">
        <v>0</v>
      </c>
      <c r="AE39" s="3">
        <v>0</v>
      </c>
      <c r="AF39" s="3">
        <v>11967</v>
      </c>
      <c r="AG39" s="3">
        <v>1525</v>
      </c>
      <c r="AH39" s="3">
        <v>13492</v>
      </c>
      <c r="AI39" s="3">
        <v>10111</v>
      </c>
      <c r="AJ39" s="3">
        <v>3381</v>
      </c>
      <c r="AK39" s="3">
        <v>32642</v>
      </c>
      <c r="AL39" s="3">
        <v>0</v>
      </c>
      <c r="AM39" s="3">
        <v>0</v>
      </c>
      <c r="AN39" s="3">
        <v>23247</v>
      </c>
      <c r="AO39" s="3">
        <v>9395</v>
      </c>
      <c r="AP39" s="3">
        <v>0</v>
      </c>
      <c r="AQ39" s="3">
        <v>0</v>
      </c>
      <c r="AR39" s="3">
        <v>0</v>
      </c>
      <c r="AS39" s="3">
        <v>0</v>
      </c>
      <c r="AT39" s="3">
        <v>0</v>
      </c>
      <c r="AU39" s="3">
        <v>0</v>
      </c>
      <c r="AV39" s="3">
        <v>0</v>
      </c>
      <c r="AW39" s="3">
        <v>0</v>
      </c>
      <c r="AX39" s="3">
        <v>0</v>
      </c>
      <c r="AY39" s="3">
        <v>0</v>
      </c>
      <c r="AZ39" s="3">
        <v>0</v>
      </c>
      <c r="BA39" s="3">
        <v>0</v>
      </c>
      <c r="BB39" s="3">
        <v>0</v>
      </c>
      <c r="BC39" s="3">
        <v>0</v>
      </c>
      <c r="BD39" s="3">
        <v>0</v>
      </c>
      <c r="BE39" s="3">
        <v>0</v>
      </c>
      <c r="BF39" s="3">
        <v>0</v>
      </c>
      <c r="BG39" s="3">
        <v>0</v>
      </c>
      <c r="BH39" s="3">
        <v>0</v>
      </c>
      <c r="BI39" s="3">
        <v>0</v>
      </c>
      <c r="BJ39" s="3">
        <v>0</v>
      </c>
      <c r="BK39" s="3">
        <v>0</v>
      </c>
      <c r="BL39" s="3">
        <v>0</v>
      </c>
      <c r="BM39" s="3">
        <v>0</v>
      </c>
      <c r="BN39" s="3">
        <v>0</v>
      </c>
      <c r="BO39" s="3">
        <v>0</v>
      </c>
      <c r="BP39" s="3">
        <v>8689</v>
      </c>
      <c r="BQ39" s="3">
        <v>1900</v>
      </c>
      <c r="BR39" s="3">
        <v>0</v>
      </c>
      <c r="BS39" s="3">
        <v>1293</v>
      </c>
      <c r="BT39" s="3">
        <v>101</v>
      </c>
      <c r="BU39" s="3">
        <v>1394</v>
      </c>
      <c r="BV39" s="3">
        <v>0</v>
      </c>
      <c r="BW39" s="3">
        <v>1394</v>
      </c>
      <c r="BX39" s="3">
        <v>9296</v>
      </c>
      <c r="BY39" s="3">
        <v>0</v>
      </c>
      <c r="BZ39" s="3">
        <v>0</v>
      </c>
      <c r="CA39" s="3">
        <v>9296</v>
      </c>
      <c r="CB39" s="3">
        <v>0</v>
      </c>
      <c r="CC39" s="3">
        <v>8689</v>
      </c>
      <c r="CD39" s="3">
        <v>0</v>
      </c>
      <c r="CE39" s="3">
        <v>0</v>
      </c>
      <c r="CF39" s="3">
        <v>1293</v>
      </c>
      <c r="CG39" s="3">
        <v>101</v>
      </c>
      <c r="CH39" s="3">
        <v>1394</v>
      </c>
      <c r="CI39" s="3">
        <v>0</v>
      </c>
      <c r="CJ39" s="3">
        <v>1394</v>
      </c>
      <c r="CK39" s="3">
        <v>7396</v>
      </c>
      <c r="CL39" s="3">
        <v>0</v>
      </c>
      <c r="CM39" s="3">
        <v>0</v>
      </c>
      <c r="CN39" s="3">
        <v>7396</v>
      </c>
      <c r="CO39" s="3">
        <v>0</v>
      </c>
      <c r="CP39" s="3">
        <v>0</v>
      </c>
      <c r="CQ39" s="3">
        <v>1900</v>
      </c>
      <c r="CR39" s="3">
        <v>0</v>
      </c>
      <c r="CS39" s="3">
        <v>0</v>
      </c>
      <c r="CT39" s="3">
        <v>0</v>
      </c>
      <c r="CU39" s="3">
        <v>0</v>
      </c>
      <c r="CV39" s="3">
        <v>0</v>
      </c>
      <c r="CW39" s="3">
        <v>0</v>
      </c>
      <c r="CX39" s="3">
        <v>1900</v>
      </c>
      <c r="CY39" s="3">
        <v>0</v>
      </c>
      <c r="CZ39" s="3">
        <v>0</v>
      </c>
      <c r="DA39" s="3">
        <v>1900</v>
      </c>
      <c r="DB39" s="3">
        <v>0</v>
      </c>
      <c r="DC39" s="3">
        <v>0</v>
      </c>
      <c r="DD39" s="3">
        <v>0</v>
      </c>
      <c r="DE39" s="3">
        <v>0</v>
      </c>
      <c r="DF39" s="3">
        <v>0</v>
      </c>
      <c r="DG39" s="3">
        <v>0</v>
      </c>
      <c r="DH39" s="3">
        <v>0</v>
      </c>
      <c r="DI39" s="3">
        <v>0</v>
      </c>
      <c r="DJ39" s="3">
        <v>0</v>
      </c>
      <c r="DK39" s="3">
        <v>0</v>
      </c>
      <c r="DL39" s="3">
        <v>0</v>
      </c>
      <c r="DM39" s="3">
        <v>0</v>
      </c>
      <c r="DN39" s="3">
        <v>0</v>
      </c>
      <c r="DO39" s="3">
        <v>0</v>
      </c>
      <c r="DP39" s="3">
        <v>0</v>
      </c>
      <c r="DQ39" s="3">
        <v>0</v>
      </c>
      <c r="DR39" s="3">
        <v>0</v>
      </c>
      <c r="DS39" s="3">
        <v>0</v>
      </c>
      <c r="DT39" s="3">
        <v>0</v>
      </c>
      <c r="DU39" s="3">
        <v>0</v>
      </c>
      <c r="DV39" s="3">
        <v>0</v>
      </c>
      <c r="DW39" s="3">
        <v>0</v>
      </c>
      <c r="DX39" s="3">
        <v>0</v>
      </c>
      <c r="DY39" s="3">
        <v>0</v>
      </c>
      <c r="DZ39" s="3">
        <v>0</v>
      </c>
      <c r="EA39" s="3">
        <v>0</v>
      </c>
      <c r="EB39" s="3">
        <v>0</v>
      </c>
      <c r="EC39" s="3">
        <v>0</v>
      </c>
      <c r="ED39" s="3">
        <v>0</v>
      </c>
      <c r="EE39" s="3">
        <v>0</v>
      </c>
      <c r="EF39" s="3">
        <v>0</v>
      </c>
      <c r="EG39" s="3">
        <v>0</v>
      </c>
      <c r="EH39" s="3">
        <v>0</v>
      </c>
      <c r="EI39" s="3">
        <v>0</v>
      </c>
      <c r="EJ39" s="3">
        <v>0</v>
      </c>
      <c r="EK39" s="3">
        <v>0</v>
      </c>
      <c r="EL39" s="3">
        <v>0</v>
      </c>
      <c r="EM39" s="3">
        <v>0</v>
      </c>
      <c r="EN39" s="3">
        <v>0</v>
      </c>
      <c r="EO39" s="3">
        <v>0</v>
      </c>
      <c r="EP39" s="3">
        <v>0</v>
      </c>
      <c r="EQ39" s="3">
        <v>0</v>
      </c>
      <c r="ER39" s="3">
        <v>0</v>
      </c>
      <c r="ES39" s="3">
        <v>0</v>
      </c>
      <c r="ET39" s="3">
        <v>0</v>
      </c>
      <c r="EU39" s="3">
        <v>0</v>
      </c>
      <c r="EV39" s="3">
        <v>0</v>
      </c>
      <c r="EW39" s="3">
        <v>0</v>
      </c>
      <c r="EX39" s="3">
        <v>0</v>
      </c>
      <c r="EY39" s="3">
        <v>0</v>
      </c>
      <c r="EZ39" s="3">
        <v>0</v>
      </c>
      <c r="FA39" s="3">
        <v>0</v>
      </c>
      <c r="FB39" s="3">
        <v>0</v>
      </c>
      <c r="FC39" s="3">
        <v>539169</v>
      </c>
      <c r="FD39" s="3">
        <v>1800</v>
      </c>
      <c r="FE39" s="3">
        <v>0</v>
      </c>
      <c r="FF39" s="3">
        <v>25336</v>
      </c>
      <c r="FG39" s="3">
        <v>7906</v>
      </c>
      <c r="FH39" s="3">
        <v>33242</v>
      </c>
      <c r="FI39" s="3">
        <v>0</v>
      </c>
      <c r="FJ39" s="3">
        <v>33242</v>
      </c>
      <c r="FK39" s="3">
        <v>515633</v>
      </c>
      <c r="FL39" s="3">
        <v>0</v>
      </c>
      <c r="FM39" s="3">
        <v>15582</v>
      </c>
      <c r="FN39" s="3">
        <v>515633</v>
      </c>
      <c r="FO39" s="3">
        <v>0</v>
      </c>
      <c r="FP39" s="3">
        <v>97502</v>
      </c>
      <c r="FQ39" s="3">
        <v>0</v>
      </c>
      <c r="FR39" s="3">
        <v>0</v>
      </c>
      <c r="FS39" s="3">
        <v>7443</v>
      </c>
      <c r="FT39" s="3">
        <v>1853</v>
      </c>
      <c r="FU39" s="3">
        <v>9296</v>
      </c>
      <c r="FV39" s="3">
        <v>0</v>
      </c>
      <c r="FW39" s="3">
        <v>9296</v>
      </c>
      <c r="FX39" s="3">
        <v>90059</v>
      </c>
      <c r="FY39" s="3">
        <v>0</v>
      </c>
      <c r="FZ39" s="3">
        <v>11199</v>
      </c>
      <c r="GA39" s="3">
        <v>90059</v>
      </c>
      <c r="GB39" s="3">
        <v>0</v>
      </c>
      <c r="GC39" s="3">
        <v>0</v>
      </c>
      <c r="GD39" s="3">
        <v>0</v>
      </c>
      <c r="GE39" s="3">
        <v>0</v>
      </c>
      <c r="GF39" s="3">
        <v>0</v>
      </c>
      <c r="GG39" s="3">
        <v>0</v>
      </c>
      <c r="GH39" s="3">
        <v>0</v>
      </c>
      <c r="GI39" s="3">
        <v>0</v>
      </c>
      <c r="GJ39" s="3">
        <v>0</v>
      </c>
      <c r="GK39" s="3">
        <v>0</v>
      </c>
      <c r="GL39" s="3">
        <v>0</v>
      </c>
      <c r="GM39" s="3">
        <v>0</v>
      </c>
      <c r="GN39" s="3">
        <v>0</v>
      </c>
      <c r="GO39" s="3">
        <v>0</v>
      </c>
      <c r="GP39" s="3">
        <v>421840</v>
      </c>
      <c r="GQ39" s="3">
        <v>0</v>
      </c>
      <c r="GR39" s="3">
        <v>0</v>
      </c>
      <c r="GS39" s="3">
        <v>16049</v>
      </c>
      <c r="GT39" s="3">
        <v>5781</v>
      </c>
      <c r="GU39" s="3">
        <v>21830</v>
      </c>
      <c r="GV39" s="3">
        <v>0</v>
      </c>
      <c r="GW39" s="3">
        <v>21830</v>
      </c>
      <c r="GX39" s="3">
        <v>405791</v>
      </c>
      <c r="GY39" s="3">
        <v>0</v>
      </c>
      <c r="GZ39" s="3">
        <v>4383</v>
      </c>
      <c r="HA39" s="3">
        <v>405791</v>
      </c>
      <c r="HB39" s="3">
        <v>0</v>
      </c>
      <c r="HC39" s="3">
        <v>19827</v>
      </c>
      <c r="HD39" s="3">
        <v>1800</v>
      </c>
      <c r="HE39" s="3">
        <v>0</v>
      </c>
      <c r="HF39" s="3">
        <v>1844</v>
      </c>
      <c r="HG39" s="3">
        <v>272</v>
      </c>
      <c r="HH39" s="3">
        <v>2116</v>
      </c>
      <c r="HI39" s="3">
        <v>0</v>
      </c>
      <c r="HJ39" s="3">
        <v>2116</v>
      </c>
      <c r="HK39" s="3">
        <v>19783</v>
      </c>
      <c r="HL39" s="3">
        <v>0</v>
      </c>
      <c r="HM39" s="3">
        <v>0</v>
      </c>
      <c r="HN39" s="3">
        <v>19783</v>
      </c>
      <c r="HO39" s="3">
        <v>0</v>
      </c>
      <c r="HP39" s="3">
        <v>0</v>
      </c>
      <c r="HQ39" s="3">
        <v>0</v>
      </c>
      <c r="HR39" s="3">
        <v>0</v>
      </c>
      <c r="HS39" s="3">
        <v>0</v>
      </c>
      <c r="HT39" s="3">
        <v>0</v>
      </c>
      <c r="HU39" s="3">
        <v>0</v>
      </c>
      <c r="HV39" s="3">
        <v>0</v>
      </c>
      <c r="HW39" s="3">
        <v>0</v>
      </c>
      <c r="HX39" s="3">
        <v>0</v>
      </c>
      <c r="HY39" s="3">
        <v>0</v>
      </c>
      <c r="HZ39" s="3">
        <v>0</v>
      </c>
      <c r="IA39" s="3">
        <v>0</v>
      </c>
      <c r="IB39" s="3">
        <v>0</v>
      </c>
      <c r="IC39" s="3">
        <v>0</v>
      </c>
      <c r="ID39" s="3">
        <v>0</v>
      </c>
      <c r="IE39" s="3">
        <v>0</v>
      </c>
      <c r="IF39" s="3">
        <v>0</v>
      </c>
      <c r="IG39" s="3">
        <v>0</v>
      </c>
      <c r="IH39" s="3">
        <v>0</v>
      </c>
      <c r="II39" s="3">
        <v>0</v>
      </c>
      <c r="IJ39" s="3">
        <v>0</v>
      </c>
      <c r="IK39" s="3">
        <v>0</v>
      </c>
      <c r="IL39" s="3">
        <v>0</v>
      </c>
      <c r="IM39" s="3">
        <v>0</v>
      </c>
      <c r="IN39" s="3">
        <v>0</v>
      </c>
      <c r="IO39" s="3">
        <v>0</v>
      </c>
      <c r="IP39" s="3">
        <v>131197</v>
      </c>
      <c r="IQ39" s="3">
        <v>0</v>
      </c>
      <c r="IR39" s="3">
        <v>0</v>
      </c>
      <c r="IS39" s="3">
        <v>28890</v>
      </c>
      <c r="IT39" s="3">
        <v>2146</v>
      </c>
      <c r="IU39" s="3">
        <v>31036</v>
      </c>
      <c r="IV39" s="3">
        <v>0</v>
      </c>
    </row>
    <row r="40" spans="1:256">
      <c r="A40" s="3" t="s">
        <v>75</v>
      </c>
      <c r="B40" s="3" t="s">
        <v>76</v>
      </c>
      <c r="C40" s="3">
        <v>122851</v>
      </c>
      <c r="D40" s="3">
        <v>16000</v>
      </c>
      <c r="E40" s="3">
        <v>0</v>
      </c>
      <c r="F40" s="3">
        <v>23325</v>
      </c>
      <c r="G40" s="3">
        <v>2274</v>
      </c>
      <c r="H40" s="3">
        <v>25599</v>
      </c>
      <c r="I40" s="3">
        <v>0</v>
      </c>
      <c r="J40" s="3">
        <v>25599</v>
      </c>
      <c r="K40" s="3">
        <v>115526</v>
      </c>
      <c r="L40" s="3">
        <v>0</v>
      </c>
      <c r="M40" s="3">
        <v>22472</v>
      </c>
      <c r="N40" s="3">
        <v>115526</v>
      </c>
      <c r="O40" s="3">
        <v>0</v>
      </c>
      <c r="P40" s="3">
        <v>59114</v>
      </c>
      <c r="Q40" s="3">
        <v>0</v>
      </c>
      <c r="R40" s="3">
        <v>0</v>
      </c>
      <c r="S40" s="3">
        <v>9502</v>
      </c>
      <c r="T40" s="3">
        <v>1120</v>
      </c>
      <c r="U40" s="3">
        <v>10622</v>
      </c>
      <c r="V40" s="3">
        <v>0</v>
      </c>
      <c r="W40" s="3">
        <v>10622</v>
      </c>
      <c r="X40" s="3">
        <v>49612</v>
      </c>
      <c r="Y40" s="3">
        <v>0</v>
      </c>
      <c r="Z40" s="3">
        <v>0</v>
      </c>
      <c r="AA40" s="3">
        <v>49612</v>
      </c>
      <c r="AB40" s="3">
        <v>0</v>
      </c>
      <c r="AC40" s="3">
        <v>96721</v>
      </c>
      <c r="AD40" s="3">
        <v>0</v>
      </c>
      <c r="AE40" s="3">
        <v>0</v>
      </c>
      <c r="AF40" s="3">
        <v>10820</v>
      </c>
      <c r="AG40" s="3">
        <v>2692</v>
      </c>
      <c r="AH40" s="3">
        <v>13512</v>
      </c>
      <c r="AI40" s="3">
        <v>0</v>
      </c>
      <c r="AJ40" s="3">
        <v>13512</v>
      </c>
      <c r="AK40" s="3">
        <v>85901</v>
      </c>
      <c r="AL40" s="3">
        <v>0</v>
      </c>
      <c r="AM40" s="3">
        <v>0</v>
      </c>
      <c r="AN40" s="3">
        <v>57764</v>
      </c>
      <c r="AO40" s="3">
        <v>28137</v>
      </c>
      <c r="AP40" s="3">
        <v>0</v>
      </c>
      <c r="AQ40" s="3">
        <v>0</v>
      </c>
      <c r="AR40" s="3">
        <v>0</v>
      </c>
      <c r="AS40" s="3">
        <v>0</v>
      </c>
      <c r="AT40" s="3">
        <v>0</v>
      </c>
      <c r="AU40" s="3">
        <v>0</v>
      </c>
      <c r="AV40" s="3">
        <v>0</v>
      </c>
      <c r="AW40" s="3">
        <v>0</v>
      </c>
      <c r="AX40" s="3">
        <v>0</v>
      </c>
      <c r="AY40" s="3">
        <v>0</v>
      </c>
      <c r="AZ40" s="3">
        <v>0</v>
      </c>
      <c r="BA40" s="3">
        <v>0</v>
      </c>
      <c r="BB40" s="3">
        <v>0</v>
      </c>
      <c r="BC40" s="3">
        <v>96721</v>
      </c>
      <c r="BD40" s="3">
        <v>0</v>
      </c>
      <c r="BE40" s="3">
        <v>0</v>
      </c>
      <c r="BF40" s="3">
        <v>10820</v>
      </c>
      <c r="BG40" s="3">
        <v>2692</v>
      </c>
      <c r="BH40" s="3">
        <v>13512</v>
      </c>
      <c r="BI40" s="3">
        <v>0</v>
      </c>
      <c r="BJ40" s="3">
        <v>13512</v>
      </c>
      <c r="BK40" s="3">
        <v>85901</v>
      </c>
      <c r="BL40" s="3">
        <v>0</v>
      </c>
      <c r="BM40" s="3">
        <v>0</v>
      </c>
      <c r="BN40" s="3">
        <v>57764</v>
      </c>
      <c r="BO40" s="3">
        <v>28137</v>
      </c>
      <c r="BP40" s="3">
        <v>46646</v>
      </c>
      <c r="BQ40" s="3">
        <v>5600</v>
      </c>
      <c r="BR40" s="3">
        <v>0</v>
      </c>
      <c r="BS40" s="3">
        <v>9527</v>
      </c>
      <c r="BT40" s="3">
        <v>623</v>
      </c>
      <c r="BU40" s="3">
        <v>10150</v>
      </c>
      <c r="BV40" s="3">
        <v>0</v>
      </c>
      <c r="BW40" s="3">
        <v>10150</v>
      </c>
      <c r="BX40" s="3">
        <v>42719</v>
      </c>
      <c r="BY40" s="3">
        <v>0</v>
      </c>
      <c r="BZ40" s="3">
        <v>0</v>
      </c>
      <c r="CA40" s="3">
        <v>42719</v>
      </c>
      <c r="CB40" s="3">
        <v>0</v>
      </c>
      <c r="CC40" s="3">
        <v>30121</v>
      </c>
      <c r="CD40" s="3">
        <v>0</v>
      </c>
      <c r="CE40" s="3">
        <v>0</v>
      </c>
      <c r="CF40" s="3">
        <v>4905</v>
      </c>
      <c r="CG40" s="3">
        <v>379</v>
      </c>
      <c r="CH40" s="3">
        <v>5284</v>
      </c>
      <c r="CI40" s="3">
        <v>0</v>
      </c>
      <c r="CJ40" s="3">
        <v>5284</v>
      </c>
      <c r="CK40" s="3">
        <v>25216</v>
      </c>
      <c r="CL40" s="3">
        <v>0</v>
      </c>
      <c r="CM40" s="3">
        <v>0</v>
      </c>
      <c r="CN40" s="3">
        <v>25216</v>
      </c>
      <c r="CO40" s="3">
        <v>0</v>
      </c>
      <c r="CP40" s="3">
        <v>16525</v>
      </c>
      <c r="CQ40" s="3">
        <v>5600</v>
      </c>
      <c r="CR40" s="3">
        <v>0</v>
      </c>
      <c r="CS40" s="3">
        <v>4622</v>
      </c>
      <c r="CT40" s="3">
        <v>244</v>
      </c>
      <c r="CU40" s="3">
        <v>4866</v>
      </c>
      <c r="CV40" s="3">
        <v>0</v>
      </c>
      <c r="CW40" s="3">
        <v>4866</v>
      </c>
      <c r="CX40" s="3">
        <v>17503</v>
      </c>
      <c r="CY40" s="3">
        <v>0</v>
      </c>
      <c r="CZ40" s="3">
        <v>0</v>
      </c>
      <c r="DA40" s="3">
        <v>17503</v>
      </c>
      <c r="DB40" s="3">
        <v>0</v>
      </c>
      <c r="DC40" s="3">
        <v>0</v>
      </c>
      <c r="DD40" s="3">
        <v>0</v>
      </c>
      <c r="DE40" s="3">
        <v>0</v>
      </c>
      <c r="DF40" s="3">
        <v>0</v>
      </c>
      <c r="DG40" s="3">
        <v>0</v>
      </c>
      <c r="DH40" s="3">
        <v>0</v>
      </c>
      <c r="DI40" s="3">
        <v>0</v>
      </c>
      <c r="DJ40" s="3">
        <v>0</v>
      </c>
      <c r="DK40" s="3">
        <v>0</v>
      </c>
      <c r="DL40" s="3">
        <v>0</v>
      </c>
      <c r="DM40" s="3">
        <v>0</v>
      </c>
      <c r="DN40" s="3">
        <v>0</v>
      </c>
      <c r="DO40" s="3">
        <v>0</v>
      </c>
      <c r="DP40" s="3">
        <v>0</v>
      </c>
      <c r="DQ40" s="3">
        <v>0</v>
      </c>
      <c r="DR40" s="3">
        <v>0</v>
      </c>
      <c r="DS40" s="3">
        <v>0</v>
      </c>
      <c r="DT40" s="3">
        <v>0</v>
      </c>
      <c r="DU40" s="3">
        <v>0</v>
      </c>
      <c r="DV40" s="3">
        <v>0</v>
      </c>
      <c r="DW40" s="3">
        <v>0</v>
      </c>
      <c r="DX40" s="3">
        <v>0</v>
      </c>
      <c r="DY40" s="3">
        <v>0</v>
      </c>
      <c r="DZ40" s="3">
        <v>0</v>
      </c>
      <c r="EA40" s="3">
        <v>0</v>
      </c>
      <c r="EB40" s="3">
        <v>0</v>
      </c>
      <c r="EC40" s="3">
        <v>0</v>
      </c>
      <c r="ED40" s="3">
        <v>0</v>
      </c>
      <c r="EE40" s="3">
        <v>0</v>
      </c>
      <c r="EF40" s="3">
        <v>0</v>
      </c>
      <c r="EG40" s="3">
        <v>0</v>
      </c>
      <c r="EH40" s="3">
        <v>0</v>
      </c>
      <c r="EI40" s="3">
        <v>0</v>
      </c>
      <c r="EJ40" s="3">
        <v>0</v>
      </c>
      <c r="EK40" s="3">
        <v>0</v>
      </c>
      <c r="EL40" s="3">
        <v>0</v>
      </c>
      <c r="EM40" s="3">
        <v>0</v>
      </c>
      <c r="EN40" s="3">
        <v>0</v>
      </c>
      <c r="EO40" s="3">
        <v>0</v>
      </c>
      <c r="EP40" s="3">
        <v>0</v>
      </c>
      <c r="EQ40" s="3">
        <v>0</v>
      </c>
      <c r="ER40" s="3">
        <v>0</v>
      </c>
      <c r="ES40" s="3">
        <v>0</v>
      </c>
      <c r="ET40" s="3">
        <v>0</v>
      </c>
      <c r="EU40" s="3">
        <v>0</v>
      </c>
      <c r="EV40" s="3">
        <v>0</v>
      </c>
      <c r="EW40" s="3">
        <v>0</v>
      </c>
      <c r="EX40" s="3">
        <v>0</v>
      </c>
      <c r="EY40" s="3">
        <v>0</v>
      </c>
      <c r="EZ40" s="3">
        <v>0</v>
      </c>
      <c r="FA40" s="3">
        <v>0</v>
      </c>
      <c r="FB40" s="3">
        <v>0</v>
      </c>
      <c r="FC40" s="3">
        <v>653963</v>
      </c>
      <c r="FD40" s="3">
        <v>0</v>
      </c>
      <c r="FE40" s="3">
        <v>0</v>
      </c>
      <c r="FF40" s="3">
        <v>76916</v>
      </c>
      <c r="FG40" s="3">
        <v>12118</v>
      </c>
      <c r="FH40" s="3">
        <v>89034</v>
      </c>
      <c r="FI40" s="3">
        <v>0</v>
      </c>
      <c r="FJ40" s="3">
        <v>89034</v>
      </c>
      <c r="FK40" s="3">
        <v>577047</v>
      </c>
      <c r="FL40" s="3">
        <v>0</v>
      </c>
      <c r="FM40" s="3">
        <v>100384</v>
      </c>
      <c r="FN40" s="3">
        <v>538693</v>
      </c>
      <c r="FO40" s="3">
        <v>38354</v>
      </c>
      <c r="FP40" s="3">
        <v>476355</v>
      </c>
      <c r="FQ40" s="3">
        <v>0</v>
      </c>
      <c r="FR40" s="3">
        <v>0</v>
      </c>
      <c r="FS40" s="3">
        <v>46434</v>
      </c>
      <c r="FT40" s="3">
        <v>10397</v>
      </c>
      <c r="FU40" s="3">
        <v>56831</v>
      </c>
      <c r="FV40" s="3">
        <v>0</v>
      </c>
      <c r="FW40" s="3">
        <v>56831</v>
      </c>
      <c r="FX40" s="3">
        <v>429921</v>
      </c>
      <c r="FY40" s="3">
        <v>0</v>
      </c>
      <c r="FZ40" s="3">
        <v>73117</v>
      </c>
      <c r="GA40" s="3">
        <v>391567</v>
      </c>
      <c r="GB40" s="3">
        <v>38354</v>
      </c>
      <c r="GC40" s="3">
        <v>0</v>
      </c>
      <c r="GD40" s="3">
        <v>0</v>
      </c>
      <c r="GE40" s="3">
        <v>0</v>
      </c>
      <c r="GF40" s="3">
        <v>0</v>
      </c>
      <c r="GG40" s="3">
        <v>0</v>
      </c>
      <c r="GH40" s="3">
        <v>0</v>
      </c>
      <c r="GI40" s="3">
        <v>0</v>
      </c>
      <c r="GJ40" s="3">
        <v>0</v>
      </c>
      <c r="GK40" s="3">
        <v>0</v>
      </c>
      <c r="GL40" s="3">
        <v>0</v>
      </c>
      <c r="GM40" s="3">
        <v>0</v>
      </c>
      <c r="GN40" s="3">
        <v>0</v>
      </c>
      <c r="GO40" s="3">
        <v>0</v>
      </c>
      <c r="GP40" s="3">
        <v>170152</v>
      </c>
      <c r="GQ40" s="3">
        <v>0</v>
      </c>
      <c r="GR40" s="3">
        <v>0</v>
      </c>
      <c r="GS40" s="3">
        <v>30048</v>
      </c>
      <c r="GT40" s="3">
        <v>1582</v>
      </c>
      <c r="GU40" s="3">
        <v>31630</v>
      </c>
      <c r="GV40" s="3">
        <v>0</v>
      </c>
      <c r="GW40" s="3">
        <v>31630</v>
      </c>
      <c r="GX40" s="3">
        <v>140104</v>
      </c>
      <c r="GY40" s="3">
        <v>0</v>
      </c>
      <c r="GZ40" s="3">
        <v>27267</v>
      </c>
      <c r="HA40" s="3">
        <v>140104</v>
      </c>
      <c r="HB40" s="3">
        <v>0</v>
      </c>
      <c r="HC40" s="3">
        <v>7456</v>
      </c>
      <c r="HD40" s="3">
        <v>0</v>
      </c>
      <c r="HE40" s="3">
        <v>0</v>
      </c>
      <c r="HF40" s="3">
        <v>434</v>
      </c>
      <c r="HG40" s="3">
        <v>139</v>
      </c>
      <c r="HH40" s="3">
        <v>573</v>
      </c>
      <c r="HI40" s="3">
        <v>0</v>
      </c>
      <c r="HJ40" s="3">
        <v>573</v>
      </c>
      <c r="HK40" s="3">
        <v>7022</v>
      </c>
      <c r="HL40" s="3">
        <v>0</v>
      </c>
      <c r="HM40" s="3">
        <v>0</v>
      </c>
      <c r="HN40" s="3">
        <v>7022</v>
      </c>
      <c r="HO40" s="3">
        <v>0</v>
      </c>
      <c r="HP40" s="3">
        <v>0</v>
      </c>
      <c r="HQ40" s="3">
        <v>0</v>
      </c>
      <c r="HR40" s="3">
        <v>0</v>
      </c>
      <c r="HS40" s="3">
        <v>0</v>
      </c>
      <c r="HT40" s="3">
        <v>0</v>
      </c>
      <c r="HU40" s="3">
        <v>0</v>
      </c>
      <c r="HV40" s="3">
        <v>0</v>
      </c>
      <c r="HW40" s="3">
        <v>0</v>
      </c>
      <c r="HX40" s="3">
        <v>0</v>
      </c>
      <c r="HY40" s="3">
        <v>0</v>
      </c>
      <c r="HZ40" s="3">
        <v>0</v>
      </c>
      <c r="IA40" s="3">
        <v>0</v>
      </c>
      <c r="IB40" s="3">
        <v>0</v>
      </c>
      <c r="IC40" s="3">
        <v>0</v>
      </c>
      <c r="ID40" s="3">
        <v>0</v>
      </c>
      <c r="IE40" s="3">
        <v>0</v>
      </c>
      <c r="IF40" s="3">
        <v>0</v>
      </c>
      <c r="IG40" s="3">
        <v>0</v>
      </c>
      <c r="IH40" s="3">
        <v>0</v>
      </c>
      <c r="II40" s="3">
        <v>0</v>
      </c>
      <c r="IJ40" s="3">
        <v>0</v>
      </c>
      <c r="IK40" s="3">
        <v>0</v>
      </c>
      <c r="IL40" s="3">
        <v>0</v>
      </c>
      <c r="IM40" s="3">
        <v>0</v>
      </c>
      <c r="IN40" s="3">
        <v>0</v>
      </c>
      <c r="IO40" s="3">
        <v>0</v>
      </c>
      <c r="IP40" s="3">
        <v>2066140</v>
      </c>
      <c r="IQ40" s="3">
        <v>94700</v>
      </c>
      <c r="IR40" s="3">
        <v>0</v>
      </c>
      <c r="IS40" s="3">
        <v>234176</v>
      </c>
      <c r="IT40" s="3">
        <v>38822</v>
      </c>
      <c r="IU40" s="3">
        <v>272998</v>
      </c>
      <c r="IV40" s="3">
        <v>0</v>
      </c>
    </row>
    <row r="41" spans="1:256">
      <c r="A41" s="3" t="s">
        <v>77</v>
      </c>
      <c r="B41" s="3" t="s">
        <v>78</v>
      </c>
      <c r="C41" s="3">
        <v>2482102</v>
      </c>
      <c r="D41" s="3">
        <v>0</v>
      </c>
      <c r="E41" s="3">
        <v>0</v>
      </c>
      <c r="F41" s="3">
        <v>204420</v>
      </c>
      <c r="G41" s="3">
        <v>38220</v>
      </c>
      <c r="H41" s="3">
        <v>242640</v>
      </c>
      <c r="I41" s="3">
        <v>0</v>
      </c>
      <c r="J41" s="3">
        <v>242640</v>
      </c>
      <c r="K41" s="3">
        <v>2277682</v>
      </c>
      <c r="L41" s="3">
        <v>0</v>
      </c>
      <c r="M41" s="3">
        <v>529</v>
      </c>
      <c r="N41" s="3">
        <v>2277682</v>
      </c>
      <c r="O41" s="3">
        <v>0</v>
      </c>
      <c r="P41" s="3">
        <v>1830319</v>
      </c>
      <c r="Q41" s="3">
        <v>0</v>
      </c>
      <c r="R41" s="3">
        <v>0</v>
      </c>
      <c r="S41" s="3">
        <v>159127</v>
      </c>
      <c r="T41" s="3">
        <v>27614</v>
      </c>
      <c r="U41" s="3">
        <v>186741</v>
      </c>
      <c r="V41" s="3">
        <v>0</v>
      </c>
      <c r="W41" s="3">
        <v>186741</v>
      </c>
      <c r="X41" s="3">
        <v>1671192</v>
      </c>
      <c r="Y41" s="3">
        <v>0</v>
      </c>
      <c r="Z41" s="3">
        <v>0</v>
      </c>
      <c r="AA41" s="3">
        <v>1671192</v>
      </c>
      <c r="AB41" s="3">
        <v>0</v>
      </c>
      <c r="AC41" s="3">
        <v>10081</v>
      </c>
      <c r="AD41" s="3">
        <v>0</v>
      </c>
      <c r="AE41" s="3">
        <v>0</v>
      </c>
      <c r="AF41" s="3">
        <v>3872</v>
      </c>
      <c r="AG41" s="3">
        <v>493</v>
      </c>
      <c r="AH41" s="3">
        <v>4365</v>
      </c>
      <c r="AI41" s="3">
        <v>4365</v>
      </c>
      <c r="AJ41" s="3">
        <v>0</v>
      </c>
      <c r="AK41" s="3">
        <v>6209</v>
      </c>
      <c r="AL41" s="3">
        <v>0</v>
      </c>
      <c r="AM41" s="3">
        <v>0</v>
      </c>
      <c r="AN41" s="3">
        <v>6209</v>
      </c>
      <c r="AO41" s="3">
        <v>0</v>
      </c>
      <c r="AP41" s="3">
        <v>0</v>
      </c>
      <c r="AQ41" s="3">
        <v>0</v>
      </c>
      <c r="AR41" s="3">
        <v>0</v>
      </c>
      <c r="AS41" s="3">
        <v>0</v>
      </c>
      <c r="AT41" s="3">
        <v>0</v>
      </c>
      <c r="AU41" s="3">
        <v>0</v>
      </c>
      <c r="AV41" s="3">
        <v>0</v>
      </c>
      <c r="AW41" s="3">
        <v>0</v>
      </c>
      <c r="AX41" s="3">
        <v>0</v>
      </c>
      <c r="AY41" s="3">
        <v>0</v>
      </c>
      <c r="AZ41" s="3">
        <v>0</v>
      </c>
      <c r="BA41" s="3">
        <v>0</v>
      </c>
      <c r="BB41" s="3">
        <v>0</v>
      </c>
      <c r="BC41" s="3">
        <v>0</v>
      </c>
      <c r="BD41" s="3">
        <v>0</v>
      </c>
      <c r="BE41" s="3">
        <v>0</v>
      </c>
      <c r="BF41" s="3">
        <v>0</v>
      </c>
      <c r="BG41" s="3">
        <v>0</v>
      </c>
      <c r="BH41" s="3">
        <v>0</v>
      </c>
      <c r="BI41" s="3">
        <v>0</v>
      </c>
      <c r="BJ41" s="3">
        <v>0</v>
      </c>
      <c r="BK41" s="3">
        <v>0</v>
      </c>
      <c r="BL41" s="3">
        <v>0</v>
      </c>
      <c r="BM41" s="3">
        <v>0</v>
      </c>
      <c r="BN41" s="3">
        <v>0</v>
      </c>
      <c r="BO41" s="3">
        <v>0</v>
      </c>
      <c r="BP41" s="3">
        <v>6709</v>
      </c>
      <c r="BQ41" s="3">
        <v>0</v>
      </c>
      <c r="BR41" s="3">
        <v>0</v>
      </c>
      <c r="BS41" s="3">
        <v>1121</v>
      </c>
      <c r="BT41" s="3">
        <v>95</v>
      </c>
      <c r="BU41" s="3">
        <v>1216</v>
      </c>
      <c r="BV41" s="3">
        <v>0</v>
      </c>
      <c r="BW41" s="3">
        <v>1216</v>
      </c>
      <c r="BX41" s="3">
        <v>5588</v>
      </c>
      <c r="BY41" s="3">
        <v>0</v>
      </c>
      <c r="BZ41" s="3">
        <v>0</v>
      </c>
      <c r="CA41" s="3">
        <v>5588</v>
      </c>
      <c r="CB41" s="3">
        <v>0</v>
      </c>
      <c r="CC41" s="3">
        <v>0</v>
      </c>
      <c r="CD41" s="3">
        <v>0</v>
      </c>
      <c r="CE41" s="3">
        <v>0</v>
      </c>
      <c r="CF41" s="3">
        <v>0</v>
      </c>
      <c r="CG41" s="3">
        <v>0</v>
      </c>
      <c r="CH41" s="3">
        <v>0</v>
      </c>
      <c r="CI41" s="3">
        <v>0</v>
      </c>
      <c r="CJ41" s="3">
        <v>0</v>
      </c>
      <c r="CK41" s="3">
        <v>0</v>
      </c>
      <c r="CL41" s="3">
        <v>0</v>
      </c>
      <c r="CM41" s="3">
        <v>0</v>
      </c>
      <c r="CN41" s="3">
        <v>0</v>
      </c>
      <c r="CO41" s="3">
        <v>0</v>
      </c>
      <c r="CP41" s="3">
        <v>6709</v>
      </c>
      <c r="CQ41" s="3">
        <v>0</v>
      </c>
      <c r="CR41" s="3">
        <v>0</v>
      </c>
      <c r="CS41" s="3">
        <v>1121</v>
      </c>
      <c r="CT41" s="3">
        <v>95</v>
      </c>
      <c r="CU41" s="3">
        <v>1216</v>
      </c>
      <c r="CV41" s="3">
        <v>0</v>
      </c>
      <c r="CW41" s="3">
        <v>1216</v>
      </c>
      <c r="CX41" s="3">
        <v>5588</v>
      </c>
      <c r="CY41" s="3">
        <v>0</v>
      </c>
      <c r="CZ41" s="3">
        <v>0</v>
      </c>
      <c r="DA41" s="3">
        <v>5588</v>
      </c>
      <c r="DB41" s="3">
        <v>0</v>
      </c>
      <c r="DC41" s="3">
        <v>0</v>
      </c>
      <c r="DD41" s="3">
        <v>80600</v>
      </c>
      <c r="DE41" s="3">
        <v>0</v>
      </c>
      <c r="DF41" s="3">
        <v>0</v>
      </c>
      <c r="DG41" s="3">
        <v>0</v>
      </c>
      <c r="DH41" s="3">
        <v>0</v>
      </c>
      <c r="DI41" s="3">
        <v>0</v>
      </c>
      <c r="DJ41" s="3">
        <v>0</v>
      </c>
      <c r="DK41" s="3">
        <v>80600</v>
      </c>
      <c r="DL41" s="3">
        <v>0</v>
      </c>
      <c r="DM41" s="3">
        <v>0</v>
      </c>
      <c r="DN41" s="3">
        <v>80600</v>
      </c>
      <c r="DO41" s="3">
        <v>0</v>
      </c>
      <c r="DP41" s="3">
        <v>0</v>
      </c>
      <c r="DQ41" s="3">
        <v>58400</v>
      </c>
      <c r="DR41" s="3">
        <v>0</v>
      </c>
      <c r="DS41" s="3">
        <v>0</v>
      </c>
      <c r="DT41" s="3">
        <v>0</v>
      </c>
      <c r="DU41" s="3">
        <v>0</v>
      </c>
      <c r="DV41" s="3">
        <v>0</v>
      </c>
      <c r="DW41" s="3">
        <v>0</v>
      </c>
      <c r="DX41" s="3">
        <v>58400</v>
      </c>
      <c r="DY41" s="3">
        <v>0</v>
      </c>
      <c r="DZ41" s="3">
        <v>0</v>
      </c>
      <c r="EA41" s="3">
        <v>58400</v>
      </c>
      <c r="EB41" s="3">
        <v>0</v>
      </c>
      <c r="EC41" s="3">
        <v>0</v>
      </c>
      <c r="ED41" s="3">
        <v>22200</v>
      </c>
      <c r="EE41" s="3">
        <v>0</v>
      </c>
      <c r="EF41" s="3">
        <v>0</v>
      </c>
      <c r="EG41" s="3">
        <v>0</v>
      </c>
      <c r="EH41" s="3">
        <v>0</v>
      </c>
      <c r="EI41" s="3">
        <v>0</v>
      </c>
      <c r="EJ41" s="3">
        <v>0</v>
      </c>
      <c r="EK41" s="3">
        <v>22200</v>
      </c>
      <c r="EL41" s="3">
        <v>0</v>
      </c>
      <c r="EM41" s="3">
        <v>0</v>
      </c>
      <c r="EN41" s="3">
        <v>22200</v>
      </c>
      <c r="EO41" s="3">
        <v>0</v>
      </c>
      <c r="EP41" s="3">
        <v>0</v>
      </c>
      <c r="EQ41" s="3">
        <v>0</v>
      </c>
      <c r="ER41" s="3">
        <v>0</v>
      </c>
      <c r="ES41" s="3">
        <v>0</v>
      </c>
      <c r="ET41" s="3">
        <v>0</v>
      </c>
      <c r="EU41" s="3">
        <v>0</v>
      </c>
      <c r="EV41" s="3">
        <v>0</v>
      </c>
      <c r="EW41" s="3">
        <v>0</v>
      </c>
      <c r="EX41" s="3">
        <v>0</v>
      </c>
      <c r="EY41" s="3">
        <v>0</v>
      </c>
      <c r="EZ41" s="3">
        <v>0</v>
      </c>
      <c r="FA41" s="3">
        <v>0</v>
      </c>
      <c r="FB41" s="3">
        <v>0</v>
      </c>
      <c r="FC41" s="3">
        <v>1235416</v>
      </c>
      <c r="FD41" s="3">
        <v>0</v>
      </c>
      <c r="FE41" s="3">
        <v>0</v>
      </c>
      <c r="FF41" s="3">
        <v>108926</v>
      </c>
      <c r="FG41" s="3">
        <v>22230</v>
      </c>
      <c r="FH41" s="3">
        <v>131156</v>
      </c>
      <c r="FI41" s="3">
        <v>0</v>
      </c>
      <c r="FJ41" s="3">
        <v>131156</v>
      </c>
      <c r="FK41" s="3">
        <v>1126490</v>
      </c>
      <c r="FL41" s="3">
        <v>0</v>
      </c>
      <c r="FM41" s="3">
        <v>88804</v>
      </c>
      <c r="FN41" s="3">
        <v>1007290</v>
      </c>
      <c r="FO41" s="3">
        <v>119200</v>
      </c>
      <c r="FP41" s="3">
        <v>1144747</v>
      </c>
      <c r="FQ41" s="3">
        <v>0</v>
      </c>
      <c r="FR41" s="3">
        <v>0</v>
      </c>
      <c r="FS41" s="3">
        <v>100117</v>
      </c>
      <c r="FT41" s="3">
        <v>21050</v>
      </c>
      <c r="FU41" s="3">
        <v>121167</v>
      </c>
      <c r="FV41" s="3">
        <v>0</v>
      </c>
      <c r="FW41" s="3">
        <v>121167</v>
      </c>
      <c r="FX41" s="3">
        <v>1044630</v>
      </c>
      <c r="FY41" s="3">
        <v>0</v>
      </c>
      <c r="FZ41" s="3">
        <v>88804</v>
      </c>
      <c r="GA41" s="3">
        <v>971011</v>
      </c>
      <c r="GB41" s="3">
        <v>73619</v>
      </c>
      <c r="GC41" s="3">
        <v>0</v>
      </c>
      <c r="GD41" s="3">
        <v>0</v>
      </c>
      <c r="GE41" s="3">
        <v>0</v>
      </c>
      <c r="GF41" s="3">
        <v>0</v>
      </c>
      <c r="GG41" s="3">
        <v>0</v>
      </c>
      <c r="GH41" s="3">
        <v>0</v>
      </c>
      <c r="GI41" s="3">
        <v>0</v>
      </c>
      <c r="GJ41" s="3">
        <v>0</v>
      </c>
      <c r="GK41" s="3">
        <v>0</v>
      </c>
      <c r="GL41" s="3">
        <v>0</v>
      </c>
      <c r="GM41" s="3">
        <v>0</v>
      </c>
      <c r="GN41" s="3">
        <v>0</v>
      </c>
      <c r="GO41" s="3">
        <v>0</v>
      </c>
      <c r="GP41" s="3">
        <v>0</v>
      </c>
      <c r="GQ41" s="3">
        <v>0</v>
      </c>
      <c r="GR41" s="3">
        <v>0</v>
      </c>
      <c r="GS41" s="3">
        <v>0</v>
      </c>
      <c r="GT41" s="3">
        <v>0</v>
      </c>
      <c r="GU41" s="3">
        <v>0</v>
      </c>
      <c r="GV41" s="3">
        <v>0</v>
      </c>
      <c r="GW41" s="3">
        <v>0</v>
      </c>
      <c r="GX41" s="3">
        <v>0</v>
      </c>
      <c r="GY41" s="3">
        <v>0</v>
      </c>
      <c r="GZ41" s="3">
        <v>0</v>
      </c>
      <c r="HA41" s="3">
        <v>0</v>
      </c>
      <c r="HB41" s="3">
        <v>0</v>
      </c>
      <c r="HC41" s="3">
        <v>90669</v>
      </c>
      <c r="HD41" s="3">
        <v>0</v>
      </c>
      <c r="HE41" s="3">
        <v>0</v>
      </c>
      <c r="HF41" s="3">
        <v>8809</v>
      </c>
      <c r="HG41" s="3">
        <v>1180</v>
      </c>
      <c r="HH41" s="3">
        <v>9989</v>
      </c>
      <c r="HI41" s="3">
        <v>0</v>
      </c>
      <c r="HJ41" s="3">
        <v>9989</v>
      </c>
      <c r="HK41" s="3">
        <v>81860</v>
      </c>
      <c r="HL41" s="3">
        <v>0</v>
      </c>
      <c r="HM41" s="3">
        <v>0</v>
      </c>
      <c r="HN41" s="3">
        <v>36279</v>
      </c>
      <c r="HO41" s="3">
        <v>45581</v>
      </c>
      <c r="HP41" s="3">
        <v>0</v>
      </c>
      <c r="HQ41" s="3">
        <v>0</v>
      </c>
      <c r="HR41" s="3">
        <v>0</v>
      </c>
      <c r="HS41" s="3">
        <v>0</v>
      </c>
      <c r="HT41" s="3">
        <v>0</v>
      </c>
      <c r="HU41" s="3">
        <v>0</v>
      </c>
      <c r="HV41" s="3">
        <v>0</v>
      </c>
      <c r="HW41" s="3">
        <v>0</v>
      </c>
      <c r="HX41" s="3">
        <v>0</v>
      </c>
      <c r="HY41" s="3">
        <v>0</v>
      </c>
      <c r="HZ41" s="3">
        <v>0</v>
      </c>
      <c r="IA41" s="3">
        <v>0</v>
      </c>
      <c r="IB41" s="3">
        <v>0</v>
      </c>
      <c r="IC41" s="3">
        <v>0</v>
      </c>
      <c r="ID41" s="3">
        <v>0</v>
      </c>
      <c r="IE41" s="3">
        <v>0</v>
      </c>
      <c r="IF41" s="3">
        <v>0</v>
      </c>
      <c r="IG41" s="3">
        <v>0</v>
      </c>
      <c r="IH41" s="3">
        <v>0</v>
      </c>
      <c r="II41" s="3">
        <v>0</v>
      </c>
      <c r="IJ41" s="3">
        <v>0</v>
      </c>
      <c r="IK41" s="3">
        <v>0</v>
      </c>
      <c r="IL41" s="3">
        <v>0</v>
      </c>
      <c r="IM41" s="3">
        <v>0</v>
      </c>
      <c r="IN41" s="3">
        <v>0</v>
      </c>
      <c r="IO41" s="3">
        <v>0</v>
      </c>
      <c r="IP41" s="3">
        <v>6517111</v>
      </c>
      <c r="IQ41" s="3">
        <v>603500</v>
      </c>
      <c r="IR41" s="3">
        <v>0</v>
      </c>
      <c r="IS41" s="3">
        <v>487245</v>
      </c>
      <c r="IT41" s="3">
        <v>93946</v>
      </c>
      <c r="IU41" s="3">
        <v>581191</v>
      </c>
      <c r="IV41" s="3">
        <v>1854</v>
      </c>
    </row>
    <row r="42" spans="1:256">
      <c r="A42" s="3" t="s">
        <v>79</v>
      </c>
      <c r="B42" s="3" t="s">
        <v>80</v>
      </c>
      <c r="C42" s="3">
        <v>1541</v>
      </c>
      <c r="D42" s="3">
        <v>0</v>
      </c>
      <c r="E42" s="3">
        <v>0</v>
      </c>
      <c r="F42" s="3">
        <v>996</v>
      </c>
      <c r="G42" s="3">
        <v>12</v>
      </c>
      <c r="H42" s="3">
        <v>1008</v>
      </c>
      <c r="I42" s="3">
        <v>0</v>
      </c>
      <c r="J42" s="3">
        <v>1008</v>
      </c>
      <c r="K42" s="3">
        <v>545</v>
      </c>
      <c r="L42" s="3">
        <v>0</v>
      </c>
      <c r="M42" s="3">
        <v>0</v>
      </c>
      <c r="N42" s="3">
        <v>545</v>
      </c>
      <c r="O42" s="3">
        <v>0</v>
      </c>
      <c r="P42" s="3">
        <v>723</v>
      </c>
      <c r="Q42" s="3">
        <v>0</v>
      </c>
      <c r="R42" s="3">
        <v>0</v>
      </c>
      <c r="S42" s="3">
        <v>360</v>
      </c>
      <c r="T42" s="3">
        <v>7</v>
      </c>
      <c r="U42" s="3">
        <v>367</v>
      </c>
      <c r="V42" s="3">
        <v>0</v>
      </c>
      <c r="W42" s="3">
        <v>367</v>
      </c>
      <c r="X42" s="3">
        <v>363</v>
      </c>
      <c r="Y42" s="3">
        <v>0</v>
      </c>
      <c r="Z42" s="3">
        <v>0</v>
      </c>
      <c r="AA42" s="3">
        <v>363</v>
      </c>
      <c r="AB42" s="3">
        <v>0</v>
      </c>
      <c r="AC42" s="3">
        <v>240321</v>
      </c>
      <c r="AD42" s="3">
        <v>0</v>
      </c>
      <c r="AE42" s="3">
        <v>0</v>
      </c>
      <c r="AF42" s="3">
        <v>18047</v>
      </c>
      <c r="AG42" s="3">
        <v>4986</v>
      </c>
      <c r="AH42" s="3">
        <v>23033</v>
      </c>
      <c r="AI42" s="3">
        <v>0</v>
      </c>
      <c r="AJ42" s="3">
        <v>23033</v>
      </c>
      <c r="AK42" s="3">
        <v>222274</v>
      </c>
      <c r="AL42" s="3">
        <v>0</v>
      </c>
      <c r="AM42" s="3">
        <v>0</v>
      </c>
      <c r="AN42" s="3">
        <v>213369</v>
      </c>
      <c r="AO42" s="3">
        <v>8905</v>
      </c>
      <c r="AP42" s="3">
        <v>0</v>
      </c>
      <c r="AQ42" s="3">
        <v>0</v>
      </c>
      <c r="AR42" s="3">
        <v>0</v>
      </c>
      <c r="AS42" s="3">
        <v>0</v>
      </c>
      <c r="AT42" s="3">
        <v>0</v>
      </c>
      <c r="AU42" s="3">
        <v>0</v>
      </c>
      <c r="AV42" s="3">
        <v>0</v>
      </c>
      <c r="AW42" s="3">
        <v>0</v>
      </c>
      <c r="AX42" s="3">
        <v>0</v>
      </c>
      <c r="AY42" s="3">
        <v>0</v>
      </c>
      <c r="AZ42" s="3">
        <v>0</v>
      </c>
      <c r="BA42" s="3">
        <v>0</v>
      </c>
      <c r="BB42" s="3">
        <v>0</v>
      </c>
      <c r="BC42" s="3">
        <v>0</v>
      </c>
      <c r="BD42" s="3">
        <v>0</v>
      </c>
      <c r="BE42" s="3">
        <v>0</v>
      </c>
      <c r="BF42" s="3">
        <v>0</v>
      </c>
      <c r="BG42" s="3">
        <v>0</v>
      </c>
      <c r="BH42" s="3">
        <v>0</v>
      </c>
      <c r="BI42" s="3">
        <v>0</v>
      </c>
      <c r="BJ42" s="3">
        <v>0</v>
      </c>
      <c r="BK42" s="3">
        <v>0</v>
      </c>
      <c r="BL42" s="3">
        <v>0</v>
      </c>
      <c r="BM42" s="3">
        <v>0</v>
      </c>
      <c r="BN42" s="3">
        <v>0</v>
      </c>
      <c r="BO42" s="3">
        <v>0</v>
      </c>
      <c r="BP42" s="3">
        <v>0</v>
      </c>
      <c r="BQ42" s="3">
        <v>0</v>
      </c>
      <c r="BR42" s="3">
        <v>0</v>
      </c>
      <c r="BS42" s="3">
        <v>0</v>
      </c>
      <c r="BT42" s="3">
        <v>0</v>
      </c>
      <c r="BU42" s="3">
        <v>0</v>
      </c>
      <c r="BV42" s="3">
        <v>0</v>
      </c>
      <c r="BW42" s="3">
        <v>0</v>
      </c>
      <c r="BX42" s="3">
        <v>0</v>
      </c>
      <c r="BY42" s="3">
        <v>0</v>
      </c>
      <c r="BZ42" s="3">
        <v>0</v>
      </c>
      <c r="CA42" s="3">
        <v>0</v>
      </c>
      <c r="CB42" s="3">
        <v>0</v>
      </c>
      <c r="CC42" s="3">
        <v>0</v>
      </c>
      <c r="CD42" s="3">
        <v>0</v>
      </c>
      <c r="CE42" s="3">
        <v>0</v>
      </c>
      <c r="CF42" s="3">
        <v>0</v>
      </c>
      <c r="CG42" s="3">
        <v>0</v>
      </c>
      <c r="CH42" s="3">
        <v>0</v>
      </c>
      <c r="CI42" s="3">
        <v>0</v>
      </c>
      <c r="CJ42" s="3">
        <v>0</v>
      </c>
      <c r="CK42" s="3">
        <v>0</v>
      </c>
      <c r="CL42" s="3">
        <v>0</v>
      </c>
      <c r="CM42" s="3">
        <v>0</v>
      </c>
      <c r="CN42" s="3">
        <v>0</v>
      </c>
      <c r="CO42" s="3">
        <v>0</v>
      </c>
      <c r="CP42" s="3">
        <v>0</v>
      </c>
      <c r="CQ42" s="3">
        <v>0</v>
      </c>
      <c r="CR42" s="3">
        <v>0</v>
      </c>
      <c r="CS42" s="3">
        <v>0</v>
      </c>
      <c r="CT42" s="3">
        <v>0</v>
      </c>
      <c r="CU42" s="3">
        <v>0</v>
      </c>
      <c r="CV42" s="3">
        <v>0</v>
      </c>
      <c r="CW42" s="3">
        <v>0</v>
      </c>
      <c r="CX42" s="3">
        <v>0</v>
      </c>
      <c r="CY42" s="3">
        <v>0</v>
      </c>
      <c r="CZ42" s="3">
        <v>0</v>
      </c>
      <c r="DA42" s="3">
        <v>0</v>
      </c>
      <c r="DB42" s="3">
        <v>0</v>
      </c>
      <c r="DC42" s="3">
        <v>0</v>
      </c>
      <c r="DD42" s="3">
        <v>0</v>
      </c>
      <c r="DE42" s="3">
        <v>0</v>
      </c>
      <c r="DF42" s="3">
        <v>0</v>
      </c>
      <c r="DG42" s="3">
        <v>0</v>
      </c>
      <c r="DH42" s="3">
        <v>0</v>
      </c>
      <c r="DI42" s="3">
        <v>0</v>
      </c>
      <c r="DJ42" s="3">
        <v>0</v>
      </c>
      <c r="DK42" s="3">
        <v>0</v>
      </c>
      <c r="DL42" s="3">
        <v>0</v>
      </c>
      <c r="DM42" s="3">
        <v>0</v>
      </c>
      <c r="DN42" s="3">
        <v>0</v>
      </c>
      <c r="DO42" s="3">
        <v>0</v>
      </c>
      <c r="DP42" s="3">
        <v>0</v>
      </c>
      <c r="DQ42" s="3">
        <v>0</v>
      </c>
      <c r="DR42" s="3">
        <v>0</v>
      </c>
      <c r="DS42" s="3">
        <v>0</v>
      </c>
      <c r="DT42" s="3">
        <v>0</v>
      </c>
      <c r="DU42" s="3">
        <v>0</v>
      </c>
      <c r="DV42" s="3">
        <v>0</v>
      </c>
      <c r="DW42" s="3">
        <v>0</v>
      </c>
      <c r="DX42" s="3">
        <v>0</v>
      </c>
      <c r="DY42" s="3">
        <v>0</v>
      </c>
      <c r="DZ42" s="3">
        <v>0</v>
      </c>
      <c r="EA42" s="3">
        <v>0</v>
      </c>
      <c r="EB42" s="3">
        <v>0</v>
      </c>
      <c r="EC42" s="3">
        <v>0</v>
      </c>
      <c r="ED42" s="3">
        <v>0</v>
      </c>
      <c r="EE42" s="3">
        <v>0</v>
      </c>
      <c r="EF42" s="3">
        <v>0</v>
      </c>
      <c r="EG42" s="3">
        <v>0</v>
      </c>
      <c r="EH42" s="3">
        <v>0</v>
      </c>
      <c r="EI42" s="3">
        <v>0</v>
      </c>
      <c r="EJ42" s="3">
        <v>0</v>
      </c>
      <c r="EK42" s="3">
        <v>0</v>
      </c>
      <c r="EL42" s="3">
        <v>0</v>
      </c>
      <c r="EM42" s="3">
        <v>0</v>
      </c>
      <c r="EN42" s="3">
        <v>0</v>
      </c>
      <c r="EO42" s="3">
        <v>0</v>
      </c>
      <c r="EP42" s="3">
        <v>0</v>
      </c>
      <c r="EQ42" s="3">
        <v>0</v>
      </c>
      <c r="ER42" s="3">
        <v>0</v>
      </c>
      <c r="ES42" s="3">
        <v>0</v>
      </c>
      <c r="ET42" s="3">
        <v>0</v>
      </c>
      <c r="EU42" s="3">
        <v>0</v>
      </c>
      <c r="EV42" s="3">
        <v>0</v>
      </c>
      <c r="EW42" s="3">
        <v>0</v>
      </c>
      <c r="EX42" s="3">
        <v>0</v>
      </c>
      <c r="EY42" s="3">
        <v>0</v>
      </c>
      <c r="EZ42" s="3">
        <v>0</v>
      </c>
      <c r="FA42" s="3">
        <v>0</v>
      </c>
      <c r="FB42" s="3">
        <v>0</v>
      </c>
      <c r="FC42" s="3">
        <v>571289</v>
      </c>
      <c r="FD42" s="3">
        <v>0</v>
      </c>
      <c r="FE42" s="3">
        <v>0</v>
      </c>
      <c r="FF42" s="3">
        <v>66419</v>
      </c>
      <c r="FG42" s="3">
        <v>8625</v>
      </c>
      <c r="FH42" s="3">
        <v>75044</v>
      </c>
      <c r="FI42" s="3">
        <v>0</v>
      </c>
      <c r="FJ42" s="3">
        <v>75044</v>
      </c>
      <c r="FK42" s="3">
        <v>504870</v>
      </c>
      <c r="FL42" s="3">
        <v>0</v>
      </c>
      <c r="FM42" s="3">
        <v>70522</v>
      </c>
      <c r="FN42" s="3">
        <v>382219</v>
      </c>
      <c r="FO42" s="3">
        <v>122651</v>
      </c>
      <c r="FP42" s="3">
        <v>259618</v>
      </c>
      <c r="FQ42" s="3">
        <v>0</v>
      </c>
      <c r="FR42" s="3">
        <v>0</v>
      </c>
      <c r="FS42" s="3">
        <v>19108</v>
      </c>
      <c r="FT42" s="3">
        <v>4692</v>
      </c>
      <c r="FU42" s="3">
        <v>23800</v>
      </c>
      <c r="FV42" s="3">
        <v>0</v>
      </c>
      <c r="FW42" s="3">
        <v>23800</v>
      </c>
      <c r="FX42" s="3">
        <v>240510</v>
      </c>
      <c r="FY42" s="3">
        <v>0</v>
      </c>
      <c r="FZ42" s="3">
        <v>20829</v>
      </c>
      <c r="GA42" s="3">
        <v>124209</v>
      </c>
      <c r="GB42" s="3">
        <v>116301</v>
      </c>
      <c r="GC42" s="3">
        <v>0</v>
      </c>
      <c r="GD42" s="3">
        <v>0</v>
      </c>
      <c r="GE42" s="3">
        <v>0</v>
      </c>
      <c r="GF42" s="3">
        <v>0</v>
      </c>
      <c r="GG42" s="3">
        <v>0</v>
      </c>
      <c r="GH42" s="3">
        <v>0</v>
      </c>
      <c r="GI42" s="3">
        <v>0</v>
      </c>
      <c r="GJ42" s="3">
        <v>0</v>
      </c>
      <c r="GK42" s="3">
        <v>0</v>
      </c>
      <c r="GL42" s="3">
        <v>0</v>
      </c>
      <c r="GM42" s="3">
        <v>0</v>
      </c>
      <c r="GN42" s="3">
        <v>0</v>
      </c>
      <c r="GO42" s="3">
        <v>0</v>
      </c>
      <c r="GP42" s="3">
        <v>303996</v>
      </c>
      <c r="GQ42" s="3">
        <v>0</v>
      </c>
      <c r="GR42" s="3">
        <v>0</v>
      </c>
      <c r="GS42" s="3">
        <v>45986</v>
      </c>
      <c r="GT42" s="3">
        <v>3828</v>
      </c>
      <c r="GU42" s="3">
        <v>49814</v>
      </c>
      <c r="GV42" s="3">
        <v>0</v>
      </c>
      <c r="GW42" s="3">
        <v>49814</v>
      </c>
      <c r="GX42" s="3">
        <v>258010</v>
      </c>
      <c r="GY42" s="3">
        <v>0</v>
      </c>
      <c r="GZ42" s="3">
        <v>49693</v>
      </c>
      <c r="HA42" s="3">
        <v>258010</v>
      </c>
      <c r="HB42" s="3">
        <v>0</v>
      </c>
      <c r="HC42" s="3">
        <v>7675</v>
      </c>
      <c r="HD42" s="3">
        <v>0</v>
      </c>
      <c r="HE42" s="3">
        <v>0</v>
      </c>
      <c r="HF42" s="3">
        <v>1325</v>
      </c>
      <c r="HG42" s="3">
        <v>105</v>
      </c>
      <c r="HH42" s="3">
        <v>1430</v>
      </c>
      <c r="HI42" s="3">
        <v>0</v>
      </c>
      <c r="HJ42" s="3">
        <v>1430</v>
      </c>
      <c r="HK42" s="3">
        <v>6350</v>
      </c>
      <c r="HL42" s="3">
        <v>0</v>
      </c>
      <c r="HM42" s="3">
        <v>0</v>
      </c>
      <c r="HN42" s="3">
        <v>0</v>
      </c>
      <c r="HO42" s="3">
        <v>6350</v>
      </c>
      <c r="HP42" s="3">
        <v>0</v>
      </c>
      <c r="HQ42" s="3">
        <v>0</v>
      </c>
      <c r="HR42" s="3">
        <v>0</v>
      </c>
      <c r="HS42" s="3">
        <v>0</v>
      </c>
      <c r="HT42" s="3">
        <v>0</v>
      </c>
      <c r="HU42" s="3">
        <v>0</v>
      </c>
      <c r="HV42" s="3">
        <v>0</v>
      </c>
      <c r="HW42" s="3">
        <v>0</v>
      </c>
      <c r="HX42" s="3">
        <v>0</v>
      </c>
      <c r="HY42" s="3">
        <v>0</v>
      </c>
      <c r="HZ42" s="3">
        <v>0</v>
      </c>
      <c r="IA42" s="3">
        <v>0</v>
      </c>
      <c r="IB42" s="3">
        <v>0</v>
      </c>
      <c r="IC42" s="3">
        <v>0</v>
      </c>
      <c r="ID42" s="3">
        <v>0</v>
      </c>
      <c r="IE42" s="3">
        <v>0</v>
      </c>
      <c r="IF42" s="3">
        <v>0</v>
      </c>
      <c r="IG42" s="3">
        <v>0</v>
      </c>
      <c r="IH42" s="3">
        <v>0</v>
      </c>
      <c r="II42" s="3">
        <v>0</v>
      </c>
      <c r="IJ42" s="3">
        <v>0</v>
      </c>
      <c r="IK42" s="3">
        <v>0</v>
      </c>
      <c r="IL42" s="3">
        <v>0</v>
      </c>
      <c r="IM42" s="3">
        <v>0</v>
      </c>
      <c r="IN42" s="3">
        <v>0</v>
      </c>
      <c r="IO42" s="3">
        <v>0</v>
      </c>
      <c r="IP42" s="3">
        <v>281537</v>
      </c>
      <c r="IQ42" s="3">
        <v>0</v>
      </c>
      <c r="IR42" s="3">
        <v>0</v>
      </c>
      <c r="IS42" s="3">
        <v>50034</v>
      </c>
      <c r="IT42" s="3">
        <v>6132</v>
      </c>
      <c r="IU42" s="3">
        <v>56166</v>
      </c>
      <c r="IV42" s="3">
        <v>0</v>
      </c>
    </row>
    <row r="43" spans="1:256">
      <c r="A43" s="3" t="s">
        <v>81</v>
      </c>
      <c r="B43" s="3" t="s">
        <v>82</v>
      </c>
      <c r="C43" s="3">
        <v>75713</v>
      </c>
      <c r="D43" s="3">
        <v>0</v>
      </c>
      <c r="E43" s="3">
        <v>0</v>
      </c>
      <c r="F43" s="3">
        <v>21064</v>
      </c>
      <c r="G43" s="3">
        <v>1206</v>
      </c>
      <c r="H43" s="3">
        <v>22270</v>
      </c>
      <c r="I43" s="3">
        <v>0</v>
      </c>
      <c r="J43" s="3">
        <v>22270</v>
      </c>
      <c r="K43" s="3">
        <v>54649</v>
      </c>
      <c r="L43" s="3">
        <v>0</v>
      </c>
      <c r="M43" s="3">
        <v>0</v>
      </c>
      <c r="N43" s="3">
        <v>54649</v>
      </c>
      <c r="O43" s="3">
        <v>0</v>
      </c>
      <c r="P43" s="3">
        <v>55648</v>
      </c>
      <c r="Q43" s="3">
        <v>0</v>
      </c>
      <c r="R43" s="3">
        <v>0</v>
      </c>
      <c r="S43" s="3">
        <v>15548</v>
      </c>
      <c r="T43" s="3">
        <v>886</v>
      </c>
      <c r="U43" s="3">
        <v>16434</v>
      </c>
      <c r="V43" s="3">
        <v>0</v>
      </c>
      <c r="W43" s="3">
        <v>16434</v>
      </c>
      <c r="X43" s="3">
        <v>40100</v>
      </c>
      <c r="Y43" s="3">
        <v>0</v>
      </c>
      <c r="Z43" s="3">
        <v>0</v>
      </c>
      <c r="AA43" s="3">
        <v>40100</v>
      </c>
      <c r="AB43" s="3">
        <v>0</v>
      </c>
      <c r="AC43" s="3">
        <v>304458</v>
      </c>
      <c r="AD43" s="3">
        <v>13800</v>
      </c>
      <c r="AE43" s="3">
        <v>0</v>
      </c>
      <c r="AF43" s="3">
        <v>17545</v>
      </c>
      <c r="AG43" s="3">
        <v>6741</v>
      </c>
      <c r="AH43" s="3">
        <v>24286</v>
      </c>
      <c r="AI43" s="3">
        <v>24286</v>
      </c>
      <c r="AJ43" s="3">
        <v>0</v>
      </c>
      <c r="AK43" s="3">
        <v>300713</v>
      </c>
      <c r="AL43" s="3">
        <v>0</v>
      </c>
      <c r="AM43" s="3">
        <v>0</v>
      </c>
      <c r="AN43" s="3">
        <v>285407</v>
      </c>
      <c r="AO43" s="3">
        <v>15306</v>
      </c>
      <c r="AP43" s="3">
        <v>0</v>
      </c>
      <c r="AQ43" s="3">
        <v>0</v>
      </c>
      <c r="AR43" s="3">
        <v>0</v>
      </c>
      <c r="AS43" s="3">
        <v>0</v>
      </c>
      <c r="AT43" s="3">
        <v>0</v>
      </c>
      <c r="AU43" s="3">
        <v>0</v>
      </c>
      <c r="AV43" s="3">
        <v>0</v>
      </c>
      <c r="AW43" s="3">
        <v>0</v>
      </c>
      <c r="AX43" s="3">
        <v>0</v>
      </c>
      <c r="AY43" s="3">
        <v>0</v>
      </c>
      <c r="AZ43" s="3">
        <v>0</v>
      </c>
      <c r="BA43" s="3">
        <v>0</v>
      </c>
      <c r="BB43" s="3">
        <v>0</v>
      </c>
      <c r="BC43" s="3">
        <v>0</v>
      </c>
      <c r="BD43" s="3">
        <v>0</v>
      </c>
      <c r="BE43" s="3">
        <v>0</v>
      </c>
      <c r="BF43" s="3">
        <v>0</v>
      </c>
      <c r="BG43" s="3">
        <v>0</v>
      </c>
      <c r="BH43" s="3">
        <v>0</v>
      </c>
      <c r="BI43" s="3">
        <v>0</v>
      </c>
      <c r="BJ43" s="3">
        <v>0</v>
      </c>
      <c r="BK43" s="3">
        <v>0</v>
      </c>
      <c r="BL43" s="3">
        <v>0</v>
      </c>
      <c r="BM43" s="3">
        <v>0</v>
      </c>
      <c r="BN43" s="3">
        <v>0</v>
      </c>
      <c r="BO43" s="3">
        <v>0</v>
      </c>
      <c r="BP43" s="3">
        <v>40967</v>
      </c>
      <c r="BQ43" s="3">
        <v>0</v>
      </c>
      <c r="BR43" s="3">
        <v>0</v>
      </c>
      <c r="BS43" s="3">
        <v>6617</v>
      </c>
      <c r="BT43" s="3">
        <v>516</v>
      </c>
      <c r="BU43" s="3">
        <v>7133</v>
      </c>
      <c r="BV43" s="3">
        <v>0</v>
      </c>
      <c r="BW43" s="3">
        <v>7133</v>
      </c>
      <c r="BX43" s="3">
        <v>34350</v>
      </c>
      <c r="BY43" s="3">
        <v>0</v>
      </c>
      <c r="BZ43" s="3">
        <v>0</v>
      </c>
      <c r="CA43" s="3">
        <v>34350</v>
      </c>
      <c r="CB43" s="3">
        <v>0</v>
      </c>
      <c r="CC43" s="3">
        <v>703</v>
      </c>
      <c r="CD43" s="3">
        <v>0</v>
      </c>
      <c r="CE43" s="3">
        <v>0</v>
      </c>
      <c r="CF43" s="3">
        <v>137</v>
      </c>
      <c r="CG43" s="3">
        <v>10</v>
      </c>
      <c r="CH43" s="3">
        <v>147</v>
      </c>
      <c r="CI43" s="3">
        <v>0</v>
      </c>
      <c r="CJ43" s="3">
        <v>147</v>
      </c>
      <c r="CK43" s="3">
        <v>566</v>
      </c>
      <c r="CL43" s="3">
        <v>0</v>
      </c>
      <c r="CM43" s="3">
        <v>0</v>
      </c>
      <c r="CN43" s="3">
        <v>566</v>
      </c>
      <c r="CO43" s="3">
        <v>0</v>
      </c>
      <c r="CP43" s="3">
        <v>40264</v>
      </c>
      <c r="CQ43" s="3">
        <v>0</v>
      </c>
      <c r="CR43" s="3">
        <v>0</v>
      </c>
      <c r="CS43" s="3">
        <v>6480</v>
      </c>
      <c r="CT43" s="3">
        <v>506</v>
      </c>
      <c r="CU43" s="3">
        <v>6986</v>
      </c>
      <c r="CV43" s="3">
        <v>0</v>
      </c>
      <c r="CW43" s="3">
        <v>6986</v>
      </c>
      <c r="CX43" s="3">
        <v>33784</v>
      </c>
      <c r="CY43" s="3">
        <v>0</v>
      </c>
      <c r="CZ43" s="3">
        <v>0</v>
      </c>
      <c r="DA43" s="3">
        <v>33784</v>
      </c>
      <c r="DB43" s="3">
        <v>0</v>
      </c>
      <c r="DC43" s="3">
        <v>0</v>
      </c>
      <c r="DD43" s="3">
        <v>0</v>
      </c>
      <c r="DE43" s="3">
        <v>0</v>
      </c>
      <c r="DF43" s="3">
        <v>0</v>
      </c>
      <c r="DG43" s="3">
        <v>0</v>
      </c>
      <c r="DH43" s="3">
        <v>0</v>
      </c>
      <c r="DI43" s="3">
        <v>0</v>
      </c>
      <c r="DJ43" s="3">
        <v>0</v>
      </c>
      <c r="DK43" s="3">
        <v>0</v>
      </c>
      <c r="DL43" s="3">
        <v>0</v>
      </c>
      <c r="DM43" s="3">
        <v>0</v>
      </c>
      <c r="DN43" s="3">
        <v>0</v>
      </c>
      <c r="DO43" s="3">
        <v>0</v>
      </c>
      <c r="DP43" s="3">
        <v>0</v>
      </c>
      <c r="DQ43" s="3">
        <v>0</v>
      </c>
      <c r="DR43" s="3">
        <v>0</v>
      </c>
      <c r="DS43" s="3">
        <v>0</v>
      </c>
      <c r="DT43" s="3">
        <v>0</v>
      </c>
      <c r="DU43" s="3">
        <v>0</v>
      </c>
      <c r="DV43" s="3">
        <v>0</v>
      </c>
      <c r="DW43" s="3">
        <v>0</v>
      </c>
      <c r="DX43" s="3">
        <v>0</v>
      </c>
      <c r="DY43" s="3">
        <v>0</v>
      </c>
      <c r="DZ43" s="3">
        <v>0</v>
      </c>
      <c r="EA43" s="3">
        <v>0</v>
      </c>
      <c r="EB43" s="3">
        <v>0</v>
      </c>
      <c r="EC43" s="3">
        <v>0</v>
      </c>
      <c r="ED43" s="3">
        <v>0</v>
      </c>
      <c r="EE43" s="3">
        <v>0</v>
      </c>
      <c r="EF43" s="3">
        <v>0</v>
      </c>
      <c r="EG43" s="3">
        <v>0</v>
      </c>
      <c r="EH43" s="3">
        <v>0</v>
      </c>
      <c r="EI43" s="3">
        <v>0</v>
      </c>
      <c r="EJ43" s="3">
        <v>0</v>
      </c>
      <c r="EK43" s="3">
        <v>0</v>
      </c>
      <c r="EL43" s="3">
        <v>0</v>
      </c>
      <c r="EM43" s="3">
        <v>0</v>
      </c>
      <c r="EN43" s="3">
        <v>0</v>
      </c>
      <c r="EO43" s="3">
        <v>0</v>
      </c>
      <c r="EP43" s="3">
        <v>0</v>
      </c>
      <c r="EQ43" s="3">
        <v>0</v>
      </c>
      <c r="ER43" s="3">
        <v>0</v>
      </c>
      <c r="ES43" s="3">
        <v>0</v>
      </c>
      <c r="ET43" s="3">
        <v>0</v>
      </c>
      <c r="EU43" s="3">
        <v>0</v>
      </c>
      <c r="EV43" s="3">
        <v>0</v>
      </c>
      <c r="EW43" s="3">
        <v>0</v>
      </c>
      <c r="EX43" s="3">
        <v>0</v>
      </c>
      <c r="EY43" s="3">
        <v>0</v>
      </c>
      <c r="EZ43" s="3">
        <v>0</v>
      </c>
      <c r="FA43" s="3">
        <v>0</v>
      </c>
      <c r="FB43" s="3">
        <v>0</v>
      </c>
      <c r="FC43" s="3">
        <v>1026376</v>
      </c>
      <c r="FD43" s="3">
        <v>0</v>
      </c>
      <c r="FE43" s="3">
        <v>0</v>
      </c>
      <c r="FF43" s="3">
        <v>84213</v>
      </c>
      <c r="FG43" s="3">
        <v>19797</v>
      </c>
      <c r="FH43" s="3">
        <v>104010</v>
      </c>
      <c r="FI43" s="3">
        <v>0</v>
      </c>
      <c r="FJ43" s="3">
        <v>104010</v>
      </c>
      <c r="FK43" s="3">
        <v>942163</v>
      </c>
      <c r="FL43" s="3">
        <v>0</v>
      </c>
      <c r="FM43" s="3">
        <v>101450</v>
      </c>
      <c r="FN43" s="3">
        <v>910270</v>
      </c>
      <c r="FO43" s="3">
        <v>31893</v>
      </c>
      <c r="FP43" s="3">
        <v>532442</v>
      </c>
      <c r="FQ43" s="3">
        <v>0</v>
      </c>
      <c r="FR43" s="3">
        <v>0</v>
      </c>
      <c r="FS43" s="3">
        <v>37809</v>
      </c>
      <c r="FT43" s="3">
        <v>11538</v>
      </c>
      <c r="FU43" s="3">
        <v>49347</v>
      </c>
      <c r="FV43" s="3">
        <v>0</v>
      </c>
      <c r="FW43" s="3">
        <v>49347</v>
      </c>
      <c r="FX43" s="3">
        <v>494633</v>
      </c>
      <c r="FY43" s="3">
        <v>0</v>
      </c>
      <c r="FZ43" s="3">
        <v>53701</v>
      </c>
      <c r="GA43" s="3">
        <v>481583</v>
      </c>
      <c r="GB43" s="3">
        <v>13050</v>
      </c>
      <c r="GC43" s="3">
        <v>0</v>
      </c>
      <c r="GD43" s="3">
        <v>0</v>
      </c>
      <c r="GE43" s="3">
        <v>0</v>
      </c>
      <c r="GF43" s="3">
        <v>0</v>
      </c>
      <c r="GG43" s="3">
        <v>0</v>
      </c>
      <c r="GH43" s="3">
        <v>0</v>
      </c>
      <c r="GI43" s="3">
        <v>0</v>
      </c>
      <c r="GJ43" s="3">
        <v>0</v>
      </c>
      <c r="GK43" s="3">
        <v>0</v>
      </c>
      <c r="GL43" s="3">
        <v>0</v>
      </c>
      <c r="GM43" s="3">
        <v>0</v>
      </c>
      <c r="GN43" s="3">
        <v>0</v>
      </c>
      <c r="GO43" s="3">
        <v>0</v>
      </c>
      <c r="GP43" s="3">
        <v>471153</v>
      </c>
      <c r="GQ43" s="3">
        <v>0</v>
      </c>
      <c r="GR43" s="3">
        <v>0</v>
      </c>
      <c r="GS43" s="3">
        <v>42466</v>
      </c>
      <c r="GT43" s="3">
        <v>7946</v>
      </c>
      <c r="GU43" s="3">
        <v>50412</v>
      </c>
      <c r="GV43" s="3">
        <v>0</v>
      </c>
      <c r="GW43" s="3">
        <v>50412</v>
      </c>
      <c r="GX43" s="3">
        <v>428687</v>
      </c>
      <c r="GY43" s="3">
        <v>0</v>
      </c>
      <c r="GZ43" s="3">
        <v>47749</v>
      </c>
      <c r="HA43" s="3">
        <v>428687</v>
      </c>
      <c r="HB43" s="3">
        <v>0</v>
      </c>
      <c r="HC43" s="3">
        <v>22781</v>
      </c>
      <c r="HD43" s="3">
        <v>0</v>
      </c>
      <c r="HE43" s="3">
        <v>0</v>
      </c>
      <c r="HF43" s="3">
        <v>3938</v>
      </c>
      <c r="HG43" s="3">
        <v>313</v>
      </c>
      <c r="HH43" s="3">
        <v>4251</v>
      </c>
      <c r="HI43" s="3">
        <v>0</v>
      </c>
      <c r="HJ43" s="3">
        <v>4251</v>
      </c>
      <c r="HK43" s="3">
        <v>18843</v>
      </c>
      <c r="HL43" s="3">
        <v>0</v>
      </c>
      <c r="HM43" s="3">
        <v>0</v>
      </c>
      <c r="HN43" s="3">
        <v>0</v>
      </c>
      <c r="HO43" s="3">
        <v>18843</v>
      </c>
      <c r="HP43" s="3">
        <v>0</v>
      </c>
      <c r="HQ43" s="3">
        <v>0</v>
      </c>
      <c r="HR43" s="3">
        <v>0</v>
      </c>
      <c r="HS43" s="3">
        <v>0</v>
      </c>
      <c r="HT43" s="3">
        <v>0</v>
      </c>
      <c r="HU43" s="3">
        <v>0</v>
      </c>
      <c r="HV43" s="3">
        <v>0</v>
      </c>
      <c r="HW43" s="3">
        <v>0</v>
      </c>
      <c r="HX43" s="3">
        <v>0</v>
      </c>
      <c r="HY43" s="3">
        <v>0</v>
      </c>
      <c r="HZ43" s="3">
        <v>0</v>
      </c>
      <c r="IA43" s="3">
        <v>0</v>
      </c>
      <c r="IB43" s="3">
        <v>0</v>
      </c>
      <c r="IC43" s="3">
        <v>0</v>
      </c>
      <c r="ID43" s="3">
        <v>0</v>
      </c>
      <c r="IE43" s="3">
        <v>0</v>
      </c>
      <c r="IF43" s="3">
        <v>0</v>
      </c>
      <c r="IG43" s="3">
        <v>0</v>
      </c>
      <c r="IH43" s="3">
        <v>0</v>
      </c>
      <c r="II43" s="3">
        <v>0</v>
      </c>
      <c r="IJ43" s="3">
        <v>0</v>
      </c>
      <c r="IK43" s="3">
        <v>0</v>
      </c>
      <c r="IL43" s="3">
        <v>0</v>
      </c>
      <c r="IM43" s="3">
        <v>0</v>
      </c>
      <c r="IN43" s="3">
        <v>0</v>
      </c>
      <c r="IO43" s="3">
        <v>0</v>
      </c>
      <c r="IP43" s="3">
        <v>4958</v>
      </c>
      <c r="IQ43" s="3">
        <v>0</v>
      </c>
      <c r="IR43" s="3">
        <v>0</v>
      </c>
      <c r="IS43" s="3">
        <v>2558</v>
      </c>
      <c r="IT43" s="3">
        <v>110</v>
      </c>
      <c r="IU43" s="3">
        <v>2668</v>
      </c>
      <c r="IV43" s="3">
        <v>0</v>
      </c>
    </row>
    <row r="44" spans="1:256">
      <c r="A44" s="3" t="s">
        <v>83</v>
      </c>
      <c r="B44" s="3" t="s">
        <v>84</v>
      </c>
      <c r="C44" s="3">
        <v>45860</v>
      </c>
      <c r="D44" s="3">
        <v>0</v>
      </c>
      <c r="E44" s="3">
        <v>0</v>
      </c>
      <c r="F44" s="3">
        <v>6943</v>
      </c>
      <c r="G44" s="3">
        <v>781</v>
      </c>
      <c r="H44" s="3">
        <v>7724</v>
      </c>
      <c r="I44" s="3">
        <v>0</v>
      </c>
      <c r="J44" s="3">
        <v>7724</v>
      </c>
      <c r="K44" s="3">
        <v>38917</v>
      </c>
      <c r="L44" s="3">
        <v>0</v>
      </c>
      <c r="M44" s="3">
        <v>3636</v>
      </c>
      <c r="N44" s="3">
        <v>35341</v>
      </c>
      <c r="O44" s="3">
        <v>3576</v>
      </c>
      <c r="P44" s="3">
        <v>24482</v>
      </c>
      <c r="Q44" s="3">
        <v>0</v>
      </c>
      <c r="R44" s="3">
        <v>0</v>
      </c>
      <c r="S44" s="3">
        <v>2266</v>
      </c>
      <c r="T44" s="3">
        <v>407</v>
      </c>
      <c r="U44" s="3">
        <v>2673</v>
      </c>
      <c r="V44" s="3">
        <v>0</v>
      </c>
      <c r="W44" s="3">
        <v>2673</v>
      </c>
      <c r="X44" s="3">
        <v>22216</v>
      </c>
      <c r="Y44" s="3">
        <v>0</v>
      </c>
      <c r="Z44" s="3">
        <v>0</v>
      </c>
      <c r="AA44" s="3">
        <v>22216</v>
      </c>
      <c r="AB44" s="3">
        <v>0</v>
      </c>
      <c r="AC44" s="3">
        <v>40911</v>
      </c>
      <c r="AD44" s="3">
        <v>0</v>
      </c>
      <c r="AE44" s="3">
        <v>0</v>
      </c>
      <c r="AF44" s="3">
        <v>3724</v>
      </c>
      <c r="AG44" s="3">
        <v>787</v>
      </c>
      <c r="AH44" s="3">
        <v>4511</v>
      </c>
      <c r="AI44" s="3">
        <v>0</v>
      </c>
      <c r="AJ44" s="3">
        <v>4511</v>
      </c>
      <c r="AK44" s="3">
        <v>37187</v>
      </c>
      <c r="AL44" s="3">
        <v>0</v>
      </c>
      <c r="AM44" s="3">
        <v>0</v>
      </c>
      <c r="AN44" s="3">
        <v>32217</v>
      </c>
      <c r="AO44" s="3">
        <v>4970</v>
      </c>
      <c r="AP44" s="3">
        <v>0</v>
      </c>
      <c r="AQ44" s="3">
        <v>0</v>
      </c>
      <c r="AR44" s="3">
        <v>0</v>
      </c>
      <c r="AS44" s="3">
        <v>0</v>
      </c>
      <c r="AT44" s="3">
        <v>0</v>
      </c>
      <c r="AU44" s="3">
        <v>0</v>
      </c>
      <c r="AV44" s="3">
        <v>0</v>
      </c>
      <c r="AW44" s="3">
        <v>0</v>
      </c>
      <c r="AX44" s="3">
        <v>0</v>
      </c>
      <c r="AY44" s="3">
        <v>0</v>
      </c>
      <c r="AZ44" s="3">
        <v>0</v>
      </c>
      <c r="BA44" s="3">
        <v>0</v>
      </c>
      <c r="BB44" s="3">
        <v>0</v>
      </c>
      <c r="BC44" s="3">
        <v>0</v>
      </c>
      <c r="BD44" s="3">
        <v>0</v>
      </c>
      <c r="BE44" s="3">
        <v>0</v>
      </c>
      <c r="BF44" s="3">
        <v>0</v>
      </c>
      <c r="BG44" s="3">
        <v>0</v>
      </c>
      <c r="BH44" s="3">
        <v>0</v>
      </c>
      <c r="BI44" s="3">
        <v>0</v>
      </c>
      <c r="BJ44" s="3">
        <v>0</v>
      </c>
      <c r="BK44" s="3">
        <v>0</v>
      </c>
      <c r="BL44" s="3">
        <v>0</v>
      </c>
      <c r="BM44" s="3">
        <v>0</v>
      </c>
      <c r="BN44" s="3">
        <v>0</v>
      </c>
      <c r="BO44" s="3">
        <v>0</v>
      </c>
      <c r="BP44" s="3">
        <v>18572</v>
      </c>
      <c r="BQ44" s="3">
        <v>0</v>
      </c>
      <c r="BR44" s="3">
        <v>0</v>
      </c>
      <c r="BS44" s="3">
        <v>2601</v>
      </c>
      <c r="BT44" s="3">
        <v>172</v>
      </c>
      <c r="BU44" s="3">
        <v>2773</v>
      </c>
      <c r="BV44" s="3">
        <v>0</v>
      </c>
      <c r="BW44" s="3">
        <v>2773</v>
      </c>
      <c r="BX44" s="3">
        <v>15971</v>
      </c>
      <c r="BY44" s="3">
        <v>0</v>
      </c>
      <c r="BZ44" s="3">
        <v>0</v>
      </c>
      <c r="CA44" s="3">
        <v>15971</v>
      </c>
      <c r="CB44" s="3">
        <v>0</v>
      </c>
      <c r="CC44" s="3">
        <v>0</v>
      </c>
      <c r="CD44" s="3">
        <v>0</v>
      </c>
      <c r="CE44" s="3">
        <v>0</v>
      </c>
      <c r="CF44" s="3">
        <v>0</v>
      </c>
      <c r="CG44" s="3">
        <v>0</v>
      </c>
      <c r="CH44" s="3">
        <v>0</v>
      </c>
      <c r="CI44" s="3">
        <v>0</v>
      </c>
      <c r="CJ44" s="3">
        <v>0</v>
      </c>
      <c r="CK44" s="3">
        <v>0</v>
      </c>
      <c r="CL44" s="3">
        <v>0</v>
      </c>
      <c r="CM44" s="3">
        <v>0</v>
      </c>
      <c r="CN44" s="3">
        <v>0</v>
      </c>
      <c r="CO44" s="3">
        <v>0</v>
      </c>
      <c r="CP44" s="3">
        <v>18572</v>
      </c>
      <c r="CQ44" s="3">
        <v>0</v>
      </c>
      <c r="CR44" s="3">
        <v>0</v>
      </c>
      <c r="CS44" s="3">
        <v>2601</v>
      </c>
      <c r="CT44" s="3">
        <v>172</v>
      </c>
      <c r="CU44" s="3">
        <v>2773</v>
      </c>
      <c r="CV44" s="3">
        <v>0</v>
      </c>
      <c r="CW44" s="3">
        <v>2773</v>
      </c>
      <c r="CX44" s="3">
        <v>15971</v>
      </c>
      <c r="CY44" s="3">
        <v>0</v>
      </c>
      <c r="CZ44" s="3">
        <v>0</v>
      </c>
      <c r="DA44" s="3">
        <v>15971</v>
      </c>
      <c r="DB44" s="3">
        <v>0</v>
      </c>
      <c r="DC44" s="3">
        <v>0</v>
      </c>
      <c r="DD44" s="3">
        <v>0</v>
      </c>
      <c r="DE44" s="3">
        <v>0</v>
      </c>
      <c r="DF44" s="3">
        <v>0</v>
      </c>
      <c r="DG44" s="3">
        <v>0</v>
      </c>
      <c r="DH44" s="3">
        <v>0</v>
      </c>
      <c r="DI44" s="3">
        <v>0</v>
      </c>
      <c r="DJ44" s="3">
        <v>0</v>
      </c>
      <c r="DK44" s="3">
        <v>0</v>
      </c>
      <c r="DL44" s="3">
        <v>0</v>
      </c>
      <c r="DM44" s="3">
        <v>0</v>
      </c>
      <c r="DN44" s="3">
        <v>0</v>
      </c>
      <c r="DO44" s="3">
        <v>0</v>
      </c>
      <c r="DP44" s="3">
        <v>0</v>
      </c>
      <c r="DQ44" s="3">
        <v>0</v>
      </c>
      <c r="DR44" s="3">
        <v>0</v>
      </c>
      <c r="DS44" s="3">
        <v>0</v>
      </c>
      <c r="DT44" s="3">
        <v>0</v>
      </c>
      <c r="DU44" s="3">
        <v>0</v>
      </c>
      <c r="DV44" s="3">
        <v>0</v>
      </c>
      <c r="DW44" s="3">
        <v>0</v>
      </c>
      <c r="DX44" s="3">
        <v>0</v>
      </c>
      <c r="DY44" s="3">
        <v>0</v>
      </c>
      <c r="DZ44" s="3">
        <v>0</v>
      </c>
      <c r="EA44" s="3">
        <v>0</v>
      </c>
      <c r="EB44" s="3">
        <v>0</v>
      </c>
      <c r="EC44" s="3">
        <v>0</v>
      </c>
      <c r="ED44" s="3">
        <v>0</v>
      </c>
      <c r="EE44" s="3">
        <v>0</v>
      </c>
      <c r="EF44" s="3">
        <v>0</v>
      </c>
      <c r="EG44" s="3">
        <v>0</v>
      </c>
      <c r="EH44" s="3">
        <v>0</v>
      </c>
      <c r="EI44" s="3">
        <v>0</v>
      </c>
      <c r="EJ44" s="3">
        <v>0</v>
      </c>
      <c r="EK44" s="3">
        <v>0</v>
      </c>
      <c r="EL44" s="3">
        <v>0</v>
      </c>
      <c r="EM44" s="3">
        <v>0</v>
      </c>
      <c r="EN44" s="3">
        <v>0</v>
      </c>
      <c r="EO44" s="3">
        <v>0</v>
      </c>
      <c r="EP44" s="3">
        <v>0</v>
      </c>
      <c r="EQ44" s="3">
        <v>0</v>
      </c>
      <c r="ER44" s="3">
        <v>0</v>
      </c>
      <c r="ES44" s="3">
        <v>0</v>
      </c>
      <c r="ET44" s="3">
        <v>0</v>
      </c>
      <c r="EU44" s="3">
        <v>0</v>
      </c>
      <c r="EV44" s="3">
        <v>0</v>
      </c>
      <c r="EW44" s="3">
        <v>0</v>
      </c>
      <c r="EX44" s="3">
        <v>0</v>
      </c>
      <c r="EY44" s="3">
        <v>0</v>
      </c>
      <c r="EZ44" s="3">
        <v>0</v>
      </c>
      <c r="FA44" s="3">
        <v>0</v>
      </c>
      <c r="FB44" s="3">
        <v>0</v>
      </c>
      <c r="FC44" s="3">
        <v>632086</v>
      </c>
      <c r="FD44" s="3">
        <v>0</v>
      </c>
      <c r="FE44" s="3">
        <v>0</v>
      </c>
      <c r="FF44" s="3">
        <v>63025</v>
      </c>
      <c r="FG44" s="3">
        <v>12348</v>
      </c>
      <c r="FH44" s="3">
        <v>75373</v>
      </c>
      <c r="FI44" s="3">
        <v>0</v>
      </c>
      <c r="FJ44" s="3">
        <v>75373</v>
      </c>
      <c r="FK44" s="3">
        <v>569061</v>
      </c>
      <c r="FL44" s="3">
        <v>0</v>
      </c>
      <c r="FM44" s="3">
        <v>0</v>
      </c>
      <c r="FN44" s="3">
        <v>568027</v>
      </c>
      <c r="FO44" s="3">
        <v>1034</v>
      </c>
      <c r="FP44" s="3">
        <v>155571</v>
      </c>
      <c r="FQ44" s="3">
        <v>0</v>
      </c>
      <c r="FR44" s="3">
        <v>0</v>
      </c>
      <c r="FS44" s="3">
        <v>17355</v>
      </c>
      <c r="FT44" s="3">
        <v>4572</v>
      </c>
      <c r="FU44" s="3">
        <v>21927</v>
      </c>
      <c r="FV44" s="3">
        <v>0</v>
      </c>
      <c r="FW44" s="3">
        <v>21927</v>
      </c>
      <c r="FX44" s="3">
        <v>138216</v>
      </c>
      <c r="FY44" s="3">
        <v>0</v>
      </c>
      <c r="FZ44" s="3">
        <v>0</v>
      </c>
      <c r="GA44" s="3">
        <v>137182</v>
      </c>
      <c r="GB44" s="3">
        <v>1034</v>
      </c>
      <c r="GC44" s="3">
        <v>0</v>
      </c>
      <c r="GD44" s="3">
        <v>0</v>
      </c>
      <c r="GE44" s="3">
        <v>0</v>
      </c>
      <c r="GF44" s="3">
        <v>0</v>
      </c>
      <c r="GG44" s="3">
        <v>0</v>
      </c>
      <c r="GH44" s="3">
        <v>0</v>
      </c>
      <c r="GI44" s="3">
        <v>0</v>
      </c>
      <c r="GJ44" s="3">
        <v>0</v>
      </c>
      <c r="GK44" s="3">
        <v>0</v>
      </c>
      <c r="GL44" s="3">
        <v>0</v>
      </c>
      <c r="GM44" s="3">
        <v>0</v>
      </c>
      <c r="GN44" s="3">
        <v>0</v>
      </c>
      <c r="GO44" s="3">
        <v>0</v>
      </c>
      <c r="GP44" s="3">
        <v>476515</v>
      </c>
      <c r="GQ44" s="3">
        <v>0</v>
      </c>
      <c r="GR44" s="3">
        <v>0</v>
      </c>
      <c r="GS44" s="3">
        <v>45670</v>
      </c>
      <c r="GT44" s="3">
        <v>7776</v>
      </c>
      <c r="GU44" s="3">
        <v>53446</v>
      </c>
      <c r="GV44" s="3">
        <v>0</v>
      </c>
      <c r="GW44" s="3">
        <v>53446</v>
      </c>
      <c r="GX44" s="3">
        <v>430845</v>
      </c>
      <c r="GY44" s="3">
        <v>0</v>
      </c>
      <c r="GZ44" s="3">
        <v>0</v>
      </c>
      <c r="HA44" s="3">
        <v>430845</v>
      </c>
      <c r="HB44" s="3">
        <v>0</v>
      </c>
      <c r="HC44" s="3">
        <v>0</v>
      </c>
      <c r="HD44" s="3">
        <v>0</v>
      </c>
      <c r="HE44" s="3">
        <v>0</v>
      </c>
      <c r="HF44" s="3">
        <v>0</v>
      </c>
      <c r="HG44" s="3">
        <v>0</v>
      </c>
      <c r="HH44" s="3">
        <v>0</v>
      </c>
      <c r="HI44" s="3">
        <v>0</v>
      </c>
      <c r="HJ44" s="3">
        <v>0</v>
      </c>
      <c r="HK44" s="3">
        <v>0</v>
      </c>
      <c r="HL44" s="3">
        <v>0</v>
      </c>
      <c r="HM44" s="3">
        <v>0</v>
      </c>
      <c r="HN44" s="3">
        <v>0</v>
      </c>
      <c r="HO44" s="3">
        <v>0</v>
      </c>
      <c r="HP44" s="3">
        <v>0</v>
      </c>
      <c r="HQ44" s="3">
        <v>0</v>
      </c>
      <c r="HR44" s="3">
        <v>0</v>
      </c>
      <c r="HS44" s="3">
        <v>0</v>
      </c>
      <c r="HT44" s="3">
        <v>0</v>
      </c>
      <c r="HU44" s="3">
        <v>0</v>
      </c>
      <c r="HV44" s="3">
        <v>0</v>
      </c>
      <c r="HW44" s="3">
        <v>0</v>
      </c>
      <c r="HX44" s="3">
        <v>0</v>
      </c>
      <c r="HY44" s="3">
        <v>0</v>
      </c>
      <c r="HZ44" s="3">
        <v>0</v>
      </c>
      <c r="IA44" s="3">
        <v>0</v>
      </c>
      <c r="IB44" s="3">
        <v>0</v>
      </c>
      <c r="IC44" s="3">
        <v>0</v>
      </c>
      <c r="ID44" s="3">
        <v>0</v>
      </c>
      <c r="IE44" s="3">
        <v>0</v>
      </c>
      <c r="IF44" s="3">
        <v>0</v>
      </c>
      <c r="IG44" s="3">
        <v>0</v>
      </c>
      <c r="IH44" s="3">
        <v>0</v>
      </c>
      <c r="II44" s="3">
        <v>0</v>
      </c>
      <c r="IJ44" s="3">
        <v>0</v>
      </c>
      <c r="IK44" s="3">
        <v>0</v>
      </c>
      <c r="IL44" s="3">
        <v>0</v>
      </c>
      <c r="IM44" s="3">
        <v>0</v>
      </c>
      <c r="IN44" s="3">
        <v>0</v>
      </c>
      <c r="IO44" s="3">
        <v>0</v>
      </c>
      <c r="IP44" s="3">
        <v>133781</v>
      </c>
      <c r="IQ44" s="3">
        <v>0</v>
      </c>
      <c r="IR44" s="3">
        <v>0</v>
      </c>
      <c r="IS44" s="3">
        <v>29992</v>
      </c>
      <c r="IT44" s="3">
        <v>2627</v>
      </c>
      <c r="IU44" s="3">
        <v>32619</v>
      </c>
      <c r="IV44" s="3">
        <v>0</v>
      </c>
    </row>
    <row r="45" spans="1:256" hidden="1">
      <c r="A45" s="3" t="s">
        <v>85</v>
      </c>
      <c r="B45" s="3" t="s">
        <v>86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  <c r="AG45" s="3">
        <v>0</v>
      </c>
      <c r="AH45" s="3">
        <v>0</v>
      </c>
      <c r="AI45" s="3">
        <v>0</v>
      </c>
      <c r="AJ45" s="3">
        <v>0</v>
      </c>
      <c r="AK45" s="3">
        <v>0</v>
      </c>
      <c r="AL45" s="3">
        <v>0</v>
      </c>
      <c r="AM45" s="3">
        <v>0</v>
      </c>
      <c r="AN45" s="3">
        <v>0</v>
      </c>
      <c r="AO45" s="3">
        <v>0</v>
      </c>
      <c r="AP45" s="3">
        <v>0</v>
      </c>
      <c r="AQ45" s="3">
        <v>0</v>
      </c>
      <c r="AR45" s="3">
        <v>0</v>
      </c>
      <c r="AS45" s="3">
        <v>0</v>
      </c>
      <c r="AT45" s="3">
        <v>0</v>
      </c>
      <c r="AU45" s="3">
        <v>0</v>
      </c>
      <c r="AV45" s="3">
        <v>0</v>
      </c>
      <c r="AW45" s="3">
        <v>0</v>
      </c>
      <c r="AX45" s="3">
        <v>0</v>
      </c>
      <c r="AY45" s="3">
        <v>0</v>
      </c>
      <c r="AZ45" s="3">
        <v>0</v>
      </c>
      <c r="BA45" s="3">
        <v>0</v>
      </c>
      <c r="BB45" s="3">
        <v>0</v>
      </c>
      <c r="BC45" s="3">
        <v>0</v>
      </c>
      <c r="BD45" s="3">
        <v>0</v>
      </c>
      <c r="BE45" s="3">
        <v>0</v>
      </c>
      <c r="BF45" s="3">
        <v>0</v>
      </c>
      <c r="BG45" s="3">
        <v>0</v>
      </c>
      <c r="BH45" s="3">
        <v>0</v>
      </c>
      <c r="BI45" s="3">
        <v>0</v>
      </c>
      <c r="BJ45" s="3">
        <v>0</v>
      </c>
      <c r="BK45" s="3">
        <v>0</v>
      </c>
      <c r="BL45" s="3">
        <v>0</v>
      </c>
      <c r="BM45" s="3">
        <v>0</v>
      </c>
      <c r="BN45" s="3">
        <v>0</v>
      </c>
      <c r="BO45" s="3">
        <v>0</v>
      </c>
      <c r="BP45" s="3">
        <v>0</v>
      </c>
      <c r="BQ45" s="3">
        <v>0</v>
      </c>
      <c r="BR45" s="3">
        <v>0</v>
      </c>
      <c r="BS45" s="3">
        <v>0</v>
      </c>
      <c r="BT45" s="3">
        <v>0</v>
      </c>
      <c r="BU45" s="3">
        <v>0</v>
      </c>
      <c r="BV45" s="3">
        <v>0</v>
      </c>
      <c r="BW45" s="3">
        <v>0</v>
      </c>
      <c r="BX45" s="3">
        <v>0</v>
      </c>
      <c r="BY45" s="3">
        <v>0</v>
      </c>
      <c r="BZ45" s="3">
        <v>0</v>
      </c>
      <c r="CA45" s="3">
        <v>0</v>
      </c>
      <c r="CB45" s="3">
        <v>0</v>
      </c>
      <c r="CC45" s="3">
        <v>0</v>
      </c>
      <c r="CD45" s="3">
        <v>0</v>
      </c>
      <c r="CE45" s="3">
        <v>0</v>
      </c>
      <c r="CF45" s="3">
        <v>0</v>
      </c>
      <c r="CG45" s="3">
        <v>0</v>
      </c>
      <c r="CH45" s="3">
        <v>0</v>
      </c>
      <c r="CI45" s="3">
        <v>0</v>
      </c>
      <c r="CJ45" s="3">
        <v>0</v>
      </c>
      <c r="CK45" s="3">
        <v>0</v>
      </c>
      <c r="CL45" s="3">
        <v>0</v>
      </c>
      <c r="CM45" s="3">
        <v>0</v>
      </c>
      <c r="CN45" s="3">
        <v>0</v>
      </c>
      <c r="CO45" s="3">
        <v>0</v>
      </c>
      <c r="CP45" s="3">
        <v>0</v>
      </c>
      <c r="CQ45" s="3">
        <v>0</v>
      </c>
      <c r="CR45" s="3">
        <v>0</v>
      </c>
      <c r="CS45" s="3">
        <v>0</v>
      </c>
      <c r="CT45" s="3">
        <v>0</v>
      </c>
      <c r="CU45" s="3">
        <v>0</v>
      </c>
      <c r="CV45" s="3">
        <v>0</v>
      </c>
      <c r="CW45" s="3">
        <v>0</v>
      </c>
      <c r="CX45" s="3">
        <v>0</v>
      </c>
      <c r="CY45" s="3">
        <v>0</v>
      </c>
      <c r="CZ45" s="3">
        <v>0</v>
      </c>
      <c r="DA45" s="3">
        <v>0</v>
      </c>
      <c r="DB45" s="3">
        <v>0</v>
      </c>
      <c r="DC45" s="3">
        <v>0</v>
      </c>
      <c r="DD45" s="3">
        <v>0</v>
      </c>
      <c r="DE45" s="3">
        <v>0</v>
      </c>
      <c r="DF45" s="3">
        <v>0</v>
      </c>
      <c r="DG45" s="3">
        <v>0</v>
      </c>
      <c r="DH45" s="3">
        <v>0</v>
      </c>
      <c r="DI45" s="3">
        <v>0</v>
      </c>
      <c r="DJ45" s="3">
        <v>0</v>
      </c>
      <c r="DK45" s="3">
        <v>0</v>
      </c>
      <c r="DL45" s="3">
        <v>0</v>
      </c>
      <c r="DM45" s="3">
        <v>0</v>
      </c>
      <c r="DN45" s="3">
        <v>0</v>
      </c>
      <c r="DO45" s="3">
        <v>0</v>
      </c>
      <c r="DP45" s="3">
        <v>0</v>
      </c>
      <c r="DQ45" s="3">
        <v>0</v>
      </c>
      <c r="DR45" s="3">
        <v>0</v>
      </c>
      <c r="DS45" s="3">
        <v>0</v>
      </c>
      <c r="DT45" s="3">
        <v>0</v>
      </c>
      <c r="DU45" s="3">
        <v>0</v>
      </c>
      <c r="DV45" s="3">
        <v>0</v>
      </c>
      <c r="DW45" s="3">
        <v>0</v>
      </c>
      <c r="DX45" s="3">
        <v>0</v>
      </c>
      <c r="DY45" s="3">
        <v>0</v>
      </c>
      <c r="DZ45" s="3">
        <v>0</v>
      </c>
      <c r="EA45" s="3">
        <v>0</v>
      </c>
      <c r="EB45" s="3">
        <v>0</v>
      </c>
      <c r="EC45" s="3">
        <v>0</v>
      </c>
      <c r="ED45" s="3">
        <v>0</v>
      </c>
      <c r="EE45" s="3">
        <v>0</v>
      </c>
      <c r="EF45" s="3">
        <v>0</v>
      </c>
      <c r="EG45" s="3">
        <v>0</v>
      </c>
      <c r="EH45" s="3">
        <v>0</v>
      </c>
      <c r="EI45" s="3">
        <v>0</v>
      </c>
      <c r="EJ45" s="3">
        <v>0</v>
      </c>
      <c r="EK45" s="3">
        <v>0</v>
      </c>
      <c r="EL45" s="3">
        <v>0</v>
      </c>
      <c r="EM45" s="3">
        <v>0</v>
      </c>
      <c r="EN45" s="3">
        <v>0</v>
      </c>
      <c r="EO45" s="3">
        <v>0</v>
      </c>
      <c r="EP45" s="3">
        <v>0</v>
      </c>
      <c r="EQ45" s="3">
        <v>0</v>
      </c>
      <c r="ER45" s="3">
        <v>0</v>
      </c>
      <c r="ES45" s="3">
        <v>0</v>
      </c>
      <c r="ET45" s="3">
        <v>0</v>
      </c>
      <c r="EU45" s="3">
        <v>0</v>
      </c>
      <c r="EV45" s="3">
        <v>0</v>
      </c>
      <c r="EW45" s="3">
        <v>0</v>
      </c>
      <c r="EX45" s="3">
        <v>0</v>
      </c>
      <c r="EY45" s="3">
        <v>0</v>
      </c>
      <c r="EZ45" s="3">
        <v>0</v>
      </c>
      <c r="FA45" s="3">
        <v>0</v>
      </c>
      <c r="FB45" s="3">
        <v>0</v>
      </c>
      <c r="FC45" s="3">
        <v>6544981</v>
      </c>
      <c r="FD45" s="3">
        <v>0</v>
      </c>
      <c r="FE45" s="3">
        <v>0</v>
      </c>
      <c r="FF45" s="3">
        <v>259430</v>
      </c>
      <c r="FG45" s="3">
        <v>94597</v>
      </c>
      <c r="FH45" s="3">
        <v>354027</v>
      </c>
      <c r="FI45" s="3">
        <v>0</v>
      </c>
      <c r="FJ45" s="3">
        <v>354027</v>
      </c>
      <c r="FK45" s="3">
        <v>6285551</v>
      </c>
      <c r="FL45" s="3">
        <v>0</v>
      </c>
      <c r="FM45" s="3">
        <v>0</v>
      </c>
      <c r="FN45" s="3">
        <v>6285551</v>
      </c>
      <c r="FO45" s="3">
        <v>0</v>
      </c>
      <c r="FP45" s="3">
        <v>0</v>
      </c>
      <c r="FQ45" s="3">
        <v>0</v>
      </c>
      <c r="FR45" s="3">
        <v>0</v>
      </c>
      <c r="FS45" s="3">
        <v>0</v>
      </c>
      <c r="FT45" s="3">
        <v>0</v>
      </c>
      <c r="FU45" s="3">
        <v>0</v>
      </c>
      <c r="FV45" s="3">
        <v>0</v>
      </c>
      <c r="FW45" s="3">
        <v>0</v>
      </c>
      <c r="FX45" s="3">
        <v>0</v>
      </c>
      <c r="FY45" s="3">
        <v>0</v>
      </c>
      <c r="FZ45" s="3">
        <v>0</v>
      </c>
      <c r="GA45" s="3">
        <v>0</v>
      </c>
      <c r="GB45" s="3">
        <v>0</v>
      </c>
      <c r="GC45" s="3">
        <v>0</v>
      </c>
      <c r="GD45" s="3">
        <v>0</v>
      </c>
      <c r="GE45" s="3">
        <v>0</v>
      </c>
      <c r="GF45" s="3">
        <v>0</v>
      </c>
      <c r="GG45" s="3">
        <v>0</v>
      </c>
      <c r="GH45" s="3">
        <v>0</v>
      </c>
      <c r="GI45" s="3">
        <v>0</v>
      </c>
      <c r="GJ45" s="3">
        <v>0</v>
      </c>
      <c r="GK45" s="3">
        <v>0</v>
      </c>
      <c r="GL45" s="3">
        <v>0</v>
      </c>
      <c r="GM45" s="3">
        <v>0</v>
      </c>
      <c r="GN45" s="3">
        <v>0</v>
      </c>
      <c r="GO45" s="3">
        <v>0</v>
      </c>
      <c r="GP45" s="3">
        <v>6544981</v>
      </c>
      <c r="GQ45" s="3">
        <v>0</v>
      </c>
      <c r="GR45" s="3">
        <v>0</v>
      </c>
      <c r="GS45" s="3">
        <v>259430</v>
      </c>
      <c r="GT45" s="3">
        <v>94597</v>
      </c>
      <c r="GU45" s="3">
        <v>354027</v>
      </c>
      <c r="GV45" s="3">
        <v>0</v>
      </c>
      <c r="GW45" s="3">
        <v>354027</v>
      </c>
      <c r="GX45" s="3">
        <v>6285551</v>
      </c>
      <c r="GY45" s="3">
        <v>0</v>
      </c>
      <c r="GZ45" s="3">
        <v>0</v>
      </c>
      <c r="HA45" s="3">
        <v>6285551</v>
      </c>
      <c r="HB45" s="3">
        <v>0</v>
      </c>
      <c r="HC45" s="3">
        <v>0</v>
      </c>
      <c r="HD45" s="3">
        <v>0</v>
      </c>
      <c r="HE45" s="3">
        <v>0</v>
      </c>
      <c r="HF45" s="3">
        <v>0</v>
      </c>
      <c r="HG45" s="3">
        <v>0</v>
      </c>
      <c r="HH45" s="3">
        <v>0</v>
      </c>
      <c r="HI45" s="3">
        <v>0</v>
      </c>
      <c r="HJ45" s="3">
        <v>0</v>
      </c>
      <c r="HK45" s="3">
        <v>0</v>
      </c>
      <c r="HL45" s="3">
        <v>0</v>
      </c>
      <c r="HM45" s="3">
        <v>0</v>
      </c>
      <c r="HN45" s="3">
        <v>0</v>
      </c>
      <c r="HO45" s="3">
        <v>0</v>
      </c>
      <c r="HP45" s="3">
        <v>0</v>
      </c>
      <c r="HQ45" s="3">
        <v>0</v>
      </c>
      <c r="HR45" s="3">
        <v>0</v>
      </c>
      <c r="HS45" s="3">
        <v>0</v>
      </c>
      <c r="HT45" s="3">
        <v>0</v>
      </c>
      <c r="HU45" s="3">
        <v>0</v>
      </c>
      <c r="HV45" s="3">
        <v>0</v>
      </c>
      <c r="HW45" s="3">
        <v>0</v>
      </c>
      <c r="HX45" s="3">
        <v>0</v>
      </c>
      <c r="HY45" s="3">
        <v>0</v>
      </c>
      <c r="HZ45" s="3">
        <v>0</v>
      </c>
      <c r="IA45" s="3">
        <v>0</v>
      </c>
      <c r="IB45" s="3">
        <v>0</v>
      </c>
      <c r="IC45" s="3">
        <v>0</v>
      </c>
      <c r="ID45" s="3">
        <v>0</v>
      </c>
      <c r="IE45" s="3">
        <v>0</v>
      </c>
      <c r="IF45" s="3">
        <v>0</v>
      </c>
      <c r="IG45" s="3">
        <v>0</v>
      </c>
      <c r="IH45" s="3">
        <v>0</v>
      </c>
      <c r="II45" s="3">
        <v>0</v>
      </c>
      <c r="IJ45" s="3">
        <v>0</v>
      </c>
      <c r="IK45" s="3">
        <v>0</v>
      </c>
      <c r="IL45" s="3">
        <v>0</v>
      </c>
      <c r="IM45" s="3">
        <v>0</v>
      </c>
      <c r="IN45" s="3">
        <v>0</v>
      </c>
      <c r="IO45" s="3">
        <v>0</v>
      </c>
      <c r="IP45" s="3">
        <v>0</v>
      </c>
      <c r="IQ45" s="3">
        <v>0</v>
      </c>
      <c r="IR45" s="3">
        <v>0</v>
      </c>
      <c r="IS45" s="3">
        <v>0</v>
      </c>
      <c r="IT45" s="3">
        <v>0</v>
      </c>
      <c r="IU45" s="3">
        <v>0</v>
      </c>
      <c r="IV45" s="3">
        <v>0</v>
      </c>
    </row>
    <row r="46" spans="1:256" hidden="1">
      <c r="A46" s="3" t="s">
        <v>87</v>
      </c>
      <c r="B46" s="3" t="s">
        <v>88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  <c r="AH46" s="3">
        <v>0</v>
      </c>
      <c r="AI46" s="3">
        <v>0</v>
      </c>
      <c r="AJ46" s="3">
        <v>0</v>
      </c>
      <c r="AK46" s="3">
        <v>0</v>
      </c>
      <c r="AL46" s="3">
        <v>0</v>
      </c>
      <c r="AM46" s="3">
        <v>0</v>
      </c>
      <c r="AN46" s="3">
        <v>0</v>
      </c>
      <c r="AO46" s="3">
        <v>0</v>
      </c>
      <c r="AP46" s="3">
        <v>0</v>
      </c>
      <c r="AQ46" s="3">
        <v>0</v>
      </c>
      <c r="AR46" s="3">
        <v>0</v>
      </c>
      <c r="AS46" s="3">
        <v>0</v>
      </c>
      <c r="AT46" s="3">
        <v>0</v>
      </c>
      <c r="AU46" s="3">
        <v>0</v>
      </c>
      <c r="AV46" s="3">
        <v>0</v>
      </c>
      <c r="AW46" s="3">
        <v>0</v>
      </c>
      <c r="AX46" s="3">
        <v>0</v>
      </c>
      <c r="AY46" s="3">
        <v>0</v>
      </c>
      <c r="AZ46" s="3">
        <v>0</v>
      </c>
      <c r="BA46" s="3">
        <v>0</v>
      </c>
      <c r="BB46" s="3">
        <v>0</v>
      </c>
      <c r="BC46" s="3">
        <v>0</v>
      </c>
      <c r="BD46" s="3">
        <v>0</v>
      </c>
      <c r="BE46" s="3">
        <v>0</v>
      </c>
      <c r="BF46" s="3">
        <v>0</v>
      </c>
      <c r="BG46" s="3">
        <v>0</v>
      </c>
      <c r="BH46" s="3">
        <v>0</v>
      </c>
      <c r="BI46" s="3">
        <v>0</v>
      </c>
      <c r="BJ46" s="3">
        <v>0</v>
      </c>
      <c r="BK46" s="3">
        <v>0</v>
      </c>
      <c r="BL46" s="3">
        <v>0</v>
      </c>
      <c r="BM46" s="3">
        <v>0</v>
      </c>
      <c r="BN46" s="3">
        <v>0</v>
      </c>
      <c r="BO46" s="3">
        <v>0</v>
      </c>
      <c r="BP46" s="3">
        <v>0</v>
      </c>
      <c r="BQ46" s="3">
        <v>0</v>
      </c>
      <c r="BR46" s="3">
        <v>0</v>
      </c>
      <c r="BS46" s="3">
        <v>0</v>
      </c>
      <c r="BT46" s="3">
        <v>0</v>
      </c>
      <c r="BU46" s="3">
        <v>0</v>
      </c>
      <c r="BV46" s="3">
        <v>0</v>
      </c>
      <c r="BW46" s="3">
        <v>0</v>
      </c>
      <c r="BX46" s="3">
        <v>0</v>
      </c>
      <c r="BY46" s="3">
        <v>0</v>
      </c>
      <c r="BZ46" s="3">
        <v>0</v>
      </c>
      <c r="CA46" s="3">
        <v>0</v>
      </c>
      <c r="CB46" s="3">
        <v>0</v>
      </c>
      <c r="CC46" s="3">
        <v>0</v>
      </c>
      <c r="CD46" s="3">
        <v>0</v>
      </c>
      <c r="CE46" s="3">
        <v>0</v>
      </c>
      <c r="CF46" s="3">
        <v>0</v>
      </c>
      <c r="CG46" s="3">
        <v>0</v>
      </c>
      <c r="CH46" s="3">
        <v>0</v>
      </c>
      <c r="CI46" s="3">
        <v>0</v>
      </c>
      <c r="CJ46" s="3">
        <v>0</v>
      </c>
      <c r="CK46" s="3">
        <v>0</v>
      </c>
      <c r="CL46" s="3">
        <v>0</v>
      </c>
      <c r="CM46" s="3">
        <v>0</v>
      </c>
      <c r="CN46" s="3">
        <v>0</v>
      </c>
      <c r="CO46" s="3">
        <v>0</v>
      </c>
      <c r="CP46" s="3">
        <v>0</v>
      </c>
      <c r="CQ46" s="3">
        <v>0</v>
      </c>
      <c r="CR46" s="3">
        <v>0</v>
      </c>
      <c r="CS46" s="3">
        <v>0</v>
      </c>
      <c r="CT46" s="3">
        <v>0</v>
      </c>
      <c r="CU46" s="3">
        <v>0</v>
      </c>
      <c r="CV46" s="3">
        <v>0</v>
      </c>
      <c r="CW46" s="3">
        <v>0</v>
      </c>
      <c r="CX46" s="3">
        <v>0</v>
      </c>
      <c r="CY46" s="3">
        <v>0</v>
      </c>
      <c r="CZ46" s="3">
        <v>0</v>
      </c>
      <c r="DA46" s="3">
        <v>0</v>
      </c>
      <c r="DB46" s="3">
        <v>0</v>
      </c>
      <c r="DC46" s="3">
        <v>0</v>
      </c>
      <c r="DD46" s="3">
        <v>0</v>
      </c>
      <c r="DE46" s="3">
        <v>0</v>
      </c>
      <c r="DF46" s="3">
        <v>0</v>
      </c>
      <c r="DG46" s="3">
        <v>0</v>
      </c>
      <c r="DH46" s="3">
        <v>0</v>
      </c>
      <c r="DI46" s="3">
        <v>0</v>
      </c>
      <c r="DJ46" s="3">
        <v>0</v>
      </c>
      <c r="DK46" s="3">
        <v>0</v>
      </c>
      <c r="DL46" s="3">
        <v>0</v>
      </c>
      <c r="DM46" s="3">
        <v>0</v>
      </c>
      <c r="DN46" s="3">
        <v>0</v>
      </c>
      <c r="DO46" s="3">
        <v>0</v>
      </c>
      <c r="DP46" s="3">
        <v>0</v>
      </c>
      <c r="DQ46" s="3">
        <v>0</v>
      </c>
      <c r="DR46" s="3">
        <v>0</v>
      </c>
      <c r="DS46" s="3">
        <v>0</v>
      </c>
      <c r="DT46" s="3">
        <v>0</v>
      </c>
      <c r="DU46" s="3">
        <v>0</v>
      </c>
      <c r="DV46" s="3">
        <v>0</v>
      </c>
      <c r="DW46" s="3">
        <v>0</v>
      </c>
      <c r="DX46" s="3">
        <v>0</v>
      </c>
      <c r="DY46" s="3">
        <v>0</v>
      </c>
      <c r="DZ46" s="3">
        <v>0</v>
      </c>
      <c r="EA46" s="3">
        <v>0</v>
      </c>
      <c r="EB46" s="3">
        <v>0</v>
      </c>
      <c r="EC46" s="3">
        <v>0</v>
      </c>
      <c r="ED46" s="3">
        <v>0</v>
      </c>
      <c r="EE46" s="3">
        <v>0</v>
      </c>
      <c r="EF46" s="3">
        <v>0</v>
      </c>
      <c r="EG46" s="3">
        <v>0</v>
      </c>
      <c r="EH46" s="3">
        <v>0</v>
      </c>
      <c r="EI46" s="3">
        <v>0</v>
      </c>
      <c r="EJ46" s="3">
        <v>0</v>
      </c>
      <c r="EK46" s="3">
        <v>0</v>
      </c>
      <c r="EL46" s="3">
        <v>0</v>
      </c>
      <c r="EM46" s="3">
        <v>0</v>
      </c>
      <c r="EN46" s="3">
        <v>0</v>
      </c>
      <c r="EO46" s="3">
        <v>0</v>
      </c>
      <c r="EP46" s="3">
        <v>0</v>
      </c>
      <c r="EQ46" s="3">
        <v>0</v>
      </c>
      <c r="ER46" s="3">
        <v>0</v>
      </c>
      <c r="ES46" s="3">
        <v>0</v>
      </c>
      <c r="ET46" s="3">
        <v>0</v>
      </c>
      <c r="EU46" s="3">
        <v>0</v>
      </c>
      <c r="EV46" s="3">
        <v>0</v>
      </c>
      <c r="EW46" s="3">
        <v>0</v>
      </c>
      <c r="EX46" s="3">
        <v>0</v>
      </c>
      <c r="EY46" s="3">
        <v>0</v>
      </c>
      <c r="EZ46" s="3">
        <v>0</v>
      </c>
      <c r="FA46" s="3">
        <v>0</v>
      </c>
      <c r="FB46" s="3">
        <v>0</v>
      </c>
      <c r="FC46" s="3">
        <v>639892</v>
      </c>
      <c r="FD46" s="3">
        <v>75000</v>
      </c>
      <c r="FE46" s="3">
        <v>0</v>
      </c>
      <c r="FF46" s="3">
        <v>103746</v>
      </c>
      <c r="FG46" s="3">
        <v>6754</v>
      </c>
      <c r="FH46" s="3">
        <v>110500</v>
      </c>
      <c r="FI46" s="3">
        <v>0</v>
      </c>
      <c r="FJ46" s="3">
        <v>110500</v>
      </c>
      <c r="FK46" s="3">
        <v>611146</v>
      </c>
      <c r="FL46" s="3">
        <v>0</v>
      </c>
      <c r="FM46" s="3">
        <v>122230</v>
      </c>
      <c r="FN46" s="3">
        <v>611146</v>
      </c>
      <c r="FO46" s="3">
        <v>0</v>
      </c>
      <c r="FP46" s="3">
        <v>0</v>
      </c>
      <c r="FQ46" s="3">
        <v>0</v>
      </c>
      <c r="FR46" s="3">
        <v>0</v>
      </c>
      <c r="FS46" s="3">
        <v>0</v>
      </c>
      <c r="FT46" s="3">
        <v>0</v>
      </c>
      <c r="FU46" s="3">
        <v>0</v>
      </c>
      <c r="FV46" s="3">
        <v>0</v>
      </c>
      <c r="FW46" s="3">
        <v>0</v>
      </c>
      <c r="FX46" s="3">
        <v>0</v>
      </c>
      <c r="FY46" s="3">
        <v>0</v>
      </c>
      <c r="FZ46" s="3">
        <v>0</v>
      </c>
      <c r="GA46" s="3">
        <v>0</v>
      </c>
      <c r="GB46" s="3">
        <v>0</v>
      </c>
      <c r="GC46" s="3">
        <v>0</v>
      </c>
      <c r="GD46" s="3">
        <v>0</v>
      </c>
      <c r="GE46" s="3">
        <v>0</v>
      </c>
      <c r="GF46" s="3">
        <v>0</v>
      </c>
      <c r="GG46" s="3">
        <v>0</v>
      </c>
      <c r="GH46" s="3">
        <v>0</v>
      </c>
      <c r="GI46" s="3">
        <v>0</v>
      </c>
      <c r="GJ46" s="3">
        <v>0</v>
      </c>
      <c r="GK46" s="3">
        <v>0</v>
      </c>
      <c r="GL46" s="3">
        <v>0</v>
      </c>
      <c r="GM46" s="3">
        <v>0</v>
      </c>
      <c r="GN46" s="3">
        <v>0</v>
      </c>
      <c r="GO46" s="3">
        <v>0</v>
      </c>
      <c r="GP46" s="3">
        <v>639892</v>
      </c>
      <c r="GQ46" s="3">
        <v>75000</v>
      </c>
      <c r="GR46" s="3">
        <v>0</v>
      </c>
      <c r="GS46" s="3">
        <v>103746</v>
      </c>
      <c r="GT46" s="3">
        <v>6754</v>
      </c>
      <c r="GU46" s="3">
        <v>110500</v>
      </c>
      <c r="GV46" s="3">
        <v>0</v>
      </c>
      <c r="GW46" s="3">
        <v>110500</v>
      </c>
      <c r="GX46" s="3">
        <v>611146</v>
      </c>
      <c r="GY46" s="3">
        <v>0</v>
      </c>
      <c r="GZ46" s="3">
        <v>122230</v>
      </c>
      <c r="HA46" s="3">
        <v>611146</v>
      </c>
      <c r="HB46" s="3">
        <v>0</v>
      </c>
      <c r="HC46" s="3">
        <v>0</v>
      </c>
      <c r="HD46" s="3">
        <v>0</v>
      </c>
      <c r="HE46" s="3">
        <v>0</v>
      </c>
      <c r="HF46" s="3">
        <v>0</v>
      </c>
      <c r="HG46" s="3">
        <v>0</v>
      </c>
      <c r="HH46" s="3">
        <v>0</v>
      </c>
      <c r="HI46" s="3">
        <v>0</v>
      </c>
      <c r="HJ46" s="3">
        <v>0</v>
      </c>
      <c r="HK46" s="3">
        <v>0</v>
      </c>
      <c r="HL46" s="3">
        <v>0</v>
      </c>
      <c r="HM46" s="3">
        <v>0</v>
      </c>
      <c r="HN46" s="3">
        <v>0</v>
      </c>
      <c r="HO46" s="3">
        <v>0</v>
      </c>
      <c r="HP46" s="3">
        <v>0</v>
      </c>
      <c r="HQ46" s="3">
        <v>0</v>
      </c>
      <c r="HR46" s="3">
        <v>0</v>
      </c>
      <c r="HS46" s="3">
        <v>0</v>
      </c>
      <c r="HT46" s="3">
        <v>0</v>
      </c>
      <c r="HU46" s="3">
        <v>0</v>
      </c>
      <c r="HV46" s="3">
        <v>0</v>
      </c>
      <c r="HW46" s="3">
        <v>0</v>
      </c>
      <c r="HX46" s="3">
        <v>0</v>
      </c>
      <c r="HY46" s="3">
        <v>0</v>
      </c>
      <c r="HZ46" s="3">
        <v>0</v>
      </c>
      <c r="IA46" s="3">
        <v>0</v>
      </c>
      <c r="IB46" s="3">
        <v>0</v>
      </c>
      <c r="IC46" s="3">
        <v>0</v>
      </c>
      <c r="ID46" s="3">
        <v>0</v>
      </c>
      <c r="IE46" s="3">
        <v>0</v>
      </c>
      <c r="IF46" s="3">
        <v>0</v>
      </c>
      <c r="IG46" s="3">
        <v>0</v>
      </c>
      <c r="IH46" s="3">
        <v>0</v>
      </c>
      <c r="II46" s="3">
        <v>0</v>
      </c>
      <c r="IJ46" s="3">
        <v>0</v>
      </c>
      <c r="IK46" s="3">
        <v>0</v>
      </c>
      <c r="IL46" s="3">
        <v>0</v>
      </c>
      <c r="IM46" s="3">
        <v>0</v>
      </c>
      <c r="IN46" s="3">
        <v>0</v>
      </c>
      <c r="IO46" s="3">
        <v>0</v>
      </c>
      <c r="IP46" s="3">
        <v>0</v>
      </c>
      <c r="IQ46" s="3">
        <v>0</v>
      </c>
      <c r="IR46" s="3">
        <v>0</v>
      </c>
      <c r="IS46" s="3">
        <v>0</v>
      </c>
      <c r="IT46" s="3">
        <v>0</v>
      </c>
      <c r="IU46" s="3">
        <v>0</v>
      </c>
      <c r="IV46" s="3">
        <v>0</v>
      </c>
    </row>
    <row r="47" spans="1:256" hidden="1">
      <c r="A47" s="3" t="s">
        <v>89</v>
      </c>
      <c r="B47" s="3" t="s">
        <v>90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3">
        <v>0</v>
      </c>
      <c r="AH47" s="3">
        <v>0</v>
      </c>
      <c r="AI47" s="3">
        <v>0</v>
      </c>
      <c r="AJ47" s="3">
        <v>0</v>
      </c>
      <c r="AK47" s="3">
        <v>0</v>
      </c>
      <c r="AL47" s="3">
        <v>0</v>
      </c>
      <c r="AM47" s="3">
        <v>0</v>
      </c>
      <c r="AN47" s="3">
        <v>0</v>
      </c>
      <c r="AO47" s="3">
        <v>0</v>
      </c>
      <c r="AP47" s="3">
        <v>0</v>
      </c>
      <c r="AQ47" s="3">
        <v>0</v>
      </c>
      <c r="AR47" s="3">
        <v>0</v>
      </c>
      <c r="AS47" s="3">
        <v>0</v>
      </c>
      <c r="AT47" s="3">
        <v>0</v>
      </c>
      <c r="AU47" s="3">
        <v>0</v>
      </c>
      <c r="AV47" s="3">
        <v>0</v>
      </c>
      <c r="AW47" s="3">
        <v>0</v>
      </c>
      <c r="AX47" s="3">
        <v>0</v>
      </c>
      <c r="AY47" s="3">
        <v>0</v>
      </c>
      <c r="AZ47" s="3">
        <v>0</v>
      </c>
      <c r="BA47" s="3">
        <v>0</v>
      </c>
      <c r="BB47" s="3">
        <v>0</v>
      </c>
      <c r="BC47" s="3">
        <v>0</v>
      </c>
      <c r="BD47" s="3">
        <v>0</v>
      </c>
      <c r="BE47" s="3">
        <v>0</v>
      </c>
      <c r="BF47" s="3">
        <v>0</v>
      </c>
      <c r="BG47" s="3">
        <v>0</v>
      </c>
      <c r="BH47" s="3">
        <v>0</v>
      </c>
      <c r="BI47" s="3">
        <v>0</v>
      </c>
      <c r="BJ47" s="3">
        <v>0</v>
      </c>
      <c r="BK47" s="3">
        <v>0</v>
      </c>
      <c r="BL47" s="3">
        <v>0</v>
      </c>
      <c r="BM47" s="3">
        <v>0</v>
      </c>
      <c r="BN47" s="3">
        <v>0</v>
      </c>
      <c r="BO47" s="3">
        <v>0</v>
      </c>
      <c r="BP47" s="3">
        <v>0</v>
      </c>
      <c r="BQ47" s="3">
        <v>0</v>
      </c>
      <c r="BR47" s="3">
        <v>0</v>
      </c>
      <c r="BS47" s="3">
        <v>0</v>
      </c>
      <c r="BT47" s="3">
        <v>0</v>
      </c>
      <c r="BU47" s="3">
        <v>0</v>
      </c>
      <c r="BV47" s="3">
        <v>0</v>
      </c>
      <c r="BW47" s="3">
        <v>0</v>
      </c>
      <c r="BX47" s="3">
        <v>0</v>
      </c>
      <c r="BY47" s="3">
        <v>0</v>
      </c>
      <c r="BZ47" s="3">
        <v>0</v>
      </c>
      <c r="CA47" s="3">
        <v>0</v>
      </c>
      <c r="CB47" s="3">
        <v>0</v>
      </c>
      <c r="CC47" s="3">
        <v>0</v>
      </c>
      <c r="CD47" s="3">
        <v>0</v>
      </c>
      <c r="CE47" s="3">
        <v>0</v>
      </c>
      <c r="CF47" s="3">
        <v>0</v>
      </c>
      <c r="CG47" s="3">
        <v>0</v>
      </c>
      <c r="CH47" s="3">
        <v>0</v>
      </c>
      <c r="CI47" s="3">
        <v>0</v>
      </c>
      <c r="CJ47" s="3">
        <v>0</v>
      </c>
      <c r="CK47" s="3">
        <v>0</v>
      </c>
      <c r="CL47" s="3">
        <v>0</v>
      </c>
      <c r="CM47" s="3">
        <v>0</v>
      </c>
      <c r="CN47" s="3">
        <v>0</v>
      </c>
      <c r="CO47" s="3">
        <v>0</v>
      </c>
      <c r="CP47" s="3">
        <v>0</v>
      </c>
      <c r="CQ47" s="3">
        <v>0</v>
      </c>
      <c r="CR47" s="3">
        <v>0</v>
      </c>
      <c r="CS47" s="3">
        <v>0</v>
      </c>
      <c r="CT47" s="3">
        <v>0</v>
      </c>
      <c r="CU47" s="3">
        <v>0</v>
      </c>
      <c r="CV47" s="3">
        <v>0</v>
      </c>
      <c r="CW47" s="3">
        <v>0</v>
      </c>
      <c r="CX47" s="3">
        <v>0</v>
      </c>
      <c r="CY47" s="3">
        <v>0</v>
      </c>
      <c r="CZ47" s="3">
        <v>0</v>
      </c>
      <c r="DA47" s="3">
        <v>0</v>
      </c>
      <c r="DB47" s="3">
        <v>0</v>
      </c>
      <c r="DC47" s="3">
        <v>0</v>
      </c>
      <c r="DD47" s="3">
        <v>0</v>
      </c>
      <c r="DE47" s="3">
        <v>0</v>
      </c>
      <c r="DF47" s="3">
        <v>0</v>
      </c>
      <c r="DG47" s="3">
        <v>0</v>
      </c>
      <c r="DH47" s="3">
        <v>0</v>
      </c>
      <c r="DI47" s="3">
        <v>0</v>
      </c>
      <c r="DJ47" s="3">
        <v>0</v>
      </c>
      <c r="DK47" s="3">
        <v>0</v>
      </c>
      <c r="DL47" s="3">
        <v>0</v>
      </c>
      <c r="DM47" s="3">
        <v>0</v>
      </c>
      <c r="DN47" s="3">
        <v>0</v>
      </c>
      <c r="DO47" s="3">
        <v>0</v>
      </c>
      <c r="DP47" s="3">
        <v>0</v>
      </c>
      <c r="DQ47" s="3">
        <v>0</v>
      </c>
      <c r="DR47" s="3">
        <v>0</v>
      </c>
      <c r="DS47" s="3">
        <v>0</v>
      </c>
      <c r="DT47" s="3">
        <v>0</v>
      </c>
      <c r="DU47" s="3">
        <v>0</v>
      </c>
      <c r="DV47" s="3">
        <v>0</v>
      </c>
      <c r="DW47" s="3">
        <v>0</v>
      </c>
      <c r="DX47" s="3">
        <v>0</v>
      </c>
      <c r="DY47" s="3">
        <v>0</v>
      </c>
      <c r="DZ47" s="3">
        <v>0</v>
      </c>
      <c r="EA47" s="3">
        <v>0</v>
      </c>
      <c r="EB47" s="3">
        <v>0</v>
      </c>
      <c r="EC47" s="3">
        <v>0</v>
      </c>
      <c r="ED47" s="3">
        <v>0</v>
      </c>
      <c r="EE47" s="3">
        <v>0</v>
      </c>
      <c r="EF47" s="3">
        <v>0</v>
      </c>
      <c r="EG47" s="3">
        <v>0</v>
      </c>
      <c r="EH47" s="3">
        <v>0</v>
      </c>
      <c r="EI47" s="3">
        <v>0</v>
      </c>
      <c r="EJ47" s="3">
        <v>0</v>
      </c>
      <c r="EK47" s="3">
        <v>0</v>
      </c>
      <c r="EL47" s="3">
        <v>0</v>
      </c>
      <c r="EM47" s="3">
        <v>0</v>
      </c>
      <c r="EN47" s="3">
        <v>0</v>
      </c>
      <c r="EO47" s="3">
        <v>0</v>
      </c>
      <c r="EP47" s="3">
        <v>0</v>
      </c>
      <c r="EQ47" s="3">
        <v>0</v>
      </c>
      <c r="ER47" s="3">
        <v>0</v>
      </c>
      <c r="ES47" s="3">
        <v>0</v>
      </c>
      <c r="ET47" s="3">
        <v>0</v>
      </c>
      <c r="EU47" s="3">
        <v>0</v>
      </c>
      <c r="EV47" s="3">
        <v>0</v>
      </c>
      <c r="EW47" s="3">
        <v>0</v>
      </c>
      <c r="EX47" s="3">
        <v>0</v>
      </c>
      <c r="EY47" s="3">
        <v>0</v>
      </c>
      <c r="EZ47" s="3">
        <v>0</v>
      </c>
      <c r="FA47" s="3">
        <v>0</v>
      </c>
      <c r="FB47" s="3">
        <v>0</v>
      </c>
      <c r="FC47" s="3">
        <v>0</v>
      </c>
      <c r="FD47" s="3">
        <v>0</v>
      </c>
      <c r="FE47" s="3">
        <v>0</v>
      </c>
      <c r="FF47" s="3">
        <v>0</v>
      </c>
      <c r="FG47" s="3">
        <v>0</v>
      </c>
      <c r="FH47" s="3">
        <v>0</v>
      </c>
      <c r="FI47" s="3">
        <v>0</v>
      </c>
      <c r="FJ47" s="3">
        <v>0</v>
      </c>
      <c r="FK47" s="3">
        <v>0</v>
      </c>
      <c r="FL47" s="3">
        <v>0</v>
      </c>
      <c r="FM47" s="3">
        <v>0</v>
      </c>
      <c r="FN47" s="3">
        <v>0</v>
      </c>
      <c r="FO47" s="3">
        <v>0</v>
      </c>
      <c r="FP47" s="3">
        <v>0</v>
      </c>
      <c r="FQ47" s="3">
        <v>0</v>
      </c>
      <c r="FR47" s="3">
        <v>0</v>
      </c>
      <c r="FS47" s="3">
        <v>0</v>
      </c>
      <c r="FT47" s="3">
        <v>0</v>
      </c>
      <c r="FU47" s="3">
        <v>0</v>
      </c>
      <c r="FV47" s="3">
        <v>0</v>
      </c>
      <c r="FW47" s="3">
        <v>0</v>
      </c>
      <c r="FX47" s="3">
        <v>0</v>
      </c>
      <c r="FY47" s="3">
        <v>0</v>
      </c>
      <c r="FZ47" s="3">
        <v>0</v>
      </c>
      <c r="GA47" s="3">
        <v>0</v>
      </c>
      <c r="GB47" s="3">
        <v>0</v>
      </c>
      <c r="GC47" s="3">
        <v>0</v>
      </c>
      <c r="GD47" s="3">
        <v>0</v>
      </c>
      <c r="GE47" s="3">
        <v>0</v>
      </c>
      <c r="GF47" s="3">
        <v>0</v>
      </c>
      <c r="GG47" s="3">
        <v>0</v>
      </c>
      <c r="GH47" s="3">
        <v>0</v>
      </c>
      <c r="GI47" s="3">
        <v>0</v>
      </c>
      <c r="GJ47" s="3">
        <v>0</v>
      </c>
      <c r="GK47" s="3">
        <v>0</v>
      </c>
      <c r="GL47" s="3">
        <v>0</v>
      </c>
      <c r="GM47" s="3">
        <v>0</v>
      </c>
      <c r="GN47" s="3">
        <v>0</v>
      </c>
      <c r="GO47" s="3">
        <v>0</v>
      </c>
      <c r="GP47" s="3">
        <v>0</v>
      </c>
      <c r="GQ47" s="3">
        <v>0</v>
      </c>
      <c r="GR47" s="3">
        <v>0</v>
      </c>
      <c r="GS47" s="3">
        <v>0</v>
      </c>
      <c r="GT47" s="3">
        <v>0</v>
      </c>
      <c r="GU47" s="3">
        <v>0</v>
      </c>
      <c r="GV47" s="3">
        <v>0</v>
      </c>
      <c r="GW47" s="3">
        <v>0</v>
      </c>
      <c r="GX47" s="3">
        <v>0</v>
      </c>
      <c r="GY47" s="3">
        <v>0</v>
      </c>
      <c r="GZ47" s="3">
        <v>0</v>
      </c>
      <c r="HA47" s="3">
        <v>0</v>
      </c>
      <c r="HB47" s="3">
        <v>0</v>
      </c>
      <c r="HC47" s="3">
        <v>0</v>
      </c>
      <c r="HD47" s="3">
        <v>0</v>
      </c>
      <c r="HE47" s="3">
        <v>0</v>
      </c>
      <c r="HF47" s="3">
        <v>0</v>
      </c>
      <c r="HG47" s="3">
        <v>0</v>
      </c>
      <c r="HH47" s="3">
        <v>0</v>
      </c>
      <c r="HI47" s="3">
        <v>0</v>
      </c>
      <c r="HJ47" s="3">
        <v>0</v>
      </c>
      <c r="HK47" s="3">
        <v>0</v>
      </c>
      <c r="HL47" s="3">
        <v>0</v>
      </c>
      <c r="HM47" s="3">
        <v>0</v>
      </c>
      <c r="HN47" s="3">
        <v>0</v>
      </c>
      <c r="HO47" s="3">
        <v>0</v>
      </c>
      <c r="HP47" s="3">
        <v>0</v>
      </c>
      <c r="HQ47" s="3">
        <v>0</v>
      </c>
      <c r="HR47" s="3">
        <v>0</v>
      </c>
      <c r="HS47" s="3">
        <v>0</v>
      </c>
      <c r="HT47" s="3">
        <v>0</v>
      </c>
      <c r="HU47" s="3">
        <v>0</v>
      </c>
      <c r="HV47" s="3">
        <v>0</v>
      </c>
      <c r="HW47" s="3">
        <v>0</v>
      </c>
      <c r="HX47" s="3">
        <v>0</v>
      </c>
      <c r="HY47" s="3">
        <v>0</v>
      </c>
      <c r="HZ47" s="3">
        <v>0</v>
      </c>
      <c r="IA47" s="3">
        <v>0</v>
      </c>
      <c r="IB47" s="3">
        <v>0</v>
      </c>
      <c r="IC47" s="3">
        <v>0</v>
      </c>
      <c r="ID47" s="3">
        <v>0</v>
      </c>
      <c r="IE47" s="3">
        <v>0</v>
      </c>
      <c r="IF47" s="3">
        <v>0</v>
      </c>
      <c r="IG47" s="3">
        <v>0</v>
      </c>
      <c r="IH47" s="3">
        <v>0</v>
      </c>
      <c r="II47" s="3">
        <v>0</v>
      </c>
      <c r="IJ47" s="3">
        <v>0</v>
      </c>
      <c r="IK47" s="3">
        <v>0</v>
      </c>
      <c r="IL47" s="3">
        <v>0</v>
      </c>
      <c r="IM47" s="3">
        <v>0</v>
      </c>
      <c r="IN47" s="3">
        <v>0</v>
      </c>
      <c r="IO47" s="3">
        <v>0</v>
      </c>
      <c r="IP47" s="3">
        <v>0</v>
      </c>
      <c r="IQ47" s="3">
        <v>0</v>
      </c>
      <c r="IR47" s="3">
        <v>0</v>
      </c>
      <c r="IS47" s="3">
        <v>0</v>
      </c>
      <c r="IT47" s="3">
        <v>0</v>
      </c>
      <c r="IU47" s="3">
        <v>0</v>
      </c>
      <c r="IV47" s="3">
        <v>0</v>
      </c>
    </row>
    <row r="48" spans="1:256" hidden="1">
      <c r="A48" s="3" t="s">
        <v>91</v>
      </c>
      <c r="B48" s="3" t="s">
        <v>92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  <c r="AG48" s="3">
        <v>0</v>
      </c>
      <c r="AH48" s="3">
        <v>0</v>
      </c>
      <c r="AI48" s="3">
        <v>0</v>
      </c>
      <c r="AJ48" s="3">
        <v>0</v>
      </c>
      <c r="AK48" s="3">
        <v>0</v>
      </c>
      <c r="AL48" s="3">
        <v>0</v>
      </c>
      <c r="AM48" s="3">
        <v>0</v>
      </c>
      <c r="AN48" s="3">
        <v>0</v>
      </c>
      <c r="AO48" s="3">
        <v>0</v>
      </c>
      <c r="AP48" s="3">
        <v>0</v>
      </c>
      <c r="AQ48" s="3">
        <v>0</v>
      </c>
      <c r="AR48" s="3">
        <v>0</v>
      </c>
      <c r="AS48" s="3">
        <v>0</v>
      </c>
      <c r="AT48" s="3">
        <v>0</v>
      </c>
      <c r="AU48" s="3">
        <v>0</v>
      </c>
      <c r="AV48" s="3">
        <v>0</v>
      </c>
      <c r="AW48" s="3">
        <v>0</v>
      </c>
      <c r="AX48" s="3">
        <v>0</v>
      </c>
      <c r="AY48" s="3">
        <v>0</v>
      </c>
      <c r="AZ48" s="3">
        <v>0</v>
      </c>
      <c r="BA48" s="3">
        <v>0</v>
      </c>
      <c r="BB48" s="3">
        <v>0</v>
      </c>
      <c r="BC48" s="3">
        <v>0</v>
      </c>
      <c r="BD48" s="3">
        <v>0</v>
      </c>
      <c r="BE48" s="3">
        <v>0</v>
      </c>
      <c r="BF48" s="3">
        <v>0</v>
      </c>
      <c r="BG48" s="3">
        <v>0</v>
      </c>
      <c r="BH48" s="3">
        <v>0</v>
      </c>
      <c r="BI48" s="3">
        <v>0</v>
      </c>
      <c r="BJ48" s="3">
        <v>0</v>
      </c>
      <c r="BK48" s="3">
        <v>0</v>
      </c>
      <c r="BL48" s="3">
        <v>0</v>
      </c>
      <c r="BM48" s="3">
        <v>0</v>
      </c>
      <c r="BN48" s="3">
        <v>0</v>
      </c>
      <c r="BO48" s="3">
        <v>0</v>
      </c>
      <c r="BP48" s="3">
        <v>0</v>
      </c>
      <c r="BQ48" s="3">
        <v>0</v>
      </c>
      <c r="BR48" s="3">
        <v>0</v>
      </c>
      <c r="BS48" s="3">
        <v>0</v>
      </c>
      <c r="BT48" s="3">
        <v>0</v>
      </c>
      <c r="BU48" s="3">
        <v>0</v>
      </c>
      <c r="BV48" s="3">
        <v>0</v>
      </c>
      <c r="BW48" s="3">
        <v>0</v>
      </c>
      <c r="BX48" s="3">
        <v>0</v>
      </c>
      <c r="BY48" s="3">
        <v>0</v>
      </c>
      <c r="BZ48" s="3">
        <v>0</v>
      </c>
      <c r="CA48" s="3">
        <v>0</v>
      </c>
      <c r="CB48" s="3">
        <v>0</v>
      </c>
      <c r="CC48" s="3">
        <v>0</v>
      </c>
      <c r="CD48" s="3">
        <v>0</v>
      </c>
      <c r="CE48" s="3">
        <v>0</v>
      </c>
      <c r="CF48" s="3">
        <v>0</v>
      </c>
      <c r="CG48" s="3">
        <v>0</v>
      </c>
      <c r="CH48" s="3">
        <v>0</v>
      </c>
      <c r="CI48" s="3">
        <v>0</v>
      </c>
      <c r="CJ48" s="3">
        <v>0</v>
      </c>
      <c r="CK48" s="3">
        <v>0</v>
      </c>
      <c r="CL48" s="3">
        <v>0</v>
      </c>
      <c r="CM48" s="3">
        <v>0</v>
      </c>
      <c r="CN48" s="3">
        <v>0</v>
      </c>
      <c r="CO48" s="3">
        <v>0</v>
      </c>
      <c r="CP48" s="3">
        <v>0</v>
      </c>
      <c r="CQ48" s="3">
        <v>0</v>
      </c>
      <c r="CR48" s="3">
        <v>0</v>
      </c>
      <c r="CS48" s="3">
        <v>0</v>
      </c>
      <c r="CT48" s="3">
        <v>0</v>
      </c>
      <c r="CU48" s="3">
        <v>0</v>
      </c>
      <c r="CV48" s="3">
        <v>0</v>
      </c>
      <c r="CW48" s="3">
        <v>0</v>
      </c>
      <c r="CX48" s="3">
        <v>0</v>
      </c>
      <c r="CY48" s="3">
        <v>0</v>
      </c>
      <c r="CZ48" s="3">
        <v>0</v>
      </c>
      <c r="DA48" s="3">
        <v>0</v>
      </c>
      <c r="DB48" s="3">
        <v>0</v>
      </c>
      <c r="DC48" s="3">
        <v>0</v>
      </c>
      <c r="DD48" s="3">
        <v>0</v>
      </c>
      <c r="DE48" s="3">
        <v>0</v>
      </c>
      <c r="DF48" s="3">
        <v>0</v>
      </c>
      <c r="DG48" s="3">
        <v>0</v>
      </c>
      <c r="DH48" s="3">
        <v>0</v>
      </c>
      <c r="DI48" s="3">
        <v>0</v>
      </c>
      <c r="DJ48" s="3">
        <v>0</v>
      </c>
      <c r="DK48" s="3">
        <v>0</v>
      </c>
      <c r="DL48" s="3">
        <v>0</v>
      </c>
      <c r="DM48" s="3">
        <v>0</v>
      </c>
      <c r="DN48" s="3">
        <v>0</v>
      </c>
      <c r="DO48" s="3">
        <v>0</v>
      </c>
      <c r="DP48" s="3">
        <v>0</v>
      </c>
      <c r="DQ48" s="3">
        <v>0</v>
      </c>
      <c r="DR48" s="3">
        <v>0</v>
      </c>
      <c r="DS48" s="3">
        <v>0</v>
      </c>
      <c r="DT48" s="3">
        <v>0</v>
      </c>
      <c r="DU48" s="3">
        <v>0</v>
      </c>
      <c r="DV48" s="3">
        <v>0</v>
      </c>
      <c r="DW48" s="3">
        <v>0</v>
      </c>
      <c r="DX48" s="3">
        <v>0</v>
      </c>
      <c r="DY48" s="3">
        <v>0</v>
      </c>
      <c r="DZ48" s="3">
        <v>0</v>
      </c>
      <c r="EA48" s="3">
        <v>0</v>
      </c>
      <c r="EB48" s="3">
        <v>0</v>
      </c>
      <c r="EC48" s="3">
        <v>0</v>
      </c>
      <c r="ED48" s="3">
        <v>0</v>
      </c>
      <c r="EE48" s="3">
        <v>0</v>
      </c>
      <c r="EF48" s="3">
        <v>0</v>
      </c>
      <c r="EG48" s="3">
        <v>0</v>
      </c>
      <c r="EH48" s="3">
        <v>0</v>
      </c>
      <c r="EI48" s="3">
        <v>0</v>
      </c>
      <c r="EJ48" s="3">
        <v>0</v>
      </c>
      <c r="EK48" s="3">
        <v>0</v>
      </c>
      <c r="EL48" s="3">
        <v>0</v>
      </c>
      <c r="EM48" s="3">
        <v>0</v>
      </c>
      <c r="EN48" s="3">
        <v>0</v>
      </c>
      <c r="EO48" s="3">
        <v>0</v>
      </c>
      <c r="EP48" s="3">
        <v>0</v>
      </c>
      <c r="EQ48" s="3">
        <v>0</v>
      </c>
      <c r="ER48" s="3">
        <v>0</v>
      </c>
      <c r="ES48" s="3">
        <v>0</v>
      </c>
      <c r="ET48" s="3">
        <v>0</v>
      </c>
      <c r="EU48" s="3">
        <v>0</v>
      </c>
      <c r="EV48" s="3">
        <v>0</v>
      </c>
      <c r="EW48" s="3">
        <v>0</v>
      </c>
      <c r="EX48" s="3">
        <v>0</v>
      </c>
      <c r="EY48" s="3">
        <v>0</v>
      </c>
      <c r="EZ48" s="3">
        <v>0</v>
      </c>
      <c r="FA48" s="3">
        <v>0</v>
      </c>
      <c r="FB48" s="3">
        <v>0</v>
      </c>
      <c r="FC48" s="3">
        <v>1016773</v>
      </c>
      <c r="FD48" s="3">
        <v>0</v>
      </c>
      <c r="FE48" s="3">
        <v>0</v>
      </c>
      <c r="FF48" s="3">
        <v>231948</v>
      </c>
      <c r="FG48" s="3">
        <v>13167</v>
      </c>
      <c r="FH48" s="3">
        <v>245115</v>
      </c>
      <c r="FI48" s="3">
        <v>0</v>
      </c>
      <c r="FJ48" s="3">
        <v>245115</v>
      </c>
      <c r="FK48" s="3">
        <v>784825</v>
      </c>
      <c r="FL48" s="3">
        <v>0</v>
      </c>
      <c r="FM48" s="3">
        <v>154575</v>
      </c>
      <c r="FN48" s="3">
        <v>784825</v>
      </c>
      <c r="FO48" s="3">
        <v>0</v>
      </c>
      <c r="FP48" s="3">
        <v>0</v>
      </c>
      <c r="FQ48" s="3">
        <v>0</v>
      </c>
      <c r="FR48" s="3">
        <v>0</v>
      </c>
      <c r="FS48" s="3">
        <v>0</v>
      </c>
      <c r="FT48" s="3">
        <v>0</v>
      </c>
      <c r="FU48" s="3">
        <v>0</v>
      </c>
      <c r="FV48" s="3">
        <v>0</v>
      </c>
      <c r="FW48" s="3">
        <v>0</v>
      </c>
      <c r="FX48" s="3">
        <v>0</v>
      </c>
      <c r="FY48" s="3">
        <v>0</v>
      </c>
      <c r="FZ48" s="3">
        <v>0</v>
      </c>
      <c r="GA48" s="3">
        <v>0</v>
      </c>
      <c r="GB48" s="3">
        <v>0</v>
      </c>
      <c r="GC48" s="3">
        <v>0</v>
      </c>
      <c r="GD48" s="3">
        <v>0</v>
      </c>
      <c r="GE48" s="3">
        <v>0</v>
      </c>
      <c r="GF48" s="3">
        <v>0</v>
      </c>
      <c r="GG48" s="3">
        <v>0</v>
      </c>
      <c r="GH48" s="3">
        <v>0</v>
      </c>
      <c r="GI48" s="3">
        <v>0</v>
      </c>
      <c r="GJ48" s="3">
        <v>0</v>
      </c>
      <c r="GK48" s="3">
        <v>0</v>
      </c>
      <c r="GL48" s="3">
        <v>0</v>
      </c>
      <c r="GM48" s="3">
        <v>0</v>
      </c>
      <c r="GN48" s="3">
        <v>0</v>
      </c>
      <c r="GO48" s="3">
        <v>0</v>
      </c>
      <c r="GP48" s="3">
        <v>1016773</v>
      </c>
      <c r="GQ48" s="3">
        <v>0</v>
      </c>
      <c r="GR48" s="3">
        <v>0</v>
      </c>
      <c r="GS48" s="3">
        <v>231948</v>
      </c>
      <c r="GT48" s="3">
        <v>13167</v>
      </c>
      <c r="GU48" s="3">
        <v>245115</v>
      </c>
      <c r="GV48" s="3">
        <v>0</v>
      </c>
      <c r="GW48" s="3">
        <v>245115</v>
      </c>
      <c r="GX48" s="3">
        <v>784825</v>
      </c>
      <c r="GY48" s="3">
        <v>0</v>
      </c>
      <c r="GZ48" s="3">
        <v>154575</v>
      </c>
      <c r="HA48" s="3">
        <v>784825</v>
      </c>
      <c r="HB48" s="3">
        <v>0</v>
      </c>
      <c r="HC48" s="3">
        <v>0</v>
      </c>
      <c r="HD48" s="3">
        <v>0</v>
      </c>
      <c r="HE48" s="3">
        <v>0</v>
      </c>
      <c r="HF48" s="3">
        <v>0</v>
      </c>
      <c r="HG48" s="3">
        <v>0</v>
      </c>
      <c r="HH48" s="3">
        <v>0</v>
      </c>
      <c r="HI48" s="3">
        <v>0</v>
      </c>
      <c r="HJ48" s="3">
        <v>0</v>
      </c>
      <c r="HK48" s="3">
        <v>0</v>
      </c>
      <c r="HL48" s="3">
        <v>0</v>
      </c>
      <c r="HM48" s="3">
        <v>0</v>
      </c>
      <c r="HN48" s="3">
        <v>0</v>
      </c>
      <c r="HO48" s="3">
        <v>0</v>
      </c>
      <c r="HP48" s="3">
        <v>0</v>
      </c>
      <c r="HQ48" s="3">
        <v>0</v>
      </c>
      <c r="HR48" s="3">
        <v>0</v>
      </c>
      <c r="HS48" s="3">
        <v>0</v>
      </c>
      <c r="HT48" s="3">
        <v>0</v>
      </c>
      <c r="HU48" s="3">
        <v>0</v>
      </c>
      <c r="HV48" s="3">
        <v>0</v>
      </c>
      <c r="HW48" s="3">
        <v>0</v>
      </c>
      <c r="HX48" s="3">
        <v>0</v>
      </c>
      <c r="HY48" s="3">
        <v>0</v>
      </c>
      <c r="HZ48" s="3">
        <v>0</v>
      </c>
      <c r="IA48" s="3">
        <v>0</v>
      </c>
      <c r="IB48" s="3">
        <v>0</v>
      </c>
      <c r="IC48" s="3">
        <v>0</v>
      </c>
      <c r="ID48" s="3">
        <v>0</v>
      </c>
      <c r="IE48" s="3">
        <v>0</v>
      </c>
      <c r="IF48" s="3">
        <v>0</v>
      </c>
      <c r="IG48" s="3">
        <v>0</v>
      </c>
      <c r="IH48" s="3">
        <v>0</v>
      </c>
      <c r="II48" s="3">
        <v>0</v>
      </c>
      <c r="IJ48" s="3">
        <v>0</v>
      </c>
      <c r="IK48" s="3">
        <v>0</v>
      </c>
      <c r="IL48" s="3">
        <v>0</v>
      </c>
      <c r="IM48" s="3">
        <v>0</v>
      </c>
      <c r="IN48" s="3">
        <v>0</v>
      </c>
      <c r="IO48" s="3">
        <v>0</v>
      </c>
      <c r="IP48" s="3">
        <v>0</v>
      </c>
      <c r="IQ48" s="3">
        <v>0</v>
      </c>
      <c r="IR48" s="3">
        <v>0</v>
      </c>
      <c r="IS48" s="3">
        <v>0</v>
      </c>
      <c r="IT48" s="3">
        <v>0</v>
      </c>
      <c r="IU48" s="3">
        <v>0</v>
      </c>
      <c r="IV48" s="3">
        <v>0</v>
      </c>
    </row>
    <row r="49" spans="1:256" hidden="1">
      <c r="A49" s="3" t="s">
        <v>93</v>
      </c>
      <c r="B49" s="3" t="s">
        <v>94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  <c r="AG49" s="3">
        <v>0</v>
      </c>
      <c r="AH49" s="3">
        <v>0</v>
      </c>
      <c r="AI49" s="3">
        <v>0</v>
      </c>
      <c r="AJ49" s="3">
        <v>0</v>
      </c>
      <c r="AK49" s="3">
        <v>0</v>
      </c>
      <c r="AL49" s="3">
        <v>0</v>
      </c>
      <c r="AM49" s="3">
        <v>0</v>
      </c>
      <c r="AN49" s="3">
        <v>0</v>
      </c>
      <c r="AO49" s="3">
        <v>0</v>
      </c>
      <c r="AP49" s="3">
        <v>0</v>
      </c>
      <c r="AQ49" s="3">
        <v>0</v>
      </c>
      <c r="AR49" s="3">
        <v>0</v>
      </c>
      <c r="AS49" s="3">
        <v>0</v>
      </c>
      <c r="AT49" s="3">
        <v>0</v>
      </c>
      <c r="AU49" s="3">
        <v>0</v>
      </c>
      <c r="AV49" s="3">
        <v>0</v>
      </c>
      <c r="AW49" s="3">
        <v>0</v>
      </c>
      <c r="AX49" s="3">
        <v>0</v>
      </c>
      <c r="AY49" s="3">
        <v>0</v>
      </c>
      <c r="AZ49" s="3">
        <v>0</v>
      </c>
      <c r="BA49" s="3">
        <v>0</v>
      </c>
      <c r="BB49" s="3">
        <v>0</v>
      </c>
      <c r="BC49" s="3">
        <v>0</v>
      </c>
      <c r="BD49" s="3">
        <v>0</v>
      </c>
      <c r="BE49" s="3">
        <v>0</v>
      </c>
      <c r="BF49" s="3">
        <v>0</v>
      </c>
      <c r="BG49" s="3">
        <v>0</v>
      </c>
      <c r="BH49" s="3">
        <v>0</v>
      </c>
      <c r="BI49" s="3">
        <v>0</v>
      </c>
      <c r="BJ49" s="3">
        <v>0</v>
      </c>
      <c r="BK49" s="3">
        <v>0</v>
      </c>
      <c r="BL49" s="3">
        <v>0</v>
      </c>
      <c r="BM49" s="3">
        <v>0</v>
      </c>
      <c r="BN49" s="3">
        <v>0</v>
      </c>
      <c r="BO49" s="3">
        <v>0</v>
      </c>
      <c r="BP49" s="3">
        <v>0</v>
      </c>
      <c r="BQ49" s="3">
        <v>0</v>
      </c>
      <c r="BR49" s="3">
        <v>0</v>
      </c>
      <c r="BS49" s="3">
        <v>0</v>
      </c>
      <c r="BT49" s="3">
        <v>0</v>
      </c>
      <c r="BU49" s="3">
        <v>0</v>
      </c>
      <c r="BV49" s="3">
        <v>0</v>
      </c>
      <c r="BW49" s="3">
        <v>0</v>
      </c>
      <c r="BX49" s="3">
        <v>0</v>
      </c>
      <c r="BY49" s="3">
        <v>0</v>
      </c>
      <c r="BZ49" s="3">
        <v>0</v>
      </c>
      <c r="CA49" s="3">
        <v>0</v>
      </c>
      <c r="CB49" s="3">
        <v>0</v>
      </c>
      <c r="CC49" s="3">
        <v>0</v>
      </c>
      <c r="CD49" s="3">
        <v>0</v>
      </c>
      <c r="CE49" s="3">
        <v>0</v>
      </c>
      <c r="CF49" s="3">
        <v>0</v>
      </c>
      <c r="CG49" s="3">
        <v>0</v>
      </c>
      <c r="CH49" s="3">
        <v>0</v>
      </c>
      <c r="CI49" s="3">
        <v>0</v>
      </c>
      <c r="CJ49" s="3">
        <v>0</v>
      </c>
      <c r="CK49" s="3">
        <v>0</v>
      </c>
      <c r="CL49" s="3">
        <v>0</v>
      </c>
      <c r="CM49" s="3">
        <v>0</v>
      </c>
      <c r="CN49" s="3">
        <v>0</v>
      </c>
      <c r="CO49" s="3">
        <v>0</v>
      </c>
      <c r="CP49" s="3">
        <v>0</v>
      </c>
      <c r="CQ49" s="3">
        <v>0</v>
      </c>
      <c r="CR49" s="3">
        <v>0</v>
      </c>
      <c r="CS49" s="3">
        <v>0</v>
      </c>
      <c r="CT49" s="3">
        <v>0</v>
      </c>
      <c r="CU49" s="3">
        <v>0</v>
      </c>
      <c r="CV49" s="3">
        <v>0</v>
      </c>
      <c r="CW49" s="3">
        <v>0</v>
      </c>
      <c r="CX49" s="3">
        <v>0</v>
      </c>
      <c r="CY49" s="3">
        <v>0</v>
      </c>
      <c r="CZ49" s="3">
        <v>0</v>
      </c>
      <c r="DA49" s="3">
        <v>0</v>
      </c>
      <c r="DB49" s="3">
        <v>0</v>
      </c>
      <c r="DC49" s="3">
        <v>0</v>
      </c>
      <c r="DD49" s="3">
        <v>0</v>
      </c>
      <c r="DE49" s="3">
        <v>0</v>
      </c>
      <c r="DF49" s="3">
        <v>0</v>
      </c>
      <c r="DG49" s="3">
        <v>0</v>
      </c>
      <c r="DH49" s="3">
        <v>0</v>
      </c>
      <c r="DI49" s="3">
        <v>0</v>
      </c>
      <c r="DJ49" s="3">
        <v>0</v>
      </c>
      <c r="DK49" s="3">
        <v>0</v>
      </c>
      <c r="DL49" s="3">
        <v>0</v>
      </c>
      <c r="DM49" s="3">
        <v>0</v>
      </c>
      <c r="DN49" s="3">
        <v>0</v>
      </c>
      <c r="DO49" s="3">
        <v>0</v>
      </c>
      <c r="DP49" s="3">
        <v>0</v>
      </c>
      <c r="DQ49" s="3">
        <v>0</v>
      </c>
      <c r="DR49" s="3">
        <v>0</v>
      </c>
      <c r="DS49" s="3">
        <v>0</v>
      </c>
      <c r="DT49" s="3">
        <v>0</v>
      </c>
      <c r="DU49" s="3">
        <v>0</v>
      </c>
      <c r="DV49" s="3">
        <v>0</v>
      </c>
      <c r="DW49" s="3">
        <v>0</v>
      </c>
      <c r="DX49" s="3">
        <v>0</v>
      </c>
      <c r="DY49" s="3">
        <v>0</v>
      </c>
      <c r="DZ49" s="3">
        <v>0</v>
      </c>
      <c r="EA49" s="3">
        <v>0</v>
      </c>
      <c r="EB49" s="3">
        <v>0</v>
      </c>
      <c r="EC49" s="3">
        <v>0</v>
      </c>
      <c r="ED49" s="3">
        <v>0</v>
      </c>
      <c r="EE49" s="3">
        <v>0</v>
      </c>
      <c r="EF49" s="3">
        <v>0</v>
      </c>
      <c r="EG49" s="3">
        <v>0</v>
      </c>
      <c r="EH49" s="3">
        <v>0</v>
      </c>
      <c r="EI49" s="3">
        <v>0</v>
      </c>
      <c r="EJ49" s="3">
        <v>0</v>
      </c>
      <c r="EK49" s="3">
        <v>0</v>
      </c>
      <c r="EL49" s="3">
        <v>0</v>
      </c>
      <c r="EM49" s="3">
        <v>0</v>
      </c>
      <c r="EN49" s="3">
        <v>0</v>
      </c>
      <c r="EO49" s="3">
        <v>0</v>
      </c>
      <c r="EP49" s="3">
        <v>0</v>
      </c>
      <c r="EQ49" s="3">
        <v>0</v>
      </c>
      <c r="ER49" s="3">
        <v>0</v>
      </c>
      <c r="ES49" s="3">
        <v>0</v>
      </c>
      <c r="ET49" s="3">
        <v>0</v>
      </c>
      <c r="EU49" s="3">
        <v>0</v>
      </c>
      <c r="EV49" s="3">
        <v>0</v>
      </c>
      <c r="EW49" s="3">
        <v>0</v>
      </c>
      <c r="EX49" s="3">
        <v>0</v>
      </c>
      <c r="EY49" s="3">
        <v>0</v>
      </c>
      <c r="EZ49" s="3">
        <v>0</v>
      </c>
      <c r="FA49" s="3">
        <v>0</v>
      </c>
      <c r="FB49" s="3">
        <v>0</v>
      </c>
      <c r="FC49" s="3">
        <v>827853</v>
      </c>
      <c r="FD49" s="3">
        <v>0</v>
      </c>
      <c r="FE49" s="3">
        <v>0</v>
      </c>
      <c r="FF49" s="3">
        <v>103786</v>
      </c>
      <c r="FG49" s="3">
        <v>13202</v>
      </c>
      <c r="FH49" s="3">
        <v>116988</v>
      </c>
      <c r="FI49" s="3">
        <v>0</v>
      </c>
      <c r="FJ49" s="3">
        <v>116988</v>
      </c>
      <c r="FK49" s="3">
        <v>724067</v>
      </c>
      <c r="FL49" s="3">
        <v>0</v>
      </c>
      <c r="FM49" s="3">
        <v>343000</v>
      </c>
      <c r="FN49" s="3">
        <v>724067</v>
      </c>
      <c r="FO49" s="3">
        <v>0</v>
      </c>
      <c r="FP49" s="3">
        <v>0</v>
      </c>
      <c r="FQ49" s="3">
        <v>0</v>
      </c>
      <c r="FR49" s="3">
        <v>0</v>
      </c>
      <c r="FS49" s="3">
        <v>0</v>
      </c>
      <c r="FT49" s="3">
        <v>0</v>
      </c>
      <c r="FU49" s="3">
        <v>0</v>
      </c>
      <c r="FV49" s="3">
        <v>0</v>
      </c>
      <c r="FW49" s="3">
        <v>0</v>
      </c>
      <c r="FX49" s="3">
        <v>0</v>
      </c>
      <c r="FY49" s="3">
        <v>0</v>
      </c>
      <c r="FZ49" s="3">
        <v>0</v>
      </c>
      <c r="GA49" s="3">
        <v>0</v>
      </c>
      <c r="GB49" s="3">
        <v>0</v>
      </c>
      <c r="GC49" s="3">
        <v>0</v>
      </c>
      <c r="GD49" s="3">
        <v>0</v>
      </c>
      <c r="GE49" s="3">
        <v>0</v>
      </c>
      <c r="GF49" s="3">
        <v>0</v>
      </c>
      <c r="GG49" s="3">
        <v>0</v>
      </c>
      <c r="GH49" s="3">
        <v>0</v>
      </c>
      <c r="GI49" s="3">
        <v>0</v>
      </c>
      <c r="GJ49" s="3">
        <v>0</v>
      </c>
      <c r="GK49" s="3">
        <v>0</v>
      </c>
      <c r="GL49" s="3">
        <v>0</v>
      </c>
      <c r="GM49" s="3">
        <v>0</v>
      </c>
      <c r="GN49" s="3">
        <v>0</v>
      </c>
      <c r="GO49" s="3">
        <v>0</v>
      </c>
      <c r="GP49" s="3">
        <v>827853</v>
      </c>
      <c r="GQ49" s="3">
        <v>0</v>
      </c>
      <c r="GR49" s="3">
        <v>0</v>
      </c>
      <c r="GS49" s="3">
        <v>103786</v>
      </c>
      <c r="GT49" s="3">
        <v>13202</v>
      </c>
      <c r="GU49" s="3">
        <v>116988</v>
      </c>
      <c r="GV49" s="3">
        <v>0</v>
      </c>
      <c r="GW49" s="3">
        <v>116988</v>
      </c>
      <c r="GX49" s="3">
        <v>724067</v>
      </c>
      <c r="GY49" s="3">
        <v>0</v>
      </c>
      <c r="GZ49" s="3">
        <v>343000</v>
      </c>
      <c r="HA49" s="3">
        <v>724067</v>
      </c>
      <c r="HB49" s="3">
        <v>0</v>
      </c>
      <c r="HC49" s="3">
        <v>0</v>
      </c>
      <c r="HD49" s="3">
        <v>0</v>
      </c>
      <c r="HE49" s="3">
        <v>0</v>
      </c>
      <c r="HF49" s="3">
        <v>0</v>
      </c>
      <c r="HG49" s="3">
        <v>0</v>
      </c>
      <c r="HH49" s="3">
        <v>0</v>
      </c>
      <c r="HI49" s="3">
        <v>0</v>
      </c>
      <c r="HJ49" s="3">
        <v>0</v>
      </c>
      <c r="HK49" s="3">
        <v>0</v>
      </c>
      <c r="HL49" s="3">
        <v>0</v>
      </c>
      <c r="HM49" s="3">
        <v>0</v>
      </c>
      <c r="HN49" s="3">
        <v>0</v>
      </c>
      <c r="HO49" s="3">
        <v>0</v>
      </c>
      <c r="HP49" s="3">
        <v>0</v>
      </c>
      <c r="HQ49" s="3">
        <v>0</v>
      </c>
      <c r="HR49" s="3">
        <v>0</v>
      </c>
      <c r="HS49" s="3">
        <v>0</v>
      </c>
      <c r="HT49" s="3">
        <v>0</v>
      </c>
      <c r="HU49" s="3">
        <v>0</v>
      </c>
      <c r="HV49" s="3">
        <v>0</v>
      </c>
      <c r="HW49" s="3">
        <v>0</v>
      </c>
      <c r="HX49" s="3">
        <v>0</v>
      </c>
      <c r="HY49" s="3">
        <v>0</v>
      </c>
      <c r="HZ49" s="3">
        <v>0</v>
      </c>
      <c r="IA49" s="3">
        <v>0</v>
      </c>
      <c r="IB49" s="3">
        <v>0</v>
      </c>
      <c r="IC49" s="3">
        <v>0</v>
      </c>
      <c r="ID49" s="3">
        <v>0</v>
      </c>
      <c r="IE49" s="3">
        <v>0</v>
      </c>
      <c r="IF49" s="3">
        <v>0</v>
      </c>
      <c r="IG49" s="3">
        <v>0</v>
      </c>
      <c r="IH49" s="3">
        <v>0</v>
      </c>
      <c r="II49" s="3">
        <v>0</v>
      </c>
      <c r="IJ49" s="3">
        <v>0</v>
      </c>
      <c r="IK49" s="3">
        <v>0</v>
      </c>
      <c r="IL49" s="3">
        <v>0</v>
      </c>
      <c r="IM49" s="3">
        <v>0</v>
      </c>
      <c r="IN49" s="3">
        <v>0</v>
      </c>
      <c r="IO49" s="3">
        <v>0</v>
      </c>
      <c r="IP49" s="3">
        <v>0</v>
      </c>
      <c r="IQ49" s="3">
        <v>0</v>
      </c>
      <c r="IR49" s="3">
        <v>0</v>
      </c>
      <c r="IS49" s="3">
        <v>0</v>
      </c>
      <c r="IT49" s="3">
        <v>0</v>
      </c>
      <c r="IU49" s="3">
        <v>0</v>
      </c>
      <c r="IV49" s="3">
        <v>0</v>
      </c>
    </row>
    <row r="50" spans="1:256" hidden="1">
      <c r="A50" s="3" t="s">
        <v>95</v>
      </c>
      <c r="B50" s="3" t="s">
        <v>96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  <c r="AG50" s="3">
        <v>0</v>
      </c>
      <c r="AH50" s="3">
        <v>0</v>
      </c>
      <c r="AI50" s="3">
        <v>0</v>
      </c>
      <c r="AJ50" s="3">
        <v>0</v>
      </c>
      <c r="AK50" s="3">
        <v>0</v>
      </c>
      <c r="AL50" s="3">
        <v>0</v>
      </c>
      <c r="AM50" s="3">
        <v>0</v>
      </c>
      <c r="AN50" s="3">
        <v>0</v>
      </c>
      <c r="AO50" s="3">
        <v>0</v>
      </c>
      <c r="AP50" s="3">
        <v>0</v>
      </c>
      <c r="AQ50" s="3">
        <v>0</v>
      </c>
      <c r="AR50" s="3">
        <v>0</v>
      </c>
      <c r="AS50" s="3">
        <v>0</v>
      </c>
      <c r="AT50" s="3">
        <v>0</v>
      </c>
      <c r="AU50" s="3">
        <v>0</v>
      </c>
      <c r="AV50" s="3">
        <v>0</v>
      </c>
      <c r="AW50" s="3">
        <v>0</v>
      </c>
      <c r="AX50" s="3">
        <v>0</v>
      </c>
      <c r="AY50" s="3">
        <v>0</v>
      </c>
      <c r="AZ50" s="3">
        <v>0</v>
      </c>
      <c r="BA50" s="3">
        <v>0</v>
      </c>
      <c r="BB50" s="3">
        <v>0</v>
      </c>
      <c r="BC50" s="3">
        <v>0</v>
      </c>
      <c r="BD50" s="3">
        <v>0</v>
      </c>
      <c r="BE50" s="3">
        <v>0</v>
      </c>
      <c r="BF50" s="3">
        <v>0</v>
      </c>
      <c r="BG50" s="3">
        <v>0</v>
      </c>
      <c r="BH50" s="3">
        <v>0</v>
      </c>
      <c r="BI50" s="3">
        <v>0</v>
      </c>
      <c r="BJ50" s="3">
        <v>0</v>
      </c>
      <c r="BK50" s="3">
        <v>0</v>
      </c>
      <c r="BL50" s="3">
        <v>0</v>
      </c>
      <c r="BM50" s="3">
        <v>0</v>
      </c>
      <c r="BN50" s="3">
        <v>0</v>
      </c>
      <c r="BO50" s="3">
        <v>0</v>
      </c>
      <c r="BP50" s="3">
        <v>0</v>
      </c>
      <c r="BQ50" s="3">
        <v>0</v>
      </c>
      <c r="BR50" s="3">
        <v>0</v>
      </c>
      <c r="BS50" s="3">
        <v>0</v>
      </c>
      <c r="BT50" s="3">
        <v>0</v>
      </c>
      <c r="BU50" s="3">
        <v>0</v>
      </c>
      <c r="BV50" s="3">
        <v>0</v>
      </c>
      <c r="BW50" s="3">
        <v>0</v>
      </c>
      <c r="BX50" s="3">
        <v>0</v>
      </c>
      <c r="BY50" s="3">
        <v>0</v>
      </c>
      <c r="BZ50" s="3">
        <v>0</v>
      </c>
      <c r="CA50" s="3">
        <v>0</v>
      </c>
      <c r="CB50" s="3">
        <v>0</v>
      </c>
      <c r="CC50" s="3">
        <v>0</v>
      </c>
      <c r="CD50" s="3">
        <v>0</v>
      </c>
      <c r="CE50" s="3">
        <v>0</v>
      </c>
      <c r="CF50" s="3">
        <v>0</v>
      </c>
      <c r="CG50" s="3">
        <v>0</v>
      </c>
      <c r="CH50" s="3">
        <v>0</v>
      </c>
      <c r="CI50" s="3">
        <v>0</v>
      </c>
      <c r="CJ50" s="3">
        <v>0</v>
      </c>
      <c r="CK50" s="3">
        <v>0</v>
      </c>
      <c r="CL50" s="3">
        <v>0</v>
      </c>
      <c r="CM50" s="3">
        <v>0</v>
      </c>
      <c r="CN50" s="3">
        <v>0</v>
      </c>
      <c r="CO50" s="3">
        <v>0</v>
      </c>
      <c r="CP50" s="3">
        <v>0</v>
      </c>
      <c r="CQ50" s="3">
        <v>0</v>
      </c>
      <c r="CR50" s="3">
        <v>0</v>
      </c>
      <c r="CS50" s="3">
        <v>0</v>
      </c>
      <c r="CT50" s="3">
        <v>0</v>
      </c>
      <c r="CU50" s="3">
        <v>0</v>
      </c>
      <c r="CV50" s="3">
        <v>0</v>
      </c>
      <c r="CW50" s="3">
        <v>0</v>
      </c>
      <c r="CX50" s="3">
        <v>0</v>
      </c>
      <c r="CY50" s="3">
        <v>0</v>
      </c>
      <c r="CZ50" s="3">
        <v>0</v>
      </c>
      <c r="DA50" s="3">
        <v>0</v>
      </c>
      <c r="DB50" s="3">
        <v>0</v>
      </c>
      <c r="DC50" s="3">
        <v>0</v>
      </c>
      <c r="DD50" s="3">
        <v>0</v>
      </c>
      <c r="DE50" s="3">
        <v>0</v>
      </c>
      <c r="DF50" s="3">
        <v>0</v>
      </c>
      <c r="DG50" s="3">
        <v>0</v>
      </c>
      <c r="DH50" s="3">
        <v>0</v>
      </c>
      <c r="DI50" s="3">
        <v>0</v>
      </c>
      <c r="DJ50" s="3">
        <v>0</v>
      </c>
      <c r="DK50" s="3">
        <v>0</v>
      </c>
      <c r="DL50" s="3">
        <v>0</v>
      </c>
      <c r="DM50" s="3">
        <v>0</v>
      </c>
      <c r="DN50" s="3">
        <v>0</v>
      </c>
      <c r="DO50" s="3">
        <v>0</v>
      </c>
      <c r="DP50" s="3">
        <v>0</v>
      </c>
      <c r="DQ50" s="3">
        <v>0</v>
      </c>
      <c r="DR50" s="3">
        <v>0</v>
      </c>
      <c r="DS50" s="3">
        <v>0</v>
      </c>
      <c r="DT50" s="3">
        <v>0</v>
      </c>
      <c r="DU50" s="3">
        <v>0</v>
      </c>
      <c r="DV50" s="3">
        <v>0</v>
      </c>
      <c r="DW50" s="3">
        <v>0</v>
      </c>
      <c r="DX50" s="3">
        <v>0</v>
      </c>
      <c r="DY50" s="3">
        <v>0</v>
      </c>
      <c r="DZ50" s="3">
        <v>0</v>
      </c>
      <c r="EA50" s="3">
        <v>0</v>
      </c>
      <c r="EB50" s="3">
        <v>0</v>
      </c>
      <c r="EC50" s="3">
        <v>0</v>
      </c>
      <c r="ED50" s="3">
        <v>0</v>
      </c>
      <c r="EE50" s="3">
        <v>0</v>
      </c>
      <c r="EF50" s="3">
        <v>0</v>
      </c>
      <c r="EG50" s="3">
        <v>0</v>
      </c>
      <c r="EH50" s="3">
        <v>0</v>
      </c>
      <c r="EI50" s="3">
        <v>0</v>
      </c>
      <c r="EJ50" s="3">
        <v>0</v>
      </c>
      <c r="EK50" s="3">
        <v>0</v>
      </c>
      <c r="EL50" s="3">
        <v>0</v>
      </c>
      <c r="EM50" s="3">
        <v>0</v>
      </c>
      <c r="EN50" s="3">
        <v>0</v>
      </c>
      <c r="EO50" s="3">
        <v>0</v>
      </c>
      <c r="EP50" s="3">
        <v>0</v>
      </c>
      <c r="EQ50" s="3">
        <v>0</v>
      </c>
      <c r="ER50" s="3">
        <v>0</v>
      </c>
      <c r="ES50" s="3">
        <v>0</v>
      </c>
      <c r="ET50" s="3">
        <v>0</v>
      </c>
      <c r="EU50" s="3">
        <v>0</v>
      </c>
      <c r="EV50" s="3">
        <v>0</v>
      </c>
      <c r="EW50" s="3">
        <v>0</v>
      </c>
      <c r="EX50" s="3">
        <v>0</v>
      </c>
      <c r="EY50" s="3">
        <v>0</v>
      </c>
      <c r="EZ50" s="3">
        <v>0</v>
      </c>
      <c r="FA50" s="3">
        <v>0</v>
      </c>
      <c r="FB50" s="3">
        <v>0</v>
      </c>
      <c r="FC50" s="3">
        <v>0</v>
      </c>
      <c r="FD50" s="3">
        <v>0</v>
      </c>
      <c r="FE50" s="3">
        <v>0</v>
      </c>
      <c r="FF50" s="3">
        <v>0</v>
      </c>
      <c r="FG50" s="3">
        <v>0</v>
      </c>
      <c r="FH50" s="3">
        <v>0</v>
      </c>
      <c r="FI50" s="3">
        <v>0</v>
      </c>
      <c r="FJ50" s="3">
        <v>0</v>
      </c>
      <c r="FK50" s="3">
        <v>0</v>
      </c>
      <c r="FL50" s="3">
        <v>0</v>
      </c>
      <c r="FM50" s="3">
        <v>0</v>
      </c>
      <c r="FN50" s="3">
        <v>0</v>
      </c>
      <c r="FO50" s="3">
        <v>0</v>
      </c>
      <c r="FP50" s="3">
        <v>0</v>
      </c>
      <c r="FQ50" s="3">
        <v>0</v>
      </c>
      <c r="FR50" s="3">
        <v>0</v>
      </c>
      <c r="FS50" s="3">
        <v>0</v>
      </c>
      <c r="FT50" s="3">
        <v>0</v>
      </c>
      <c r="FU50" s="3">
        <v>0</v>
      </c>
      <c r="FV50" s="3">
        <v>0</v>
      </c>
      <c r="FW50" s="3">
        <v>0</v>
      </c>
      <c r="FX50" s="3">
        <v>0</v>
      </c>
      <c r="FY50" s="3">
        <v>0</v>
      </c>
      <c r="FZ50" s="3">
        <v>0</v>
      </c>
      <c r="GA50" s="3">
        <v>0</v>
      </c>
      <c r="GB50" s="3">
        <v>0</v>
      </c>
      <c r="GC50" s="3">
        <v>0</v>
      </c>
      <c r="GD50" s="3">
        <v>0</v>
      </c>
      <c r="GE50" s="3">
        <v>0</v>
      </c>
      <c r="GF50" s="3">
        <v>0</v>
      </c>
      <c r="GG50" s="3">
        <v>0</v>
      </c>
      <c r="GH50" s="3">
        <v>0</v>
      </c>
      <c r="GI50" s="3">
        <v>0</v>
      </c>
      <c r="GJ50" s="3">
        <v>0</v>
      </c>
      <c r="GK50" s="3">
        <v>0</v>
      </c>
      <c r="GL50" s="3">
        <v>0</v>
      </c>
      <c r="GM50" s="3">
        <v>0</v>
      </c>
      <c r="GN50" s="3">
        <v>0</v>
      </c>
      <c r="GO50" s="3">
        <v>0</v>
      </c>
      <c r="GP50" s="3">
        <v>0</v>
      </c>
      <c r="GQ50" s="3">
        <v>0</v>
      </c>
      <c r="GR50" s="3">
        <v>0</v>
      </c>
      <c r="GS50" s="3">
        <v>0</v>
      </c>
      <c r="GT50" s="3">
        <v>0</v>
      </c>
      <c r="GU50" s="3">
        <v>0</v>
      </c>
      <c r="GV50" s="3">
        <v>0</v>
      </c>
      <c r="GW50" s="3">
        <v>0</v>
      </c>
      <c r="GX50" s="3">
        <v>0</v>
      </c>
      <c r="GY50" s="3">
        <v>0</v>
      </c>
      <c r="GZ50" s="3">
        <v>0</v>
      </c>
      <c r="HA50" s="3">
        <v>0</v>
      </c>
      <c r="HB50" s="3">
        <v>0</v>
      </c>
      <c r="HC50" s="3">
        <v>0</v>
      </c>
      <c r="HD50" s="3">
        <v>0</v>
      </c>
      <c r="HE50" s="3">
        <v>0</v>
      </c>
      <c r="HF50" s="3">
        <v>0</v>
      </c>
      <c r="HG50" s="3">
        <v>0</v>
      </c>
      <c r="HH50" s="3">
        <v>0</v>
      </c>
      <c r="HI50" s="3">
        <v>0</v>
      </c>
      <c r="HJ50" s="3">
        <v>0</v>
      </c>
      <c r="HK50" s="3">
        <v>0</v>
      </c>
      <c r="HL50" s="3">
        <v>0</v>
      </c>
      <c r="HM50" s="3">
        <v>0</v>
      </c>
      <c r="HN50" s="3">
        <v>0</v>
      </c>
      <c r="HO50" s="3">
        <v>0</v>
      </c>
      <c r="HP50" s="3">
        <v>0</v>
      </c>
      <c r="HQ50" s="3">
        <v>0</v>
      </c>
      <c r="HR50" s="3">
        <v>0</v>
      </c>
      <c r="HS50" s="3">
        <v>0</v>
      </c>
      <c r="HT50" s="3">
        <v>0</v>
      </c>
      <c r="HU50" s="3">
        <v>0</v>
      </c>
      <c r="HV50" s="3">
        <v>0</v>
      </c>
      <c r="HW50" s="3">
        <v>0</v>
      </c>
      <c r="HX50" s="3">
        <v>0</v>
      </c>
      <c r="HY50" s="3">
        <v>0</v>
      </c>
      <c r="HZ50" s="3">
        <v>0</v>
      </c>
      <c r="IA50" s="3">
        <v>0</v>
      </c>
      <c r="IB50" s="3">
        <v>0</v>
      </c>
      <c r="IC50" s="3">
        <v>0</v>
      </c>
      <c r="ID50" s="3">
        <v>0</v>
      </c>
      <c r="IE50" s="3">
        <v>0</v>
      </c>
      <c r="IF50" s="3">
        <v>0</v>
      </c>
      <c r="IG50" s="3">
        <v>0</v>
      </c>
      <c r="IH50" s="3">
        <v>0</v>
      </c>
      <c r="II50" s="3">
        <v>0</v>
      </c>
      <c r="IJ50" s="3">
        <v>0</v>
      </c>
      <c r="IK50" s="3">
        <v>0</v>
      </c>
      <c r="IL50" s="3">
        <v>0</v>
      </c>
      <c r="IM50" s="3">
        <v>0</v>
      </c>
      <c r="IN50" s="3">
        <v>0</v>
      </c>
      <c r="IO50" s="3">
        <v>0</v>
      </c>
      <c r="IP50" s="3">
        <v>0</v>
      </c>
      <c r="IQ50" s="3">
        <v>22300</v>
      </c>
      <c r="IR50" s="3">
        <v>0</v>
      </c>
      <c r="IS50" s="3">
        <v>0</v>
      </c>
      <c r="IT50" s="3">
        <v>0</v>
      </c>
      <c r="IU50" s="3">
        <v>0</v>
      </c>
      <c r="IV50" s="3">
        <v>0</v>
      </c>
    </row>
    <row r="51" spans="1:256" hidden="1">
      <c r="A51" s="3" t="s">
        <v>97</v>
      </c>
      <c r="B51" s="3" t="s">
        <v>98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  <c r="AG51" s="3">
        <v>0</v>
      </c>
      <c r="AH51" s="3">
        <v>0</v>
      </c>
      <c r="AI51" s="3">
        <v>0</v>
      </c>
      <c r="AJ51" s="3">
        <v>0</v>
      </c>
      <c r="AK51" s="3">
        <v>0</v>
      </c>
      <c r="AL51" s="3">
        <v>0</v>
      </c>
      <c r="AM51" s="3">
        <v>0</v>
      </c>
      <c r="AN51" s="3">
        <v>0</v>
      </c>
      <c r="AO51" s="3">
        <v>0</v>
      </c>
      <c r="AP51" s="3">
        <v>0</v>
      </c>
      <c r="AQ51" s="3">
        <v>0</v>
      </c>
      <c r="AR51" s="3">
        <v>0</v>
      </c>
      <c r="AS51" s="3">
        <v>0</v>
      </c>
      <c r="AT51" s="3">
        <v>0</v>
      </c>
      <c r="AU51" s="3">
        <v>0</v>
      </c>
      <c r="AV51" s="3">
        <v>0</v>
      </c>
      <c r="AW51" s="3">
        <v>0</v>
      </c>
      <c r="AX51" s="3">
        <v>0</v>
      </c>
      <c r="AY51" s="3">
        <v>0</v>
      </c>
      <c r="AZ51" s="3">
        <v>0</v>
      </c>
      <c r="BA51" s="3">
        <v>0</v>
      </c>
      <c r="BB51" s="3">
        <v>0</v>
      </c>
      <c r="BC51" s="3">
        <v>0</v>
      </c>
      <c r="BD51" s="3">
        <v>0</v>
      </c>
      <c r="BE51" s="3">
        <v>0</v>
      </c>
      <c r="BF51" s="3">
        <v>0</v>
      </c>
      <c r="BG51" s="3">
        <v>0</v>
      </c>
      <c r="BH51" s="3">
        <v>0</v>
      </c>
      <c r="BI51" s="3">
        <v>0</v>
      </c>
      <c r="BJ51" s="3">
        <v>0</v>
      </c>
      <c r="BK51" s="3">
        <v>0</v>
      </c>
      <c r="BL51" s="3">
        <v>0</v>
      </c>
      <c r="BM51" s="3">
        <v>0</v>
      </c>
      <c r="BN51" s="3">
        <v>0</v>
      </c>
      <c r="BO51" s="3">
        <v>0</v>
      </c>
      <c r="BP51" s="3">
        <v>0</v>
      </c>
      <c r="BQ51" s="3">
        <v>0</v>
      </c>
      <c r="BR51" s="3">
        <v>0</v>
      </c>
      <c r="BS51" s="3">
        <v>0</v>
      </c>
      <c r="BT51" s="3">
        <v>0</v>
      </c>
      <c r="BU51" s="3">
        <v>0</v>
      </c>
      <c r="BV51" s="3">
        <v>0</v>
      </c>
      <c r="BW51" s="3">
        <v>0</v>
      </c>
      <c r="BX51" s="3">
        <v>0</v>
      </c>
      <c r="BY51" s="3">
        <v>0</v>
      </c>
      <c r="BZ51" s="3">
        <v>0</v>
      </c>
      <c r="CA51" s="3">
        <v>0</v>
      </c>
      <c r="CB51" s="3">
        <v>0</v>
      </c>
      <c r="CC51" s="3">
        <v>0</v>
      </c>
      <c r="CD51" s="3">
        <v>0</v>
      </c>
      <c r="CE51" s="3">
        <v>0</v>
      </c>
      <c r="CF51" s="3">
        <v>0</v>
      </c>
      <c r="CG51" s="3">
        <v>0</v>
      </c>
      <c r="CH51" s="3">
        <v>0</v>
      </c>
      <c r="CI51" s="3">
        <v>0</v>
      </c>
      <c r="CJ51" s="3">
        <v>0</v>
      </c>
      <c r="CK51" s="3">
        <v>0</v>
      </c>
      <c r="CL51" s="3">
        <v>0</v>
      </c>
      <c r="CM51" s="3">
        <v>0</v>
      </c>
      <c r="CN51" s="3">
        <v>0</v>
      </c>
      <c r="CO51" s="3">
        <v>0</v>
      </c>
      <c r="CP51" s="3">
        <v>0</v>
      </c>
      <c r="CQ51" s="3">
        <v>0</v>
      </c>
      <c r="CR51" s="3">
        <v>0</v>
      </c>
      <c r="CS51" s="3">
        <v>0</v>
      </c>
      <c r="CT51" s="3">
        <v>0</v>
      </c>
      <c r="CU51" s="3">
        <v>0</v>
      </c>
      <c r="CV51" s="3">
        <v>0</v>
      </c>
      <c r="CW51" s="3">
        <v>0</v>
      </c>
      <c r="CX51" s="3">
        <v>0</v>
      </c>
      <c r="CY51" s="3">
        <v>0</v>
      </c>
      <c r="CZ51" s="3">
        <v>0</v>
      </c>
      <c r="DA51" s="3">
        <v>0</v>
      </c>
      <c r="DB51" s="3">
        <v>0</v>
      </c>
      <c r="DC51" s="3">
        <v>0</v>
      </c>
      <c r="DD51" s="3">
        <v>0</v>
      </c>
      <c r="DE51" s="3">
        <v>0</v>
      </c>
      <c r="DF51" s="3">
        <v>0</v>
      </c>
      <c r="DG51" s="3">
        <v>0</v>
      </c>
      <c r="DH51" s="3">
        <v>0</v>
      </c>
      <c r="DI51" s="3">
        <v>0</v>
      </c>
      <c r="DJ51" s="3">
        <v>0</v>
      </c>
      <c r="DK51" s="3">
        <v>0</v>
      </c>
      <c r="DL51" s="3">
        <v>0</v>
      </c>
      <c r="DM51" s="3">
        <v>0</v>
      </c>
      <c r="DN51" s="3">
        <v>0</v>
      </c>
      <c r="DO51" s="3">
        <v>0</v>
      </c>
      <c r="DP51" s="3">
        <v>0</v>
      </c>
      <c r="DQ51" s="3">
        <v>0</v>
      </c>
      <c r="DR51" s="3">
        <v>0</v>
      </c>
      <c r="DS51" s="3">
        <v>0</v>
      </c>
      <c r="DT51" s="3">
        <v>0</v>
      </c>
      <c r="DU51" s="3">
        <v>0</v>
      </c>
      <c r="DV51" s="3">
        <v>0</v>
      </c>
      <c r="DW51" s="3">
        <v>0</v>
      </c>
      <c r="DX51" s="3">
        <v>0</v>
      </c>
      <c r="DY51" s="3">
        <v>0</v>
      </c>
      <c r="DZ51" s="3">
        <v>0</v>
      </c>
      <c r="EA51" s="3">
        <v>0</v>
      </c>
      <c r="EB51" s="3">
        <v>0</v>
      </c>
      <c r="EC51" s="3">
        <v>0</v>
      </c>
      <c r="ED51" s="3">
        <v>0</v>
      </c>
      <c r="EE51" s="3">
        <v>0</v>
      </c>
      <c r="EF51" s="3">
        <v>0</v>
      </c>
      <c r="EG51" s="3">
        <v>0</v>
      </c>
      <c r="EH51" s="3">
        <v>0</v>
      </c>
      <c r="EI51" s="3">
        <v>0</v>
      </c>
      <c r="EJ51" s="3">
        <v>0</v>
      </c>
      <c r="EK51" s="3">
        <v>0</v>
      </c>
      <c r="EL51" s="3">
        <v>0</v>
      </c>
      <c r="EM51" s="3">
        <v>0</v>
      </c>
      <c r="EN51" s="3">
        <v>0</v>
      </c>
      <c r="EO51" s="3">
        <v>0</v>
      </c>
      <c r="EP51" s="3">
        <v>0</v>
      </c>
      <c r="EQ51" s="3">
        <v>0</v>
      </c>
      <c r="ER51" s="3">
        <v>0</v>
      </c>
      <c r="ES51" s="3">
        <v>0</v>
      </c>
      <c r="ET51" s="3">
        <v>0</v>
      </c>
      <c r="EU51" s="3">
        <v>0</v>
      </c>
      <c r="EV51" s="3">
        <v>0</v>
      </c>
      <c r="EW51" s="3">
        <v>0</v>
      </c>
      <c r="EX51" s="3">
        <v>0</v>
      </c>
      <c r="EY51" s="3">
        <v>0</v>
      </c>
      <c r="EZ51" s="3">
        <v>0</v>
      </c>
      <c r="FA51" s="3">
        <v>0</v>
      </c>
      <c r="FB51" s="3">
        <v>0</v>
      </c>
      <c r="FC51" s="3">
        <v>0</v>
      </c>
      <c r="FD51" s="3">
        <v>0</v>
      </c>
      <c r="FE51" s="3">
        <v>0</v>
      </c>
      <c r="FF51" s="3">
        <v>0</v>
      </c>
      <c r="FG51" s="3">
        <v>0</v>
      </c>
      <c r="FH51" s="3">
        <v>0</v>
      </c>
      <c r="FI51" s="3">
        <v>0</v>
      </c>
      <c r="FJ51" s="3">
        <v>0</v>
      </c>
      <c r="FK51" s="3">
        <v>0</v>
      </c>
      <c r="FL51" s="3">
        <v>0</v>
      </c>
      <c r="FM51" s="3">
        <v>0</v>
      </c>
      <c r="FN51" s="3">
        <v>0</v>
      </c>
      <c r="FO51" s="3">
        <v>0</v>
      </c>
      <c r="FP51" s="3">
        <v>0</v>
      </c>
      <c r="FQ51" s="3">
        <v>0</v>
      </c>
      <c r="FR51" s="3">
        <v>0</v>
      </c>
      <c r="FS51" s="3">
        <v>0</v>
      </c>
      <c r="FT51" s="3">
        <v>0</v>
      </c>
      <c r="FU51" s="3">
        <v>0</v>
      </c>
      <c r="FV51" s="3">
        <v>0</v>
      </c>
      <c r="FW51" s="3">
        <v>0</v>
      </c>
      <c r="FX51" s="3">
        <v>0</v>
      </c>
      <c r="FY51" s="3">
        <v>0</v>
      </c>
      <c r="FZ51" s="3">
        <v>0</v>
      </c>
      <c r="GA51" s="3">
        <v>0</v>
      </c>
      <c r="GB51" s="3">
        <v>0</v>
      </c>
      <c r="GC51" s="3">
        <v>0</v>
      </c>
      <c r="GD51" s="3">
        <v>0</v>
      </c>
      <c r="GE51" s="3">
        <v>0</v>
      </c>
      <c r="GF51" s="3">
        <v>0</v>
      </c>
      <c r="GG51" s="3">
        <v>0</v>
      </c>
      <c r="GH51" s="3">
        <v>0</v>
      </c>
      <c r="GI51" s="3">
        <v>0</v>
      </c>
      <c r="GJ51" s="3">
        <v>0</v>
      </c>
      <c r="GK51" s="3">
        <v>0</v>
      </c>
      <c r="GL51" s="3">
        <v>0</v>
      </c>
      <c r="GM51" s="3">
        <v>0</v>
      </c>
      <c r="GN51" s="3">
        <v>0</v>
      </c>
      <c r="GO51" s="3">
        <v>0</v>
      </c>
      <c r="GP51" s="3">
        <v>0</v>
      </c>
      <c r="GQ51" s="3">
        <v>0</v>
      </c>
      <c r="GR51" s="3">
        <v>0</v>
      </c>
      <c r="GS51" s="3">
        <v>0</v>
      </c>
      <c r="GT51" s="3">
        <v>0</v>
      </c>
      <c r="GU51" s="3">
        <v>0</v>
      </c>
      <c r="GV51" s="3">
        <v>0</v>
      </c>
      <c r="GW51" s="3">
        <v>0</v>
      </c>
      <c r="GX51" s="3">
        <v>0</v>
      </c>
      <c r="GY51" s="3">
        <v>0</v>
      </c>
      <c r="GZ51" s="3">
        <v>0</v>
      </c>
      <c r="HA51" s="3">
        <v>0</v>
      </c>
      <c r="HB51" s="3">
        <v>0</v>
      </c>
      <c r="HC51" s="3">
        <v>0</v>
      </c>
      <c r="HD51" s="3">
        <v>0</v>
      </c>
      <c r="HE51" s="3">
        <v>0</v>
      </c>
      <c r="HF51" s="3">
        <v>0</v>
      </c>
      <c r="HG51" s="3">
        <v>0</v>
      </c>
      <c r="HH51" s="3">
        <v>0</v>
      </c>
      <c r="HI51" s="3">
        <v>0</v>
      </c>
      <c r="HJ51" s="3">
        <v>0</v>
      </c>
      <c r="HK51" s="3">
        <v>0</v>
      </c>
      <c r="HL51" s="3">
        <v>0</v>
      </c>
      <c r="HM51" s="3">
        <v>0</v>
      </c>
      <c r="HN51" s="3">
        <v>0</v>
      </c>
      <c r="HO51" s="3">
        <v>0</v>
      </c>
      <c r="HP51" s="3">
        <v>0</v>
      </c>
      <c r="HQ51" s="3">
        <v>0</v>
      </c>
      <c r="HR51" s="3">
        <v>0</v>
      </c>
      <c r="HS51" s="3">
        <v>0</v>
      </c>
      <c r="HT51" s="3">
        <v>0</v>
      </c>
      <c r="HU51" s="3">
        <v>0</v>
      </c>
      <c r="HV51" s="3">
        <v>0</v>
      </c>
      <c r="HW51" s="3">
        <v>0</v>
      </c>
      <c r="HX51" s="3">
        <v>0</v>
      </c>
      <c r="HY51" s="3">
        <v>0</v>
      </c>
      <c r="HZ51" s="3">
        <v>0</v>
      </c>
      <c r="IA51" s="3">
        <v>0</v>
      </c>
      <c r="IB51" s="3">
        <v>0</v>
      </c>
      <c r="IC51" s="3">
        <v>0</v>
      </c>
      <c r="ID51" s="3">
        <v>0</v>
      </c>
      <c r="IE51" s="3">
        <v>0</v>
      </c>
      <c r="IF51" s="3">
        <v>0</v>
      </c>
      <c r="IG51" s="3">
        <v>0</v>
      </c>
      <c r="IH51" s="3">
        <v>0</v>
      </c>
      <c r="II51" s="3">
        <v>0</v>
      </c>
      <c r="IJ51" s="3">
        <v>0</v>
      </c>
      <c r="IK51" s="3">
        <v>0</v>
      </c>
      <c r="IL51" s="3">
        <v>0</v>
      </c>
      <c r="IM51" s="3">
        <v>0</v>
      </c>
      <c r="IN51" s="3">
        <v>0</v>
      </c>
      <c r="IO51" s="3">
        <v>0</v>
      </c>
      <c r="IP51" s="3">
        <v>0</v>
      </c>
      <c r="IQ51" s="3">
        <v>0</v>
      </c>
      <c r="IR51" s="3">
        <v>0</v>
      </c>
      <c r="IS51" s="3">
        <v>0</v>
      </c>
      <c r="IT51" s="3">
        <v>0</v>
      </c>
      <c r="IU51" s="3">
        <v>0</v>
      </c>
      <c r="IV51" s="3">
        <v>0</v>
      </c>
    </row>
    <row r="52" spans="1:256" hidden="1">
      <c r="A52" s="3" t="s">
        <v>99</v>
      </c>
      <c r="B52" s="3" t="s">
        <v>100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  <c r="AG52" s="3">
        <v>0</v>
      </c>
      <c r="AH52" s="3">
        <v>0</v>
      </c>
      <c r="AI52" s="3">
        <v>0</v>
      </c>
      <c r="AJ52" s="3">
        <v>0</v>
      </c>
      <c r="AK52" s="3">
        <v>0</v>
      </c>
      <c r="AL52" s="3">
        <v>0</v>
      </c>
      <c r="AM52" s="3">
        <v>0</v>
      </c>
      <c r="AN52" s="3">
        <v>0</v>
      </c>
      <c r="AO52" s="3">
        <v>0</v>
      </c>
      <c r="AP52" s="3">
        <v>0</v>
      </c>
      <c r="AQ52" s="3">
        <v>0</v>
      </c>
      <c r="AR52" s="3">
        <v>0</v>
      </c>
      <c r="AS52" s="3">
        <v>0</v>
      </c>
      <c r="AT52" s="3">
        <v>0</v>
      </c>
      <c r="AU52" s="3">
        <v>0</v>
      </c>
      <c r="AV52" s="3">
        <v>0</v>
      </c>
      <c r="AW52" s="3">
        <v>0</v>
      </c>
      <c r="AX52" s="3">
        <v>0</v>
      </c>
      <c r="AY52" s="3">
        <v>0</v>
      </c>
      <c r="AZ52" s="3">
        <v>0</v>
      </c>
      <c r="BA52" s="3">
        <v>0</v>
      </c>
      <c r="BB52" s="3">
        <v>0</v>
      </c>
      <c r="BC52" s="3">
        <v>0</v>
      </c>
      <c r="BD52" s="3">
        <v>0</v>
      </c>
      <c r="BE52" s="3">
        <v>0</v>
      </c>
      <c r="BF52" s="3">
        <v>0</v>
      </c>
      <c r="BG52" s="3">
        <v>0</v>
      </c>
      <c r="BH52" s="3">
        <v>0</v>
      </c>
      <c r="BI52" s="3">
        <v>0</v>
      </c>
      <c r="BJ52" s="3">
        <v>0</v>
      </c>
      <c r="BK52" s="3">
        <v>0</v>
      </c>
      <c r="BL52" s="3">
        <v>0</v>
      </c>
      <c r="BM52" s="3">
        <v>0</v>
      </c>
      <c r="BN52" s="3">
        <v>0</v>
      </c>
      <c r="BO52" s="3">
        <v>0</v>
      </c>
      <c r="BP52" s="3">
        <v>0</v>
      </c>
      <c r="BQ52" s="3">
        <v>0</v>
      </c>
      <c r="BR52" s="3">
        <v>0</v>
      </c>
      <c r="BS52" s="3">
        <v>0</v>
      </c>
      <c r="BT52" s="3">
        <v>0</v>
      </c>
      <c r="BU52" s="3">
        <v>0</v>
      </c>
      <c r="BV52" s="3">
        <v>0</v>
      </c>
      <c r="BW52" s="3">
        <v>0</v>
      </c>
      <c r="BX52" s="3">
        <v>0</v>
      </c>
      <c r="BY52" s="3">
        <v>0</v>
      </c>
      <c r="BZ52" s="3">
        <v>0</v>
      </c>
      <c r="CA52" s="3">
        <v>0</v>
      </c>
      <c r="CB52" s="3">
        <v>0</v>
      </c>
      <c r="CC52" s="3">
        <v>0</v>
      </c>
      <c r="CD52" s="3">
        <v>0</v>
      </c>
      <c r="CE52" s="3">
        <v>0</v>
      </c>
      <c r="CF52" s="3">
        <v>0</v>
      </c>
      <c r="CG52" s="3">
        <v>0</v>
      </c>
      <c r="CH52" s="3">
        <v>0</v>
      </c>
      <c r="CI52" s="3">
        <v>0</v>
      </c>
      <c r="CJ52" s="3">
        <v>0</v>
      </c>
      <c r="CK52" s="3">
        <v>0</v>
      </c>
      <c r="CL52" s="3">
        <v>0</v>
      </c>
      <c r="CM52" s="3">
        <v>0</v>
      </c>
      <c r="CN52" s="3">
        <v>0</v>
      </c>
      <c r="CO52" s="3">
        <v>0</v>
      </c>
      <c r="CP52" s="3">
        <v>0</v>
      </c>
      <c r="CQ52" s="3">
        <v>0</v>
      </c>
      <c r="CR52" s="3">
        <v>0</v>
      </c>
      <c r="CS52" s="3">
        <v>0</v>
      </c>
      <c r="CT52" s="3">
        <v>0</v>
      </c>
      <c r="CU52" s="3">
        <v>0</v>
      </c>
      <c r="CV52" s="3">
        <v>0</v>
      </c>
      <c r="CW52" s="3">
        <v>0</v>
      </c>
      <c r="CX52" s="3">
        <v>0</v>
      </c>
      <c r="CY52" s="3">
        <v>0</v>
      </c>
      <c r="CZ52" s="3">
        <v>0</v>
      </c>
      <c r="DA52" s="3">
        <v>0</v>
      </c>
      <c r="DB52" s="3">
        <v>0</v>
      </c>
      <c r="DC52" s="3">
        <v>0</v>
      </c>
      <c r="DD52" s="3">
        <v>0</v>
      </c>
      <c r="DE52" s="3">
        <v>0</v>
      </c>
      <c r="DF52" s="3">
        <v>0</v>
      </c>
      <c r="DG52" s="3">
        <v>0</v>
      </c>
      <c r="DH52" s="3">
        <v>0</v>
      </c>
      <c r="DI52" s="3">
        <v>0</v>
      </c>
      <c r="DJ52" s="3">
        <v>0</v>
      </c>
      <c r="DK52" s="3">
        <v>0</v>
      </c>
      <c r="DL52" s="3">
        <v>0</v>
      </c>
      <c r="DM52" s="3">
        <v>0</v>
      </c>
      <c r="DN52" s="3">
        <v>0</v>
      </c>
      <c r="DO52" s="3">
        <v>0</v>
      </c>
      <c r="DP52" s="3">
        <v>0</v>
      </c>
      <c r="DQ52" s="3">
        <v>0</v>
      </c>
      <c r="DR52" s="3">
        <v>0</v>
      </c>
      <c r="DS52" s="3">
        <v>0</v>
      </c>
      <c r="DT52" s="3">
        <v>0</v>
      </c>
      <c r="DU52" s="3">
        <v>0</v>
      </c>
      <c r="DV52" s="3">
        <v>0</v>
      </c>
      <c r="DW52" s="3">
        <v>0</v>
      </c>
      <c r="DX52" s="3">
        <v>0</v>
      </c>
      <c r="DY52" s="3">
        <v>0</v>
      </c>
      <c r="DZ52" s="3">
        <v>0</v>
      </c>
      <c r="EA52" s="3">
        <v>0</v>
      </c>
      <c r="EB52" s="3">
        <v>0</v>
      </c>
      <c r="EC52" s="3">
        <v>0</v>
      </c>
      <c r="ED52" s="3">
        <v>0</v>
      </c>
      <c r="EE52" s="3">
        <v>0</v>
      </c>
      <c r="EF52" s="3">
        <v>0</v>
      </c>
      <c r="EG52" s="3">
        <v>0</v>
      </c>
      <c r="EH52" s="3">
        <v>0</v>
      </c>
      <c r="EI52" s="3">
        <v>0</v>
      </c>
      <c r="EJ52" s="3">
        <v>0</v>
      </c>
      <c r="EK52" s="3">
        <v>0</v>
      </c>
      <c r="EL52" s="3">
        <v>0</v>
      </c>
      <c r="EM52" s="3">
        <v>0</v>
      </c>
      <c r="EN52" s="3">
        <v>0</v>
      </c>
      <c r="EO52" s="3">
        <v>0</v>
      </c>
      <c r="EP52" s="3">
        <v>0</v>
      </c>
      <c r="EQ52" s="3">
        <v>0</v>
      </c>
      <c r="ER52" s="3">
        <v>0</v>
      </c>
      <c r="ES52" s="3">
        <v>0</v>
      </c>
      <c r="ET52" s="3">
        <v>0</v>
      </c>
      <c r="EU52" s="3">
        <v>0</v>
      </c>
      <c r="EV52" s="3">
        <v>0</v>
      </c>
      <c r="EW52" s="3">
        <v>0</v>
      </c>
      <c r="EX52" s="3">
        <v>0</v>
      </c>
      <c r="EY52" s="3">
        <v>0</v>
      </c>
      <c r="EZ52" s="3">
        <v>0</v>
      </c>
      <c r="FA52" s="3">
        <v>0</v>
      </c>
      <c r="FB52" s="3">
        <v>0</v>
      </c>
      <c r="FC52" s="3">
        <v>23215</v>
      </c>
      <c r="FD52" s="3">
        <v>0</v>
      </c>
      <c r="FE52" s="3">
        <v>0</v>
      </c>
      <c r="FF52" s="3">
        <v>6469</v>
      </c>
      <c r="FG52" s="3">
        <v>432</v>
      </c>
      <c r="FH52" s="3">
        <v>6901</v>
      </c>
      <c r="FI52" s="3">
        <v>0</v>
      </c>
      <c r="FJ52" s="3">
        <v>6901</v>
      </c>
      <c r="FK52" s="3">
        <v>16746</v>
      </c>
      <c r="FL52" s="3">
        <v>0</v>
      </c>
      <c r="FM52" s="3">
        <v>230</v>
      </c>
      <c r="FN52" s="3">
        <v>16746</v>
      </c>
      <c r="FO52" s="3">
        <v>0</v>
      </c>
      <c r="FP52" s="3">
        <v>0</v>
      </c>
      <c r="FQ52" s="3">
        <v>0</v>
      </c>
      <c r="FR52" s="3">
        <v>0</v>
      </c>
      <c r="FS52" s="3">
        <v>0</v>
      </c>
      <c r="FT52" s="3">
        <v>0</v>
      </c>
      <c r="FU52" s="3">
        <v>0</v>
      </c>
      <c r="FV52" s="3">
        <v>0</v>
      </c>
      <c r="FW52" s="3">
        <v>0</v>
      </c>
      <c r="FX52" s="3">
        <v>0</v>
      </c>
      <c r="FY52" s="3">
        <v>0</v>
      </c>
      <c r="FZ52" s="3">
        <v>0</v>
      </c>
      <c r="GA52" s="3">
        <v>0</v>
      </c>
      <c r="GB52" s="3">
        <v>0</v>
      </c>
      <c r="GC52" s="3">
        <v>0</v>
      </c>
      <c r="GD52" s="3">
        <v>0</v>
      </c>
      <c r="GE52" s="3">
        <v>0</v>
      </c>
      <c r="GF52" s="3">
        <v>0</v>
      </c>
      <c r="GG52" s="3">
        <v>0</v>
      </c>
      <c r="GH52" s="3">
        <v>0</v>
      </c>
      <c r="GI52" s="3">
        <v>0</v>
      </c>
      <c r="GJ52" s="3">
        <v>0</v>
      </c>
      <c r="GK52" s="3">
        <v>0</v>
      </c>
      <c r="GL52" s="3">
        <v>0</v>
      </c>
      <c r="GM52" s="3">
        <v>0</v>
      </c>
      <c r="GN52" s="3">
        <v>0</v>
      </c>
      <c r="GO52" s="3">
        <v>0</v>
      </c>
      <c r="GP52" s="3">
        <v>23215</v>
      </c>
      <c r="GQ52" s="3">
        <v>0</v>
      </c>
      <c r="GR52" s="3">
        <v>0</v>
      </c>
      <c r="GS52" s="3">
        <v>6469</v>
      </c>
      <c r="GT52" s="3">
        <v>432</v>
      </c>
      <c r="GU52" s="3">
        <v>6901</v>
      </c>
      <c r="GV52" s="3">
        <v>0</v>
      </c>
      <c r="GW52" s="3">
        <v>6901</v>
      </c>
      <c r="GX52" s="3">
        <v>16746</v>
      </c>
      <c r="GY52" s="3">
        <v>0</v>
      </c>
      <c r="GZ52" s="3">
        <v>230</v>
      </c>
      <c r="HA52" s="3">
        <v>16746</v>
      </c>
      <c r="HB52" s="3">
        <v>0</v>
      </c>
      <c r="HC52" s="3">
        <v>0</v>
      </c>
      <c r="HD52" s="3">
        <v>0</v>
      </c>
      <c r="HE52" s="3">
        <v>0</v>
      </c>
      <c r="HF52" s="3">
        <v>0</v>
      </c>
      <c r="HG52" s="3">
        <v>0</v>
      </c>
      <c r="HH52" s="3">
        <v>0</v>
      </c>
      <c r="HI52" s="3">
        <v>0</v>
      </c>
      <c r="HJ52" s="3">
        <v>0</v>
      </c>
      <c r="HK52" s="3">
        <v>0</v>
      </c>
      <c r="HL52" s="3">
        <v>0</v>
      </c>
      <c r="HM52" s="3">
        <v>0</v>
      </c>
      <c r="HN52" s="3">
        <v>0</v>
      </c>
      <c r="HO52" s="3">
        <v>0</v>
      </c>
      <c r="HP52" s="3">
        <v>0</v>
      </c>
      <c r="HQ52" s="3">
        <v>0</v>
      </c>
      <c r="HR52" s="3">
        <v>0</v>
      </c>
      <c r="HS52" s="3">
        <v>0</v>
      </c>
      <c r="HT52" s="3">
        <v>0</v>
      </c>
      <c r="HU52" s="3">
        <v>0</v>
      </c>
      <c r="HV52" s="3">
        <v>0</v>
      </c>
      <c r="HW52" s="3">
        <v>0</v>
      </c>
      <c r="HX52" s="3">
        <v>0</v>
      </c>
      <c r="HY52" s="3">
        <v>0</v>
      </c>
      <c r="HZ52" s="3">
        <v>0</v>
      </c>
      <c r="IA52" s="3">
        <v>0</v>
      </c>
      <c r="IB52" s="3">
        <v>0</v>
      </c>
      <c r="IC52" s="3">
        <v>0</v>
      </c>
      <c r="ID52" s="3">
        <v>0</v>
      </c>
      <c r="IE52" s="3">
        <v>0</v>
      </c>
      <c r="IF52" s="3">
        <v>0</v>
      </c>
      <c r="IG52" s="3">
        <v>0</v>
      </c>
      <c r="IH52" s="3">
        <v>0</v>
      </c>
      <c r="II52" s="3">
        <v>0</v>
      </c>
      <c r="IJ52" s="3">
        <v>0</v>
      </c>
      <c r="IK52" s="3">
        <v>0</v>
      </c>
      <c r="IL52" s="3">
        <v>0</v>
      </c>
      <c r="IM52" s="3">
        <v>0</v>
      </c>
      <c r="IN52" s="3">
        <v>0</v>
      </c>
      <c r="IO52" s="3">
        <v>0</v>
      </c>
      <c r="IP52" s="3">
        <v>230844</v>
      </c>
      <c r="IQ52" s="3">
        <v>0</v>
      </c>
      <c r="IR52" s="3">
        <v>0</v>
      </c>
      <c r="IS52" s="3">
        <v>24394</v>
      </c>
      <c r="IT52" s="3">
        <v>7772</v>
      </c>
      <c r="IU52" s="3">
        <v>32166</v>
      </c>
      <c r="IV52" s="3">
        <v>0</v>
      </c>
    </row>
    <row r="53" spans="1:256" hidden="1">
      <c r="A53" s="3" t="s">
        <v>101</v>
      </c>
      <c r="B53" s="3" t="s">
        <v>102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  <c r="AG53" s="3">
        <v>0</v>
      </c>
      <c r="AH53" s="3">
        <v>0</v>
      </c>
      <c r="AI53" s="3">
        <v>0</v>
      </c>
      <c r="AJ53" s="3">
        <v>0</v>
      </c>
      <c r="AK53" s="3">
        <v>0</v>
      </c>
      <c r="AL53" s="3">
        <v>0</v>
      </c>
      <c r="AM53" s="3">
        <v>0</v>
      </c>
      <c r="AN53" s="3">
        <v>0</v>
      </c>
      <c r="AO53" s="3">
        <v>0</v>
      </c>
      <c r="AP53" s="3">
        <v>0</v>
      </c>
      <c r="AQ53" s="3">
        <v>0</v>
      </c>
      <c r="AR53" s="3">
        <v>0</v>
      </c>
      <c r="AS53" s="3">
        <v>0</v>
      </c>
      <c r="AT53" s="3">
        <v>0</v>
      </c>
      <c r="AU53" s="3">
        <v>0</v>
      </c>
      <c r="AV53" s="3">
        <v>0</v>
      </c>
      <c r="AW53" s="3">
        <v>0</v>
      </c>
      <c r="AX53" s="3">
        <v>0</v>
      </c>
      <c r="AY53" s="3">
        <v>0</v>
      </c>
      <c r="AZ53" s="3">
        <v>0</v>
      </c>
      <c r="BA53" s="3">
        <v>0</v>
      </c>
      <c r="BB53" s="3">
        <v>0</v>
      </c>
      <c r="BC53" s="3">
        <v>0</v>
      </c>
      <c r="BD53" s="3">
        <v>0</v>
      </c>
      <c r="BE53" s="3">
        <v>0</v>
      </c>
      <c r="BF53" s="3">
        <v>0</v>
      </c>
      <c r="BG53" s="3">
        <v>0</v>
      </c>
      <c r="BH53" s="3">
        <v>0</v>
      </c>
      <c r="BI53" s="3">
        <v>0</v>
      </c>
      <c r="BJ53" s="3">
        <v>0</v>
      </c>
      <c r="BK53" s="3">
        <v>0</v>
      </c>
      <c r="BL53" s="3">
        <v>0</v>
      </c>
      <c r="BM53" s="3">
        <v>0</v>
      </c>
      <c r="BN53" s="3">
        <v>0</v>
      </c>
      <c r="BO53" s="3">
        <v>0</v>
      </c>
      <c r="BP53" s="3">
        <v>0</v>
      </c>
      <c r="BQ53" s="3">
        <v>0</v>
      </c>
      <c r="BR53" s="3">
        <v>0</v>
      </c>
      <c r="BS53" s="3">
        <v>0</v>
      </c>
      <c r="BT53" s="3">
        <v>0</v>
      </c>
      <c r="BU53" s="3">
        <v>0</v>
      </c>
      <c r="BV53" s="3">
        <v>0</v>
      </c>
      <c r="BW53" s="3">
        <v>0</v>
      </c>
      <c r="BX53" s="3">
        <v>0</v>
      </c>
      <c r="BY53" s="3">
        <v>0</v>
      </c>
      <c r="BZ53" s="3">
        <v>0</v>
      </c>
      <c r="CA53" s="3">
        <v>0</v>
      </c>
      <c r="CB53" s="3">
        <v>0</v>
      </c>
      <c r="CC53" s="3">
        <v>0</v>
      </c>
      <c r="CD53" s="3">
        <v>0</v>
      </c>
      <c r="CE53" s="3">
        <v>0</v>
      </c>
      <c r="CF53" s="3">
        <v>0</v>
      </c>
      <c r="CG53" s="3">
        <v>0</v>
      </c>
      <c r="CH53" s="3">
        <v>0</v>
      </c>
      <c r="CI53" s="3">
        <v>0</v>
      </c>
      <c r="CJ53" s="3">
        <v>0</v>
      </c>
      <c r="CK53" s="3">
        <v>0</v>
      </c>
      <c r="CL53" s="3">
        <v>0</v>
      </c>
      <c r="CM53" s="3">
        <v>0</v>
      </c>
      <c r="CN53" s="3">
        <v>0</v>
      </c>
      <c r="CO53" s="3">
        <v>0</v>
      </c>
      <c r="CP53" s="3">
        <v>0</v>
      </c>
      <c r="CQ53" s="3">
        <v>0</v>
      </c>
      <c r="CR53" s="3">
        <v>0</v>
      </c>
      <c r="CS53" s="3">
        <v>0</v>
      </c>
      <c r="CT53" s="3">
        <v>0</v>
      </c>
      <c r="CU53" s="3">
        <v>0</v>
      </c>
      <c r="CV53" s="3">
        <v>0</v>
      </c>
      <c r="CW53" s="3">
        <v>0</v>
      </c>
      <c r="CX53" s="3">
        <v>0</v>
      </c>
      <c r="CY53" s="3">
        <v>0</v>
      </c>
      <c r="CZ53" s="3">
        <v>0</v>
      </c>
      <c r="DA53" s="3">
        <v>0</v>
      </c>
      <c r="DB53" s="3">
        <v>0</v>
      </c>
      <c r="DC53" s="3">
        <v>0</v>
      </c>
      <c r="DD53" s="3">
        <v>0</v>
      </c>
      <c r="DE53" s="3">
        <v>0</v>
      </c>
      <c r="DF53" s="3">
        <v>0</v>
      </c>
      <c r="DG53" s="3">
        <v>0</v>
      </c>
      <c r="DH53" s="3">
        <v>0</v>
      </c>
      <c r="DI53" s="3">
        <v>0</v>
      </c>
      <c r="DJ53" s="3">
        <v>0</v>
      </c>
      <c r="DK53" s="3">
        <v>0</v>
      </c>
      <c r="DL53" s="3">
        <v>0</v>
      </c>
      <c r="DM53" s="3">
        <v>0</v>
      </c>
      <c r="DN53" s="3">
        <v>0</v>
      </c>
      <c r="DO53" s="3">
        <v>0</v>
      </c>
      <c r="DP53" s="3">
        <v>0</v>
      </c>
      <c r="DQ53" s="3">
        <v>0</v>
      </c>
      <c r="DR53" s="3">
        <v>0</v>
      </c>
      <c r="DS53" s="3">
        <v>0</v>
      </c>
      <c r="DT53" s="3">
        <v>0</v>
      </c>
      <c r="DU53" s="3">
        <v>0</v>
      </c>
      <c r="DV53" s="3">
        <v>0</v>
      </c>
      <c r="DW53" s="3">
        <v>0</v>
      </c>
      <c r="DX53" s="3">
        <v>0</v>
      </c>
      <c r="DY53" s="3">
        <v>0</v>
      </c>
      <c r="DZ53" s="3">
        <v>0</v>
      </c>
      <c r="EA53" s="3">
        <v>0</v>
      </c>
      <c r="EB53" s="3">
        <v>0</v>
      </c>
      <c r="EC53" s="3">
        <v>0</v>
      </c>
      <c r="ED53" s="3">
        <v>0</v>
      </c>
      <c r="EE53" s="3">
        <v>0</v>
      </c>
      <c r="EF53" s="3">
        <v>0</v>
      </c>
      <c r="EG53" s="3">
        <v>0</v>
      </c>
      <c r="EH53" s="3">
        <v>0</v>
      </c>
      <c r="EI53" s="3">
        <v>0</v>
      </c>
      <c r="EJ53" s="3">
        <v>0</v>
      </c>
      <c r="EK53" s="3">
        <v>0</v>
      </c>
      <c r="EL53" s="3">
        <v>0</v>
      </c>
      <c r="EM53" s="3">
        <v>0</v>
      </c>
      <c r="EN53" s="3">
        <v>0</v>
      </c>
      <c r="EO53" s="3">
        <v>0</v>
      </c>
      <c r="EP53" s="3">
        <v>0</v>
      </c>
      <c r="EQ53" s="3">
        <v>0</v>
      </c>
      <c r="ER53" s="3">
        <v>0</v>
      </c>
      <c r="ES53" s="3">
        <v>0</v>
      </c>
      <c r="ET53" s="3">
        <v>0</v>
      </c>
      <c r="EU53" s="3">
        <v>0</v>
      </c>
      <c r="EV53" s="3">
        <v>0</v>
      </c>
      <c r="EW53" s="3">
        <v>0</v>
      </c>
      <c r="EX53" s="3">
        <v>0</v>
      </c>
      <c r="EY53" s="3">
        <v>0</v>
      </c>
      <c r="EZ53" s="3">
        <v>0</v>
      </c>
      <c r="FA53" s="3">
        <v>0</v>
      </c>
      <c r="FB53" s="3">
        <v>0</v>
      </c>
      <c r="FC53" s="3">
        <v>79272</v>
      </c>
      <c r="FD53" s="3">
        <v>0</v>
      </c>
      <c r="FE53" s="3">
        <v>0</v>
      </c>
      <c r="FF53" s="3">
        <v>23774</v>
      </c>
      <c r="FG53" s="3">
        <v>423</v>
      </c>
      <c r="FH53" s="3">
        <v>24197</v>
      </c>
      <c r="FI53" s="3">
        <v>0</v>
      </c>
      <c r="FJ53" s="3">
        <v>24197</v>
      </c>
      <c r="FK53" s="3">
        <v>55498</v>
      </c>
      <c r="FL53" s="3">
        <v>0</v>
      </c>
      <c r="FM53" s="3">
        <v>0</v>
      </c>
      <c r="FN53" s="3">
        <v>38121</v>
      </c>
      <c r="FO53" s="3">
        <v>17377</v>
      </c>
      <c r="FP53" s="3">
        <v>0</v>
      </c>
      <c r="FQ53" s="3">
        <v>0</v>
      </c>
      <c r="FR53" s="3">
        <v>0</v>
      </c>
      <c r="FS53" s="3">
        <v>0</v>
      </c>
      <c r="FT53" s="3">
        <v>0</v>
      </c>
      <c r="FU53" s="3">
        <v>0</v>
      </c>
      <c r="FV53" s="3">
        <v>0</v>
      </c>
      <c r="FW53" s="3">
        <v>0</v>
      </c>
      <c r="FX53" s="3">
        <v>0</v>
      </c>
      <c r="FY53" s="3">
        <v>0</v>
      </c>
      <c r="FZ53" s="3">
        <v>0</v>
      </c>
      <c r="GA53" s="3">
        <v>0</v>
      </c>
      <c r="GB53" s="3">
        <v>0</v>
      </c>
      <c r="GC53" s="3">
        <v>0</v>
      </c>
      <c r="GD53" s="3">
        <v>0</v>
      </c>
      <c r="GE53" s="3">
        <v>0</v>
      </c>
      <c r="GF53" s="3">
        <v>0</v>
      </c>
      <c r="GG53" s="3">
        <v>0</v>
      </c>
      <c r="GH53" s="3">
        <v>0</v>
      </c>
      <c r="GI53" s="3">
        <v>0</v>
      </c>
      <c r="GJ53" s="3">
        <v>0</v>
      </c>
      <c r="GK53" s="3">
        <v>0</v>
      </c>
      <c r="GL53" s="3">
        <v>0</v>
      </c>
      <c r="GM53" s="3">
        <v>0</v>
      </c>
      <c r="GN53" s="3">
        <v>0</v>
      </c>
      <c r="GO53" s="3">
        <v>0</v>
      </c>
      <c r="GP53" s="3">
        <v>0</v>
      </c>
      <c r="GQ53" s="3">
        <v>0</v>
      </c>
      <c r="GR53" s="3">
        <v>0</v>
      </c>
      <c r="GS53" s="3">
        <v>0</v>
      </c>
      <c r="GT53" s="3">
        <v>0</v>
      </c>
      <c r="GU53" s="3">
        <v>0</v>
      </c>
      <c r="GV53" s="3">
        <v>0</v>
      </c>
      <c r="GW53" s="3">
        <v>0</v>
      </c>
      <c r="GX53" s="3">
        <v>0</v>
      </c>
      <c r="GY53" s="3">
        <v>0</v>
      </c>
      <c r="GZ53" s="3">
        <v>0</v>
      </c>
      <c r="HA53" s="3">
        <v>0</v>
      </c>
      <c r="HB53" s="3">
        <v>0</v>
      </c>
      <c r="HC53" s="3">
        <v>79272</v>
      </c>
      <c r="HD53" s="3">
        <v>0</v>
      </c>
      <c r="HE53" s="3">
        <v>0</v>
      </c>
      <c r="HF53" s="3">
        <v>23774</v>
      </c>
      <c r="HG53" s="3">
        <v>423</v>
      </c>
      <c r="HH53" s="3">
        <v>24197</v>
      </c>
      <c r="HI53" s="3">
        <v>0</v>
      </c>
      <c r="HJ53" s="3">
        <v>24197</v>
      </c>
      <c r="HK53" s="3">
        <v>55498</v>
      </c>
      <c r="HL53" s="3">
        <v>0</v>
      </c>
      <c r="HM53" s="3">
        <v>0</v>
      </c>
      <c r="HN53" s="3">
        <v>38121</v>
      </c>
      <c r="HO53" s="3">
        <v>17377</v>
      </c>
      <c r="HP53" s="3">
        <v>0</v>
      </c>
      <c r="HQ53" s="3">
        <v>0</v>
      </c>
      <c r="HR53" s="3">
        <v>0</v>
      </c>
      <c r="HS53" s="3">
        <v>0</v>
      </c>
      <c r="HT53" s="3">
        <v>0</v>
      </c>
      <c r="HU53" s="3">
        <v>0</v>
      </c>
      <c r="HV53" s="3">
        <v>0</v>
      </c>
      <c r="HW53" s="3">
        <v>0</v>
      </c>
      <c r="HX53" s="3">
        <v>0</v>
      </c>
      <c r="HY53" s="3">
        <v>0</v>
      </c>
      <c r="HZ53" s="3">
        <v>0</v>
      </c>
      <c r="IA53" s="3">
        <v>0</v>
      </c>
      <c r="IB53" s="3">
        <v>0</v>
      </c>
      <c r="IC53" s="3">
        <v>0</v>
      </c>
      <c r="ID53" s="3">
        <v>0</v>
      </c>
      <c r="IE53" s="3">
        <v>0</v>
      </c>
      <c r="IF53" s="3">
        <v>0</v>
      </c>
      <c r="IG53" s="3">
        <v>0</v>
      </c>
      <c r="IH53" s="3">
        <v>0</v>
      </c>
      <c r="II53" s="3">
        <v>0</v>
      </c>
      <c r="IJ53" s="3">
        <v>0</v>
      </c>
      <c r="IK53" s="3">
        <v>0</v>
      </c>
      <c r="IL53" s="3">
        <v>0</v>
      </c>
      <c r="IM53" s="3">
        <v>0</v>
      </c>
      <c r="IN53" s="3">
        <v>0</v>
      </c>
      <c r="IO53" s="3">
        <v>0</v>
      </c>
      <c r="IP53" s="3">
        <v>0</v>
      </c>
      <c r="IQ53" s="3">
        <v>0</v>
      </c>
      <c r="IR53" s="3">
        <v>0</v>
      </c>
      <c r="IS53" s="3">
        <v>0</v>
      </c>
      <c r="IT53" s="3">
        <v>0</v>
      </c>
      <c r="IU53" s="3">
        <v>0</v>
      </c>
      <c r="IV53" s="3">
        <v>0</v>
      </c>
    </row>
    <row r="54" spans="1:256" hidden="1">
      <c r="A54" s="3" t="s">
        <v>103</v>
      </c>
      <c r="B54" s="3" t="s">
        <v>104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  <c r="AG54" s="3">
        <v>0</v>
      </c>
      <c r="AH54" s="3">
        <v>0</v>
      </c>
      <c r="AI54" s="3">
        <v>0</v>
      </c>
      <c r="AJ54" s="3">
        <v>0</v>
      </c>
      <c r="AK54" s="3">
        <v>0</v>
      </c>
      <c r="AL54" s="3">
        <v>0</v>
      </c>
      <c r="AM54" s="3">
        <v>0</v>
      </c>
      <c r="AN54" s="3">
        <v>0</v>
      </c>
      <c r="AO54" s="3">
        <v>0</v>
      </c>
      <c r="AP54" s="3">
        <v>0</v>
      </c>
      <c r="AQ54" s="3">
        <v>0</v>
      </c>
      <c r="AR54" s="3">
        <v>0</v>
      </c>
      <c r="AS54" s="3">
        <v>0</v>
      </c>
      <c r="AT54" s="3">
        <v>0</v>
      </c>
      <c r="AU54" s="3">
        <v>0</v>
      </c>
      <c r="AV54" s="3">
        <v>0</v>
      </c>
      <c r="AW54" s="3">
        <v>0</v>
      </c>
      <c r="AX54" s="3">
        <v>0</v>
      </c>
      <c r="AY54" s="3">
        <v>0</v>
      </c>
      <c r="AZ54" s="3">
        <v>0</v>
      </c>
      <c r="BA54" s="3">
        <v>0</v>
      </c>
      <c r="BB54" s="3">
        <v>0</v>
      </c>
      <c r="BC54" s="3">
        <v>0</v>
      </c>
      <c r="BD54" s="3">
        <v>0</v>
      </c>
      <c r="BE54" s="3">
        <v>0</v>
      </c>
      <c r="BF54" s="3">
        <v>0</v>
      </c>
      <c r="BG54" s="3">
        <v>0</v>
      </c>
      <c r="BH54" s="3">
        <v>0</v>
      </c>
      <c r="BI54" s="3">
        <v>0</v>
      </c>
      <c r="BJ54" s="3">
        <v>0</v>
      </c>
      <c r="BK54" s="3">
        <v>0</v>
      </c>
      <c r="BL54" s="3">
        <v>0</v>
      </c>
      <c r="BM54" s="3">
        <v>0</v>
      </c>
      <c r="BN54" s="3">
        <v>0</v>
      </c>
      <c r="BO54" s="3">
        <v>0</v>
      </c>
      <c r="BP54" s="3">
        <v>0</v>
      </c>
      <c r="BQ54" s="3">
        <v>0</v>
      </c>
      <c r="BR54" s="3">
        <v>0</v>
      </c>
      <c r="BS54" s="3">
        <v>0</v>
      </c>
      <c r="BT54" s="3">
        <v>0</v>
      </c>
      <c r="BU54" s="3">
        <v>0</v>
      </c>
      <c r="BV54" s="3">
        <v>0</v>
      </c>
      <c r="BW54" s="3">
        <v>0</v>
      </c>
      <c r="BX54" s="3">
        <v>0</v>
      </c>
      <c r="BY54" s="3">
        <v>0</v>
      </c>
      <c r="BZ54" s="3">
        <v>0</v>
      </c>
      <c r="CA54" s="3">
        <v>0</v>
      </c>
      <c r="CB54" s="3">
        <v>0</v>
      </c>
      <c r="CC54" s="3">
        <v>0</v>
      </c>
      <c r="CD54" s="3">
        <v>0</v>
      </c>
      <c r="CE54" s="3">
        <v>0</v>
      </c>
      <c r="CF54" s="3">
        <v>0</v>
      </c>
      <c r="CG54" s="3">
        <v>0</v>
      </c>
      <c r="CH54" s="3">
        <v>0</v>
      </c>
      <c r="CI54" s="3">
        <v>0</v>
      </c>
      <c r="CJ54" s="3">
        <v>0</v>
      </c>
      <c r="CK54" s="3">
        <v>0</v>
      </c>
      <c r="CL54" s="3">
        <v>0</v>
      </c>
      <c r="CM54" s="3">
        <v>0</v>
      </c>
      <c r="CN54" s="3">
        <v>0</v>
      </c>
      <c r="CO54" s="3">
        <v>0</v>
      </c>
      <c r="CP54" s="3">
        <v>0</v>
      </c>
      <c r="CQ54" s="3">
        <v>0</v>
      </c>
      <c r="CR54" s="3">
        <v>0</v>
      </c>
      <c r="CS54" s="3">
        <v>0</v>
      </c>
      <c r="CT54" s="3">
        <v>0</v>
      </c>
      <c r="CU54" s="3">
        <v>0</v>
      </c>
      <c r="CV54" s="3">
        <v>0</v>
      </c>
      <c r="CW54" s="3">
        <v>0</v>
      </c>
      <c r="CX54" s="3">
        <v>0</v>
      </c>
      <c r="CY54" s="3">
        <v>0</v>
      </c>
      <c r="CZ54" s="3">
        <v>0</v>
      </c>
      <c r="DA54" s="3">
        <v>0</v>
      </c>
      <c r="DB54" s="3">
        <v>0</v>
      </c>
      <c r="DC54" s="3">
        <v>0</v>
      </c>
      <c r="DD54" s="3">
        <v>0</v>
      </c>
      <c r="DE54" s="3">
        <v>0</v>
      </c>
      <c r="DF54" s="3">
        <v>0</v>
      </c>
      <c r="DG54" s="3">
        <v>0</v>
      </c>
      <c r="DH54" s="3">
        <v>0</v>
      </c>
      <c r="DI54" s="3">
        <v>0</v>
      </c>
      <c r="DJ54" s="3">
        <v>0</v>
      </c>
      <c r="DK54" s="3">
        <v>0</v>
      </c>
      <c r="DL54" s="3">
        <v>0</v>
      </c>
      <c r="DM54" s="3">
        <v>0</v>
      </c>
      <c r="DN54" s="3">
        <v>0</v>
      </c>
      <c r="DO54" s="3">
        <v>0</v>
      </c>
      <c r="DP54" s="3">
        <v>0</v>
      </c>
      <c r="DQ54" s="3">
        <v>0</v>
      </c>
      <c r="DR54" s="3">
        <v>0</v>
      </c>
      <c r="DS54" s="3">
        <v>0</v>
      </c>
      <c r="DT54" s="3">
        <v>0</v>
      </c>
      <c r="DU54" s="3">
        <v>0</v>
      </c>
      <c r="DV54" s="3">
        <v>0</v>
      </c>
      <c r="DW54" s="3">
        <v>0</v>
      </c>
      <c r="DX54" s="3">
        <v>0</v>
      </c>
      <c r="DY54" s="3">
        <v>0</v>
      </c>
      <c r="DZ54" s="3">
        <v>0</v>
      </c>
      <c r="EA54" s="3">
        <v>0</v>
      </c>
      <c r="EB54" s="3">
        <v>0</v>
      </c>
      <c r="EC54" s="3">
        <v>0</v>
      </c>
      <c r="ED54" s="3">
        <v>0</v>
      </c>
      <c r="EE54" s="3">
        <v>0</v>
      </c>
      <c r="EF54" s="3">
        <v>0</v>
      </c>
      <c r="EG54" s="3">
        <v>0</v>
      </c>
      <c r="EH54" s="3">
        <v>0</v>
      </c>
      <c r="EI54" s="3">
        <v>0</v>
      </c>
      <c r="EJ54" s="3">
        <v>0</v>
      </c>
      <c r="EK54" s="3">
        <v>0</v>
      </c>
      <c r="EL54" s="3">
        <v>0</v>
      </c>
      <c r="EM54" s="3">
        <v>0</v>
      </c>
      <c r="EN54" s="3">
        <v>0</v>
      </c>
      <c r="EO54" s="3">
        <v>0</v>
      </c>
      <c r="EP54" s="3">
        <v>0</v>
      </c>
      <c r="EQ54" s="3">
        <v>0</v>
      </c>
      <c r="ER54" s="3">
        <v>0</v>
      </c>
      <c r="ES54" s="3">
        <v>0</v>
      </c>
      <c r="ET54" s="3">
        <v>0</v>
      </c>
      <c r="EU54" s="3">
        <v>0</v>
      </c>
      <c r="EV54" s="3">
        <v>0</v>
      </c>
      <c r="EW54" s="3">
        <v>0</v>
      </c>
      <c r="EX54" s="3">
        <v>0</v>
      </c>
      <c r="EY54" s="3">
        <v>0</v>
      </c>
      <c r="EZ54" s="3">
        <v>0</v>
      </c>
      <c r="FA54" s="3">
        <v>0</v>
      </c>
      <c r="FB54" s="3">
        <v>0</v>
      </c>
      <c r="FC54" s="3">
        <v>940005</v>
      </c>
      <c r="FD54" s="3">
        <v>0</v>
      </c>
      <c r="FE54" s="3">
        <v>0</v>
      </c>
      <c r="FF54" s="3">
        <v>148084</v>
      </c>
      <c r="FG54" s="3">
        <v>11332</v>
      </c>
      <c r="FH54" s="3">
        <v>159416</v>
      </c>
      <c r="FI54" s="3">
        <v>0</v>
      </c>
      <c r="FJ54" s="3">
        <v>159416</v>
      </c>
      <c r="FK54" s="3">
        <v>791921</v>
      </c>
      <c r="FL54" s="3">
        <v>0</v>
      </c>
      <c r="FM54" s="3">
        <v>0</v>
      </c>
      <c r="FN54" s="3">
        <v>791921</v>
      </c>
      <c r="FO54" s="3">
        <v>0</v>
      </c>
      <c r="FP54" s="3">
        <v>0</v>
      </c>
      <c r="FQ54" s="3">
        <v>0</v>
      </c>
      <c r="FR54" s="3">
        <v>0</v>
      </c>
      <c r="FS54" s="3">
        <v>0</v>
      </c>
      <c r="FT54" s="3">
        <v>0</v>
      </c>
      <c r="FU54" s="3">
        <v>0</v>
      </c>
      <c r="FV54" s="3">
        <v>0</v>
      </c>
      <c r="FW54" s="3">
        <v>0</v>
      </c>
      <c r="FX54" s="3">
        <v>0</v>
      </c>
      <c r="FY54" s="3">
        <v>0</v>
      </c>
      <c r="FZ54" s="3">
        <v>0</v>
      </c>
      <c r="GA54" s="3">
        <v>0</v>
      </c>
      <c r="GB54" s="3">
        <v>0</v>
      </c>
      <c r="GC54" s="3">
        <v>0</v>
      </c>
      <c r="GD54" s="3">
        <v>0</v>
      </c>
      <c r="GE54" s="3">
        <v>0</v>
      </c>
      <c r="GF54" s="3">
        <v>0</v>
      </c>
      <c r="GG54" s="3">
        <v>0</v>
      </c>
      <c r="GH54" s="3">
        <v>0</v>
      </c>
      <c r="GI54" s="3">
        <v>0</v>
      </c>
      <c r="GJ54" s="3">
        <v>0</v>
      </c>
      <c r="GK54" s="3">
        <v>0</v>
      </c>
      <c r="GL54" s="3">
        <v>0</v>
      </c>
      <c r="GM54" s="3">
        <v>0</v>
      </c>
      <c r="GN54" s="3">
        <v>0</v>
      </c>
      <c r="GO54" s="3">
        <v>0</v>
      </c>
      <c r="GP54" s="3">
        <v>940005</v>
      </c>
      <c r="GQ54" s="3">
        <v>0</v>
      </c>
      <c r="GR54" s="3">
        <v>0</v>
      </c>
      <c r="GS54" s="3">
        <v>148084</v>
      </c>
      <c r="GT54" s="3">
        <v>11332</v>
      </c>
      <c r="GU54" s="3">
        <v>159416</v>
      </c>
      <c r="GV54" s="3">
        <v>0</v>
      </c>
      <c r="GW54" s="3">
        <v>159416</v>
      </c>
      <c r="GX54" s="3">
        <v>791921</v>
      </c>
      <c r="GY54" s="3">
        <v>0</v>
      </c>
      <c r="GZ54" s="3">
        <v>0</v>
      </c>
      <c r="HA54" s="3">
        <v>791921</v>
      </c>
      <c r="HB54" s="3">
        <v>0</v>
      </c>
      <c r="HC54" s="3">
        <v>0</v>
      </c>
      <c r="HD54" s="3">
        <v>0</v>
      </c>
      <c r="HE54" s="3">
        <v>0</v>
      </c>
      <c r="HF54" s="3">
        <v>0</v>
      </c>
      <c r="HG54" s="3">
        <v>0</v>
      </c>
      <c r="HH54" s="3">
        <v>0</v>
      </c>
      <c r="HI54" s="3">
        <v>0</v>
      </c>
      <c r="HJ54" s="3">
        <v>0</v>
      </c>
      <c r="HK54" s="3">
        <v>0</v>
      </c>
      <c r="HL54" s="3">
        <v>0</v>
      </c>
      <c r="HM54" s="3">
        <v>0</v>
      </c>
      <c r="HN54" s="3">
        <v>0</v>
      </c>
      <c r="HO54" s="3">
        <v>0</v>
      </c>
      <c r="HP54" s="3">
        <v>0</v>
      </c>
      <c r="HQ54" s="3">
        <v>0</v>
      </c>
      <c r="HR54" s="3">
        <v>0</v>
      </c>
      <c r="HS54" s="3">
        <v>0</v>
      </c>
      <c r="HT54" s="3">
        <v>0</v>
      </c>
      <c r="HU54" s="3">
        <v>0</v>
      </c>
      <c r="HV54" s="3">
        <v>0</v>
      </c>
      <c r="HW54" s="3">
        <v>0</v>
      </c>
      <c r="HX54" s="3">
        <v>0</v>
      </c>
      <c r="HY54" s="3">
        <v>0</v>
      </c>
      <c r="HZ54" s="3">
        <v>0</v>
      </c>
      <c r="IA54" s="3">
        <v>0</v>
      </c>
      <c r="IB54" s="3">
        <v>0</v>
      </c>
      <c r="IC54" s="3">
        <v>0</v>
      </c>
      <c r="ID54" s="3">
        <v>0</v>
      </c>
      <c r="IE54" s="3">
        <v>0</v>
      </c>
      <c r="IF54" s="3">
        <v>0</v>
      </c>
      <c r="IG54" s="3">
        <v>0</v>
      </c>
      <c r="IH54" s="3">
        <v>0</v>
      </c>
      <c r="II54" s="3">
        <v>0</v>
      </c>
      <c r="IJ54" s="3">
        <v>0</v>
      </c>
      <c r="IK54" s="3">
        <v>0</v>
      </c>
      <c r="IL54" s="3">
        <v>0</v>
      </c>
      <c r="IM54" s="3">
        <v>0</v>
      </c>
      <c r="IN54" s="3">
        <v>0</v>
      </c>
      <c r="IO54" s="3">
        <v>0</v>
      </c>
      <c r="IP54" s="3">
        <v>0</v>
      </c>
      <c r="IQ54" s="3">
        <v>0</v>
      </c>
      <c r="IR54" s="3">
        <v>0</v>
      </c>
      <c r="IS54" s="3">
        <v>0</v>
      </c>
      <c r="IT54" s="3">
        <v>0</v>
      </c>
      <c r="IU54" s="3">
        <v>0</v>
      </c>
      <c r="IV54" s="3">
        <v>0</v>
      </c>
    </row>
    <row r="55" spans="1:256" hidden="1">
      <c r="A55" s="3" t="s">
        <v>105</v>
      </c>
      <c r="B55" s="3" t="s">
        <v>106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  <c r="AG55" s="3">
        <v>0</v>
      </c>
      <c r="AH55" s="3">
        <v>0</v>
      </c>
      <c r="AI55" s="3">
        <v>0</v>
      </c>
      <c r="AJ55" s="3">
        <v>0</v>
      </c>
      <c r="AK55" s="3">
        <v>0</v>
      </c>
      <c r="AL55" s="3">
        <v>0</v>
      </c>
      <c r="AM55" s="3">
        <v>0</v>
      </c>
      <c r="AN55" s="3">
        <v>0</v>
      </c>
      <c r="AO55" s="3">
        <v>0</v>
      </c>
      <c r="AP55" s="3">
        <v>0</v>
      </c>
      <c r="AQ55" s="3">
        <v>0</v>
      </c>
      <c r="AR55" s="3">
        <v>0</v>
      </c>
      <c r="AS55" s="3">
        <v>0</v>
      </c>
      <c r="AT55" s="3">
        <v>0</v>
      </c>
      <c r="AU55" s="3">
        <v>0</v>
      </c>
      <c r="AV55" s="3">
        <v>0</v>
      </c>
      <c r="AW55" s="3">
        <v>0</v>
      </c>
      <c r="AX55" s="3">
        <v>0</v>
      </c>
      <c r="AY55" s="3">
        <v>0</v>
      </c>
      <c r="AZ55" s="3">
        <v>0</v>
      </c>
      <c r="BA55" s="3">
        <v>0</v>
      </c>
      <c r="BB55" s="3">
        <v>0</v>
      </c>
      <c r="BC55" s="3">
        <v>0</v>
      </c>
      <c r="BD55" s="3">
        <v>0</v>
      </c>
      <c r="BE55" s="3">
        <v>0</v>
      </c>
      <c r="BF55" s="3">
        <v>0</v>
      </c>
      <c r="BG55" s="3">
        <v>0</v>
      </c>
      <c r="BH55" s="3">
        <v>0</v>
      </c>
      <c r="BI55" s="3">
        <v>0</v>
      </c>
      <c r="BJ55" s="3">
        <v>0</v>
      </c>
      <c r="BK55" s="3">
        <v>0</v>
      </c>
      <c r="BL55" s="3">
        <v>0</v>
      </c>
      <c r="BM55" s="3">
        <v>0</v>
      </c>
      <c r="BN55" s="3">
        <v>0</v>
      </c>
      <c r="BO55" s="3">
        <v>0</v>
      </c>
      <c r="BP55" s="3">
        <v>0</v>
      </c>
      <c r="BQ55" s="3">
        <v>0</v>
      </c>
      <c r="BR55" s="3">
        <v>0</v>
      </c>
      <c r="BS55" s="3">
        <v>0</v>
      </c>
      <c r="BT55" s="3">
        <v>0</v>
      </c>
      <c r="BU55" s="3">
        <v>0</v>
      </c>
      <c r="BV55" s="3">
        <v>0</v>
      </c>
      <c r="BW55" s="3">
        <v>0</v>
      </c>
      <c r="BX55" s="3">
        <v>0</v>
      </c>
      <c r="BY55" s="3">
        <v>0</v>
      </c>
      <c r="BZ55" s="3">
        <v>0</v>
      </c>
      <c r="CA55" s="3">
        <v>0</v>
      </c>
      <c r="CB55" s="3">
        <v>0</v>
      </c>
      <c r="CC55" s="3">
        <v>0</v>
      </c>
      <c r="CD55" s="3">
        <v>0</v>
      </c>
      <c r="CE55" s="3">
        <v>0</v>
      </c>
      <c r="CF55" s="3">
        <v>0</v>
      </c>
      <c r="CG55" s="3">
        <v>0</v>
      </c>
      <c r="CH55" s="3">
        <v>0</v>
      </c>
      <c r="CI55" s="3">
        <v>0</v>
      </c>
      <c r="CJ55" s="3">
        <v>0</v>
      </c>
      <c r="CK55" s="3">
        <v>0</v>
      </c>
      <c r="CL55" s="3">
        <v>0</v>
      </c>
      <c r="CM55" s="3">
        <v>0</v>
      </c>
      <c r="CN55" s="3">
        <v>0</v>
      </c>
      <c r="CO55" s="3">
        <v>0</v>
      </c>
      <c r="CP55" s="3">
        <v>0</v>
      </c>
      <c r="CQ55" s="3">
        <v>0</v>
      </c>
      <c r="CR55" s="3">
        <v>0</v>
      </c>
      <c r="CS55" s="3">
        <v>0</v>
      </c>
      <c r="CT55" s="3">
        <v>0</v>
      </c>
      <c r="CU55" s="3">
        <v>0</v>
      </c>
      <c r="CV55" s="3">
        <v>0</v>
      </c>
      <c r="CW55" s="3">
        <v>0</v>
      </c>
      <c r="CX55" s="3">
        <v>0</v>
      </c>
      <c r="CY55" s="3">
        <v>0</v>
      </c>
      <c r="CZ55" s="3">
        <v>0</v>
      </c>
      <c r="DA55" s="3">
        <v>0</v>
      </c>
      <c r="DB55" s="3">
        <v>0</v>
      </c>
      <c r="DC55" s="3">
        <v>0</v>
      </c>
      <c r="DD55" s="3">
        <v>0</v>
      </c>
      <c r="DE55" s="3">
        <v>0</v>
      </c>
      <c r="DF55" s="3">
        <v>0</v>
      </c>
      <c r="DG55" s="3">
        <v>0</v>
      </c>
      <c r="DH55" s="3">
        <v>0</v>
      </c>
      <c r="DI55" s="3">
        <v>0</v>
      </c>
      <c r="DJ55" s="3">
        <v>0</v>
      </c>
      <c r="DK55" s="3">
        <v>0</v>
      </c>
      <c r="DL55" s="3">
        <v>0</v>
      </c>
      <c r="DM55" s="3">
        <v>0</v>
      </c>
      <c r="DN55" s="3">
        <v>0</v>
      </c>
      <c r="DO55" s="3">
        <v>0</v>
      </c>
      <c r="DP55" s="3">
        <v>0</v>
      </c>
      <c r="DQ55" s="3">
        <v>0</v>
      </c>
      <c r="DR55" s="3">
        <v>0</v>
      </c>
      <c r="DS55" s="3">
        <v>0</v>
      </c>
      <c r="DT55" s="3">
        <v>0</v>
      </c>
      <c r="DU55" s="3">
        <v>0</v>
      </c>
      <c r="DV55" s="3">
        <v>0</v>
      </c>
      <c r="DW55" s="3">
        <v>0</v>
      </c>
      <c r="DX55" s="3">
        <v>0</v>
      </c>
      <c r="DY55" s="3">
        <v>0</v>
      </c>
      <c r="DZ55" s="3">
        <v>0</v>
      </c>
      <c r="EA55" s="3">
        <v>0</v>
      </c>
      <c r="EB55" s="3">
        <v>0</v>
      </c>
      <c r="EC55" s="3">
        <v>0</v>
      </c>
      <c r="ED55" s="3">
        <v>0</v>
      </c>
      <c r="EE55" s="3">
        <v>0</v>
      </c>
      <c r="EF55" s="3">
        <v>0</v>
      </c>
      <c r="EG55" s="3">
        <v>0</v>
      </c>
      <c r="EH55" s="3">
        <v>0</v>
      </c>
      <c r="EI55" s="3">
        <v>0</v>
      </c>
      <c r="EJ55" s="3">
        <v>0</v>
      </c>
      <c r="EK55" s="3">
        <v>0</v>
      </c>
      <c r="EL55" s="3">
        <v>0</v>
      </c>
      <c r="EM55" s="3">
        <v>0</v>
      </c>
      <c r="EN55" s="3">
        <v>0</v>
      </c>
      <c r="EO55" s="3">
        <v>0</v>
      </c>
      <c r="EP55" s="3">
        <v>0</v>
      </c>
      <c r="EQ55" s="3">
        <v>0</v>
      </c>
      <c r="ER55" s="3">
        <v>0</v>
      </c>
      <c r="ES55" s="3">
        <v>0</v>
      </c>
      <c r="ET55" s="3">
        <v>0</v>
      </c>
      <c r="EU55" s="3">
        <v>0</v>
      </c>
      <c r="EV55" s="3">
        <v>0</v>
      </c>
      <c r="EW55" s="3">
        <v>0</v>
      </c>
      <c r="EX55" s="3">
        <v>0</v>
      </c>
      <c r="EY55" s="3">
        <v>0</v>
      </c>
      <c r="EZ55" s="3">
        <v>0</v>
      </c>
      <c r="FA55" s="3">
        <v>0</v>
      </c>
      <c r="FB55" s="3">
        <v>0</v>
      </c>
      <c r="FC55" s="3">
        <v>0</v>
      </c>
      <c r="FD55" s="3">
        <v>0</v>
      </c>
      <c r="FE55" s="3">
        <v>0</v>
      </c>
      <c r="FF55" s="3">
        <v>0</v>
      </c>
      <c r="FG55" s="3">
        <v>0</v>
      </c>
      <c r="FH55" s="3">
        <v>0</v>
      </c>
      <c r="FI55" s="3">
        <v>0</v>
      </c>
      <c r="FJ55" s="3">
        <v>0</v>
      </c>
      <c r="FK55" s="3">
        <v>0</v>
      </c>
      <c r="FL55" s="3">
        <v>0</v>
      </c>
      <c r="FM55" s="3">
        <v>0</v>
      </c>
      <c r="FN55" s="3">
        <v>0</v>
      </c>
      <c r="FO55" s="3">
        <v>0</v>
      </c>
      <c r="FP55" s="3">
        <v>0</v>
      </c>
      <c r="FQ55" s="3">
        <v>0</v>
      </c>
      <c r="FR55" s="3">
        <v>0</v>
      </c>
      <c r="FS55" s="3">
        <v>0</v>
      </c>
      <c r="FT55" s="3">
        <v>0</v>
      </c>
      <c r="FU55" s="3">
        <v>0</v>
      </c>
      <c r="FV55" s="3">
        <v>0</v>
      </c>
      <c r="FW55" s="3">
        <v>0</v>
      </c>
      <c r="FX55" s="3">
        <v>0</v>
      </c>
      <c r="FY55" s="3">
        <v>0</v>
      </c>
      <c r="FZ55" s="3">
        <v>0</v>
      </c>
      <c r="GA55" s="3">
        <v>0</v>
      </c>
      <c r="GB55" s="3">
        <v>0</v>
      </c>
      <c r="GC55" s="3">
        <v>0</v>
      </c>
      <c r="GD55" s="3">
        <v>0</v>
      </c>
      <c r="GE55" s="3">
        <v>0</v>
      </c>
      <c r="GF55" s="3">
        <v>0</v>
      </c>
      <c r="GG55" s="3">
        <v>0</v>
      </c>
      <c r="GH55" s="3">
        <v>0</v>
      </c>
      <c r="GI55" s="3">
        <v>0</v>
      </c>
      <c r="GJ55" s="3">
        <v>0</v>
      </c>
      <c r="GK55" s="3">
        <v>0</v>
      </c>
      <c r="GL55" s="3">
        <v>0</v>
      </c>
      <c r="GM55" s="3">
        <v>0</v>
      </c>
      <c r="GN55" s="3">
        <v>0</v>
      </c>
      <c r="GO55" s="3">
        <v>0</v>
      </c>
      <c r="GP55" s="3">
        <v>0</v>
      </c>
      <c r="GQ55" s="3">
        <v>0</v>
      </c>
      <c r="GR55" s="3">
        <v>0</v>
      </c>
      <c r="GS55" s="3">
        <v>0</v>
      </c>
      <c r="GT55" s="3">
        <v>0</v>
      </c>
      <c r="GU55" s="3">
        <v>0</v>
      </c>
      <c r="GV55" s="3">
        <v>0</v>
      </c>
      <c r="GW55" s="3">
        <v>0</v>
      </c>
      <c r="GX55" s="3">
        <v>0</v>
      </c>
      <c r="GY55" s="3">
        <v>0</v>
      </c>
      <c r="GZ55" s="3">
        <v>0</v>
      </c>
      <c r="HA55" s="3">
        <v>0</v>
      </c>
      <c r="HB55" s="3">
        <v>0</v>
      </c>
      <c r="HC55" s="3">
        <v>0</v>
      </c>
      <c r="HD55" s="3">
        <v>0</v>
      </c>
      <c r="HE55" s="3">
        <v>0</v>
      </c>
      <c r="HF55" s="3">
        <v>0</v>
      </c>
      <c r="HG55" s="3">
        <v>0</v>
      </c>
      <c r="HH55" s="3">
        <v>0</v>
      </c>
      <c r="HI55" s="3">
        <v>0</v>
      </c>
      <c r="HJ55" s="3">
        <v>0</v>
      </c>
      <c r="HK55" s="3">
        <v>0</v>
      </c>
      <c r="HL55" s="3">
        <v>0</v>
      </c>
      <c r="HM55" s="3">
        <v>0</v>
      </c>
      <c r="HN55" s="3">
        <v>0</v>
      </c>
      <c r="HO55" s="3">
        <v>0</v>
      </c>
      <c r="HP55" s="3">
        <v>0</v>
      </c>
      <c r="HQ55" s="3">
        <v>0</v>
      </c>
      <c r="HR55" s="3">
        <v>0</v>
      </c>
      <c r="HS55" s="3">
        <v>0</v>
      </c>
      <c r="HT55" s="3">
        <v>0</v>
      </c>
      <c r="HU55" s="3">
        <v>0</v>
      </c>
      <c r="HV55" s="3">
        <v>0</v>
      </c>
      <c r="HW55" s="3">
        <v>0</v>
      </c>
      <c r="HX55" s="3">
        <v>0</v>
      </c>
      <c r="HY55" s="3">
        <v>0</v>
      </c>
      <c r="HZ55" s="3">
        <v>0</v>
      </c>
      <c r="IA55" s="3">
        <v>0</v>
      </c>
      <c r="IB55" s="3">
        <v>0</v>
      </c>
      <c r="IC55" s="3">
        <v>0</v>
      </c>
      <c r="ID55" s="3">
        <v>0</v>
      </c>
      <c r="IE55" s="3">
        <v>0</v>
      </c>
      <c r="IF55" s="3">
        <v>0</v>
      </c>
      <c r="IG55" s="3">
        <v>0</v>
      </c>
      <c r="IH55" s="3">
        <v>0</v>
      </c>
      <c r="II55" s="3">
        <v>0</v>
      </c>
      <c r="IJ55" s="3">
        <v>0</v>
      </c>
      <c r="IK55" s="3">
        <v>0</v>
      </c>
      <c r="IL55" s="3">
        <v>0</v>
      </c>
      <c r="IM55" s="3">
        <v>0</v>
      </c>
      <c r="IN55" s="3">
        <v>0</v>
      </c>
      <c r="IO55" s="3">
        <v>0</v>
      </c>
      <c r="IP55" s="3">
        <v>0</v>
      </c>
      <c r="IQ55" s="3">
        <v>0</v>
      </c>
      <c r="IR55" s="3">
        <v>0</v>
      </c>
      <c r="IS55" s="3">
        <v>0</v>
      </c>
      <c r="IT55" s="3">
        <v>0</v>
      </c>
      <c r="IU55" s="3">
        <v>0</v>
      </c>
      <c r="IV55" s="3">
        <v>0</v>
      </c>
    </row>
    <row r="56" spans="1:256" hidden="1">
      <c r="A56" s="3" t="s">
        <v>107</v>
      </c>
      <c r="B56" s="3" t="s">
        <v>108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3">
        <v>0</v>
      </c>
      <c r="AH56" s="3">
        <v>0</v>
      </c>
      <c r="AI56" s="3">
        <v>0</v>
      </c>
      <c r="AJ56" s="3">
        <v>0</v>
      </c>
      <c r="AK56" s="3">
        <v>0</v>
      </c>
      <c r="AL56" s="3">
        <v>0</v>
      </c>
      <c r="AM56" s="3">
        <v>0</v>
      </c>
      <c r="AN56" s="3">
        <v>0</v>
      </c>
      <c r="AO56" s="3">
        <v>0</v>
      </c>
      <c r="AP56" s="3">
        <v>0</v>
      </c>
      <c r="AQ56" s="3">
        <v>0</v>
      </c>
      <c r="AR56" s="3">
        <v>0</v>
      </c>
      <c r="AS56" s="3">
        <v>0</v>
      </c>
      <c r="AT56" s="3">
        <v>0</v>
      </c>
      <c r="AU56" s="3">
        <v>0</v>
      </c>
      <c r="AV56" s="3">
        <v>0</v>
      </c>
      <c r="AW56" s="3">
        <v>0</v>
      </c>
      <c r="AX56" s="3">
        <v>0</v>
      </c>
      <c r="AY56" s="3">
        <v>0</v>
      </c>
      <c r="AZ56" s="3">
        <v>0</v>
      </c>
      <c r="BA56" s="3">
        <v>0</v>
      </c>
      <c r="BB56" s="3">
        <v>0</v>
      </c>
      <c r="BC56" s="3">
        <v>0</v>
      </c>
      <c r="BD56" s="3">
        <v>0</v>
      </c>
      <c r="BE56" s="3">
        <v>0</v>
      </c>
      <c r="BF56" s="3">
        <v>0</v>
      </c>
      <c r="BG56" s="3">
        <v>0</v>
      </c>
      <c r="BH56" s="3">
        <v>0</v>
      </c>
      <c r="BI56" s="3">
        <v>0</v>
      </c>
      <c r="BJ56" s="3">
        <v>0</v>
      </c>
      <c r="BK56" s="3">
        <v>0</v>
      </c>
      <c r="BL56" s="3">
        <v>0</v>
      </c>
      <c r="BM56" s="3">
        <v>0</v>
      </c>
      <c r="BN56" s="3">
        <v>0</v>
      </c>
      <c r="BO56" s="3">
        <v>0</v>
      </c>
      <c r="BP56" s="3">
        <v>0</v>
      </c>
      <c r="BQ56" s="3">
        <v>0</v>
      </c>
      <c r="BR56" s="3">
        <v>0</v>
      </c>
      <c r="BS56" s="3">
        <v>0</v>
      </c>
      <c r="BT56" s="3">
        <v>0</v>
      </c>
      <c r="BU56" s="3">
        <v>0</v>
      </c>
      <c r="BV56" s="3">
        <v>0</v>
      </c>
      <c r="BW56" s="3">
        <v>0</v>
      </c>
      <c r="BX56" s="3">
        <v>0</v>
      </c>
      <c r="BY56" s="3">
        <v>0</v>
      </c>
      <c r="BZ56" s="3">
        <v>0</v>
      </c>
      <c r="CA56" s="3">
        <v>0</v>
      </c>
      <c r="CB56" s="3">
        <v>0</v>
      </c>
      <c r="CC56" s="3">
        <v>0</v>
      </c>
      <c r="CD56" s="3">
        <v>0</v>
      </c>
      <c r="CE56" s="3">
        <v>0</v>
      </c>
      <c r="CF56" s="3">
        <v>0</v>
      </c>
      <c r="CG56" s="3">
        <v>0</v>
      </c>
      <c r="CH56" s="3">
        <v>0</v>
      </c>
      <c r="CI56" s="3">
        <v>0</v>
      </c>
      <c r="CJ56" s="3">
        <v>0</v>
      </c>
      <c r="CK56" s="3">
        <v>0</v>
      </c>
      <c r="CL56" s="3">
        <v>0</v>
      </c>
      <c r="CM56" s="3">
        <v>0</v>
      </c>
      <c r="CN56" s="3">
        <v>0</v>
      </c>
      <c r="CO56" s="3">
        <v>0</v>
      </c>
      <c r="CP56" s="3">
        <v>0</v>
      </c>
      <c r="CQ56" s="3">
        <v>0</v>
      </c>
      <c r="CR56" s="3">
        <v>0</v>
      </c>
      <c r="CS56" s="3">
        <v>0</v>
      </c>
      <c r="CT56" s="3">
        <v>0</v>
      </c>
      <c r="CU56" s="3">
        <v>0</v>
      </c>
      <c r="CV56" s="3">
        <v>0</v>
      </c>
      <c r="CW56" s="3">
        <v>0</v>
      </c>
      <c r="CX56" s="3">
        <v>0</v>
      </c>
      <c r="CY56" s="3">
        <v>0</v>
      </c>
      <c r="CZ56" s="3">
        <v>0</v>
      </c>
      <c r="DA56" s="3">
        <v>0</v>
      </c>
      <c r="DB56" s="3">
        <v>0</v>
      </c>
      <c r="DC56" s="3">
        <v>0</v>
      </c>
      <c r="DD56" s="3">
        <v>0</v>
      </c>
      <c r="DE56" s="3">
        <v>0</v>
      </c>
      <c r="DF56" s="3">
        <v>0</v>
      </c>
      <c r="DG56" s="3">
        <v>0</v>
      </c>
      <c r="DH56" s="3">
        <v>0</v>
      </c>
      <c r="DI56" s="3">
        <v>0</v>
      </c>
      <c r="DJ56" s="3">
        <v>0</v>
      </c>
      <c r="DK56" s="3">
        <v>0</v>
      </c>
      <c r="DL56" s="3">
        <v>0</v>
      </c>
      <c r="DM56" s="3">
        <v>0</v>
      </c>
      <c r="DN56" s="3">
        <v>0</v>
      </c>
      <c r="DO56" s="3">
        <v>0</v>
      </c>
      <c r="DP56" s="3">
        <v>0</v>
      </c>
      <c r="DQ56" s="3">
        <v>0</v>
      </c>
      <c r="DR56" s="3">
        <v>0</v>
      </c>
      <c r="DS56" s="3">
        <v>0</v>
      </c>
      <c r="DT56" s="3">
        <v>0</v>
      </c>
      <c r="DU56" s="3">
        <v>0</v>
      </c>
      <c r="DV56" s="3">
        <v>0</v>
      </c>
      <c r="DW56" s="3">
        <v>0</v>
      </c>
      <c r="DX56" s="3">
        <v>0</v>
      </c>
      <c r="DY56" s="3">
        <v>0</v>
      </c>
      <c r="DZ56" s="3">
        <v>0</v>
      </c>
      <c r="EA56" s="3">
        <v>0</v>
      </c>
      <c r="EB56" s="3">
        <v>0</v>
      </c>
      <c r="EC56" s="3">
        <v>0</v>
      </c>
      <c r="ED56" s="3">
        <v>0</v>
      </c>
      <c r="EE56" s="3">
        <v>0</v>
      </c>
      <c r="EF56" s="3">
        <v>0</v>
      </c>
      <c r="EG56" s="3">
        <v>0</v>
      </c>
      <c r="EH56" s="3">
        <v>0</v>
      </c>
      <c r="EI56" s="3">
        <v>0</v>
      </c>
      <c r="EJ56" s="3">
        <v>0</v>
      </c>
      <c r="EK56" s="3">
        <v>0</v>
      </c>
      <c r="EL56" s="3">
        <v>0</v>
      </c>
      <c r="EM56" s="3">
        <v>0</v>
      </c>
      <c r="EN56" s="3">
        <v>0</v>
      </c>
      <c r="EO56" s="3">
        <v>0</v>
      </c>
      <c r="EP56" s="3">
        <v>0</v>
      </c>
      <c r="EQ56" s="3">
        <v>0</v>
      </c>
      <c r="ER56" s="3">
        <v>0</v>
      </c>
      <c r="ES56" s="3">
        <v>0</v>
      </c>
      <c r="ET56" s="3">
        <v>0</v>
      </c>
      <c r="EU56" s="3">
        <v>0</v>
      </c>
      <c r="EV56" s="3">
        <v>0</v>
      </c>
      <c r="EW56" s="3">
        <v>0</v>
      </c>
      <c r="EX56" s="3">
        <v>0</v>
      </c>
      <c r="EY56" s="3">
        <v>0</v>
      </c>
      <c r="EZ56" s="3">
        <v>0</v>
      </c>
      <c r="FA56" s="3">
        <v>0</v>
      </c>
      <c r="FB56" s="3">
        <v>0</v>
      </c>
      <c r="FC56" s="3">
        <v>23974</v>
      </c>
      <c r="FD56" s="3">
        <v>32600</v>
      </c>
      <c r="FE56" s="3">
        <v>0</v>
      </c>
      <c r="FF56" s="3">
        <v>7590</v>
      </c>
      <c r="FG56" s="3">
        <v>118</v>
      </c>
      <c r="FH56" s="3">
        <v>7708</v>
      </c>
      <c r="FI56" s="3">
        <v>0</v>
      </c>
      <c r="FJ56" s="3">
        <v>7708</v>
      </c>
      <c r="FK56" s="3">
        <v>48984</v>
      </c>
      <c r="FL56" s="3">
        <v>0</v>
      </c>
      <c r="FM56" s="3">
        <v>0</v>
      </c>
      <c r="FN56" s="3">
        <v>41317</v>
      </c>
      <c r="FO56" s="3">
        <v>7667</v>
      </c>
      <c r="FP56" s="3">
        <v>0</v>
      </c>
      <c r="FQ56" s="3">
        <v>0</v>
      </c>
      <c r="FR56" s="3">
        <v>0</v>
      </c>
      <c r="FS56" s="3">
        <v>0</v>
      </c>
      <c r="FT56" s="3">
        <v>0</v>
      </c>
      <c r="FU56" s="3">
        <v>0</v>
      </c>
      <c r="FV56" s="3">
        <v>0</v>
      </c>
      <c r="FW56" s="3">
        <v>0</v>
      </c>
      <c r="FX56" s="3">
        <v>0</v>
      </c>
      <c r="FY56" s="3">
        <v>0</v>
      </c>
      <c r="FZ56" s="3">
        <v>0</v>
      </c>
      <c r="GA56" s="3">
        <v>0</v>
      </c>
      <c r="GB56" s="3">
        <v>0</v>
      </c>
      <c r="GC56" s="3">
        <v>0</v>
      </c>
      <c r="GD56" s="3">
        <v>0</v>
      </c>
      <c r="GE56" s="3">
        <v>0</v>
      </c>
      <c r="GF56" s="3">
        <v>0</v>
      </c>
      <c r="GG56" s="3">
        <v>0</v>
      </c>
      <c r="GH56" s="3">
        <v>0</v>
      </c>
      <c r="GI56" s="3">
        <v>0</v>
      </c>
      <c r="GJ56" s="3">
        <v>0</v>
      </c>
      <c r="GK56" s="3">
        <v>0</v>
      </c>
      <c r="GL56" s="3">
        <v>0</v>
      </c>
      <c r="GM56" s="3">
        <v>0</v>
      </c>
      <c r="GN56" s="3">
        <v>0</v>
      </c>
      <c r="GO56" s="3">
        <v>0</v>
      </c>
      <c r="GP56" s="3">
        <v>0</v>
      </c>
      <c r="GQ56" s="3">
        <v>0</v>
      </c>
      <c r="GR56" s="3">
        <v>0</v>
      </c>
      <c r="GS56" s="3">
        <v>0</v>
      </c>
      <c r="GT56" s="3">
        <v>0</v>
      </c>
      <c r="GU56" s="3">
        <v>0</v>
      </c>
      <c r="GV56" s="3">
        <v>0</v>
      </c>
      <c r="GW56" s="3">
        <v>0</v>
      </c>
      <c r="GX56" s="3">
        <v>0</v>
      </c>
      <c r="GY56" s="3">
        <v>0</v>
      </c>
      <c r="GZ56" s="3">
        <v>0</v>
      </c>
      <c r="HA56" s="3">
        <v>0</v>
      </c>
      <c r="HB56" s="3">
        <v>0</v>
      </c>
      <c r="HC56" s="3">
        <v>14391</v>
      </c>
      <c r="HD56" s="3">
        <v>32600</v>
      </c>
      <c r="HE56" s="3">
        <v>0</v>
      </c>
      <c r="HF56" s="3">
        <v>5674</v>
      </c>
      <c r="HG56" s="3">
        <v>64</v>
      </c>
      <c r="HH56" s="3">
        <v>5738</v>
      </c>
      <c r="HI56" s="3">
        <v>0</v>
      </c>
      <c r="HJ56" s="3">
        <v>5738</v>
      </c>
      <c r="HK56" s="3">
        <v>41317</v>
      </c>
      <c r="HL56" s="3">
        <v>0</v>
      </c>
      <c r="HM56" s="3">
        <v>0</v>
      </c>
      <c r="HN56" s="3">
        <v>41317</v>
      </c>
      <c r="HO56" s="3">
        <v>0</v>
      </c>
      <c r="HP56" s="3">
        <v>0</v>
      </c>
      <c r="HQ56" s="3">
        <v>0</v>
      </c>
      <c r="HR56" s="3">
        <v>0</v>
      </c>
      <c r="HS56" s="3">
        <v>0</v>
      </c>
      <c r="HT56" s="3">
        <v>0</v>
      </c>
      <c r="HU56" s="3">
        <v>0</v>
      </c>
      <c r="HV56" s="3">
        <v>0</v>
      </c>
      <c r="HW56" s="3">
        <v>0</v>
      </c>
      <c r="HX56" s="3">
        <v>0</v>
      </c>
      <c r="HY56" s="3">
        <v>0</v>
      </c>
      <c r="HZ56" s="3">
        <v>0</v>
      </c>
      <c r="IA56" s="3">
        <v>0</v>
      </c>
      <c r="IB56" s="3">
        <v>0</v>
      </c>
      <c r="IC56" s="3">
        <v>9583</v>
      </c>
      <c r="ID56" s="3">
        <v>0</v>
      </c>
      <c r="IE56" s="3">
        <v>0</v>
      </c>
      <c r="IF56" s="3">
        <v>1916</v>
      </c>
      <c r="IG56" s="3">
        <v>54</v>
      </c>
      <c r="IH56" s="3">
        <v>1970</v>
      </c>
      <c r="II56" s="3">
        <v>0</v>
      </c>
      <c r="IJ56" s="3">
        <v>1970</v>
      </c>
      <c r="IK56" s="3">
        <v>7667</v>
      </c>
      <c r="IL56" s="3">
        <v>0</v>
      </c>
      <c r="IM56" s="3">
        <v>0</v>
      </c>
      <c r="IN56" s="3">
        <v>0</v>
      </c>
      <c r="IO56" s="3">
        <v>7667</v>
      </c>
      <c r="IP56" s="3">
        <v>22322</v>
      </c>
      <c r="IQ56" s="3">
        <v>0</v>
      </c>
      <c r="IR56" s="3">
        <v>0</v>
      </c>
      <c r="IS56" s="3">
        <v>5188</v>
      </c>
      <c r="IT56" s="3">
        <v>260</v>
      </c>
      <c r="IU56" s="3">
        <v>5448</v>
      </c>
      <c r="IV56" s="3">
        <v>0</v>
      </c>
    </row>
    <row r="57" spans="1:256" hidden="1">
      <c r="A57" s="3" t="s">
        <v>109</v>
      </c>
      <c r="B57" s="3" t="s">
        <v>110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  <c r="AG57" s="3">
        <v>0</v>
      </c>
      <c r="AH57" s="3">
        <v>0</v>
      </c>
      <c r="AI57" s="3">
        <v>0</v>
      </c>
      <c r="AJ57" s="3">
        <v>0</v>
      </c>
      <c r="AK57" s="3">
        <v>0</v>
      </c>
      <c r="AL57" s="3">
        <v>0</v>
      </c>
      <c r="AM57" s="3">
        <v>0</v>
      </c>
      <c r="AN57" s="3">
        <v>0</v>
      </c>
      <c r="AO57" s="3">
        <v>0</v>
      </c>
      <c r="AP57" s="3">
        <v>0</v>
      </c>
      <c r="AQ57" s="3">
        <v>0</v>
      </c>
      <c r="AR57" s="3">
        <v>0</v>
      </c>
      <c r="AS57" s="3">
        <v>0</v>
      </c>
      <c r="AT57" s="3">
        <v>0</v>
      </c>
      <c r="AU57" s="3">
        <v>0</v>
      </c>
      <c r="AV57" s="3">
        <v>0</v>
      </c>
      <c r="AW57" s="3">
        <v>0</v>
      </c>
      <c r="AX57" s="3">
        <v>0</v>
      </c>
      <c r="AY57" s="3">
        <v>0</v>
      </c>
      <c r="AZ57" s="3">
        <v>0</v>
      </c>
      <c r="BA57" s="3">
        <v>0</v>
      </c>
      <c r="BB57" s="3">
        <v>0</v>
      </c>
      <c r="BC57" s="3">
        <v>0</v>
      </c>
      <c r="BD57" s="3">
        <v>0</v>
      </c>
      <c r="BE57" s="3">
        <v>0</v>
      </c>
      <c r="BF57" s="3">
        <v>0</v>
      </c>
      <c r="BG57" s="3">
        <v>0</v>
      </c>
      <c r="BH57" s="3">
        <v>0</v>
      </c>
      <c r="BI57" s="3">
        <v>0</v>
      </c>
      <c r="BJ57" s="3">
        <v>0</v>
      </c>
      <c r="BK57" s="3">
        <v>0</v>
      </c>
      <c r="BL57" s="3">
        <v>0</v>
      </c>
      <c r="BM57" s="3">
        <v>0</v>
      </c>
      <c r="BN57" s="3">
        <v>0</v>
      </c>
      <c r="BO57" s="3">
        <v>0</v>
      </c>
      <c r="BP57" s="3">
        <v>0</v>
      </c>
      <c r="BQ57" s="3">
        <v>0</v>
      </c>
      <c r="BR57" s="3">
        <v>0</v>
      </c>
      <c r="BS57" s="3">
        <v>0</v>
      </c>
      <c r="BT57" s="3">
        <v>0</v>
      </c>
      <c r="BU57" s="3">
        <v>0</v>
      </c>
      <c r="BV57" s="3">
        <v>0</v>
      </c>
      <c r="BW57" s="3">
        <v>0</v>
      </c>
      <c r="BX57" s="3">
        <v>0</v>
      </c>
      <c r="BY57" s="3">
        <v>0</v>
      </c>
      <c r="BZ57" s="3">
        <v>0</v>
      </c>
      <c r="CA57" s="3">
        <v>0</v>
      </c>
      <c r="CB57" s="3">
        <v>0</v>
      </c>
      <c r="CC57" s="3">
        <v>0</v>
      </c>
      <c r="CD57" s="3">
        <v>0</v>
      </c>
      <c r="CE57" s="3">
        <v>0</v>
      </c>
      <c r="CF57" s="3">
        <v>0</v>
      </c>
      <c r="CG57" s="3">
        <v>0</v>
      </c>
      <c r="CH57" s="3">
        <v>0</v>
      </c>
      <c r="CI57" s="3">
        <v>0</v>
      </c>
      <c r="CJ57" s="3">
        <v>0</v>
      </c>
      <c r="CK57" s="3">
        <v>0</v>
      </c>
      <c r="CL57" s="3">
        <v>0</v>
      </c>
      <c r="CM57" s="3">
        <v>0</v>
      </c>
      <c r="CN57" s="3">
        <v>0</v>
      </c>
      <c r="CO57" s="3">
        <v>0</v>
      </c>
      <c r="CP57" s="3">
        <v>0</v>
      </c>
      <c r="CQ57" s="3">
        <v>0</v>
      </c>
      <c r="CR57" s="3">
        <v>0</v>
      </c>
      <c r="CS57" s="3">
        <v>0</v>
      </c>
      <c r="CT57" s="3">
        <v>0</v>
      </c>
      <c r="CU57" s="3">
        <v>0</v>
      </c>
      <c r="CV57" s="3">
        <v>0</v>
      </c>
      <c r="CW57" s="3">
        <v>0</v>
      </c>
      <c r="CX57" s="3">
        <v>0</v>
      </c>
      <c r="CY57" s="3">
        <v>0</v>
      </c>
      <c r="CZ57" s="3">
        <v>0</v>
      </c>
      <c r="DA57" s="3">
        <v>0</v>
      </c>
      <c r="DB57" s="3">
        <v>0</v>
      </c>
      <c r="DC57" s="3">
        <v>0</v>
      </c>
      <c r="DD57" s="3">
        <v>0</v>
      </c>
      <c r="DE57" s="3">
        <v>0</v>
      </c>
      <c r="DF57" s="3">
        <v>0</v>
      </c>
      <c r="DG57" s="3">
        <v>0</v>
      </c>
      <c r="DH57" s="3">
        <v>0</v>
      </c>
      <c r="DI57" s="3">
        <v>0</v>
      </c>
      <c r="DJ57" s="3">
        <v>0</v>
      </c>
      <c r="DK57" s="3">
        <v>0</v>
      </c>
      <c r="DL57" s="3">
        <v>0</v>
      </c>
      <c r="DM57" s="3">
        <v>0</v>
      </c>
      <c r="DN57" s="3">
        <v>0</v>
      </c>
      <c r="DO57" s="3">
        <v>0</v>
      </c>
      <c r="DP57" s="3">
        <v>0</v>
      </c>
      <c r="DQ57" s="3">
        <v>0</v>
      </c>
      <c r="DR57" s="3">
        <v>0</v>
      </c>
      <c r="DS57" s="3">
        <v>0</v>
      </c>
      <c r="DT57" s="3">
        <v>0</v>
      </c>
      <c r="DU57" s="3">
        <v>0</v>
      </c>
      <c r="DV57" s="3">
        <v>0</v>
      </c>
      <c r="DW57" s="3">
        <v>0</v>
      </c>
      <c r="DX57" s="3">
        <v>0</v>
      </c>
      <c r="DY57" s="3">
        <v>0</v>
      </c>
      <c r="DZ57" s="3">
        <v>0</v>
      </c>
      <c r="EA57" s="3">
        <v>0</v>
      </c>
      <c r="EB57" s="3">
        <v>0</v>
      </c>
      <c r="EC57" s="3">
        <v>0</v>
      </c>
      <c r="ED57" s="3">
        <v>0</v>
      </c>
      <c r="EE57" s="3">
        <v>0</v>
      </c>
      <c r="EF57" s="3">
        <v>0</v>
      </c>
      <c r="EG57" s="3">
        <v>0</v>
      </c>
      <c r="EH57" s="3">
        <v>0</v>
      </c>
      <c r="EI57" s="3">
        <v>0</v>
      </c>
      <c r="EJ57" s="3">
        <v>0</v>
      </c>
      <c r="EK57" s="3">
        <v>0</v>
      </c>
      <c r="EL57" s="3">
        <v>0</v>
      </c>
      <c r="EM57" s="3">
        <v>0</v>
      </c>
      <c r="EN57" s="3">
        <v>0</v>
      </c>
      <c r="EO57" s="3">
        <v>0</v>
      </c>
      <c r="EP57" s="3">
        <v>0</v>
      </c>
      <c r="EQ57" s="3">
        <v>0</v>
      </c>
      <c r="ER57" s="3">
        <v>0</v>
      </c>
      <c r="ES57" s="3">
        <v>0</v>
      </c>
      <c r="ET57" s="3">
        <v>0</v>
      </c>
      <c r="EU57" s="3">
        <v>0</v>
      </c>
      <c r="EV57" s="3">
        <v>0</v>
      </c>
      <c r="EW57" s="3">
        <v>0</v>
      </c>
      <c r="EX57" s="3">
        <v>0</v>
      </c>
      <c r="EY57" s="3">
        <v>0</v>
      </c>
      <c r="EZ57" s="3">
        <v>0</v>
      </c>
      <c r="FA57" s="3">
        <v>0</v>
      </c>
      <c r="FB57" s="3">
        <v>0</v>
      </c>
      <c r="FC57" s="3">
        <v>82340</v>
      </c>
      <c r="FD57" s="3">
        <v>0</v>
      </c>
      <c r="FE57" s="3">
        <v>0</v>
      </c>
      <c r="FF57" s="3">
        <v>28431</v>
      </c>
      <c r="FG57" s="3">
        <v>1034</v>
      </c>
      <c r="FH57" s="3">
        <v>29465</v>
      </c>
      <c r="FI57" s="3">
        <v>0</v>
      </c>
      <c r="FJ57" s="3">
        <v>29465</v>
      </c>
      <c r="FK57" s="3">
        <v>53909</v>
      </c>
      <c r="FL57" s="3">
        <v>0</v>
      </c>
      <c r="FM57" s="3">
        <v>0</v>
      </c>
      <c r="FN57" s="3">
        <v>53909</v>
      </c>
      <c r="FO57" s="3">
        <v>0</v>
      </c>
      <c r="FP57" s="3">
        <v>0</v>
      </c>
      <c r="FQ57" s="3">
        <v>0</v>
      </c>
      <c r="FR57" s="3">
        <v>0</v>
      </c>
      <c r="FS57" s="3">
        <v>0</v>
      </c>
      <c r="FT57" s="3">
        <v>0</v>
      </c>
      <c r="FU57" s="3">
        <v>0</v>
      </c>
      <c r="FV57" s="3">
        <v>0</v>
      </c>
      <c r="FW57" s="3">
        <v>0</v>
      </c>
      <c r="FX57" s="3">
        <v>0</v>
      </c>
      <c r="FY57" s="3">
        <v>0</v>
      </c>
      <c r="FZ57" s="3">
        <v>0</v>
      </c>
      <c r="GA57" s="3">
        <v>0</v>
      </c>
      <c r="GB57" s="3">
        <v>0</v>
      </c>
      <c r="GC57" s="3">
        <v>0</v>
      </c>
      <c r="GD57" s="3">
        <v>0</v>
      </c>
      <c r="GE57" s="3">
        <v>0</v>
      </c>
      <c r="GF57" s="3">
        <v>0</v>
      </c>
      <c r="GG57" s="3">
        <v>0</v>
      </c>
      <c r="GH57" s="3">
        <v>0</v>
      </c>
      <c r="GI57" s="3">
        <v>0</v>
      </c>
      <c r="GJ57" s="3">
        <v>0</v>
      </c>
      <c r="GK57" s="3">
        <v>0</v>
      </c>
      <c r="GL57" s="3">
        <v>0</v>
      </c>
      <c r="GM57" s="3">
        <v>0</v>
      </c>
      <c r="GN57" s="3">
        <v>0</v>
      </c>
      <c r="GO57" s="3">
        <v>0</v>
      </c>
      <c r="GP57" s="3">
        <v>82340</v>
      </c>
      <c r="GQ57" s="3">
        <v>0</v>
      </c>
      <c r="GR57" s="3">
        <v>0</v>
      </c>
      <c r="GS57" s="3">
        <v>28431</v>
      </c>
      <c r="GT57" s="3">
        <v>1034</v>
      </c>
      <c r="GU57" s="3">
        <v>29465</v>
      </c>
      <c r="GV57" s="3">
        <v>0</v>
      </c>
      <c r="GW57" s="3">
        <v>29465</v>
      </c>
      <c r="GX57" s="3">
        <v>53909</v>
      </c>
      <c r="GY57" s="3">
        <v>0</v>
      </c>
      <c r="GZ57" s="3">
        <v>0</v>
      </c>
      <c r="HA57" s="3">
        <v>53909</v>
      </c>
      <c r="HB57" s="3">
        <v>0</v>
      </c>
      <c r="HC57" s="3">
        <v>0</v>
      </c>
      <c r="HD57" s="3">
        <v>0</v>
      </c>
      <c r="HE57" s="3">
        <v>0</v>
      </c>
      <c r="HF57" s="3">
        <v>0</v>
      </c>
      <c r="HG57" s="3">
        <v>0</v>
      </c>
      <c r="HH57" s="3">
        <v>0</v>
      </c>
      <c r="HI57" s="3">
        <v>0</v>
      </c>
      <c r="HJ57" s="3">
        <v>0</v>
      </c>
      <c r="HK57" s="3">
        <v>0</v>
      </c>
      <c r="HL57" s="3">
        <v>0</v>
      </c>
      <c r="HM57" s="3">
        <v>0</v>
      </c>
      <c r="HN57" s="3">
        <v>0</v>
      </c>
      <c r="HO57" s="3">
        <v>0</v>
      </c>
      <c r="HP57" s="3">
        <v>0</v>
      </c>
      <c r="HQ57" s="3">
        <v>0</v>
      </c>
      <c r="HR57" s="3">
        <v>0</v>
      </c>
      <c r="HS57" s="3">
        <v>0</v>
      </c>
      <c r="HT57" s="3">
        <v>0</v>
      </c>
      <c r="HU57" s="3">
        <v>0</v>
      </c>
      <c r="HV57" s="3">
        <v>0</v>
      </c>
      <c r="HW57" s="3">
        <v>0</v>
      </c>
      <c r="HX57" s="3">
        <v>0</v>
      </c>
      <c r="HY57" s="3">
        <v>0</v>
      </c>
      <c r="HZ57" s="3">
        <v>0</v>
      </c>
      <c r="IA57" s="3">
        <v>0</v>
      </c>
      <c r="IB57" s="3">
        <v>0</v>
      </c>
      <c r="IC57" s="3">
        <v>0</v>
      </c>
      <c r="ID57" s="3">
        <v>0</v>
      </c>
      <c r="IE57" s="3">
        <v>0</v>
      </c>
      <c r="IF57" s="3">
        <v>0</v>
      </c>
      <c r="IG57" s="3">
        <v>0</v>
      </c>
      <c r="IH57" s="3">
        <v>0</v>
      </c>
      <c r="II57" s="3">
        <v>0</v>
      </c>
      <c r="IJ57" s="3">
        <v>0</v>
      </c>
      <c r="IK57" s="3">
        <v>0</v>
      </c>
      <c r="IL57" s="3">
        <v>0</v>
      </c>
      <c r="IM57" s="3">
        <v>0</v>
      </c>
      <c r="IN57" s="3">
        <v>0</v>
      </c>
      <c r="IO57" s="3">
        <v>0</v>
      </c>
      <c r="IP57" s="3">
        <v>2666</v>
      </c>
      <c r="IQ57" s="3">
        <v>0</v>
      </c>
      <c r="IR57" s="3">
        <v>0</v>
      </c>
      <c r="IS57" s="3">
        <v>2666</v>
      </c>
      <c r="IT57" s="3">
        <v>98</v>
      </c>
      <c r="IU57" s="3">
        <v>2764</v>
      </c>
      <c r="IV57" s="3">
        <v>0</v>
      </c>
    </row>
    <row r="58" spans="1:256" hidden="1">
      <c r="A58" s="3" t="s">
        <v>111</v>
      </c>
      <c r="B58" s="3" t="s">
        <v>112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  <c r="AG58" s="3">
        <v>0</v>
      </c>
      <c r="AH58" s="3">
        <v>0</v>
      </c>
      <c r="AI58" s="3">
        <v>0</v>
      </c>
      <c r="AJ58" s="3">
        <v>0</v>
      </c>
      <c r="AK58" s="3">
        <v>0</v>
      </c>
      <c r="AL58" s="3">
        <v>0</v>
      </c>
      <c r="AM58" s="3">
        <v>0</v>
      </c>
      <c r="AN58" s="3">
        <v>0</v>
      </c>
      <c r="AO58" s="3">
        <v>0</v>
      </c>
      <c r="AP58" s="3">
        <v>0</v>
      </c>
      <c r="AQ58" s="3">
        <v>0</v>
      </c>
      <c r="AR58" s="3">
        <v>0</v>
      </c>
      <c r="AS58" s="3">
        <v>0</v>
      </c>
      <c r="AT58" s="3">
        <v>0</v>
      </c>
      <c r="AU58" s="3">
        <v>0</v>
      </c>
      <c r="AV58" s="3">
        <v>0</v>
      </c>
      <c r="AW58" s="3">
        <v>0</v>
      </c>
      <c r="AX58" s="3">
        <v>0</v>
      </c>
      <c r="AY58" s="3">
        <v>0</v>
      </c>
      <c r="AZ58" s="3">
        <v>0</v>
      </c>
      <c r="BA58" s="3">
        <v>0</v>
      </c>
      <c r="BB58" s="3">
        <v>0</v>
      </c>
      <c r="BC58" s="3">
        <v>0</v>
      </c>
      <c r="BD58" s="3">
        <v>0</v>
      </c>
      <c r="BE58" s="3">
        <v>0</v>
      </c>
      <c r="BF58" s="3">
        <v>0</v>
      </c>
      <c r="BG58" s="3">
        <v>0</v>
      </c>
      <c r="BH58" s="3">
        <v>0</v>
      </c>
      <c r="BI58" s="3">
        <v>0</v>
      </c>
      <c r="BJ58" s="3">
        <v>0</v>
      </c>
      <c r="BK58" s="3">
        <v>0</v>
      </c>
      <c r="BL58" s="3">
        <v>0</v>
      </c>
      <c r="BM58" s="3">
        <v>0</v>
      </c>
      <c r="BN58" s="3">
        <v>0</v>
      </c>
      <c r="BO58" s="3">
        <v>0</v>
      </c>
      <c r="BP58" s="3">
        <v>0</v>
      </c>
      <c r="BQ58" s="3">
        <v>0</v>
      </c>
      <c r="BR58" s="3">
        <v>0</v>
      </c>
      <c r="BS58" s="3">
        <v>0</v>
      </c>
      <c r="BT58" s="3">
        <v>0</v>
      </c>
      <c r="BU58" s="3">
        <v>0</v>
      </c>
      <c r="BV58" s="3">
        <v>0</v>
      </c>
      <c r="BW58" s="3">
        <v>0</v>
      </c>
      <c r="BX58" s="3">
        <v>0</v>
      </c>
      <c r="BY58" s="3">
        <v>0</v>
      </c>
      <c r="BZ58" s="3">
        <v>0</v>
      </c>
      <c r="CA58" s="3">
        <v>0</v>
      </c>
      <c r="CB58" s="3">
        <v>0</v>
      </c>
      <c r="CC58" s="3">
        <v>0</v>
      </c>
      <c r="CD58" s="3">
        <v>0</v>
      </c>
      <c r="CE58" s="3">
        <v>0</v>
      </c>
      <c r="CF58" s="3">
        <v>0</v>
      </c>
      <c r="CG58" s="3">
        <v>0</v>
      </c>
      <c r="CH58" s="3">
        <v>0</v>
      </c>
      <c r="CI58" s="3">
        <v>0</v>
      </c>
      <c r="CJ58" s="3">
        <v>0</v>
      </c>
      <c r="CK58" s="3">
        <v>0</v>
      </c>
      <c r="CL58" s="3">
        <v>0</v>
      </c>
      <c r="CM58" s="3">
        <v>0</v>
      </c>
      <c r="CN58" s="3">
        <v>0</v>
      </c>
      <c r="CO58" s="3">
        <v>0</v>
      </c>
      <c r="CP58" s="3">
        <v>0</v>
      </c>
      <c r="CQ58" s="3">
        <v>0</v>
      </c>
      <c r="CR58" s="3">
        <v>0</v>
      </c>
      <c r="CS58" s="3">
        <v>0</v>
      </c>
      <c r="CT58" s="3">
        <v>0</v>
      </c>
      <c r="CU58" s="3">
        <v>0</v>
      </c>
      <c r="CV58" s="3">
        <v>0</v>
      </c>
      <c r="CW58" s="3">
        <v>0</v>
      </c>
      <c r="CX58" s="3">
        <v>0</v>
      </c>
      <c r="CY58" s="3">
        <v>0</v>
      </c>
      <c r="CZ58" s="3">
        <v>0</v>
      </c>
      <c r="DA58" s="3">
        <v>0</v>
      </c>
      <c r="DB58" s="3">
        <v>0</v>
      </c>
      <c r="DC58" s="3">
        <v>0</v>
      </c>
      <c r="DD58" s="3">
        <v>0</v>
      </c>
      <c r="DE58" s="3">
        <v>0</v>
      </c>
      <c r="DF58" s="3">
        <v>0</v>
      </c>
      <c r="DG58" s="3">
        <v>0</v>
      </c>
      <c r="DH58" s="3">
        <v>0</v>
      </c>
      <c r="DI58" s="3">
        <v>0</v>
      </c>
      <c r="DJ58" s="3">
        <v>0</v>
      </c>
      <c r="DK58" s="3">
        <v>0</v>
      </c>
      <c r="DL58" s="3">
        <v>0</v>
      </c>
      <c r="DM58" s="3">
        <v>0</v>
      </c>
      <c r="DN58" s="3">
        <v>0</v>
      </c>
      <c r="DO58" s="3">
        <v>0</v>
      </c>
      <c r="DP58" s="3">
        <v>0</v>
      </c>
      <c r="DQ58" s="3">
        <v>0</v>
      </c>
      <c r="DR58" s="3">
        <v>0</v>
      </c>
      <c r="DS58" s="3">
        <v>0</v>
      </c>
      <c r="DT58" s="3">
        <v>0</v>
      </c>
      <c r="DU58" s="3">
        <v>0</v>
      </c>
      <c r="DV58" s="3">
        <v>0</v>
      </c>
      <c r="DW58" s="3">
        <v>0</v>
      </c>
      <c r="DX58" s="3">
        <v>0</v>
      </c>
      <c r="DY58" s="3">
        <v>0</v>
      </c>
      <c r="DZ58" s="3">
        <v>0</v>
      </c>
      <c r="EA58" s="3">
        <v>0</v>
      </c>
      <c r="EB58" s="3">
        <v>0</v>
      </c>
      <c r="EC58" s="3">
        <v>0</v>
      </c>
      <c r="ED58" s="3">
        <v>0</v>
      </c>
      <c r="EE58" s="3">
        <v>0</v>
      </c>
      <c r="EF58" s="3">
        <v>0</v>
      </c>
      <c r="EG58" s="3">
        <v>0</v>
      </c>
      <c r="EH58" s="3">
        <v>0</v>
      </c>
      <c r="EI58" s="3">
        <v>0</v>
      </c>
      <c r="EJ58" s="3">
        <v>0</v>
      </c>
      <c r="EK58" s="3">
        <v>0</v>
      </c>
      <c r="EL58" s="3">
        <v>0</v>
      </c>
      <c r="EM58" s="3">
        <v>0</v>
      </c>
      <c r="EN58" s="3">
        <v>0</v>
      </c>
      <c r="EO58" s="3">
        <v>0</v>
      </c>
      <c r="EP58" s="3">
        <v>0</v>
      </c>
      <c r="EQ58" s="3">
        <v>0</v>
      </c>
      <c r="ER58" s="3">
        <v>0</v>
      </c>
      <c r="ES58" s="3">
        <v>0</v>
      </c>
      <c r="ET58" s="3">
        <v>0</v>
      </c>
      <c r="EU58" s="3">
        <v>0</v>
      </c>
      <c r="EV58" s="3">
        <v>0</v>
      </c>
      <c r="EW58" s="3">
        <v>0</v>
      </c>
      <c r="EX58" s="3">
        <v>0</v>
      </c>
      <c r="EY58" s="3">
        <v>0</v>
      </c>
      <c r="EZ58" s="3">
        <v>0</v>
      </c>
      <c r="FA58" s="3">
        <v>0</v>
      </c>
      <c r="FB58" s="3">
        <v>0</v>
      </c>
      <c r="FC58" s="3">
        <v>676886</v>
      </c>
      <c r="FD58" s="3">
        <v>0</v>
      </c>
      <c r="FE58" s="3">
        <v>0</v>
      </c>
      <c r="FF58" s="3">
        <v>75098</v>
      </c>
      <c r="FG58" s="3">
        <v>11274</v>
      </c>
      <c r="FH58" s="3">
        <v>86372</v>
      </c>
      <c r="FI58" s="3">
        <v>0</v>
      </c>
      <c r="FJ58" s="3">
        <v>86372</v>
      </c>
      <c r="FK58" s="3">
        <v>601788</v>
      </c>
      <c r="FL58" s="3">
        <v>0</v>
      </c>
      <c r="FM58" s="3">
        <v>0</v>
      </c>
      <c r="FN58" s="3">
        <v>601788</v>
      </c>
      <c r="FO58" s="3">
        <v>0</v>
      </c>
      <c r="FP58" s="3">
        <v>0</v>
      </c>
      <c r="FQ58" s="3">
        <v>0</v>
      </c>
      <c r="FR58" s="3">
        <v>0</v>
      </c>
      <c r="FS58" s="3">
        <v>0</v>
      </c>
      <c r="FT58" s="3">
        <v>0</v>
      </c>
      <c r="FU58" s="3">
        <v>0</v>
      </c>
      <c r="FV58" s="3">
        <v>0</v>
      </c>
      <c r="FW58" s="3">
        <v>0</v>
      </c>
      <c r="FX58" s="3">
        <v>0</v>
      </c>
      <c r="FY58" s="3">
        <v>0</v>
      </c>
      <c r="FZ58" s="3">
        <v>0</v>
      </c>
      <c r="GA58" s="3">
        <v>0</v>
      </c>
      <c r="GB58" s="3">
        <v>0</v>
      </c>
      <c r="GC58" s="3">
        <v>0</v>
      </c>
      <c r="GD58" s="3">
        <v>0</v>
      </c>
      <c r="GE58" s="3">
        <v>0</v>
      </c>
      <c r="GF58" s="3">
        <v>0</v>
      </c>
      <c r="GG58" s="3">
        <v>0</v>
      </c>
      <c r="GH58" s="3">
        <v>0</v>
      </c>
      <c r="GI58" s="3">
        <v>0</v>
      </c>
      <c r="GJ58" s="3">
        <v>0</v>
      </c>
      <c r="GK58" s="3">
        <v>0</v>
      </c>
      <c r="GL58" s="3">
        <v>0</v>
      </c>
      <c r="GM58" s="3">
        <v>0</v>
      </c>
      <c r="GN58" s="3">
        <v>0</v>
      </c>
      <c r="GO58" s="3">
        <v>0</v>
      </c>
      <c r="GP58" s="3">
        <v>676886</v>
      </c>
      <c r="GQ58" s="3">
        <v>0</v>
      </c>
      <c r="GR58" s="3">
        <v>0</v>
      </c>
      <c r="GS58" s="3">
        <v>75098</v>
      </c>
      <c r="GT58" s="3">
        <v>11274</v>
      </c>
      <c r="GU58" s="3">
        <v>86372</v>
      </c>
      <c r="GV58" s="3">
        <v>0</v>
      </c>
      <c r="GW58" s="3">
        <v>86372</v>
      </c>
      <c r="GX58" s="3">
        <v>601788</v>
      </c>
      <c r="GY58" s="3">
        <v>0</v>
      </c>
      <c r="GZ58" s="3">
        <v>0</v>
      </c>
      <c r="HA58" s="3">
        <v>601788</v>
      </c>
      <c r="HB58" s="3">
        <v>0</v>
      </c>
      <c r="HC58" s="3">
        <v>0</v>
      </c>
      <c r="HD58" s="3">
        <v>0</v>
      </c>
      <c r="HE58" s="3">
        <v>0</v>
      </c>
      <c r="HF58" s="3">
        <v>0</v>
      </c>
      <c r="HG58" s="3">
        <v>0</v>
      </c>
      <c r="HH58" s="3">
        <v>0</v>
      </c>
      <c r="HI58" s="3">
        <v>0</v>
      </c>
      <c r="HJ58" s="3">
        <v>0</v>
      </c>
      <c r="HK58" s="3">
        <v>0</v>
      </c>
      <c r="HL58" s="3">
        <v>0</v>
      </c>
      <c r="HM58" s="3">
        <v>0</v>
      </c>
      <c r="HN58" s="3">
        <v>0</v>
      </c>
      <c r="HO58" s="3">
        <v>0</v>
      </c>
      <c r="HP58" s="3">
        <v>0</v>
      </c>
      <c r="HQ58" s="3">
        <v>0</v>
      </c>
      <c r="HR58" s="3">
        <v>0</v>
      </c>
      <c r="HS58" s="3">
        <v>0</v>
      </c>
      <c r="HT58" s="3">
        <v>0</v>
      </c>
      <c r="HU58" s="3">
        <v>0</v>
      </c>
      <c r="HV58" s="3">
        <v>0</v>
      </c>
      <c r="HW58" s="3">
        <v>0</v>
      </c>
      <c r="HX58" s="3">
        <v>0</v>
      </c>
      <c r="HY58" s="3">
        <v>0</v>
      </c>
      <c r="HZ58" s="3">
        <v>0</v>
      </c>
      <c r="IA58" s="3">
        <v>0</v>
      </c>
      <c r="IB58" s="3">
        <v>0</v>
      </c>
      <c r="IC58" s="3">
        <v>0</v>
      </c>
      <c r="ID58" s="3">
        <v>0</v>
      </c>
      <c r="IE58" s="3">
        <v>0</v>
      </c>
      <c r="IF58" s="3">
        <v>0</v>
      </c>
      <c r="IG58" s="3">
        <v>0</v>
      </c>
      <c r="IH58" s="3">
        <v>0</v>
      </c>
      <c r="II58" s="3">
        <v>0</v>
      </c>
      <c r="IJ58" s="3">
        <v>0</v>
      </c>
      <c r="IK58" s="3">
        <v>0</v>
      </c>
      <c r="IL58" s="3">
        <v>0</v>
      </c>
      <c r="IM58" s="3">
        <v>0</v>
      </c>
      <c r="IN58" s="3">
        <v>0</v>
      </c>
      <c r="IO58" s="3">
        <v>0</v>
      </c>
      <c r="IP58" s="3">
        <v>0</v>
      </c>
      <c r="IQ58" s="3">
        <v>0</v>
      </c>
      <c r="IR58" s="3">
        <v>0</v>
      </c>
      <c r="IS58" s="3">
        <v>0</v>
      </c>
      <c r="IT58" s="3">
        <v>0</v>
      </c>
      <c r="IU58" s="3">
        <v>0</v>
      </c>
      <c r="IV58" s="3">
        <v>0</v>
      </c>
    </row>
    <row r="59" spans="1:256" hidden="1">
      <c r="A59" s="3" t="s">
        <v>113</v>
      </c>
      <c r="B59" s="3" t="s">
        <v>114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  <c r="AG59" s="3">
        <v>0</v>
      </c>
      <c r="AH59" s="3">
        <v>0</v>
      </c>
      <c r="AI59" s="3">
        <v>0</v>
      </c>
      <c r="AJ59" s="3">
        <v>0</v>
      </c>
      <c r="AK59" s="3">
        <v>0</v>
      </c>
      <c r="AL59" s="3">
        <v>0</v>
      </c>
      <c r="AM59" s="3">
        <v>0</v>
      </c>
      <c r="AN59" s="3">
        <v>0</v>
      </c>
      <c r="AO59" s="3">
        <v>0</v>
      </c>
      <c r="AP59" s="3">
        <v>0</v>
      </c>
      <c r="AQ59" s="3">
        <v>0</v>
      </c>
      <c r="AR59" s="3">
        <v>0</v>
      </c>
      <c r="AS59" s="3">
        <v>0</v>
      </c>
      <c r="AT59" s="3">
        <v>0</v>
      </c>
      <c r="AU59" s="3">
        <v>0</v>
      </c>
      <c r="AV59" s="3">
        <v>0</v>
      </c>
      <c r="AW59" s="3">
        <v>0</v>
      </c>
      <c r="AX59" s="3">
        <v>0</v>
      </c>
      <c r="AY59" s="3">
        <v>0</v>
      </c>
      <c r="AZ59" s="3">
        <v>0</v>
      </c>
      <c r="BA59" s="3">
        <v>0</v>
      </c>
      <c r="BB59" s="3">
        <v>0</v>
      </c>
      <c r="BC59" s="3">
        <v>0</v>
      </c>
      <c r="BD59" s="3">
        <v>0</v>
      </c>
      <c r="BE59" s="3">
        <v>0</v>
      </c>
      <c r="BF59" s="3">
        <v>0</v>
      </c>
      <c r="BG59" s="3">
        <v>0</v>
      </c>
      <c r="BH59" s="3">
        <v>0</v>
      </c>
      <c r="BI59" s="3">
        <v>0</v>
      </c>
      <c r="BJ59" s="3">
        <v>0</v>
      </c>
      <c r="BK59" s="3">
        <v>0</v>
      </c>
      <c r="BL59" s="3">
        <v>0</v>
      </c>
      <c r="BM59" s="3">
        <v>0</v>
      </c>
      <c r="BN59" s="3">
        <v>0</v>
      </c>
      <c r="BO59" s="3">
        <v>0</v>
      </c>
      <c r="BP59" s="3">
        <v>0</v>
      </c>
      <c r="BQ59" s="3">
        <v>0</v>
      </c>
      <c r="BR59" s="3">
        <v>0</v>
      </c>
      <c r="BS59" s="3">
        <v>0</v>
      </c>
      <c r="BT59" s="3">
        <v>0</v>
      </c>
      <c r="BU59" s="3">
        <v>0</v>
      </c>
      <c r="BV59" s="3">
        <v>0</v>
      </c>
      <c r="BW59" s="3">
        <v>0</v>
      </c>
      <c r="BX59" s="3">
        <v>0</v>
      </c>
      <c r="BY59" s="3">
        <v>0</v>
      </c>
      <c r="BZ59" s="3">
        <v>0</v>
      </c>
      <c r="CA59" s="3">
        <v>0</v>
      </c>
      <c r="CB59" s="3">
        <v>0</v>
      </c>
      <c r="CC59" s="3">
        <v>0</v>
      </c>
      <c r="CD59" s="3">
        <v>0</v>
      </c>
      <c r="CE59" s="3">
        <v>0</v>
      </c>
      <c r="CF59" s="3">
        <v>0</v>
      </c>
      <c r="CG59" s="3">
        <v>0</v>
      </c>
      <c r="CH59" s="3">
        <v>0</v>
      </c>
      <c r="CI59" s="3">
        <v>0</v>
      </c>
      <c r="CJ59" s="3">
        <v>0</v>
      </c>
      <c r="CK59" s="3">
        <v>0</v>
      </c>
      <c r="CL59" s="3">
        <v>0</v>
      </c>
      <c r="CM59" s="3">
        <v>0</v>
      </c>
      <c r="CN59" s="3">
        <v>0</v>
      </c>
      <c r="CO59" s="3">
        <v>0</v>
      </c>
      <c r="CP59" s="3">
        <v>0</v>
      </c>
      <c r="CQ59" s="3">
        <v>0</v>
      </c>
      <c r="CR59" s="3">
        <v>0</v>
      </c>
      <c r="CS59" s="3">
        <v>0</v>
      </c>
      <c r="CT59" s="3">
        <v>0</v>
      </c>
      <c r="CU59" s="3">
        <v>0</v>
      </c>
      <c r="CV59" s="3">
        <v>0</v>
      </c>
      <c r="CW59" s="3">
        <v>0</v>
      </c>
      <c r="CX59" s="3">
        <v>0</v>
      </c>
      <c r="CY59" s="3">
        <v>0</v>
      </c>
      <c r="CZ59" s="3">
        <v>0</v>
      </c>
      <c r="DA59" s="3">
        <v>0</v>
      </c>
      <c r="DB59" s="3">
        <v>0</v>
      </c>
      <c r="DC59" s="3">
        <v>0</v>
      </c>
      <c r="DD59" s="3">
        <v>0</v>
      </c>
      <c r="DE59" s="3">
        <v>0</v>
      </c>
      <c r="DF59" s="3">
        <v>0</v>
      </c>
      <c r="DG59" s="3">
        <v>0</v>
      </c>
      <c r="DH59" s="3">
        <v>0</v>
      </c>
      <c r="DI59" s="3">
        <v>0</v>
      </c>
      <c r="DJ59" s="3">
        <v>0</v>
      </c>
      <c r="DK59" s="3">
        <v>0</v>
      </c>
      <c r="DL59" s="3">
        <v>0</v>
      </c>
      <c r="DM59" s="3">
        <v>0</v>
      </c>
      <c r="DN59" s="3">
        <v>0</v>
      </c>
      <c r="DO59" s="3">
        <v>0</v>
      </c>
      <c r="DP59" s="3">
        <v>0</v>
      </c>
      <c r="DQ59" s="3">
        <v>0</v>
      </c>
      <c r="DR59" s="3">
        <v>0</v>
      </c>
      <c r="DS59" s="3">
        <v>0</v>
      </c>
      <c r="DT59" s="3">
        <v>0</v>
      </c>
      <c r="DU59" s="3">
        <v>0</v>
      </c>
      <c r="DV59" s="3">
        <v>0</v>
      </c>
      <c r="DW59" s="3">
        <v>0</v>
      </c>
      <c r="DX59" s="3">
        <v>0</v>
      </c>
      <c r="DY59" s="3">
        <v>0</v>
      </c>
      <c r="DZ59" s="3">
        <v>0</v>
      </c>
      <c r="EA59" s="3">
        <v>0</v>
      </c>
      <c r="EB59" s="3">
        <v>0</v>
      </c>
      <c r="EC59" s="3">
        <v>0</v>
      </c>
      <c r="ED59" s="3">
        <v>0</v>
      </c>
      <c r="EE59" s="3">
        <v>0</v>
      </c>
      <c r="EF59" s="3">
        <v>0</v>
      </c>
      <c r="EG59" s="3">
        <v>0</v>
      </c>
      <c r="EH59" s="3">
        <v>0</v>
      </c>
      <c r="EI59" s="3">
        <v>0</v>
      </c>
      <c r="EJ59" s="3">
        <v>0</v>
      </c>
      <c r="EK59" s="3">
        <v>0</v>
      </c>
      <c r="EL59" s="3">
        <v>0</v>
      </c>
      <c r="EM59" s="3">
        <v>0</v>
      </c>
      <c r="EN59" s="3">
        <v>0</v>
      </c>
      <c r="EO59" s="3">
        <v>0</v>
      </c>
      <c r="EP59" s="3">
        <v>0</v>
      </c>
      <c r="EQ59" s="3">
        <v>0</v>
      </c>
      <c r="ER59" s="3">
        <v>0</v>
      </c>
      <c r="ES59" s="3">
        <v>0</v>
      </c>
      <c r="ET59" s="3">
        <v>0</v>
      </c>
      <c r="EU59" s="3">
        <v>0</v>
      </c>
      <c r="EV59" s="3">
        <v>0</v>
      </c>
      <c r="EW59" s="3">
        <v>0</v>
      </c>
      <c r="EX59" s="3">
        <v>0</v>
      </c>
      <c r="EY59" s="3">
        <v>0</v>
      </c>
      <c r="EZ59" s="3">
        <v>0</v>
      </c>
      <c r="FA59" s="3">
        <v>0</v>
      </c>
      <c r="FB59" s="3">
        <v>0</v>
      </c>
      <c r="FC59" s="3">
        <v>0</v>
      </c>
      <c r="FD59" s="3">
        <v>0</v>
      </c>
      <c r="FE59" s="3">
        <v>0</v>
      </c>
      <c r="FF59" s="3">
        <v>0</v>
      </c>
      <c r="FG59" s="3">
        <v>0</v>
      </c>
      <c r="FH59" s="3">
        <v>0</v>
      </c>
      <c r="FI59" s="3">
        <v>0</v>
      </c>
      <c r="FJ59" s="3">
        <v>0</v>
      </c>
      <c r="FK59" s="3">
        <v>0</v>
      </c>
      <c r="FL59" s="3">
        <v>0</v>
      </c>
      <c r="FM59" s="3">
        <v>0</v>
      </c>
      <c r="FN59" s="3">
        <v>0</v>
      </c>
      <c r="FO59" s="3">
        <v>0</v>
      </c>
      <c r="FP59" s="3">
        <v>0</v>
      </c>
      <c r="FQ59" s="3">
        <v>0</v>
      </c>
      <c r="FR59" s="3">
        <v>0</v>
      </c>
      <c r="FS59" s="3">
        <v>0</v>
      </c>
      <c r="FT59" s="3">
        <v>0</v>
      </c>
      <c r="FU59" s="3">
        <v>0</v>
      </c>
      <c r="FV59" s="3">
        <v>0</v>
      </c>
      <c r="FW59" s="3">
        <v>0</v>
      </c>
      <c r="FX59" s="3">
        <v>0</v>
      </c>
      <c r="FY59" s="3">
        <v>0</v>
      </c>
      <c r="FZ59" s="3">
        <v>0</v>
      </c>
      <c r="GA59" s="3">
        <v>0</v>
      </c>
      <c r="GB59" s="3">
        <v>0</v>
      </c>
      <c r="GC59" s="3">
        <v>0</v>
      </c>
      <c r="GD59" s="3">
        <v>0</v>
      </c>
      <c r="GE59" s="3">
        <v>0</v>
      </c>
      <c r="GF59" s="3">
        <v>0</v>
      </c>
      <c r="GG59" s="3">
        <v>0</v>
      </c>
      <c r="GH59" s="3">
        <v>0</v>
      </c>
      <c r="GI59" s="3">
        <v>0</v>
      </c>
      <c r="GJ59" s="3">
        <v>0</v>
      </c>
      <c r="GK59" s="3">
        <v>0</v>
      </c>
      <c r="GL59" s="3">
        <v>0</v>
      </c>
      <c r="GM59" s="3">
        <v>0</v>
      </c>
      <c r="GN59" s="3">
        <v>0</v>
      </c>
      <c r="GO59" s="3">
        <v>0</v>
      </c>
      <c r="GP59" s="3">
        <v>0</v>
      </c>
      <c r="GQ59" s="3">
        <v>0</v>
      </c>
      <c r="GR59" s="3">
        <v>0</v>
      </c>
      <c r="GS59" s="3">
        <v>0</v>
      </c>
      <c r="GT59" s="3">
        <v>0</v>
      </c>
      <c r="GU59" s="3">
        <v>0</v>
      </c>
      <c r="GV59" s="3">
        <v>0</v>
      </c>
      <c r="GW59" s="3">
        <v>0</v>
      </c>
      <c r="GX59" s="3">
        <v>0</v>
      </c>
      <c r="GY59" s="3">
        <v>0</v>
      </c>
      <c r="GZ59" s="3">
        <v>0</v>
      </c>
      <c r="HA59" s="3">
        <v>0</v>
      </c>
      <c r="HB59" s="3">
        <v>0</v>
      </c>
      <c r="HC59" s="3">
        <v>0</v>
      </c>
      <c r="HD59" s="3">
        <v>0</v>
      </c>
      <c r="HE59" s="3">
        <v>0</v>
      </c>
      <c r="HF59" s="3">
        <v>0</v>
      </c>
      <c r="HG59" s="3">
        <v>0</v>
      </c>
      <c r="HH59" s="3">
        <v>0</v>
      </c>
      <c r="HI59" s="3">
        <v>0</v>
      </c>
      <c r="HJ59" s="3">
        <v>0</v>
      </c>
      <c r="HK59" s="3">
        <v>0</v>
      </c>
      <c r="HL59" s="3">
        <v>0</v>
      </c>
      <c r="HM59" s="3">
        <v>0</v>
      </c>
      <c r="HN59" s="3">
        <v>0</v>
      </c>
      <c r="HO59" s="3">
        <v>0</v>
      </c>
      <c r="HP59" s="3">
        <v>0</v>
      </c>
      <c r="HQ59" s="3">
        <v>0</v>
      </c>
      <c r="HR59" s="3">
        <v>0</v>
      </c>
      <c r="HS59" s="3">
        <v>0</v>
      </c>
      <c r="HT59" s="3">
        <v>0</v>
      </c>
      <c r="HU59" s="3">
        <v>0</v>
      </c>
      <c r="HV59" s="3">
        <v>0</v>
      </c>
      <c r="HW59" s="3">
        <v>0</v>
      </c>
      <c r="HX59" s="3">
        <v>0</v>
      </c>
      <c r="HY59" s="3">
        <v>0</v>
      </c>
      <c r="HZ59" s="3">
        <v>0</v>
      </c>
      <c r="IA59" s="3">
        <v>0</v>
      </c>
      <c r="IB59" s="3">
        <v>0</v>
      </c>
      <c r="IC59" s="3">
        <v>0</v>
      </c>
      <c r="ID59" s="3">
        <v>0</v>
      </c>
      <c r="IE59" s="3">
        <v>0</v>
      </c>
      <c r="IF59" s="3">
        <v>0</v>
      </c>
      <c r="IG59" s="3">
        <v>0</v>
      </c>
      <c r="IH59" s="3">
        <v>0</v>
      </c>
      <c r="II59" s="3">
        <v>0</v>
      </c>
      <c r="IJ59" s="3">
        <v>0</v>
      </c>
      <c r="IK59" s="3">
        <v>0</v>
      </c>
      <c r="IL59" s="3">
        <v>0</v>
      </c>
      <c r="IM59" s="3">
        <v>0</v>
      </c>
      <c r="IN59" s="3">
        <v>0</v>
      </c>
      <c r="IO59" s="3">
        <v>0</v>
      </c>
      <c r="IP59" s="3">
        <v>0</v>
      </c>
      <c r="IQ59" s="3">
        <v>0</v>
      </c>
      <c r="IR59" s="3">
        <v>0</v>
      </c>
      <c r="IS59" s="3">
        <v>0</v>
      </c>
      <c r="IT59" s="3">
        <v>0</v>
      </c>
      <c r="IU59" s="3">
        <v>0</v>
      </c>
      <c r="IV59" s="3">
        <v>0</v>
      </c>
    </row>
    <row r="60" spans="1:256" hidden="1">
      <c r="A60" s="3" t="s">
        <v>115</v>
      </c>
      <c r="B60" s="3" t="s">
        <v>116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  <c r="AG60" s="3">
        <v>0</v>
      </c>
      <c r="AH60" s="3">
        <v>0</v>
      </c>
      <c r="AI60" s="3">
        <v>0</v>
      </c>
      <c r="AJ60" s="3">
        <v>0</v>
      </c>
      <c r="AK60" s="3">
        <v>0</v>
      </c>
      <c r="AL60" s="3">
        <v>0</v>
      </c>
      <c r="AM60" s="3">
        <v>0</v>
      </c>
      <c r="AN60" s="3">
        <v>0</v>
      </c>
      <c r="AO60" s="3">
        <v>0</v>
      </c>
      <c r="AP60" s="3">
        <v>0</v>
      </c>
      <c r="AQ60" s="3">
        <v>0</v>
      </c>
      <c r="AR60" s="3">
        <v>0</v>
      </c>
      <c r="AS60" s="3">
        <v>0</v>
      </c>
      <c r="AT60" s="3">
        <v>0</v>
      </c>
      <c r="AU60" s="3">
        <v>0</v>
      </c>
      <c r="AV60" s="3">
        <v>0</v>
      </c>
      <c r="AW60" s="3">
        <v>0</v>
      </c>
      <c r="AX60" s="3">
        <v>0</v>
      </c>
      <c r="AY60" s="3">
        <v>0</v>
      </c>
      <c r="AZ60" s="3">
        <v>0</v>
      </c>
      <c r="BA60" s="3">
        <v>0</v>
      </c>
      <c r="BB60" s="3">
        <v>0</v>
      </c>
      <c r="BC60" s="3">
        <v>0</v>
      </c>
      <c r="BD60" s="3">
        <v>0</v>
      </c>
      <c r="BE60" s="3">
        <v>0</v>
      </c>
      <c r="BF60" s="3">
        <v>0</v>
      </c>
      <c r="BG60" s="3">
        <v>0</v>
      </c>
      <c r="BH60" s="3">
        <v>0</v>
      </c>
      <c r="BI60" s="3">
        <v>0</v>
      </c>
      <c r="BJ60" s="3">
        <v>0</v>
      </c>
      <c r="BK60" s="3">
        <v>0</v>
      </c>
      <c r="BL60" s="3">
        <v>0</v>
      </c>
      <c r="BM60" s="3">
        <v>0</v>
      </c>
      <c r="BN60" s="3">
        <v>0</v>
      </c>
      <c r="BO60" s="3">
        <v>0</v>
      </c>
      <c r="BP60" s="3">
        <v>0</v>
      </c>
      <c r="BQ60" s="3">
        <v>0</v>
      </c>
      <c r="BR60" s="3">
        <v>0</v>
      </c>
      <c r="BS60" s="3">
        <v>0</v>
      </c>
      <c r="BT60" s="3">
        <v>0</v>
      </c>
      <c r="BU60" s="3">
        <v>0</v>
      </c>
      <c r="BV60" s="3">
        <v>0</v>
      </c>
      <c r="BW60" s="3">
        <v>0</v>
      </c>
      <c r="BX60" s="3">
        <v>0</v>
      </c>
      <c r="BY60" s="3">
        <v>0</v>
      </c>
      <c r="BZ60" s="3">
        <v>0</v>
      </c>
      <c r="CA60" s="3">
        <v>0</v>
      </c>
      <c r="CB60" s="3">
        <v>0</v>
      </c>
      <c r="CC60" s="3">
        <v>0</v>
      </c>
      <c r="CD60" s="3">
        <v>0</v>
      </c>
      <c r="CE60" s="3">
        <v>0</v>
      </c>
      <c r="CF60" s="3">
        <v>0</v>
      </c>
      <c r="CG60" s="3">
        <v>0</v>
      </c>
      <c r="CH60" s="3">
        <v>0</v>
      </c>
      <c r="CI60" s="3">
        <v>0</v>
      </c>
      <c r="CJ60" s="3">
        <v>0</v>
      </c>
      <c r="CK60" s="3">
        <v>0</v>
      </c>
      <c r="CL60" s="3">
        <v>0</v>
      </c>
      <c r="CM60" s="3">
        <v>0</v>
      </c>
      <c r="CN60" s="3">
        <v>0</v>
      </c>
      <c r="CO60" s="3">
        <v>0</v>
      </c>
      <c r="CP60" s="3">
        <v>0</v>
      </c>
      <c r="CQ60" s="3">
        <v>0</v>
      </c>
      <c r="CR60" s="3">
        <v>0</v>
      </c>
      <c r="CS60" s="3">
        <v>0</v>
      </c>
      <c r="CT60" s="3">
        <v>0</v>
      </c>
      <c r="CU60" s="3">
        <v>0</v>
      </c>
      <c r="CV60" s="3">
        <v>0</v>
      </c>
      <c r="CW60" s="3">
        <v>0</v>
      </c>
      <c r="CX60" s="3">
        <v>0</v>
      </c>
      <c r="CY60" s="3">
        <v>0</v>
      </c>
      <c r="CZ60" s="3">
        <v>0</v>
      </c>
      <c r="DA60" s="3">
        <v>0</v>
      </c>
      <c r="DB60" s="3">
        <v>0</v>
      </c>
      <c r="DC60" s="3">
        <v>0</v>
      </c>
      <c r="DD60" s="3">
        <v>0</v>
      </c>
      <c r="DE60" s="3">
        <v>0</v>
      </c>
      <c r="DF60" s="3">
        <v>0</v>
      </c>
      <c r="DG60" s="3">
        <v>0</v>
      </c>
      <c r="DH60" s="3">
        <v>0</v>
      </c>
      <c r="DI60" s="3">
        <v>0</v>
      </c>
      <c r="DJ60" s="3">
        <v>0</v>
      </c>
      <c r="DK60" s="3">
        <v>0</v>
      </c>
      <c r="DL60" s="3">
        <v>0</v>
      </c>
      <c r="DM60" s="3">
        <v>0</v>
      </c>
      <c r="DN60" s="3">
        <v>0</v>
      </c>
      <c r="DO60" s="3">
        <v>0</v>
      </c>
      <c r="DP60" s="3">
        <v>0</v>
      </c>
      <c r="DQ60" s="3">
        <v>0</v>
      </c>
      <c r="DR60" s="3">
        <v>0</v>
      </c>
      <c r="DS60" s="3">
        <v>0</v>
      </c>
      <c r="DT60" s="3">
        <v>0</v>
      </c>
      <c r="DU60" s="3">
        <v>0</v>
      </c>
      <c r="DV60" s="3">
        <v>0</v>
      </c>
      <c r="DW60" s="3">
        <v>0</v>
      </c>
      <c r="DX60" s="3">
        <v>0</v>
      </c>
      <c r="DY60" s="3">
        <v>0</v>
      </c>
      <c r="DZ60" s="3">
        <v>0</v>
      </c>
      <c r="EA60" s="3">
        <v>0</v>
      </c>
      <c r="EB60" s="3">
        <v>0</v>
      </c>
      <c r="EC60" s="3">
        <v>0</v>
      </c>
      <c r="ED60" s="3">
        <v>0</v>
      </c>
      <c r="EE60" s="3">
        <v>0</v>
      </c>
      <c r="EF60" s="3">
        <v>0</v>
      </c>
      <c r="EG60" s="3">
        <v>0</v>
      </c>
      <c r="EH60" s="3">
        <v>0</v>
      </c>
      <c r="EI60" s="3">
        <v>0</v>
      </c>
      <c r="EJ60" s="3">
        <v>0</v>
      </c>
      <c r="EK60" s="3">
        <v>0</v>
      </c>
      <c r="EL60" s="3">
        <v>0</v>
      </c>
      <c r="EM60" s="3">
        <v>0</v>
      </c>
      <c r="EN60" s="3">
        <v>0</v>
      </c>
      <c r="EO60" s="3">
        <v>0</v>
      </c>
      <c r="EP60" s="3">
        <v>0</v>
      </c>
      <c r="EQ60" s="3">
        <v>0</v>
      </c>
      <c r="ER60" s="3">
        <v>0</v>
      </c>
      <c r="ES60" s="3">
        <v>0</v>
      </c>
      <c r="ET60" s="3">
        <v>0</v>
      </c>
      <c r="EU60" s="3">
        <v>0</v>
      </c>
      <c r="EV60" s="3">
        <v>0</v>
      </c>
      <c r="EW60" s="3">
        <v>0</v>
      </c>
      <c r="EX60" s="3">
        <v>0</v>
      </c>
      <c r="EY60" s="3">
        <v>0</v>
      </c>
      <c r="EZ60" s="3">
        <v>0</v>
      </c>
      <c r="FA60" s="3">
        <v>0</v>
      </c>
      <c r="FB60" s="3">
        <v>0</v>
      </c>
      <c r="FC60" s="3">
        <v>0</v>
      </c>
      <c r="FD60" s="3">
        <v>0</v>
      </c>
      <c r="FE60" s="3">
        <v>0</v>
      </c>
      <c r="FF60" s="3">
        <v>0</v>
      </c>
      <c r="FG60" s="3">
        <v>0</v>
      </c>
      <c r="FH60" s="3">
        <v>0</v>
      </c>
      <c r="FI60" s="3">
        <v>0</v>
      </c>
      <c r="FJ60" s="3">
        <v>0</v>
      </c>
      <c r="FK60" s="3">
        <v>0</v>
      </c>
      <c r="FL60" s="3">
        <v>0</v>
      </c>
      <c r="FM60" s="3">
        <v>0</v>
      </c>
      <c r="FN60" s="3">
        <v>0</v>
      </c>
      <c r="FO60" s="3">
        <v>0</v>
      </c>
      <c r="FP60" s="3">
        <v>0</v>
      </c>
      <c r="FQ60" s="3">
        <v>0</v>
      </c>
      <c r="FR60" s="3">
        <v>0</v>
      </c>
      <c r="FS60" s="3">
        <v>0</v>
      </c>
      <c r="FT60" s="3">
        <v>0</v>
      </c>
      <c r="FU60" s="3">
        <v>0</v>
      </c>
      <c r="FV60" s="3">
        <v>0</v>
      </c>
      <c r="FW60" s="3">
        <v>0</v>
      </c>
      <c r="FX60" s="3">
        <v>0</v>
      </c>
      <c r="FY60" s="3">
        <v>0</v>
      </c>
      <c r="FZ60" s="3">
        <v>0</v>
      </c>
      <c r="GA60" s="3">
        <v>0</v>
      </c>
      <c r="GB60" s="3">
        <v>0</v>
      </c>
      <c r="GC60" s="3">
        <v>0</v>
      </c>
      <c r="GD60" s="3">
        <v>0</v>
      </c>
      <c r="GE60" s="3">
        <v>0</v>
      </c>
      <c r="GF60" s="3">
        <v>0</v>
      </c>
      <c r="GG60" s="3">
        <v>0</v>
      </c>
      <c r="GH60" s="3">
        <v>0</v>
      </c>
      <c r="GI60" s="3">
        <v>0</v>
      </c>
      <c r="GJ60" s="3">
        <v>0</v>
      </c>
      <c r="GK60" s="3">
        <v>0</v>
      </c>
      <c r="GL60" s="3">
        <v>0</v>
      </c>
      <c r="GM60" s="3">
        <v>0</v>
      </c>
      <c r="GN60" s="3">
        <v>0</v>
      </c>
      <c r="GO60" s="3">
        <v>0</v>
      </c>
      <c r="GP60" s="3">
        <v>0</v>
      </c>
      <c r="GQ60" s="3">
        <v>0</v>
      </c>
      <c r="GR60" s="3">
        <v>0</v>
      </c>
      <c r="GS60" s="3">
        <v>0</v>
      </c>
      <c r="GT60" s="3">
        <v>0</v>
      </c>
      <c r="GU60" s="3">
        <v>0</v>
      </c>
      <c r="GV60" s="3">
        <v>0</v>
      </c>
      <c r="GW60" s="3">
        <v>0</v>
      </c>
      <c r="GX60" s="3">
        <v>0</v>
      </c>
      <c r="GY60" s="3">
        <v>0</v>
      </c>
      <c r="GZ60" s="3">
        <v>0</v>
      </c>
      <c r="HA60" s="3">
        <v>0</v>
      </c>
      <c r="HB60" s="3">
        <v>0</v>
      </c>
      <c r="HC60" s="3">
        <v>0</v>
      </c>
      <c r="HD60" s="3">
        <v>0</v>
      </c>
      <c r="HE60" s="3">
        <v>0</v>
      </c>
      <c r="HF60" s="3">
        <v>0</v>
      </c>
      <c r="HG60" s="3">
        <v>0</v>
      </c>
      <c r="HH60" s="3">
        <v>0</v>
      </c>
      <c r="HI60" s="3">
        <v>0</v>
      </c>
      <c r="HJ60" s="3">
        <v>0</v>
      </c>
      <c r="HK60" s="3">
        <v>0</v>
      </c>
      <c r="HL60" s="3">
        <v>0</v>
      </c>
      <c r="HM60" s="3">
        <v>0</v>
      </c>
      <c r="HN60" s="3">
        <v>0</v>
      </c>
      <c r="HO60" s="3">
        <v>0</v>
      </c>
      <c r="HP60" s="3">
        <v>0</v>
      </c>
      <c r="HQ60" s="3">
        <v>0</v>
      </c>
      <c r="HR60" s="3">
        <v>0</v>
      </c>
      <c r="HS60" s="3">
        <v>0</v>
      </c>
      <c r="HT60" s="3">
        <v>0</v>
      </c>
      <c r="HU60" s="3">
        <v>0</v>
      </c>
      <c r="HV60" s="3">
        <v>0</v>
      </c>
      <c r="HW60" s="3">
        <v>0</v>
      </c>
      <c r="HX60" s="3">
        <v>0</v>
      </c>
      <c r="HY60" s="3">
        <v>0</v>
      </c>
      <c r="HZ60" s="3">
        <v>0</v>
      </c>
      <c r="IA60" s="3">
        <v>0</v>
      </c>
      <c r="IB60" s="3">
        <v>0</v>
      </c>
      <c r="IC60" s="3">
        <v>0</v>
      </c>
      <c r="ID60" s="3">
        <v>0</v>
      </c>
      <c r="IE60" s="3">
        <v>0</v>
      </c>
      <c r="IF60" s="3">
        <v>0</v>
      </c>
      <c r="IG60" s="3">
        <v>0</v>
      </c>
      <c r="IH60" s="3">
        <v>0</v>
      </c>
      <c r="II60" s="3">
        <v>0</v>
      </c>
      <c r="IJ60" s="3">
        <v>0</v>
      </c>
      <c r="IK60" s="3">
        <v>0</v>
      </c>
      <c r="IL60" s="3">
        <v>0</v>
      </c>
      <c r="IM60" s="3">
        <v>0</v>
      </c>
      <c r="IN60" s="3">
        <v>0</v>
      </c>
      <c r="IO60" s="3">
        <v>0</v>
      </c>
      <c r="IP60" s="3">
        <v>0</v>
      </c>
      <c r="IQ60" s="3">
        <v>0</v>
      </c>
      <c r="IR60" s="3">
        <v>0</v>
      </c>
      <c r="IS60" s="3">
        <v>0</v>
      </c>
      <c r="IT60" s="3">
        <v>0</v>
      </c>
      <c r="IU60" s="3">
        <v>0</v>
      </c>
      <c r="IV60" s="3">
        <v>0</v>
      </c>
    </row>
    <row r="61" spans="1:256" hidden="1">
      <c r="A61" s="3" t="s">
        <v>117</v>
      </c>
      <c r="B61" s="3" t="s">
        <v>118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  <c r="AG61" s="3">
        <v>0</v>
      </c>
      <c r="AH61" s="3">
        <v>0</v>
      </c>
      <c r="AI61" s="3">
        <v>0</v>
      </c>
      <c r="AJ61" s="3">
        <v>0</v>
      </c>
      <c r="AK61" s="3">
        <v>0</v>
      </c>
      <c r="AL61" s="3">
        <v>0</v>
      </c>
      <c r="AM61" s="3">
        <v>0</v>
      </c>
      <c r="AN61" s="3">
        <v>0</v>
      </c>
      <c r="AO61" s="3">
        <v>0</v>
      </c>
      <c r="AP61" s="3">
        <v>0</v>
      </c>
      <c r="AQ61" s="3">
        <v>0</v>
      </c>
      <c r="AR61" s="3">
        <v>0</v>
      </c>
      <c r="AS61" s="3">
        <v>0</v>
      </c>
      <c r="AT61" s="3">
        <v>0</v>
      </c>
      <c r="AU61" s="3">
        <v>0</v>
      </c>
      <c r="AV61" s="3">
        <v>0</v>
      </c>
      <c r="AW61" s="3">
        <v>0</v>
      </c>
      <c r="AX61" s="3">
        <v>0</v>
      </c>
      <c r="AY61" s="3">
        <v>0</v>
      </c>
      <c r="AZ61" s="3">
        <v>0</v>
      </c>
      <c r="BA61" s="3">
        <v>0</v>
      </c>
      <c r="BB61" s="3">
        <v>0</v>
      </c>
      <c r="BC61" s="3">
        <v>0</v>
      </c>
      <c r="BD61" s="3">
        <v>0</v>
      </c>
      <c r="BE61" s="3">
        <v>0</v>
      </c>
      <c r="BF61" s="3">
        <v>0</v>
      </c>
      <c r="BG61" s="3">
        <v>0</v>
      </c>
      <c r="BH61" s="3">
        <v>0</v>
      </c>
      <c r="BI61" s="3">
        <v>0</v>
      </c>
      <c r="BJ61" s="3">
        <v>0</v>
      </c>
      <c r="BK61" s="3">
        <v>0</v>
      </c>
      <c r="BL61" s="3">
        <v>0</v>
      </c>
      <c r="BM61" s="3">
        <v>0</v>
      </c>
      <c r="BN61" s="3">
        <v>0</v>
      </c>
      <c r="BO61" s="3">
        <v>0</v>
      </c>
      <c r="BP61" s="3">
        <v>0</v>
      </c>
      <c r="BQ61" s="3">
        <v>0</v>
      </c>
      <c r="BR61" s="3">
        <v>0</v>
      </c>
      <c r="BS61" s="3">
        <v>0</v>
      </c>
      <c r="BT61" s="3">
        <v>0</v>
      </c>
      <c r="BU61" s="3">
        <v>0</v>
      </c>
      <c r="BV61" s="3">
        <v>0</v>
      </c>
      <c r="BW61" s="3">
        <v>0</v>
      </c>
      <c r="BX61" s="3">
        <v>0</v>
      </c>
      <c r="BY61" s="3">
        <v>0</v>
      </c>
      <c r="BZ61" s="3">
        <v>0</v>
      </c>
      <c r="CA61" s="3">
        <v>0</v>
      </c>
      <c r="CB61" s="3">
        <v>0</v>
      </c>
      <c r="CC61" s="3">
        <v>0</v>
      </c>
      <c r="CD61" s="3">
        <v>0</v>
      </c>
      <c r="CE61" s="3">
        <v>0</v>
      </c>
      <c r="CF61" s="3">
        <v>0</v>
      </c>
      <c r="CG61" s="3">
        <v>0</v>
      </c>
      <c r="CH61" s="3">
        <v>0</v>
      </c>
      <c r="CI61" s="3">
        <v>0</v>
      </c>
      <c r="CJ61" s="3">
        <v>0</v>
      </c>
      <c r="CK61" s="3">
        <v>0</v>
      </c>
      <c r="CL61" s="3">
        <v>0</v>
      </c>
      <c r="CM61" s="3">
        <v>0</v>
      </c>
      <c r="CN61" s="3">
        <v>0</v>
      </c>
      <c r="CO61" s="3">
        <v>0</v>
      </c>
      <c r="CP61" s="3">
        <v>0</v>
      </c>
      <c r="CQ61" s="3">
        <v>0</v>
      </c>
      <c r="CR61" s="3">
        <v>0</v>
      </c>
      <c r="CS61" s="3">
        <v>0</v>
      </c>
      <c r="CT61" s="3">
        <v>0</v>
      </c>
      <c r="CU61" s="3">
        <v>0</v>
      </c>
      <c r="CV61" s="3">
        <v>0</v>
      </c>
      <c r="CW61" s="3">
        <v>0</v>
      </c>
      <c r="CX61" s="3">
        <v>0</v>
      </c>
      <c r="CY61" s="3">
        <v>0</v>
      </c>
      <c r="CZ61" s="3">
        <v>0</v>
      </c>
      <c r="DA61" s="3">
        <v>0</v>
      </c>
      <c r="DB61" s="3">
        <v>0</v>
      </c>
      <c r="DC61" s="3">
        <v>0</v>
      </c>
      <c r="DD61" s="3">
        <v>0</v>
      </c>
      <c r="DE61" s="3">
        <v>0</v>
      </c>
      <c r="DF61" s="3">
        <v>0</v>
      </c>
      <c r="DG61" s="3">
        <v>0</v>
      </c>
      <c r="DH61" s="3">
        <v>0</v>
      </c>
      <c r="DI61" s="3">
        <v>0</v>
      </c>
      <c r="DJ61" s="3">
        <v>0</v>
      </c>
      <c r="DK61" s="3">
        <v>0</v>
      </c>
      <c r="DL61" s="3">
        <v>0</v>
      </c>
      <c r="DM61" s="3">
        <v>0</v>
      </c>
      <c r="DN61" s="3">
        <v>0</v>
      </c>
      <c r="DO61" s="3">
        <v>0</v>
      </c>
      <c r="DP61" s="3">
        <v>0</v>
      </c>
      <c r="DQ61" s="3">
        <v>0</v>
      </c>
      <c r="DR61" s="3">
        <v>0</v>
      </c>
      <c r="DS61" s="3">
        <v>0</v>
      </c>
      <c r="DT61" s="3">
        <v>0</v>
      </c>
      <c r="DU61" s="3">
        <v>0</v>
      </c>
      <c r="DV61" s="3">
        <v>0</v>
      </c>
      <c r="DW61" s="3">
        <v>0</v>
      </c>
      <c r="DX61" s="3">
        <v>0</v>
      </c>
      <c r="DY61" s="3">
        <v>0</v>
      </c>
      <c r="DZ61" s="3">
        <v>0</v>
      </c>
      <c r="EA61" s="3">
        <v>0</v>
      </c>
      <c r="EB61" s="3">
        <v>0</v>
      </c>
      <c r="EC61" s="3">
        <v>0</v>
      </c>
      <c r="ED61" s="3">
        <v>0</v>
      </c>
      <c r="EE61" s="3">
        <v>0</v>
      </c>
      <c r="EF61" s="3">
        <v>0</v>
      </c>
      <c r="EG61" s="3">
        <v>0</v>
      </c>
      <c r="EH61" s="3">
        <v>0</v>
      </c>
      <c r="EI61" s="3">
        <v>0</v>
      </c>
      <c r="EJ61" s="3">
        <v>0</v>
      </c>
      <c r="EK61" s="3">
        <v>0</v>
      </c>
      <c r="EL61" s="3">
        <v>0</v>
      </c>
      <c r="EM61" s="3">
        <v>0</v>
      </c>
      <c r="EN61" s="3">
        <v>0</v>
      </c>
      <c r="EO61" s="3">
        <v>0</v>
      </c>
      <c r="EP61" s="3">
        <v>0</v>
      </c>
      <c r="EQ61" s="3">
        <v>0</v>
      </c>
      <c r="ER61" s="3">
        <v>0</v>
      </c>
      <c r="ES61" s="3">
        <v>0</v>
      </c>
      <c r="ET61" s="3">
        <v>0</v>
      </c>
      <c r="EU61" s="3">
        <v>0</v>
      </c>
      <c r="EV61" s="3">
        <v>0</v>
      </c>
      <c r="EW61" s="3">
        <v>0</v>
      </c>
      <c r="EX61" s="3">
        <v>0</v>
      </c>
      <c r="EY61" s="3">
        <v>0</v>
      </c>
      <c r="EZ61" s="3">
        <v>0</v>
      </c>
      <c r="FA61" s="3">
        <v>0</v>
      </c>
      <c r="FB61" s="3">
        <v>0</v>
      </c>
      <c r="FC61" s="3">
        <v>0</v>
      </c>
      <c r="FD61" s="3">
        <v>0</v>
      </c>
      <c r="FE61" s="3">
        <v>0</v>
      </c>
      <c r="FF61" s="3">
        <v>0</v>
      </c>
      <c r="FG61" s="3">
        <v>0</v>
      </c>
      <c r="FH61" s="3">
        <v>0</v>
      </c>
      <c r="FI61" s="3">
        <v>0</v>
      </c>
      <c r="FJ61" s="3">
        <v>0</v>
      </c>
      <c r="FK61" s="3">
        <v>0</v>
      </c>
      <c r="FL61" s="3">
        <v>0</v>
      </c>
      <c r="FM61" s="3">
        <v>0</v>
      </c>
      <c r="FN61" s="3">
        <v>0</v>
      </c>
      <c r="FO61" s="3">
        <v>0</v>
      </c>
      <c r="FP61" s="3">
        <v>0</v>
      </c>
      <c r="FQ61" s="3">
        <v>0</v>
      </c>
      <c r="FR61" s="3">
        <v>0</v>
      </c>
      <c r="FS61" s="3">
        <v>0</v>
      </c>
      <c r="FT61" s="3">
        <v>0</v>
      </c>
      <c r="FU61" s="3">
        <v>0</v>
      </c>
      <c r="FV61" s="3">
        <v>0</v>
      </c>
      <c r="FW61" s="3">
        <v>0</v>
      </c>
      <c r="FX61" s="3">
        <v>0</v>
      </c>
      <c r="FY61" s="3">
        <v>0</v>
      </c>
      <c r="FZ61" s="3">
        <v>0</v>
      </c>
      <c r="GA61" s="3">
        <v>0</v>
      </c>
      <c r="GB61" s="3">
        <v>0</v>
      </c>
      <c r="GC61" s="3">
        <v>0</v>
      </c>
      <c r="GD61" s="3">
        <v>0</v>
      </c>
      <c r="GE61" s="3">
        <v>0</v>
      </c>
      <c r="GF61" s="3">
        <v>0</v>
      </c>
      <c r="GG61" s="3">
        <v>0</v>
      </c>
      <c r="GH61" s="3">
        <v>0</v>
      </c>
      <c r="GI61" s="3">
        <v>0</v>
      </c>
      <c r="GJ61" s="3">
        <v>0</v>
      </c>
      <c r="GK61" s="3">
        <v>0</v>
      </c>
      <c r="GL61" s="3">
        <v>0</v>
      </c>
      <c r="GM61" s="3">
        <v>0</v>
      </c>
      <c r="GN61" s="3">
        <v>0</v>
      </c>
      <c r="GO61" s="3">
        <v>0</v>
      </c>
      <c r="GP61" s="3">
        <v>0</v>
      </c>
      <c r="GQ61" s="3">
        <v>0</v>
      </c>
      <c r="GR61" s="3">
        <v>0</v>
      </c>
      <c r="GS61" s="3">
        <v>0</v>
      </c>
      <c r="GT61" s="3">
        <v>0</v>
      </c>
      <c r="GU61" s="3">
        <v>0</v>
      </c>
      <c r="GV61" s="3">
        <v>0</v>
      </c>
      <c r="GW61" s="3">
        <v>0</v>
      </c>
      <c r="GX61" s="3">
        <v>0</v>
      </c>
      <c r="GY61" s="3">
        <v>0</v>
      </c>
      <c r="GZ61" s="3">
        <v>0</v>
      </c>
      <c r="HA61" s="3">
        <v>0</v>
      </c>
      <c r="HB61" s="3">
        <v>0</v>
      </c>
      <c r="HC61" s="3">
        <v>0</v>
      </c>
      <c r="HD61" s="3">
        <v>0</v>
      </c>
      <c r="HE61" s="3">
        <v>0</v>
      </c>
      <c r="HF61" s="3">
        <v>0</v>
      </c>
      <c r="HG61" s="3">
        <v>0</v>
      </c>
      <c r="HH61" s="3">
        <v>0</v>
      </c>
      <c r="HI61" s="3">
        <v>0</v>
      </c>
      <c r="HJ61" s="3">
        <v>0</v>
      </c>
      <c r="HK61" s="3">
        <v>0</v>
      </c>
      <c r="HL61" s="3">
        <v>0</v>
      </c>
      <c r="HM61" s="3">
        <v>0</v>
      </c>
      <c r="HN61" s="3">
        <v>0</v>
      </c>
      <c r="HO61" s="3">
        <v>0</v>
      </c>
      <c r="HP61" s="3">
        <v>0</v>
      </c>
      <c r="HQ61" s="3">
        <v>0</v>
      </c>
      <c r="HR61" s="3">
        <v>0</v>
      </c>
      <c r="HS61" s="3">
        <v>0</v>
      </c>
      <c r="HT61" s="3">
        <v>0</v>
      </c>
      <c r="HU61" s="3">
        <v>0</v>
      </c>
      <c r="HV61" s="3">
        <v>0</v>
      </c>
      <c r="HW61" s="3">
        <v>0</v>
      </c>
      <c r="HX61" s="3">
        <v>0</v>
      </c>
      <c r="HY61" s="3">
        <v>0</v>
      </c>
      <c r="HZ61" s="3">
        <v>0</v>
      </c>
      <c r="IA61" s="3">
        <v>0</v>
      </c>
      <c r="IB61" s="3">
        <v>0</v>
      </c>
      <c r="IC61" s="3">
        <v>0</v>
      </c>
      <c r="ID61" s="3">
        <v>0</v>
      </c>
      <c r="IE61" s="3">
        <v>0</v>
      </c>
      <c r="IF61" s="3">
        <v>0</v>
      </c>
      <c r="IG61" s="3">
        <v>0</v>
      </c>
      <c r="IH61" s="3">
        <v>0</v>
      </c>
      <c r="II61" s="3">
        <v>0</v>
      </c>
      <c r="IJ61" s="3">
        <v>0</v>
      </c>
      <c r="IK61" s="3">
        <v>0</v>
      </c>
      <c r="IL61" s="3">
        <v>0</v>
      </c>
      <c r="IM61" s="3">
        <v>0</v>
      </c>
      <c r="IN61" s="3">
        <v>0</v>
      </c>
      <c r="IO61" s="3">
        <v>0</v>
      </c>
      <c r="IP61" s="3">
        <v>0</v>
      </c>
      <c r="IQ61" s="3">
        <v>0</v>
      </c>
      <c r="IR61" s="3">
        <v>0</v>
      </c>
      <c r="IS61" s="3">
        <v>0</v>
      </c>
      <c r="IT61" s="3">
        <v>0</v>
      </c>
      <c r="IU61" s="3">
        <v>0</v>
      </c>
      <c r="IV61" s="3">
        <v>0</v>
      </c>
    </row>
    <row r="62" spans="1:256" hidden="1">
      <c r="A62" s="3" t="s">
        <v>119</v>
      </c>
      <c r="B62" s="3" t="s">
        <v>120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  <c r="AG62" s="3">
        <v>0</v>
      </c>
      <c r="AH62" s="3">
        <v>0</v>
      </c>
      <c r="AI62" s="3">
        <v>0</v>
      </c>
      <c r="AJ62" s="3">
        <v>0</v>
      </c>
      <c r="AK62" s="3">
        <v>0</v>
      </c>
      <c r="AL62" s="3">
        <v>0</v>
      </c>
      <c r="AM62" s="3">
        <v>0</v>
      </c>
      <c r="AN62" s="3">
        <v>0</v>
      </c>
      <c r="AO62" s="3">
        <v>0</v>
      </c>
      <c r="AP62" s="3">
        <v>0</v>
      </c>
      <c r="AQ62" s="3">
        <v>0</v>
      </c>
      <c r="AR62" s="3">
        <v>0</v>
      </c>
      <c r="AS62" s="3">
        <v>0</v>
      </c>
      <c r="AT62" s="3">
        <v>0</v>
      </c>
      <c r="AU62" s="3">
        <v>0</v>
      </c>
      <c r="AV62" s="3">
        <v>0</v>
      </c>
      <c r="AW62" s="3">
        <v>0</v>
      </c>
      <c r="AX62" s="3">
        <v>0</v>
      </c>
      <c r="AY62" s="3">
        <v>0</v>
      </c>
      <c r="AZ62" s="3">
        <v>0</v>
      </c>
      <c r="BA62" s="3">
        <v>0</v>
      </c>
      <c r="BB62" s="3">
        <v>0</v>
      </c>
      <c r="BC62" s="3">
        <v>0</v>
      </c>
      <c r="BD62" s="3">
        <v>0</v>
      </c>
      <c r="BE62" s="3">
        <v>0</v>
      </c>
      <c r="BF62" s="3">
        <v>0</v>
      </c>
      <c r="BG62" s="3">
        <v>0</v>
      </c>
      <c r="BH62" s="3">
        <v>0</v>
      </c>
      <c r="BI62" s="3">
        <v>0</v>
      </c>
      <c r="BJ62" s="3">
        <v>0</v>
      </c>
      <c r="BK62" s="3">
        <v>0</v>
      </c>
      <c r="BL62" s="3">
        <v>0</v>
      </c>
      <c r="BM62" s="3">
        <v>0</v>
      </c>
      <c r="BN62" s="3">
        <v>0</v>
      </c>
      <c r="BO62" s="3">
        <v>0</v>
      </c>
      <c r="BP62" s="3">
        <v>0</v>
      </c>
      <c r="BQ62" s="3">
        <v>0</v>
      </c>
      <c r="BR62" s="3">
        <v>0</v>
      </c>
      <c r="BS62" s="3">
        <v>0</v>
      </c>
      <c r="BT62" s="3">
        <v>0</v>
      </c>
      <c r="BU62" s="3">
        <v>0</v>
      </c>
      <c r="BV62" s="3">
        <v>0</v>
      </c>
      <c r="BW62" s="3">
        <v>0</v>
      </c>
      <c r="BX62" s="3">
        <v>0</v>
      </c>
      <c r="BY62" s="3">
        <v>0</v>
      </c>
      <c r="BZ62" s="3">
        <v>0</v>
      </c>
      <c r="CA62" s="3">
        <v>0</v>
      </c>
      <c r="CB62" s="3">
        <v>0</v>
      </c>
      <c r="CC62" s="3">
        <v>0</v>
      </c>
      <c r="CD62" s="3">
        <v>0</v>
      </c>
      <c r="CE62" s="3">
        <v>0</v>
      </c>
      <c r="CF62" s="3">
        <v>0</v>
      </c>
      <c r="CG62" s="3">
        <v>0</v>
      </c>
      <c r="CH62" s="3">
        <v>0</v>
      </c>
      <c r="CI62" s="3">
        <v>0</v>
      </c>
      <c r="CJ62" s="3">
        <v>0</v>
      </c>
      <c r="CK62" s="3">
        <v>0</v>
      </c>
      <c r="CL62" s="3">
        <v>0</v>
      </c>
      <c r="CM62" s="3">
        <v>0</v>
      </c>
      <c r="CN62" s="3">
        <v>0</v>
      </c>
      <c r="CO62" s="3">
        <v>0</v>
      </c>
      <c r="CP62" s="3">
        <v>0</v>
      </c>
      <c r="CQ62" s="3">
        <v>0</v>
      </c>
      <c r="CR62" s="3">
        <v>0</v>
      </c>
      <c r="CS62" s="3">
        <v>0</v>
      </c>
      <c r="CT62" s="3">
        <v>0</v>
      </c>
      <c r="CU62" s="3">
        <v>0</v>
      </c>
      <c r="CV62" s="3">
        <v>0</v>
      </c>
      <c r="CW62" s="3">
        <v>0</v>
      </c>
      <c r="CX62" s="3">
        <v>0</v>
      </c>
      <c r="CY62" s="3">
        <v>0</v>
      </c>
      <c r="CZ62" s="3">
        <v>0</v>
      </c>
      <c r="DA62" s="3">
        <v>0</v>
      </c>
      <c r="DB62" s="3">
        <v>0</v>
      </c>
      <c r="DC62" s="3">
        <v>0</v>
      </c>
      <c r="DD62" s="3">
        <v>0</v>
      </c>
      <c r="DE62" s="3">
        <v>0</v>
      </c>
      <c r="DF62" s="3">
        <v>0</v>
      </c>
      <c r="DG62" s="3">
        <v>0</v>
      </c>
      <c r="DH62" s="3">
        <v>0</v>
      </c>
      <c r="DI62" s="3">
        <v>0</v>
      </c>
      <c r="DJ62" s="3">
        <v>0</v>
      </c>
      <c r="DK62" s="3">
        <v>0</v>
      </c>
      <c r="DL62" s="3">
        <v>0</v>
      </c>
      <c r="DM62" s="3">
        <v>0</v>
      </c>
      <c r="DN62" s="3">
        <v>0</v>
      </c>
      <c r="DO62" s="3">
        <v>0</v>
      </c>
      <c r="DP62" s="3">
        <v>0</v>
      </c>
      <c r="DQ62" s="3">
        <v>0</v>
      </c>
      <c r="DR62" s="3">
        <v>0</v>
      </c>
      <c r="DS62" s="3">
        <v>0</v>
      </c>
      <c r="DT62" s="3">
        <v>0</v>
      </c>
      <c r="DU62" s="3">
        <v>0</v>
      </c>
      <c r="DV62" s="3">
        <v>0</v>
      </c>
      <c r="DW62" s="3">
        <v>0</v>
      </c>
      <c r="DX62" s="3">
        <v>0</v>
      </c>
      <c r="DY62" s="3">
        <v>0</v>
      </c>
      <c r="DZ62" s="3">
        <v>0</v>
      </c>
      <c r="EA62" s="3">
        <v>0</v>
      </c>
      <c r="EB62" s="3">
        <v>0</v>
      </c>
      <c r="EC62" s="3">
        <v>0</v>
      </c>
      <c r="ED62" s="3">
        <v>0</v>
      </c>
      <c r="EE62" s="3">
        <v>0</v>
      </c>
      <c r="EF62" s="3">
        <v>0</v>
      </c>
      <c r="EG62" s="3">
        <v>0</v>
      </c>
      <c r="EH62" s="3">
        <v>0</v>
      </c>
      <c r="EI62" s="3">
        <v>0</v>
      </c>
      <c r="EJ62" s="3">
        <v>0</v>
      </c>
      <c r="EK62" s="3">
        <v>0</v>
      </c>
      <c r="EL62" s="3">
        <v>0</v>
      </c>
      <c r="EM62" s="3">
        <v>0</v>
      </c>
      <c r="EN62" s="3">
        <v>0</v>
      </c>
      <c r="EO62" s="3">
        <v>0</v>
      </c>
      <c r="EP62" s="3">
        <v>0</v>
      </c>
      <c r="EQ62" s="3">
        <v>0</v>
      </c>
      <c r="ER62" s="3">
        <v>0</v>
      </c>
      <c r="ES62" s="3">
        <v>0</v>
      </c>
      <c r="ET62" s="3">
        <v>0</v>
      </c>
      <c r="EU62" s="3">
        <v>0</v>
      </c>
      <c r="EV62" s="3">
        <v>0</v>
      </c>
      <c r="EW62" s="3">
        <v>0</v>
      </c>
      <c r="EX62" s="3">
        <v>0</v>
      </c>
      <c r="EY62" s="3">
        <v>0</v>
      </c>
      <c r="EZ62" s="3">
        <v>0</v>
      </c>
      <c r="FA62" s="3">
        <v>0</v>
      </c>
      <c r="FB62" s="3">
        <v>0</v>
      </c>
      <c r="FC62" s="3">
        <v>0</v>
      </c>
      <c r="FD62" s="3">
        <v>0</v>
      </c>
      <c r="FE62" s="3">
        <v>0</v>
      </c>
      <c r="FF62" s="3">
        <v>0</v>
      </c>
      <c r="FG62" s="3">
        <v>0</v>
      </c>
      <c r="FH62" s="3">
        <v>0</v>
      </c>
      <c r="FI62" s="3">
        <v>0</v>
      </c>
      <c r="FJ62" s="3">
        <v>0</v>
      </c>
      <c r="FK62" s="3">
        <v>0</v>
      </c>
      <c r="FL62" s="3">
        <v>0</v>
      </c>
      <c r="FM62" s="3">
        <v>0</v>
      </c>
      <c r="FN62" s="3">
        <v>0</v>
      </c>
      <c r="FO62" s="3">
        <v>0</v>
      </c>
      <c r="FP62" s="3">
        <v>0</v>
      </c>
      <c r="FQ62" s="3">
        <v>0</v>
      </c>
      <c r="FR62" s="3">
        <v>0</v>
      </c>
      <c r="FS62" s="3">
        <v>0</v>
      </c>
      <c r="FT62" s="3">
        <v>0</v>
      </c>
      <c r="FU62" s="3">
        <v>0</v>
      </c>
      <c r="FV62" s="3">
        <v>0</v>
      </c>
      <c r="FW62" s="3">
        <v>0</v>
      </c>
      <c r="FX62" s="3">
        <v>0</v>
      </c>
      <c r="FY62" s="3">
        <v>0</v>
      </c>
      <c r="FZ62" s="3">
        <v>0</v>
      </c>
      <c r="GA62" s="3">
        <v>0</v>
      </c>
      <c r="GB62" s="3">
        <v>0</v>
      </c>
      <c r="GC62" s="3">
        <v>0</v>
      </c>
      <c r="GD62" s="3">
        <v>0</v>
      </c>
      <c r="GE62" s="3">
        <v>0</v>
      </c>
      <c r="GF62" s="3">
        <v>0</v>
      </c>
      <c r="GG62" s="3">
        <v>0</v>
      </c>
      <c r="GH62" s="3">
        <v>0</v>
      </c>
      <c r="GI62" s="3">
        <v>0</v>
      </c>
      <c r="GJ62" s="3">
        <v>0</v>
      </c>
      <c r="GK62" s="3">
        <v>0</v>
      </c>
      <c r="GL62" s="3">
        <v>0</v>
      </c>
      <c r="GM62" s="3">
        <v>0</v>
      </c>
      <c r="GN62" s="3">
        <v>0</v>
      </c>
      <c r="GO62" s="3">
        <v>0</v>
      </c>
      <c r="GP62" s="3">
        <v>0</v>
      </c>
      <c r="GQ62" s="3">
        <v>0</v>
      </c>
      <c r="GR62" s="3">
        <v>0</v>
      </c>
      <c r="GS62" s="3">
        <v>0</v>
      </c>
      <c r="GT62" s="3">
        <v>0</v>
      </c>
      <c r="GU62" s="3">
        <v>0</v>
      </c>
      <c r="GV62" s="3">
        <v>0</v>
      </c>
      <c r="GW62" s="3">
        <v>0</v>
      </c>
      <c r="GX62" s="3">
        <v>0</v>
      </c>
      <c r="GY62" s="3">
        <v>0</v>
      </c>
      <c r="GZ62" s="3">
        <v>0</v>
      </c>
      <c r="HA62" s="3">
        <v>0</v>
      </c>
      <c r="HB62" s="3">
        <v>0</v>
      </c>
      <c r="HC62" s="3">
        <v>0</v>
      </c>
      <c r="HD62" s="3">
        <v>0</v>
      </c>
      <c r="HE62" s="3">
        <v>0</v>
      </c>
      <c r="HF62" s="3">
        <v>0</v>
      </c>
      <c r="HG62" s="3">
        <v>0</v>
      </c>
      <c r="HH62" s="3">
        <v>0</v>
      </c>
      <c r="HI62" s="3">
        <v>0</v>
      </c>
      <c r="HJ62" s="3">
        <v>0</v>
      </c>
      <c r="HK62" s="3">
        <v>0</v>
      </c>
      <c r="HL62" s="3">
        <v>0</v>
      </c>
      <c r="HM62" s="3">
        <v>0</v>
      </c>
      <c r="HN62" s="3">
        <v>0</v>
      </c>
      <c r="HO62" s="3">
        <v>0</v>
      </c>
      <c r="HP62" s="3">
        <v>0</v>
      </c>
      <c r="HQ62" s="3">
        <v>0</v>
      </c>
      <c r="HR62" s="3">
        <v>0</v>
      </c>
      <c r="HS62" s="3">
        <v>0</v>
      </c>
      <c r="HT62" s="3">
        <v>0</v>
      </c>
      <c r="HU62" s="3">
        <v>0</v>
      </c>
      <c r="HV62" s="3">
        <v>0</v>
      </c>
      <c r="HW62" s="3">
        <v>0</v>
      </c>
      <c r="HX62" s="3">
        <v>0</v>
      </c>
      <c r="HY62" s="3">
        <v>0</v>
      </c>
      <c r="HZ62" s="3">
        <v>0</v>
      </c>
      <c r="IA62" s="3">
        <v>0</v>
      </c>
      <c r="IB62" s="3">
        <v>0</v>
      </c>
      <c r="IC62" s="3">
        <v>0</v>
      </c>
      <c r="ID62" s="3">
        <v>0</v>
      </c>
      <c r="IE62" s="3">
        <v>0</v>
      </c>
      <c r="IF62" s="3">
        <v>0</v>
      </c>
      <c r="IG62" s="3">
        <v>0</v>
      </c>
      <c r="IH62" s="3">
        <v>0</v>
      </c>
      <c r="II62" s="3">
        <v>0</v>
      </c>
      <c r="IJ62" s="3">
        <v>0</v>
      </c>
      <c r="IK62" s="3">
        <v>0</v>
      </c>
      <c r="IL62" s="3">
        <v>0</v>
      </c>
      <c r="IM62" s="3">
        <v>0</v>
      </c>
      <c r="IN62" s="3">
        <v>0</v>
      </c>
      <c r="IO62" s="3">
        <v>0</v>
      </c>
      <c r="IP62" s="3">
        <v>0</v>
      </c>
      <c r="IQ62" s="3">
        <v>0</v>
      </c>
      <c r="IR62" s="3">
        <v>0</v>
      </c>
      <c r="IS62" s="3">
        <v>0</v>
      </c>
      <c r="IT62" s="3">
        <v>0</v>
      </c>
      <c r="IU62" s="3">
        <v>0</v>
      </c>
      <c r="IV62" s="3">
        <v>0</v>
      </c>
    </row>
    <row r="63" spans="1:256" hidden="1">
      <c r="A63" s="3" t="s">
        <v>121</v>
      </c>
      <c r="B63" s="3" t="s">
        <v>122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  <c r="AG63" s="3">
        <v>0</v>
      </c>
      <c r="AH63" s="3">
        <v>0</v>
      </c>
      <c r="AI63" s="3">
        <v>0</v>
      </c>
      <c r="AJ63" s="3">
        <v>0</v>
      </c>
      <c r="AK63" s="3">
        <v>0</v>
      </c>
      <c r="AL63" s="3">
        <v>0</v>
      </c>
      <c r="AM63" s="3">
        <v>0</v>
      </c>
      <c r="AN63" s="3">
        <v>0</v>
      </c>
      <c r="AO63" s="3">
        <v>0</v>
      </c>
      <c r="AP63" s="3">
        <v>0</v>
      </c>
      <c r="AQ63" s="3">
        <v>0</v>
      </c>
      <c r="AR63" s="3">
        <v>0</v>
      </c>
      <c r="AS63" s="3">
        <v>0</v>
      </c>
      <c r="AT63" s="3">
        <v>0</v>
      </c>
      <c r="AU63" s="3">
        <v>0</v>
      </c>
      <c r="AV63" s="3">
        <v>0</v>
      </c>
      <c r="AW63" s="3">
        <v>0</v>
      </c>
      <c r="AX63" s="3">
        <v>0</v>
      </c>
      <c r="AY63" s="3">
        <v>0</v>
      </c>
      <c r="AZ63" s="3">
        <v>0</v>
      </c>
      <c r="BA63" s="3">
        <v>0</v>
      </c>
      <c r="BB63" s="3">
        <v>0</v>
      </c>
      <c r="BC63" s="3">
        <v>0</v>
      </c>
      <c r="BD63" s="3">
        <v>0</v>
      </c>
      <c r="BE63" s="3">
        <v>0</v>
      </c>
      <c r="BF63" s="3">
        <v>0</v>
      </c>
      <c r="BG63" s="3">
        <v>0</v>
      </c>
      <c r="BH63" s="3">
        <v>0</v>
      </c>
      <c r="BI63" s="3">
        <v>0</v>
      </c>
      <c r="BJ63" s="3">
        <v>0</v>
      </c>
      <c r="BK63" s="3">
        <v>0</v>
      </c>
      <c r="BL63" s="3">
        <v>0</v>
      </c>
      <c r="BM63" s="3">
        <v>0</v>
      </c>
      <c r="BN63" s="3">
        <v>0</v>
      </c>
      <c r="BO63" s="3">
        <v>0</v>
      </c>
      <c r="BP63" s="3">
        <v>0</v>
      </c>
      <c r="BQ63" s="3">
        <v>0</v>
      </c>
      <c r="BR63" s="3">
        <v>0</v>
      </c>
      <c r="BS63" s="3">
        <v>0</v>
      </c>
      <c r="BT63" s="3">
        <v>0</v>
      </c>
      <c r="BU63" s="3">
        <v>0</v>
      </c>
      <c r="BV63" s="3">
        <v>0</v>
      </c>
      <c r="BW63" s="3">
        <v>0</v>
      </c>
      <c r="BX63" s="3">
        <v>0</v>
      </c>
      <c r="BY63" s="3">
        <v>0</v>
      </c>
      <c r="BZ63" s="3">
        <v>0</v>
      </c>
      <c r="CA63" s="3">
        <v>0</v>
      </c>
      <c r="CB63" s="3">
        <v>0</v>
      </c>
      <c r="CC63" s="3">
        <v>0</v>
      </c>
      <c r="CD63" s="3">
        <v>0</v>
      </c>
      <c r="CE63" s="3">
        <v>0</v>
      </c>
      <c r="CF63" s="3">
        <v>0</v>
      </c>
      <c r="CG63" s="3">
        <v>0</v>
      </c>
      <c r="CH63" s="3">
        <v>0</v>
      </c>
      <c r="CI63" s="3">
        <v>0</v>
      </c>
      <c r="CJ63" s="3">
        <v>0</v>
      </c>
      <c r="CK63" s="3">
        <v>0</v>
      </c>
      <c r="CL63" s="3">
        <v>0</v>
      </c>
      <c r="CM63" s="3">
        <v>0</v>
      </c>
      <c r="CN63" s="3">
        <v>0</v>
      </c>
      <c r="CO63" s="3">
        <v>0</v>
      </c>
      <c r="CP63" s="3">
        <v>0</v>
      </c>
      <c r="CQ63" s="3">
        <v>0</v>
      </c>
      <c r="CR63" s="3">
        <v>0</v>
      </c>
      <c r="CS63" s="3">
        <v>0</v>
      </c>
      <c r="CT63" s="3">
        <v>0</v>
      </c>
      <c r="CU63" s="3">
        <v>0</v>
      </c>
      <c r="CV63" s="3">
        <v>0</v>
      </c>
      <c r="CW63" s="3">
        <v>0</v>
      </c>
      <c r="CX63" s="3">
        <v>0</v>
      </c>
      <c r="CY63" s="3">
        <v>0</v>
      </c>
      <c r="CZ63" s="3">
        <v>0</v>
      </c>
      <c r="DA63" s="3">
        <v>0</v>
      </c>
      <c r="DB63" s="3">
        <v>0</v>
      </c>
      <c r="DC63" s="3">
        <v>0</v>
      </c>
      <c r="DD63" s="3">
        <v>0</v>
      </c>
      <c r="DE63" s="3">
        <v>0</v>
      </c>
      <c r="DF63" s="3">
        <v>0</v>
      </c>
      <c r="DG63" s="3">
        <v>0</v>
      </c>
      <c r="DH63" s="3">
        <v>0</v>
      </c>
      <c r="DI63" s="3">
        <v>0</v>
      </c>
      <c r="DJ63" s="3">
        <v>0</v>
      </c>
      <c r="DK63" s="3">
        <v>0</v>
      </c>
      <c r="DL63" s="3">
        <v>0</v>
      </c>
      <c r="DM63" s="3">
        <v>0</v>
      </c>
      <c r="DN63" s="3">
        <v>0</v>
      </c>
      <c r="DO63" s="3">
        <v>0</v>
      </c>
      <c r="DP63" s="3">
        <v>0</v>
      </c>
      <c r="DQ63" s="3">
        <v>0</v>
      </c>
      <c r="DR63" s="3">
        <v>0</v>
      </c>
      <c r="DS63" s="3">
        <v>0</v>
      </c>
      <c r="DT63" s="3">
        <v>0</v>
      </c>
      <c r="DU63" s="3">
        <v>0</v>
      </c>
      <c r="DV63" s="3">
        <v>0</v>
      </c>
      <c r="DW63" s="3">
        <v>0</v>
      </c>
      <c r="DX63" s="3">
        <v>0</v>
      </c>
      <c r="DY63" s="3">
        <v>0</v>
      </c>
      <c r="DZ63" s="3">
        <v>0</v>
      </c>
      <c r="EA63" s="3">
        <v>0</v>
      </c>
      <c r="EB63" s="3">
        <v>0</v>
      </c>
      <c r="EC63" s="3">
        <v>0</v>
      </c>
      <c r="ED63" s="3">
        <v>0</v>
      </c>
      <c r="EE63" s="3">
        <v>0</v>
      </c>
      <c r="EF63" s="3">
        <v>0</v>
      </c>
      <c r="EG63" s="3">
        <v>0</v>
      </c>
      <c r="EH63" s="3">
        <v>0</v>
      </c>
      <c r="EI63" s="3">
        <v>0</v>
      </c>
      <c r="EJ63" s="3">
        <v>0</v>
      </c>
      <c r="EK63" s="3">
        <v>0</v>
      </c>
      <c r="EL63" s="3">
        <v>0</v>
      </c>
      <c r="EM63" s="3">
        <v>0</v>
      </c>
      <c r="EN63" s="3">
        <v>0</v>
      </c>
      <c r="EO63" s="3">
        <v>0</v>
      </c>
      <c r="EP63" s="3">
        <v>0</v>
      </c>
      <c r="EQ63" s="3">
        <v>0</v>
      </c>
      <c r="ER63" s="3">
        <v>0</v>
      </c>
      <c r="ES63" s="3">
        <v>0</v>
      </c>
      <c r="ET63" s="3">
        <v>0</v>
      </c>
      <c r="EU63" s="3">
        <v>0</v>
      </c>
      <c r="EV63" s="3">
        <v>0</v>
      </c>
      <c r="EW63" s="3">
        <v>0</v>
      </c>
      <c r="EX63" s="3">
        <v>0</v>
      </c>
      <c r="EY63" s="3">
        <v>0</v>
      </c>
      <c r="EZ63" s="3">
        <v>0</v>
      </c>
      <c r="FA63" s="3">
        <v>0</v>
      </c>
      <c r="FB63" s="3">
        <v>0</v>
      </c>
      <c r="FC63" s="3">
        <v>0</v>
      </c>
      <c r="FD63" s="3">
        <v>0</v>
      </c>
      <c r="FE63" s="3">
        <v>0</v>
      </c>
      <c r="FF63" s="3">
        <v>0</v>
      </c>
      <c r="FG63" s="3">
        <v>0</v>
      </c>
      <c r="FH63" s="3">
        <v>0</v>
      </c>
      <c r="FI63" s="3">
        <v>0</v>
      </c>
      <c r="FJ63" s="3">
        <v>0</v>
      </c>
      <c r="FK63" s="3">
        <v>0</v>
      </c>
      <c r="FL63" s="3">
        <v>0</v>
      </c>
      <c r="FM63" s="3">
        <v>0</v>
      </c>
      <c r="FN63" s="3">
        <v>0</v>
      </c>
      <c r="FO63" s="3">
        <v>0</v>
      </c>
      <c r="FP63" s="3">
        <v>0</v>
      </c>
      <c r="FQ63" s="3">
        <v>0</v>
      </c>
      <c r="FR63" s="3">
        <v>0</v>
      </c>
      <c r="FS63" s="3">
        <v>0</v>
      </c>
      <c r="FT63" s="3">
        <v>0</v>
      </c>
      <c r="FU63" s="3">
        <v>0</v>
      </c>
      <c r="FV63" s="3">
        <v>0</v>
      </c>
      <c r="FW63" s="3">
        <v>0</v>
      </c>
      <c r="FX63" s="3">
        <v>0</v>
      </c>
      <c r="FY63" s="3">
        <v>0</v>
      </c>
      <c r="FZ63" s="3">
        <v>0</v>
      </c>
      <c r="GA63" s="3">
        <v>0</v>
      </c>
      <c r="GB63" s="3">
        <v>0</v>
      </c>
      <c r="GC63" s="3">
        <v>0</v>
      </c>
      <c r="GD63" s="3">
        <v>0</v>
      </c>
      <c r="GE63" s="3">
        <v>0</v>
      </c>
      <c r="GF63" s="3">
        <v>0</v>
      </c>
      <c r="GG63" s="3">
        <v>0</v>
      </c>
      <c r="GH63" s="3">
        <v>0</v>
      </c>
      <c r="GI63" s="3">
        <v>0</v>
      </c>
      <c r="GJ63" s="3">
        <v>0</v>
      </c>
      <c r="GK63" s="3">
        <v>0</v>
      </c>
      <c r="GL63" s="3">
        <v>0</v>
      </c>
      <c r="GM63" s="3">
        <v>0</v>
      </c>
      <c r="GN63" s="3">
        <v>0</v>
      </c>
      <c r="GO63" s="3">
        <v>0</v>
      </c>
      <c r="GP63" s="3">
        <v>0</v>
      </c>
      <c r="GQ63" s="3">
        <v>0</v>
      </c>
      <c r="GR63" s="3">
        <v>0</v>
      </c>
      <c r="GS63" s="3">
        <v>0</v>
      </c>
      <c r="GT63" s="3">
        <v>0</v>
      </c>
      <c r="GU63" s="3">
        <v>0</v>
      </c>
      <c r="GV63" s="3">
        <v>0</v>
      </c>
      <c r="GW63" s="3">
        <v>0</v>
      </c>
      <c r="GX63" s="3">
        <v>0</v>
      </c>
      <c r="GY63" s="3">
        <v>0</v>
      </c>
      <c r="GZ63" s="3">
        <v>0</v>
      </c>
      <c r="HA63" s="3">
        <v>0</v>
      </c>
      <c r="HB63" s="3">
        <v>0</v>
      </c>
      <c r="HC63" s="3">
        <v>0</v>
      </c>
      <c r="HD63" s="3">
        <v>0</v>
      </c>
      <c r="HE63" s="3">
        <v>0</v>
      </c>
      <c r="HF63" s="3">
        <v>0</v>
      </c>
      <c r="HG63" s="3">
        <v>0</v>
      </c>
      <c r="HH63" s="3">
        <v>0</v>
      </c>
      <c r="HI63" s="3">
        <v>0</v>
      </c>
      <c r="HJ63" s="3">
        <v>0</v>
      </c>
      <c r="HK63" s="3">
        <v>0</v>
      </c>
      <c r="HL63" s="3">
        <v>0</v>
      </c>
      <c r="HM63" s="3">
        <v>0</v>
      </c>
      <c r="HN63" s="3">
        <v>0</v>
      </c>
      <c r="HO63" s="3">
        <v>0</v>
      </c>
      <c r="HP63" s="3">
        <v>0</v>
      </c>
      <c r="HQ63" s="3">
        <v>0</v>
      </c>
      <c r="HR63" s="3">
        <v>0</v>
      </c>
      <c r="HS63" s="3">
        <v>0</v>
      </c>
      <c r="HT63" s="3">
        <v>0</v>
      </c>
      <c r="HU63" s="3">
        <v>0</v>
      </c>
      <c r="HV63" s="3">
        <v>0</v>
      </c>
      <c r="HW63" s="3">
        <v>0</v>
      </c>
      <c r="HX63" s="3">
        <v>0</v>
      </c>
      <c r="HY63" s="3">
        <v>0</v>
      </c>
      <c r="HZ63" s="3">
        <v>0</v>
      </c>
      <c r="IA63" s="3">
        <v>0</v>
      </c>
      <c r="IB63" s="3">
        <v>0</v>
      </c>
      <c r="IC63" s="3">
        <v>0</v>
      </c>
      <c r="ID63" s="3">
        <v>0</v>
      </c>
      <c r="IE63" s="3">
        <v>0</v>
      </c>
      <c r="IF63" s="3">
        <v>0</v>
      </c>
      <c r="IG63" s="3">
        <v>0</v>
      </c>
      <c r="IH63" s="3">
        <v>0</v>
      </c>
      <c r="II63" s="3">
        <v>0</v>
      </c>
      <c r="IJ63" s="3">
        <v>0</v>
      </c>
      <c r="IK63" s="3">
        <v>0</v>
      </c>
      <c r="IL63" s="3">
        <v>0</v>
      </c>
      <c r="IM63" s="3">
        <v>0</v>
      </c>
      <c r="IN63" s="3">
        <v>0</v>
      </c>
      <c r="IO63" s="3">
        <v>0</v>
      </c>
      <c r="IP63" s="3">
        <v>0</v>
      </c>
      <c r="IQ63" s="3">
        <v>0</v>
      </c>
      <c r="IR63" s="3">
        <v>0</v>
      </c>
      <c r="IS63" s="3">
        <v>0</v>
      </c>
      <c r="IT63" s="3">
        <v>0</v>
      </c>
      <c r="IU63" s="3">
        <v>0</v>
      </c>
      <c r="IV63" s="3">
        <v>0</v>
      </c>
    </row>
    <row r="64" spans="1:256" hidden="1">
      <c r="A64" s="3" t="s">
        <v>123</v>
      </c>
      <c r="B64" s="3" t="s">
        <v>124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  <c r="AG64" s="3">
        <v>0</v>
      </c>
      <c r="AH64" s="3">
        <v>0</v>
      </c>
      <c r="AI64" s="3">
        <v>0</v>
      </c>
      <c r="AJ64" s="3">
        <v>0</v>
      </c>
      <c r="AK64" s="3">
        <v>0</v>
      </c>
      <c r="AL64" s="3">
        <v>0</v>
      </c>
      <c r="AM64" s="3">
        <v>0</v>
      </c>
      <c r="AN64" s="3">
        <v>0</v>
      </c>
      <c r="AO64" s="3">
        <v>0</v>
      </c>
      <c r="AP64" s="3">
        <v>0</v>
      </c>
      <c r="AQ64" s="3">
        <v>0</v>
      </c>
      <c r="AR64" s="3">
        <v>0</v>
      </c>
      <c r="AS64" s="3">
        <v>0</v>
      </c>
      <c r="AT64" s="3">
        <v>0</v>
      </c>
      <c r="AU64" s="3">
        <v>0</v>
      </c>
      <c r="AV64" s="3">
        <v>0</v>
      </c>
      <c r="AW64" s="3">
        <v>0</v>
      </c>
      <c r="AX64" s="3">
        <v>0</v>
      </c>
      <c r="AY64" s="3">
        <v>0</v>
      </c>
      <c r="AZ64" s="3">
        <v>0</v>
      </c>
      <c r="BA64" s="3">
        <v>0</v>
      </c>
      <c r="BB64" s="3">
        <v>0</v>
      </c>
      <c r="BC64" s="3">
        <v>0</v>
      </c>
      <c r="BD64" s="3">
        <v>0</v>
      </c>
      <c r="BE64" s="3">
        <v>0</v>
      </c>
      <c r="BF64" s="3">
        <v>0</v>
      </c>
      <c r="BG64" s="3">
        <v>0</v>
      </c>
      <c r="BH64" s="3">
        <v>0</v>
      </c>
      <c r="BI64" s="3">
        <v>0</v>
      </c>
      <c r="BJ64" s="3">
        <v>0</v>
      </c>
      <c r="BK64" s="3">
        <v>0</v>
      </c>
      <c r="BL64" s="3">
        <v>0</v>
      </c>
      <c r="BM64" s="3">
        <v>0</v>
      </c>
      <c r="BN64" s="3">
        <v>0</v>
      </c>
      <c r="BO64" s="3">
        <v>0</v>
      </c>
      <c r="BP64" s="3">
        <v>0</v>
      </c>
      <c r="BQ64" s="3">
        <v>0</v>
      </c>
      <c r="BR64" s="3">
        <v>0</v>
      </c>
      <c r="BS64" s="3">
        <v>0</v>
      </c>
      <c r="BT64" s="3">
        <v>0</v>
      </c>
      <c r="BU64" s="3">
        <v>0</v>
      </c>
      <c r="BV64" s="3">
        <v>0</v>
      </c>
      <c r="BW64" s="3">
        <v>0</v>
      </c>
      <c r="BX64" s="3">
        <v>0</v>
      </c>
      <c r="BY64" s="3">
        <v>0</v>
      </c>
      <c r="BZ64" s="3">
        <v>0</v>
      </c>
      <c r="CA64" s="3">
        <v>0</v>
      </c>
      <c r="CB64" s="3">
        <v>0</v>
      </c>
      <c r="CC64" s="3">
        <v>0</v>
      </c>
      <c r="CD64" s="3">
        <v>0</v>
      </c>
      <c r="CE64" s="3">
        <v>0</v>
      </c>
      <c r="CF64" s="3">
        <v>0</v>
      </c>
      <c r="CG64" s="3">
        <v>0</v>
      </c>
      <c r="CH64" s="3">
        <v>0</v>
      </c>
      <c r="CI64" s="3">
        <v>0</v>
      </c>
      <c r="CJ64" s="3">
        <v>0</v>
      </c>
      <c r="CK64" s="3">
        <v>0</v>
      </c>
      <c r="CL64" s="3">
        <v>0</v>
      </c>
      <c r="CM64" s="3">
        <v>0</v>
      </c>
      <c r="CN64" s="3">
        <v>0</v>
      </c>
      <c r="CO64" s="3">
        <v>0</v>
      </c>
      <c r="CP64" s="3">
        <v>0</v>
      </c>
      <c r="CQ64" s="3">
        <v>0</v>
      </c>
      <c r="CR64" s="3">
        <v>0</v>
      </c>
      <c r="CS64" s="3">
        <v>0</v>
      </c>
      <c r="CT64" s="3">
        <v>0</v>
      </c>
      <c r="CU64" s="3">
        <v>0</v>
      </c>
      <c r="CV64" s="3">
        <v>0</v>
      </c>
      <c r="CW64" s="3">
        <v>0</v>
      </c>
      <c r="CX64" s="3">
        <v>0</v>
      </c>
      <c r="CY64" s="3">
        <v>0</v>
      </c>
      <c r="CZ64" s="3">
        <v>0</v>
      </c>
      <c r="DA64" s="3">
        <v>0</v>
      </c>
      <c r="DB64" s="3">
        <v>0</v>
      </c>
      <c r="DC64" s="3">
        <v>0</v>
      </c>
      <c r="DD64" s="3">
        <v>0</v>
      </c>
      <c r="DE64" s="3">
        <v>0</v>
      </c>
      <c r="DF64" s="3">
        <v>0</v>
      </c>
      <c r="DG64" s="3">
        <v>0</v>
      </c>
      <c r="DH64" s="3">
        <v>0</v>
      </c>
      <c r="DI64" s="3">
        <v>0</v>
      </c>
      <c r="DJ64" s="3">
        <v>0</v>
      </c>
      <c r="DK64" s="3">
        <v>0</v>
      </c>
      <c r="DL64" s="3">
        <v>0</v>
      </c>
      <c r="DM64" s="3">
        <v>0</v>
      </c>
      <c r="DN64" s="3">
        <v>0</v>
      </c>
      <c r="DO64" s="3">
        <v>0</v>
      </c>
      <c r="DP64" s="3">
        <v>0</v>
      </c>
      <c r="DQ64" s="3">
        <v>0</v>
      </c>
      <c r="DR64" s="3">
        <v>0</v>
      </c>
      <c r="DS64" s="3">
        <v>0</v>
      </c>
      <c r="DT64" s="3">
        <v>0</v>
      </c>
      <c r="DU64" s="3">
        <v>0</v>
      </c>
      <c r="DV64" s="3">
        <v>0</v>
      </c>
      <c r="DW64" s="3">
        <v>0</v>
      </c>
      <c r="DX64" s="3">
        <v>0</v>
      </c>
      <c r="DY64" s="3">
        <v>0</v>
      </c>
      <c r="DZ64" s="3">
        <v>0</v>
      </c>
      <c r="EA64" s="3">
        <v>0</v>
      </c>
      <c r="EB64" s="3">
        <v>0</v>
      </c>
      <c r="EC64" s="3">
        <v>0</v>
      </c>
      <c r="ED64" s="3">
        <v>0</v>
      </c>
      <c r="EE64" s="3">
        <v>0</v>
      </c>
      <c r="EF64" s="3">
        <v>0</v>
      </c>
      <c r="EG64" s="3">
        <v>0</v>
      </c>
      <c r="EH64" s="3">
        <v>0</v>
      </c>
      <c r="EI64" s="3">
        <v>0</v>
      </c>
      <c r="EJ64" s="3">
        <v>0</v>
      </c>
      <c r="EK64" s="3">
        <v>0</v>
      </c>
      <c r="EL64" s="3">
        <v>0</v>
      </c>
      <c r="EM64" s="3">
        <v>0</v>
      </c>
      <c r="EN64" s="3">
        <v>0</v>
      </c>
      <c r="EO64" s="3">
        <v>0</v>
      </c>
      <c r="EP64" s="3">
        <v>0</v>
      </c>
      <c r="EQ64" s="3">
        <v>0</v>
      </c>
      <c r="ER64" s="3">
        <v>0</v>
      </c>
      <c r="ES64" s="3">
        <v>0</v>
      </c>
      <c r="ET64" s="3">
        <v>0</v>
      </c>
      <c r="EU64" s="3">
        <v>0</v>
      </c>
      <c r="EV64" s="3">
        <v>0</v>
      </c>
      <c r="EW64" s="3">
        <v>0</v>
      </c>
      <c r="EX64" s="3">
        <v>0</v>
      </c>
      <c r="EY64" s="3">
        <v>0</v>
      </c>
      <c r="EZ64" s="3">
        <v>0</v>
      </c>
      <c r="FA64" s="3">
        <v>0</v>
      </c>
      <c r="FB64" s="3">
        <v>0</v>
      </c>
      <c r="FC64" s="3">
        <v>0</v>
      </c>
      <c r="FD64" s="3">
        <v>0</v>
      </c>
      <c r="FE64" s="3">
        <v>0</v>
      </c>
      <c r="FF64" s="3">
        <v>0</v>
      </c>
      <c r="FG64" s="3">
        <v>0</v>
      </c>
      <c r="FH64" s="3">
        <v>0</v>
      </c>
      <c r="FI64" s="3">
        <v>0</v>
      </c>
      <c r="FJ64" s="3">
        <v>0</v>
      </c>
      <c r="FK64" s="3">
        <v>0</v>
      </c>
      <c r="FL64" s="3">
        <v>0</v>
      </c>
      <c r="FM64" s="3">
        <v>0</v>
      </c>
      <c r="FN64" s="3">
        <v>0</v>
      </c>
      <c r="FO64" s="3">
        <v>0</v>
      </c>
      <c r="FP64" s="3">
        <v>0</v>
      </c>
      <c r="FQ64" s="3">
        <v>0</v>
      </c>
      <c r="FR64" s="3">
        <v>0</v>
      </c>
      <c r="FS64" s="3">
        <v>0</v>
      </c>
      <c r="FT64" s="3">
        <v>0</v>
      </c>
      <c r="FU64" s="3">
        <v>0</v>
      </c>
      <c r="FV64" s="3">
        <v>0</v>
      </c>
      <c r="FW64" s="3">
        <v>0</v>
      </c>
      <c r="FX64" s="3">
        <v>0</v>
      </c>
      <c r="FY64" s="3">
        <v>0</v>
      </c>
      <c r="FZ64" s="3">
        <v>0</v>
      </c>
      <c r="GA64" s="3">
        <v>0</v>
      </c>
      <c r="GB64" s="3">
        <v>0</v>
      </c>
      <c r="GC64" s="3">
        <v>0</v>
      </c>
      <c r="GD64" s="3">
        <v>0</v>
      </c>
      <c r="GE64" s="3">
        <v>0</v>
      </c>
      <c r="GF64" s="3">
        <v>0</v>
      </c>
      <c r="GG64" s="3">
        <v>0</v>
      </c>
      <c r="GH64" s="3">
        <v>0</v>
      </c>
      <c r="GI64" s="3">
        <v>0</v>
      </c>
      <c r="GJ64" s="3">
        <v>0</v>
      </c>
      <c r="GK64" s="3">
        <v>0</v>
      </c>
      <c r="GL64" s="3">
        <v>0</v>
      </c>
      <c r="GM64" s="3">
        <v>0</v>
      </c>
      <c r="GN64" s="3">
        <v>0</v>
      </c>
      <c r="GO64" s="3">
        <v>0</v>
      </c>
      <c r="GP64" s="3">
        <v>0</v>
      </c>
      <c r="GQ64" s="3">
        <v>0</v>
      </c>
      <c r="GR64" s="3">
        <v>0</v>
      </c>
      <c r="GS64" s="3">
        <v>0</v>
      </c>
      <c r="GT64" s="3">
        <v>0</v>
      </c>
      <c r="GU64" s="3">
        <v>0</v>
      </c>
      <c r="GV64" s="3">
        <v>0</v>
      </c>
      <c r="GW64" s="3">
        <v>0</v>
      </c>
      <c r="GX64" s="3">
        <v>0</v>
      </c>
      <c r="GY64" s="3">
        <v>0</v>
      </c>
      <c r="GZ64" s="3">
        <v>0</v>
      </c>
      <c r="HA64" s="3">
        <v>0</v>
      </c>
      <c r="HB64" s="3">
        <v>0</v>
      </c>
      <c r="HC64" s="3">
        <v>0</v>
      </c>
      <c r="HD64" s="3">
        <v>0</v>
      </c>
      <c r="HE64" s="3">
        <v>0</v>
      </c>
      <c r="HF64" s="3">
        <v>0</v>
      </c>
      <c r="HG64" s="3">
        <v>0</v>
      </c>
      <c r="HH64" s="3">
        <v>0</v>
      </c>
      <c r="HI64" s="3">
        <v>0</v>
      </c>
      <c r="HJ64" s="3">
        <v>0</v>
      </c>
      <c r="HK64" s="3">
        <v>0</v>
      </c>
      <c r="HL64" s="3">
        <v>0</v>
      </c>
      <c r="HM64" s="3">
        <v>0</v>
      </c>
      <c r="HN64" s="3">
        <v>0</v>
      </c>
      <c r="HO64" s="3">
        <v>0</v>
      </c>
      <c r="HP64" s="3">
        <v>0</v>
      </c>
      <c r="HQ64" s="3">
        <v>0</v>
      </c>
      <c r="HR64" s="3">
        <v>0</v>
      </c>
      <c r="HS64" s="3">
        <v>0</v>
      </c>
      <c r="HT64" s="3">
        <v>0</v>
      </c>
      <c r="HU64" s="3">
        <v>0</v>
      </c>
      <c r="HV64" s="3">
        <v>0</v>
      </c>
      <c r="HW64" s="3">
        <v>0</v>
      </c>
      <c r="HX64" s="3">
        <v>0</v>
      </c>
      <c r="HY64" s="3">
        <v>0</v>
      </c>
      <c r="HZ64" s="3">
        <v>0</v>
      </c>
      <c r="IA64" s="3">
        <v>0</v>
      </c>
      <c r="IB64" s="3">
        <v>0</v>
      </c>
      <c r="IC64" s="3">
        <v>0</v>
      </c>
      <c r="ID64" s="3">
        <v>0</v>
      </c>
      <c r="IE64" s="3">
        <v>0</v>
      </c>
      <c r="IF64" s="3">
        <v>0</v>
      </c>
      <c r="IG64" s="3">
        <v>0</v>
      </c>
      <c r="IH64" s="3">
        <v>0</v>
      </c>
      <c r="II64" s="3">
        <v>0</v>
      </c>
      <c r="IJ64" s="3">
        <v>0</v>
      </c>
      <c r="IK64" s="3">
        <v>0</v>
      </c>
      <c r="IL64" s="3">
        <v>0</v>
      </c>
      <c r="IM64" s="3">
        <v>0</v>
      </c>
      <c r="IN64" s="3">
        <v>0</v>
      </c>
      <c r="IO64" s="3">
        <v>0</v>
      </c>
      <c r="IP64" s="3">
        <v>25100</v>
      </c>
      <c r="IQ64" s="3">
        <v>254300</v>
      </c>
      <c r="IR64" s="3">
        <v>0</v>
      </c>
      <c r="IS64" s="3">
        <v>0</v>
      </c>
      <c r="IT64" s="3">
        <v>190</v>
      </c>
      <c r="IU64" s="3">
        <v>190</v>
      </c>
      <c r="IV64" s="3">
        <v>0</v>
      </c>
    </row>
    <row r="65" spans="1:256" hidden="1">
      <c r="A65" s="3" t="s">
        <v>125</v>
      </c>
      <c r="B65" s="3" t="s">
        <v>126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  <c r="AG65" s="3">
        <v>0</v>
      </c>
      <c r="AH65" s="3">
        <v>0</v>
      </c>
      <c r="AI65" s="3">
        <v>0</v>
      </c>
      <c r="AJ65" s="3">
        <v>0</v>
      </c>
      <c r="AK65" s="3">
        <v>0</v>
      </c>
      <c r="AL65" s="3">
        <v>0</v>
      </c>
      <c r="AM65" s="3">
        <v>0</v>
      </c>
      <c r="AN65" s="3">
        <v>0</v>
      </c>
      <c r="AO65" s="3">
        <v>0</v>
      </c>
      <c r="AP65" s="3">
        <v>0</v>
      </c>
      <c r="AQ65" s="3">
        <v>0</v>
      </c>
      <c r="AR65" s="3">
        <v>0</v>
      </c>
      <c r="AS65" s="3">
        <v>0</v>
      </c>
      <c r="AT65" s="3">
        <v>0</v>
      </c>
      <c r="AU65" s="3">
        <v>0</v>
      </c>
      <c r="AV65" s="3">
        <v>0</v>
      </c>
      <c r="AW65" s="3">
        <v>0</v>
      </c>
      <c r="AX65" s="3">
        <v>0</v>
      </c>
      <c r="AY65" s="3">
        <v>0</v>
      </c>
      <c r="AZ65" s="3">
        <v>0</v>
      </c>
      <c r="BA65" s="3">
        <v>0</v>
      </c>
      <c r="BB65" s="3">
        <v>0</v>
      </c>
      <c r="BC65" s="3">
        <v>0</v>
      </c>
      <c r="BD65" s="3">
        <v>0</v>
      </c>
      <c r="BE65" s="3">
        <v>0</v>
      </c>
      <c r="BF65" s="3">
        <v>0</v>
      </c>
      <c r="BG65" s="3">
        <v>0</v>
      </c>
      <c r="BH65" s="3">
        <v>0</v>
      </c>
      <c r="BI65" s="3">
        <v>0</v>
      </c>
      <c r="BJ65" s="3">
        <v>0</v>
      </c>
      <c r="BK65" s="3">
        <v>0</v>
      </c>
      <c r="BL65" s="3">
        <v>0</v>
      </c>
      <c r="BM65" s="3">
        <v>0</v>
      </c>
      <c r="BN65" s="3">
        <v>0</v>
      </c>
      <c r="BO65" s="3">
        <v>0</v>
      </c>
      <c r="BP65" s="3">
        <v>0</v>
      </c>
      <c r="BQ65" s="3">
        <v>0</v>
      </c>
      <c r="BR65" s="3">
        <v>0</v>
      </c>
      <c r="BS65" s="3">
        <v>0</v>
      </c>
      <c r="BT65" s="3">
        <v>0</v>
      </c>
      <c r="BU65" s="3">
        <v>0</v>
      </c>
      <c r="BV65" s="3">
        <v>0</v>
      </c>
      <c r="BW65" s="3">
        <v>0</v>
      </c>
      <c r="BX65" s="3">
        <v>0</v>
      </c>
      <c r="BY65" s="3">
        <v>0</v>
      </c>
      <c r="BZ65" s="3">
        <v>0</v>
      </c>
      <c r="CA65" s="3">
        <v>0</v>
      </c>
      <c r="CB65" s="3">
        <v>0</v>
      </c>
      <c r="CC65" s="3">
        <v>0</v>
      </c>
      <c r="CD65" s="3">
        <v>0</v>
      </c>
      <c r="CE65" s="3">
        <v>0</v>
      </c>
      <c r="CF65" s="3">
        <v>0</v>
      </c>
      <c r="CG65" s="3">
        <v>0</v>
      </c>
      <c r="CH65" s="3">
        <v>0</v>
      </c>
      <c r="CI65" s="3">
        <v>0</v>
      </c>
      <c r="CJ65" s="3">
        <v>0</v>
      </c>
      <c r="CK65" s="3">
        <v>0</v>
      </c>
      <c r="CL65" s="3">
        <v>0</v>
      </c>
      <c r="CM65" s="3">
        <v>0</v>
      </c>
      <c r="CN65" s="3">
        <v>0</v>
      </c>
      <c r="CO65" s="3">
        <v>0</v>
      </c>
      <c r="CP65" s="3">
        <v>0</v>
      </c>
      <c r="CQ65" s="3">
        <v>0</v>
      </c>
      <c r="CR65" s="3">
        <v>0</v>
      </c>
      <c r="CS65" s="3">
        <v>0</v>
      </c>
      <c r="CT65" s="3">
        <v>0</v>
      </c>
      <c r="CU65" s="3">
        <v>0</v>
      </c>
      <c r="CV65" s="3">
        <v>0</v>
      </c>
      <c r="CW65" s="3">
        <v>0</v>
      </c>
      <c r="CX65" s="3">
        <v>0</v>
      </c>
      <c r="CY65" s="3">
        <v>0</v>
      </c>
      <c r="CZ65" s="3">
        <v>0</v>
      </c>
      <c r="DA65" s="3">
        <v>0</v>
      </c>
      <c r="DB65" s="3">
        <v>0</v>
      </c>
      <c r="DC65" s="3">
        <v>0</v>
      </c>
      <c r="DD65" s="3">
        <v>0</v>
      </c>
      <c r="DE65" s="3">
        <v>0</v>
      </c>
      <c r="DF65" s="3">
        <v>0</v>
      </c>
      <c r="DG65" s="3">
        <v>0</v>
      </c>
      <c r="DH65" s="3">
        <v>0</v>
      </c>
      <c r="DI65" s="3">
        <v>0</v>
      </c>
      <c r="DJ65" s="3">
        <v>0</v>
      </c>
      <c r="DK65" s="3">
        <v>0</v>
      </c>
      <c r="DL65" s="3">
        <v>0</v>
      </c>
      <c r="DM65" s="3">
        <v>0</v>
      </c>
      <c r="DN65" s="3">
        <v>0</v>
      </c>
      <c r="DO65" s="3">
        <v>0</v>
      </c>
      <c r="DP65" s="3">
        <v>0</v>
      </c>
      <c r="DQ65" s="3">
        <v>0</v>
      </c>
      <c r="DR65" s="3">
        <v>0</v>
      </c>
      <c r="DS65" s="3">
        <v>0</v>
      </c>
      <c r="DT65" s="3">
        <v>0</v>
      </c>
      <c r="DU65" s="3">
        <v>0</v>
      </c>
      <c r="DV65" s="3">
        <v>0</v>
      </c>
      <c r="DW65" s="3">
        <v>0</v>
      </c>
      <c r="DX65" s="3">
        <v>0</v>
      </c>
      <c r="DY65" s="3">
        <v>0</v>
      </c>
      <c r="DZ65" s="3">
        <v>0</v>
      </c>
      <c r="EA65" s="3">
        <v>0</v>
      </c>
      <c r="EB65" s="3">
        <v>0</v>
      </c>
      <c r="EC65" s="3">
        <v>0</v>
      </c>
      <c r="ED65" s="3">
        <v>0</v>
      </c>
      <c r="EE65" s="3">
        <v>0</v>
      </c>
      <c r="EF65" s="3">
        <v>0</v>
      </c>
      <c r="EG65" s="3">
        <v>0</v>
      </c>
      <c r="EH65" s="3">
        <v>0</v>
      </c>
      <c r="EI65" s="3">
        <v>0</v>
      </c>
      <c r="EJ65" s="3">
        <v>0</v>
      </c>
      <c r="EK65" s="3">
        <v>0</v>
      </c>
      <c r="EL65" s="3">
        <v>0</v>
      </c>
      <c r="EM65" s="3">
        <v>0</v>
      </c>
      <c r="EN65" s="3">
        <v>0</v>
      </c>
      <c r="EO65" s="3">
        <v>0</v>
      </c>
      <c r="EP65" s="3">
        <v>0</v>
      </c>
      <c r="EQ65" s="3">
        <v>0</v>
      </c>
      <c r="ER65" s="3">
        <v>0</v>
      </c>
      <c r="ES65" s="3">
        <v>0</v>
      </c>
      <c r="ET65" s="3">
        <v>0</v>
      </c>
      <c r="EU65" s="3">
        <v>0</v>
      </c>
      <c r="EV65" s="3">
        <v>0</v>
      </c>
      <c r="EW65" s="3">
        <v>0</v>
      </c>
      <c r="EX65" s="3">
        <v>0</v>
      </c>
      <c r="EY65" s="3">
        <v>0</v>
      </c>
      <c r="EZ65" s="3">
        <v>0</v>
      </c>
      <c r="FA65" s="3">
        <v>0</v>
      </c>
      <c r="FB65" s="3">
        <v>0</v>
      </c>
      <c r="FC65" s="3">
        <v>238289</v>
      </c>
      <c r="FD65" s="3">
        <v>0</v>
      </c>
      <c r="FE65" s="3">
        <v>0</v>
      </c>
      <c r="FF65" s="3">
        <v>3708</v>
      </c>
      <c r="FG65" s="3">
        <v>3277</v>
      </c>
      <c r="FH65" s="3">
        <v>6985</v>
      </c>
      <c r="FI65" s="3">
        <v>0</v>
      </c>
      <c r="FJ65" s="3">
        <v>6985</v>
      </c>
      <c r="FK65" s="3">
        <v>234581</v>
      </c>
      <c r="FL65" s="3">
        <v>0</v>
      </c>
      <c r="FM65" s="3">
        <v>0</v>
      </c>
      <c r="FN65" s="3">
        <v>234581</v>
      </c>
      <c r="FO65" s="3">
        <v>0</v>
      </c>
      <c r="FP65" s="3">
        <v>0</v>
      </c>
      <c r="FQ65" s="3">
        <v>0</v>
      </c>
      <c r="FR65" s="3">
        <v>0</v>
      </c>
      <c r="FS65" s="3">
        <v>0</v>
      </c>
      <c r="FT65" s="3">
        <v>0</v>
      </c>
      <c r="FU65" s="3">
        <v>0</v>
      </c>
      <c r="FV65" s="3">
        <v>0</v>
      </c>
      <c r="FW65" s="3">
        <v>0</v>
      </c>
      <c r="FX65" s="3">
        <v>0</v>
      </c>
      <c r="FY65" s="3">
        <v>0</v>
      </c>
      <c r="FZ65" s="3">
        <v>0</v>
      </c>
      <c r="GA65" s="3">
        <v>0</v>
      </c>
      <c r="GB65" s="3">
        <v>0</v>
      </c>
      <c r="GC65" s="3">
        <v>0</v>
      </c>
      <c r="GD65" s="3">
        <v>0</v>
      </c>
      <c r="GE65" s="3">
        <v>0</v>
      </c>
      <c r="GF65" s="3">
        <v>0</v>
      </c>
      <c r="GG65" s="3">
        <v>0</v>
      </c>
      <c r="GH65" s="3">
        <v>0</v>
      </c>
      <c r="GI65" s="3">
        <v>0</v>
      </c>
      <c r="GJ65" s="3">
        <v>0</v>
      </c>
      <c r="GK65" s="3">
        <v>0</v>
      </c>
      <c r="GL65" s="3">
        <v>0</v>
      </c>
      <c r="GM65" s="3">
        <v>0</v>
      </c>
      <c r="GN65" s="3">
        <v>0</v>
      </c>
      <c r="GO65" s="3">
        <v>0</v>
      </c>
      <c r="GP65" s="3">
        <v>0</v>
      </c>
      <c r="GQ65" s="3">
        <v>0</v>
      </c>
      <c r="GR65" s="3">
        <v>0</v>
      </c>
      <c r="GS65" s="3">
        <v>0</v>
      </c>
      <c r="GT65" s="3">
        <v>0</v>
      </c>
      <c r="GU65" s="3">
        <v>0</v>
      </c>
      <c r="GV65" s="3">
        <v>0</v>
      </c>
      <c r="GW65" s="3">
        <v>0</v>
      </c>
      <c r="GX65" s="3">
        <v>0</v>
      </c>
      <c r="GY65" s="3">
        <v>0</v>
      </c>
      <c r="GZ65" s="3">
        <v>0</v>
      </c>
      <c r="HA65" s="3">
        <v>0</v>
      </c>
      <c r="HB65" s="3">
        <v>0</v>
      </c>
      <c r="HC65" s="3">
        <v>238289</v>
      </c>
      <c r="HD65" s="3">
        <v>0</v>
      </c>
      <c r="HE65" s="3">
        <v>0</v>
      </c>
      <c r="HF65" s="3">
        <v>3708</v>
      </c>
      <c r="HG65" s="3">
        <v>3277</v>
      </c>
      <c r="HH65" s="3">
        <v>6985</v>
      </c>
      <c r="HI65" s="3">
        <v>0</v>
      </c>
      <c r="HJ65" s="3">
        <v>6985</v>
      </c>
      <c r="HK65" s="3">
        <v>234581</v>
      </c>
      <c r="HL65" s="3">
        <v>0</v>
      </c>
      <c r="HM65" s="3">
        <v>0</v>
      </c>
      <c r="HN65" s="3">
        <v>234581</v>
      </c>
      <c r="HO65" s="3">
        <v>0</v>
      </c>
      <c r="HP65" s="3">
        <v>0</v>
      </c>
      <c r="HQ65" s="3">
        <v>0</v>
      </c>
      <c r="HR65" s="3">
        <v>0</v>
      </c>
      <c r="HS65" s="3">
        <v>0</v>
      </c>
      <c r="HT65" s="3">
        <v>0</v>
      </c>
      <c r="HU65" s="3">
        <v>0</v>
      </c>
      <c r="HV65" s="3">
        <v>0</v>
      </c>
      <c r="HW65" s="3">
        <v>0</v>
      </c>
      <c r="HX65" s="3">
        <v>0</v>
      </c>
      <c r="HY65" s="3">
        <v>0</v>
      </c>
      <c r="HZ65" s="3">
        <v>0</v>
      </c>
      <c r="IA65" s="3">
        <v>0</v>
      </c>
      <c r="IB65" s="3">
        <v>0</v>
      </c>
      <c r="IC65" s="3">
        <v>0</v>
      </c>
      <c r="ID65" s="3">
        <v>0</v>
      </c>
      <c r="IE65" s="3">
        <v>0</v>
      </c>
      <c r="IF65" s="3">
        <v>0</v>
      </c>
      <c r="IG65" s="3">
        <v>0</v>
      </c>
      <c r="IH65" s="3">
        <v>0</v>
      </c>
      <c r="II65" s="3">
        <v>0</v>
      </c>
      <c r="IJ65" s="3">
        <v>0</v>
      </c>
      <c r="IK65" s="3">
        <v>0</v>
      </c>
      <c r="IL65" s="3">
        <v>0</v>
      </c>
      <c r="IM65" s="3">
        <v>0</v>
      </c>
      <c r="IN65" s="3">
        <v>0</v>
      </c>
      <c r="IO65" s="3">
        <v>0</v>
      </c>
      <c r="IP65" s="3">
        <v>145170</v>
      </c>
      <c r="IQ65" s="3">
        <v>0</v>
      </c>
      <c r="IR65" s="3">
        <v>0</v>
      </c>
      <c r="IS65" s="3">
        <v>23269</v>
      </c>
      <c r="IT65" s="3">
        <v>1764</v>
      </c>
      <c r="IU65" s="3">
        <v>25033</v>
      </c>
      <c r="IV65" s="3">
        <v>0</v>
      </c>
    </row>
    <row r="66" spans="1:256" hidden="1">
      <c r="A66" s="3" t="s">
        <v>127</v>
      </c>
      <c r="B66" s="3" t="s">
        <v>128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  <c r="AG66" s="3">
        <v>0</v>
      </c>
      <c r="AH66" s="3">
        <v>0</v>
      </c>
      <c r="AI66" s="3">
        <v>0</v>
      </c>
      <c r="AJ66" s="3">
        <v>0</v>
      </c>
      <c r="AK66" s="3">
        <v>0</v>
      </c>
      <c r="AL66" s="3">
        <v>0</v>
      </c>
      <c r="AM66" s="3">
        <v>0</v>
      </c>
      <c r="AN66" s="3">
        <v>0</v>
      </c>
      <c r="AO66" s="3">
        <v>0</v>
      </c>
      <c r="AP66" s="3">
        <v>0</v>
      </c>
      <c r="AQ66" s="3">
        <v>0</v>
      </c>
      <c r="AR66" s="3">
        <v>0</v>
      </c>
      <c r="AS66" s="3">
        <v>0</v>
      </c>
      <c r="AT66" s="3">
        <v>0</v>
      </c>
      <c r="AU66" s="3">
        <v>0</v>
      </c>
      <c r="AV66" s="3">
        <v>0</v>
      </c>
      <c r="AW66" s="3">
        <v>0</v>
      </c>
      <c r="AX66" s="3">
        <v>0</v>
      </c>
      <c r="AY66" s="3">
        <v>0</v>
      </c>
      <c r="AZ66" s="3">
        <v>0</v>
      </c>
      <c r="BA66" s="3">
        <v>0</v>
      </c>
      <c r="BB66" s="3">
        <v>0</v>
      </c>
      <c r="BC66" s="3">
        <v>0</v>
      </c>
      <c r="BD66" s="3">
        <v>0</v>
      </c>
      <c r="BE66" s="3">
        <v>0</v>
      </c>
      <c r="BF66" s="3">
        <v>0</v>
      </c>
      <c r="BG66" s="3">
        <v>0</v>
      </c>
      <c r="BH66" s="3">
        <v>0</v>
      </c>
      <c r="BI66" s="3">
        <v>0</v>
      </c>
      <c r="BJ66" s="3">
        <v>0</v>
      </c>
      <c r="BK66" s="3">
        <v>0</v>
      </c>
      <c r="BL66" s="3">
        <v>0</v>
      </c>
      <c r="BM66" s="3">
        <v>0</v>
      </c>
      <c r="BN66" s="3">
        <v>0</v>
      </c>
      <c r="BO66" s="3">
        <v>0</v>
      </c>
      <c r="BP66" s="3">
        <v>0</v>
      </c>
      <c r="BQ66" s="3">
        <v>0</v>
      </c>
      <c r="BR66" s="3">
        <v>0</v>
      </c>
      <c r="BS66" s="3">
        <v>0</v>
      </c>
      <c r="BT66" s="3">
        <v>0</v>
      </c>
      <c r="BU66" s="3">
        <v>0</v>
      </c>
      <c r="BV66" s="3">
        <v>0</v>
      </c>
      <c r="BW66" s="3">
        <v>0</v>
      </c>
      <c r="BX66" s="3">
        <v>0</v>
      </c>
      <c r="BY66" s="3">
        <v>0</v>
      </c>
      <c r="BZ66" s="3">
        <v>0</v>
      </c>
      <c r="CA66" s="3">
        <v>0</v>
      </c>
      <c r="CB66" s="3">
        <v>0</v>
      </c>
      <c r="CC66" s="3">
        <v>0</v>
      </c>
      <c r="CD66" s="3">
        <v>0</v>
      </c>
      <c r="CE66" s="3">
        <v>0</v>
      </c>
      <c r="CF66" s="3">
        <v>0</v>
      </c>
      <c r="CG66" s="3">
        <v>0</v>
      </c>
      <c r="CH66" s="3">
        <v>0</v>
      </c>
      <c r="CI66" s="3">
        <v>0</v>
      </c>
      <c r="CJ66" s="3">
        <v>0</v>
      </c>
      <c r="CK66" s="3">
        <v>0</v>
      </c>
      <c r="CL66" s="3">
        <v>0</v>
      </c>
      <c r="CM66" s="3">
        <v>0</v>
      </c>
      <c r="CN66" s="3">
        <v>0</v>
      </c>
      <c r="CO66" s="3">
        <v>0</v>
      </c>
      <c r="CP66" s="3">
        <v>0</v>
      </c>
      <c r="CQ66" s="3">
        <v>0</v>
      </c>
      <c r="CR66" s="3">
        <v>0</v>
      </c>
      <c r="CS66" s="3">
        <v>0</v>
      </c>
      <c r="CT66" s="3">
        <v>0</v>
      </c>
      <c r="CU66" s="3">
        <v>0</v>
      </c>
      <c r="CV66" s="3">
        <v>0</v>
      </c>
      <c r="CW66" s="3">
        <v>0</v>
      </c>
      <c r="CX66" s="3">
        <v>0</v>
      </c>
      <c r="CY66" s="3">
        <v>0</v>
      </c>
      <c r="CZ66" s="3">
        <v>0</v>
      </c>
      <c r="DA66" s="3">
        <v>0</v>
      </c>
      <c r="DB66" s="3">
        <v>0</v>
      </c>
      <c r="DC66" s="3">
        <v>0</v>
      </c>
      <c r="DD66" s="3">
        <v>0</v>
      </c>
      <c r="DE66" s="3">
        <v>0</v>
      </c>
      <c r="DF66" s="3">
        <v>0</v>
      </c>
      <c r="DG66" s="3">
        <v>0</v>
      </c>
      <c r="DH66" s="3">
        <v>0</v>
      </c>
      <c r="DI66" s="3">
        <v>0</v>
      </c>
      <c r="DJ66" s="3">
        <v>0</v>
      </c>
      <c r="DK66" s="3">
        <v>0</v>
      </c>
      <c r="DL66" s="3">
        <v>0</v>
      </c>
      <c r="DM66" s="3">
        <v>0</v>
      </c>
      <c r="DN66" s="3">
        <v>0</v>
      </c>
      <c r="DO66" s="3">
        <v>0</v>
      </c>
      <c r="DP66" s="3">
        <v>0</v>
      </c>
      <c r="DQ66" s="3">
        <v>0</v>
      </c>
      <c r="DR66" s="3">
        <v>0</v>
      </c>
      <c r="DS66" s="3">
        <v>0</v>
      </c>
      <c r="DT66" s="3">
        <v>0</v>
      </c>
      <c r="DU66" s="3">
        <v>0</v>
      </c>
      <c r="DV66" s="3">
        <v>0</v>
      </c>
      <c r="DW66" s="3">
        <v>0</v>
      </c>
      <c r="DX66" s="3">
        <v>0</v>
      </c>
      <c r="DY66" s="3">
        <v>0</v>
      </c>
      <c r="DZ66" s="3">
        <v>0</v>
      </c>
      <c r="EA66" s="3">
        <v>0</v>
      </c>
      <c r="EB66" s="3">
        <v>0</v>
      </c>
      <c r="EC66" s="3">
        <v>0</v>
      </c>
      <c r="ED66" s="3">
        <v>0</v>
      </c>
      <c r="EE66" s="3">
        <v>0</v>
      </c>
      <c r="EF66" s="3">
        <v>0</v>
      </c>
      <c r="EG66" s="3">
        <v>0</v>
      </c>
      <c r="EH66" s="3">
        <v>0</v>
      </c>
      <c r="EI66" s="3">
        <v>0</v>
      </c>
      <c r="EJ66" s="3">
        <v>0</v>
      </c>
      <c r="EK66" s="3">
        <v>0</v>
      </c>
      <c r="EL66" s="3">
        <v>0</v>
      </c>
      <c r="EM66" s="3">
        <v>0</v>
      </c>
      <c r="EN66" s="3">
        <v>0</v>
      </c>
      <c r="EO66" s="3">
        <v>0</v>
      </c>
      <c r="EP66" s="3">
        <v>0</v>
      </c>
      <c r="EQ66" s="3">
        <v>0</v>
      </c>
      <c r="ER66" s="3">
        <v>0</v>
      </c>
      <c r="ES66" s="3">
        <v>0</v>
      </c>
      <c r="ET66" s="3">
        <v>0</v>
      </c>
      <c r="EU66" s="3">
        <v>0</v>
      </c>
      <c r="EV66" s="3">
        <v>0</v>
      </c>
      <c r="EW66" s="3">
        <v>0</v>
      </c>
      <c r="EX66" s="3">
        <v>0</v>
      </c>
      <c r="EY66" s="3">
        <v>0</v>
      </c>
      <c r="EZ66" s="3">
        <v>0</v>
      </c>
      <c r="FA66" s="3">
        <v>0</v>
      </c>
      <c r="FB66" s="3">
        <v>0</v>
      </c>
      <c r="FC66" s="3">
        <v>827729</v>
      </c>
      <c r="FD66" s="3">
        <v>0</v>
      </c>
      <c r="FE66" s="3">
        <v>0</v>
      </c>
      <c r="FF66" s="3">
        <v>133910</v>
      </c>
      <c r="FG66" s="3">
        <v>12293</v>
      </c>
      <c r="FH66" s="3">
        <v>146203</v>
      </c>
      <c r="FI66" s="3">
        <v>0</v>
      </c>
      <c r="FJ66" s="3">
        <v>146203</v>
      </c>
      <c r="FK66" s="3">
        <v>693819</v>
      </c>
      <c r="FL66" s="3">
        <v>0</v>
      </c>
      <c r="FM66" s="3">
        <v>97419</v>
      </c>
      <c r="FN66" s="3">
        <v>693819</v>
      </c>
      <c r="FO66" s="3">
        <v>0</v>
      </c>
      <c r="FP66" s="3">
        <v>0</v>
      </c>
      <c r="FQ66" s="3">
        <v>0</v>
      </c>
      <c r="FR66" s="3">
        <v>0</v>
      </c>
      <c r="FS66" s="3">
        <v>0</v>
      </c>
      <c r="FT66" s="3">
        <v>0</v>
      </c>
      <c r="FU66" s="3">
        <v>0</v>
      </c>
      <c r="FV66" s="3">
        <v>0</v>
      </c>
      <c r="FW66" s="3">
        <v>0</v>
      </c>
      <c r="FX66" s="3">
        <v>0</v>
      </c>
      <c r="FY66" s="3">
        <v>0</v>
      </c>
      <c r="FZ66" s="3">
        <v>0</v>
      </c>
      <c r="GA66" s="3">
        <v>0</v>
      </c>
      <c r="GB66" s="3">
        <v>0</v>
      </c>
      <c r="GC66" s="3">
        <v>0</v>
      </c>
      <c r="GD66" s="3">
        <v>0</v>
      </c>
      <c r="GE66" s="3">
        <v>0</v>
      </c>
      <c r="GF66" s="3">
        <v>0</v>
      </c>
      <c r="GG66" s="3">
        <v>0</v>
      </c>
      <c r="GH66" s="3">
        <v>0</v>
      </c>
      <c r="GI66" s="3">
        <v>0</v>
      </c>
      <c r="GJ66" s="3">
        <v>0</v>
      </c>
      <c r="GK66" s="3">
        <v>0</v>
      </c>
      <c r="GL66" s="3">
        <v>0</v>
      </c>
      <c r="GM66" s="3">
        <v>0</v>
      </c>
      <c r="GN66" s="3">
        <v>0</v>
      </c>
      <c r="GO66" s="3">
        <v>0</v>
      </c>
      <c r="GP66" s="3">
        <v>666081</v>
      </c>
      <c r="GQ66" s="3">
        <v>0</v>
      </c>
      <c r="GR66" s="3">
        <v>0</v>
      </c>
      <c r="GS66" s="3">
        <v>111722</v>
      </c>
      <c r="GT66" s="3">
        <v>9548</v>
      </c>
      <c r="GU66" s="3">
        <v>121270</v>
      </c>
      <c r="GV66" s="3">
        <v>0</v>
      </c>
      <c r="GW66" s="3">
        <v>121270</v>
      </c>
      <c r="GX66" s="3">
        <v>554359</v>
      </c>
      <c r="GY66" s="3">
        <v>0</v>
      </c>
      <c r="GZ66" s="3">
        <v>97419</v>
      </c>
      <c r="HA66" s="3">
        <v>554359</v>
      </c>
      <c r="HB66" s="3">
        <v>0</v>
      </c>
      <c r="HC66" s="3">
        <v>161648</v>
      </c>
      <c r="HD66" s="3">
        <v>0</v>
      </c>
      <c r="HE66" s="3">
        <v>0</v>
      </c>
      <c r="HF66" s="3">
        <v>22188</v>
      </c>
      <c r="HG66" s="3">
        <v>2745</v>
      </c>
      <c r="HH66" s="3">
        <v>24933</v>
      </c>
      <c r="HI66" s="3">
        <v>0</v>
      </c>
      <c r="HJ66" s="3">
        <v>24933</v>
      </c>
      <c r="HK66" s="3">
        <v>139460</v>
      </c>
      <c r="HL66" s="3">
        <v>0</v>
      </c>
      <c r="HM66" s="3">
        <v>0</v>
      </c>
      <c r="HN66" s="3">
        <v>139460</v>
      </c>
      <c r="HO66" s="3">
        <v>0</v>
      </c>
      <c r="HP66" s="3">
        <v>0</v>
      </c>
      <c r="HQ66" s="3">
        <v>0</v>
      </c>
      <c r="HR66" s="3">
        <v>0</v>
      </c>
      <c r="HS66" s="3">
        <v>0</v>
      </c>
      <c r="HT66" s="3">
        <v>0</v>
      </c>
      <c r="HU66" s="3">
        <v>0</v>
      </c>
      <c r="HV66" s="3">
        <v>0</v>
      </c>
      <c r="HW66" s="3">
        <v>0</v>
      </c>
      <c r="HX66" s="3">
        <v>0</v>
      </c>
      <c r="HY66" s="3">
        <v>0</v>
      </c>
      <c r="HZ66" s="3">
        <v>0</v>
      </c>
      <c r="IA66" s="3">
        <v>0</v>
      </c>
      <c r="IB66" s="3">
        <v>0</v>
      </c>
      <c r="IC66" s="3">
        <v>0</v>
      </c>
      <c r="ID66" s="3">
        <v>0</v>
      </c>
      <c r="IE66" s="3">
        <v>0</v>
      </c>
      <c r="IF66" s="3">
        <v>0</v>
      </c>
      <c r="IG66" s="3">
        <v>0</v>
      </c>
      <c r="IH66" s="3">
        <v>0</v>
      </c>
      <c r="II66" s="3">
        <v>0</v>
      </c>
      <c r="IJ66" s="3">
        <v>0</v>
      </c>
      <c r="IK66" s="3">
        <v>0</v>
      </c>
      <c r="IL66" s="3">
        <v>0</v>
      </c>
      <c r="IM66" s="3">
        <v>0</v>
      </c>
      <c r="IN66" s="3">
        <v>0</v>
      </c>
      <c r="IO66" s="3">
        <v>0</v>
      </c>
      <c r="IP66" s="3">
        <v>581860</v>
      </c>
      <c r="IQ66" s="3">
        <v>0</v>
      </c>
      <c r="IR66" s="3">
        <v>0</v>
      </c>
      <c r="IS66" s="3">
        <v>41150</v>
      </c>
      <c r="IT66" s="3">
        <v>10349</v>
      </c>
      <c r="IU66" s="3">
        <v>51499</v>
      </c>
      <c r="IV66" s="3">
        <v>0</v>
      </c>
    </row>
    <row r="67" spans="1:256" hidden="1">
      <c r="A67" s="3" t="s">
        <v>129</v>
      </c>
      <c r="B67" s="3" t="s">
        <v>130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  <c r="AG67" s="3">
        <v>0</v>
      </c>
      <c r="AH67" s="3">
        <v>0</v>
      </c>
      <c r="AI67" s="3">
        <v>0</v>
      </c>
      <c r="AJ67" s="3">
        <v>0</v>
      </c>
      <c r="AK67" s="3">
        <v>0</v>
      </c>
      <c r="AL67" s="3">
        <v>0</v>
      </c>
      <c r="AM67" s="3">
        <v>0</v>
      </c>
      <c r="AN67" s="3">
        <v>0</v>
      </c>
      <c r="AO67" s="3">
        <v>0</v>
      </c>
      <c r="AP67" s="3">
        <v>0</v>
      </c>
      <c r="AQ67" s="3">
        <v>0</v>
      </c>
      <c r="AR67" s="3">
        <v>0</v>
      </c>
      <c r="AS67" s="3">
        <v>0</v>
      </c>
      <c r="AT67" s="3">
        <v>0</v>
      </c>
      <c r="AU67" s="3">
        <v>0</v>
      </c>
      <c r="AV67" s="3">
        <v>0</v>
      </c>
      <c r="AW67" s="3">
        <v>0</v>
      </c>
      <c r="AX67" s="3">
        <v>0</v>
      </c>
      <c r="AY67" s="3">
        <v>0</v>
      </c>
      <c r="AZ67" s="3">
        <v>0</v>
      </c>
      <c r="BA67" s="3">
        <v>0</v>
      </c>
      <c r="BB67" s="3">
        <v>0</v>
      </c>
      <c r="BC67" s="3">
        <v>0</v>
      </c>
      <c r="BD67" s="3">
        <v>0</v>
      </c>
      <c r="BE67" s="3">
        <v>0</v>
      </c>
      <c r="BF67" s="3">
        <v>0</v>
      </c>
      <c r="BG67" s="3">
        <v>0</v>
      </c>
      <c r="BH67" s="3">
        <v>0</v>
      </c>
      <c r="BI67" s="3">
        <v>0</v>
      </c>
      <c r="BJ67" s="3">
        <v>0</v>
      </c>
      <c r="BK67" s="3">
        <v>0</v>
      </c>
      <c r="BL67" s="3">
        <v>0</v>
      </c>
      <c r="BM67" s="3">
        <v>0</v>
      </c>
      <c r="BN67" s="3">
        <v>0</v>
      </c>
      <c r="BO67" s="3">
        <v>0</v>
      </c>
      <c r="BP67" s="3">
        <v>0</v>
      </c>
      <c r="BQ67" s="3">
        <v>0</v>
      </c>
      <c r="BR67" s="3">
        <v>0</v>
      </c>
      <c r="BS67" s="3">
        <v>0</v>
      </c>
      <c r="BT67" s="3">
        <v>0</v>
      </c>
      <c r="BU67" s="3">
        <v>0</v>
      </c>
      <c r="BV67" s="3">
        <v>0</v>
      </c>
      <c r="BW67" s="3">
        <v>0</v>
      </c>
      <c r="BX67" s="3">
        <v>0</v>
      </c>
      <c r="BY67" s="3">
        <v>0</v>
      </c>
      <c r="BZ67" s="3">
        <v>0</v>
      </c>
      <c r="CA67" s="3">
        <v>0</v>
      </c>
      <c r="CB67" s="3">
        <v>0</v>
      </c>
      <c r="CC67" s="3">
        <v>0</v>
      </c>
      <c r="CD67" s="3">
        <v>0</v>
      </c>
      <c r="CE67" s="3">
        <v>0</v>
      </c>
      <c r="CF67" s="3">
        <v>0</v>
      </c>
      <c r="CG67" s="3">
        <v>0</v>
      </c>
      <c r="CH67" s="3">
        <v>0</v>
      </c>
      <c r="CI67" s="3">
        <v>0</v>
      </c>
      <c r="CJ67" s="3">
        <v>0</v>
      </c>
      <c r="CK67" s="3">
        <v>0</v>
      </c>
      <c r="CL67" s="3">
        <v>0</v>
      </c>
      <c r="CM67" s="3">
        <v>0</v>
      </c>
      <c r="CN67" s="3">
        <v>0</v>
      </c>
      <c r="CO67" s="3">
        <v>0</v>
      </c>
      <c r="CP67" s="3">
        <v>0</v>
      </c>
      <c r="CQ67" s="3">
        <v>0</v>
      </c>
      <c r="CR67" s="3">
        <v>0</v>
      </c>
      <c r="CS67" s="3">
        <v>0</v>
      </c>
      <c r="CT67" s="3">
        <v>0</v>
      </c>
      <c r="CU67" s="3">
        <v>0</v>
      </c>
      <c r="CV67" s="3">
        <v>0</v>
      </c>
      <c r="CW67" s="3">
        <v>0</v>
      </c>
      <c r="CX67" s="3">
        <v>0</v>
      </c>
      <c r="CY67" s="3">
        <v>0</v>
      </c>
      <c r="CZ67" s="3">
        <v>0</v>
      </c>
      <c r="DA67" s="3">
        <v>0</v>
      </c>
      <c r="DB67" s="3">
        <v>0</v>
      </c>
      <c r="DC67" s="3">
        <v>0</v>
      </c>
      <c r="DD67" s="3">
        <v>0</v>
      </c>
      <c r="DE67" s="3">
        <v>0</v>
      </c>
      <c r="DF67" s="3">
        <v>0</v>
      </c>
      <c r="DG67" s="3">
        <v>0</v>
      </c>
      <c r="DH67" s="3">
        <v>0</v>
      </c>
      <c r="DI67" s="3">
        <v>0</v>
      </c>
      <c r="DJ67" s="3">
        <v>0</v>
      </c>
      <c r="DK67" s="3">
        <v>0</v>
      </c>
      <c r="DL67" s="3">
        <v>0</v>
      </c>
      <c r="DM67" s="3">
        <v>0</v>
      </c>
      <c r="DN67" s="3">
        <v>0</v>
      </c>
      <c r="DO67" s="3">
        <v>0</v>
      </c>
      <c r="DP67" s="3">
        <v>0</v>
      </c>
      <c r="DQ67" s="3">
        <v>0</v>
      </c>
      <c r="DR67" s="3">
        <v>0</v>
      </c>
      <c r="DS67" s="3">
        <v>0</v>
      </c>
      <c r="DT67" s="3">
        <v>0</v>
      </c>
      <c r="DU67" s="3">
        <v>0</v>
      </c>
      <c r="DV67" s="3">
        <v>0</v>
      </c>
      <c r="DW67" s="3">
        <v>0</v>
      </c>
      <c r="DX67" s="3">
        <v>0</v>
      </c>
      <c r="DY67" s="3">
        <v>0</v>
      </c>
      <c r="DZ67" s="3">
        <v>0</v>
      </c>
      <c r="EA67" s="3">
        <v>0</v>
      </c>
      <c r="EB67" s="3">
        <v>0</v>
      </c>
      <c r="EC67" s="3">
        <v>0</v>
      </c>
      <c r="ED67" s="3">
        <v>0</v>
      </c>
      <c r="EE67" s="3">
        <v>0</v>
      </c>
      <c r="EF67" s="3">
        <v>0</v>
      </c>
      <c r="EG67" s="3">
        <v>0</v>
      </c>
      <c r="EH67" s="3">
        <v>0</v>
      </c>
      <c r="EI67" s="3">
        <v>0</v>
      </c>
      <c r="EJ67" s="3">
        <v>0</v>
      </c>
      <c r="EK67" s="3">
        <v>0</v>
      </c>
      <c r="EL67" s="3">
        <v>0</v>
      </c>
      <c r="EM67" s="3">
        <v>0</v>
      </c>
      <c r="EN67" s="3">
        <v>0</v>
      </c>
      <c r="EO67" s="3">
        <v>0</v>
      </c>
      <c r="EP67" s="3">
        <v>0</v>
      </c>
      <c r="EQ67" s="3">
        <v>0</v>
      </c>
      <c r="ER67" s="3">
        <v>0</v>
      </c>
      <c r="ES67" s="3">
        <v>0</v>
      </c>
      <c r="ET67" s="3">
        <v>0</v>
      </c>
      <c r="EU67" s="3">
        <v>0</v>
      </c>
      <c r="EV67" s="3">
        <v>0</v>
      </c>
      <c r="EW67" s="3">
        <v>0</v>
      </c>
      <c r="EX67" s="3">
        <v>0</v>
      </c>
      <c r="EY67" s="3">
        <v>0</v>
      </c>
      <c r="EZ67" s="3">
        <v>0</v>
      </c>
      <c r="FA67" s="3">
        <v>0</v>
      </c>
      <c r="FB67" s="3">
        <v>0</v>
      </c>
      <c r="FC67" s="3">
        <v>2961313</v>
      </c>
      <c r="FD67" s="3">
        <v>0</v>
      </c>
      <c r="FE67" s="3">
        <v>0</v>
      </c>
      <c r="FF67" s="3">
        <v>431018</v>
      </c>
      <c r="FG67" s="3">
        <v>30766</v>
      </c>
      <c r="FH67" s="3">
        <v>461784</v>
      </c>
      <c r="FI67" s="3">
        <v>0</v>
      </c>
      <c r="FJ67" s="3">
        <v>461784</v>
      </c>
      <c r="FK67" s="3">
        <v>2530295</v>
      </c>
      <c r="FL67" s="3">
        <v>0</v>
      </c>
      <c r="FM67" s="3">
        <v>40114</v>
      </c>
      <c r="FN67" s="3">
        <v>2530295</v>
      </c>
      <c r="FO67" s="3">
        <v>0</v>
      </c>
      <c r="FP67" s="3">
        <v>0</v>
      </c>
      <c r="FQ67" s="3">
        <v>0</v>
      </c>
      <c r="FR67" s="3">
        <v>0</v>
      </c>
      <c r="FS67" s="3">
        <v>0</v>
      </c>
      <c r="FT67" s="3">
        <v>0</v>
      </c>
      <c r="FU67" s="3">
        <v>0</v>
      </c>
      <c r="FV67" s="3">
        <v>0</v>
      </c>
      <c r="FW67" s="3">
        <v>0</v>
      </c>
      <c r="FX67" s="3">
        <v>0</v>
      </c>
      <c r="FY67" s="3">
        <v>0</v>
      </c>
      <c r="FZ67" s="3">
        <v>0</v>
      </c>
      <c r="GA67" s="3">
        <v>0</v>
      </c>
      <c r="GB67" s="3">
        <v>0</v>
      </c>
      <c r="GC67" s="3">
        <v>0</v>
      </c>
      <c r="GD67" s="3">
        <v>0</v>
      </c>
      <c r="GE67" s="3">
        <v>0</v>
      </c>
      <c r="GF67" s="3">
        <v>0</v>
      </c>
      <c r="GG67" s="3">
        <v>0</v>
      </c>
      <c r="GH67" s="3">
        <v>0</v>
      </c>
      <c r="GI67" s="3">
        <v>0</v>
      </c>
      <c r="GJ67" s="3">
        <v>0</v>
      </c>
      <c r="GK67" s="3">
        <v>0</v>
      </c>
      <c r="GL67" s="3">
        <v>0</v>
      </c>
      <c r="GM67" s="3">
        <v>0</v>
      </c>
      <c r="GN67" s="3">
        <v>0</v>
      </c>
      <c r="GO67" s="3">
        <v>0</v>
      </c>
      <c r="GP67" s="3">
        <v>2961313</v>
      </c>
      <c r="GQ67" s="3">
        <v>0</v>
      </c>
      <c r="GR67" s="3">
        <v>0</v>
      </c>
      <c r="GS67" s="3">
        <v>431018</v>
      </c>
      <c r="GT67" s="3">
        <v>30766</v>
      </c>
      <c r="GU67" s="3">
        <v>461784</v>
      </c>
      <c r="GV67" s="3">
        <v>0</v>
      </c>
      <c r="GW67" s="3">
        <v>461784</v>
      </c>
      <c r="GX67" s="3">
        <v>2530295</v>
      </c>
      <c r="GY67" s="3">
        <v>0</v>
      </c>
      <c r="GZ67" s="3">
        <v>40114</v>
      </c>
      <c r="HA67" s="3">
        <v>2530295</v>
      </c>
      <c r="HB67" s="3">
        <v>0</v>
      </c>
      <c r="HC67" s="3">
        <v>0</v>
      </c>
      <c r="HD67" s="3">
        <v>0</v>
      </c>
      <c r="HE67" s="3">
        <v>0</v>
      </c>
      <c r="HF67" s="3">
        <v>0</v>
      </c>
      <c r="HG67" s="3">
        <v>0</v>
      </c>
      <c r="HH67" s="3">
        <v>0</v>
      </c>
      <c r="HI67" s="3">
        <v>0</v>
      </c>
      <c r="HJ67" s="3">
        <v>0</v>
      </c>
      <c r="HK67" s="3">
        <v>0</v>
      </c>
      <c r="HL67" s="3">
        <v>0</v>
      </c>
      <c r="HM67" s="3">
        <v>0</v>
      </c>
      <c r="HN67" s="3">
        <v>0</v>
      </c>
      <c r="HO67" s="3">
        <v>0</v>
      </c>
      <c r="HP67" s="3">
        <v>0</v>
      </c>
      <c r="HQ67" s="3">
        <v>0</v>
      </c>
      <c r="HR67" s="3">
        <v>0</v>
      </c>
      <c r="HS67" s="3">
        <v>0</v>
      </c>
      <c r="HT67" s="3">
        <v>0</v>
      </c>
      <c r="HU67" s="3">
        <v>0</v>
      </c>
      <c r="HV67" s="3">
        <v>0</v>
      </c>
      <c r="HW67" s="3">
        <v>0</v>
      </c>
      <c r="HX67" s="3">
        <v>0</v>
      </c>
      <c r="HY67" s="3">
        <v>0</v>
      </c>
      <c r="HZ67" s="3">
        <v>0</v>
      </c>
      <c r="IA67" s="3">
        <v>0</v>
      </c>
      <c r="IB67" s="3">
        <v>0</v>
      </c>
      <c r="IC67" s="3">
        <v>0</v>
      </c>
      <c r="ID67" s="3">
        <v>0</v>
      </c>
      <c r="IE67" s="3">
        <v>0</v>
      </c>
      <c r="IF67" s="3">
        <v>0</v>
      </c>
      <c r="IG67" s="3">
        <v>0</v>
      </c>
      <c r="IH67" s="3">
        <v>0</v>
      </c>
      <c r="II67" s="3">
        <v>0</v>
      </c>
      <c r="IJ67" s="3">
        <v>0</v>
      </c>
      <c r="IK67" s="3">
        <v>0</v>
      </c>
      <c r="IL67" s="3">
        <v>0</v>
      </c>
      <c r="IM67" s="3">
        <v>0</v>
      </c>
      <c r="IN67" s="3">
        <v>0</v>
      </c>
      <c r="IO67" s="3">
        <v>0</v>
      </c>
      <c r="IP67" s="3">
        <v>0</v>
      </c>
      <c r="IQ67" s="3">
        <v>0</v>
      </c>
      <c r="IR67" s="3">
        <v>0</v>
      </c>
      <c r="IS67" s="3">
        <v>0</v>
      </c>
      <c r="IT67" s="3">
        <v>0</v>
      </c>
      <c r="IU67" s="3">
        <v>0</v>
      </c>
      <c r="IV67" s="3">
        <v>0</v>
      </c>
    </row>
    <row r="68" spans="1:256" hidden="1">
      <c r="A68" s="3" t="s">
        <v>131</v>
      </c>
      <c r="B68" s="3" t="s">
        <v>132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  <c r="AG68" s="3">
        <v>0</v>
      </c>
      <c r="AH68" s="3">
        <v>0</v>
      </c>
      <c r="AI68" s="3">
        <v>0</v>
      </c>
      <c r="AJ68" s="3">
        <v>0</v>
      </c>
      <c r="AK68" s="3">
        <v>0</v>
      </c>
      <c r="AL68" s="3">
        <v>0</v>
      </c>
      <c r="AM68" s="3">
        <v>0</v>
      </c>
      <c r="AN68" s="3">
        <v>0</v>
      </c>
      <c r="AO68" s="3">
        <v>0</v>
      </c>
      <c r="AP68" s="3">
        <v>0</v>
      </c>
      <c r="AQ68" s="3">
        <v>0</v>
      </c>
      <c r="AR68" s="3">
        <v>0</v>
      </c>
      <c r="AS68" s="3">
        <v>0</v>
      </c>
      <c r="AT68" s="3">
        <v>0</v>
      </c>
      <c r="AU68" s="3">
        <v>0</v>
      </c>
      <c r="AV68" s="3">
        <v>0</v>
      </c>
      <c r="AW68" s="3">
        <v>0</v>
      </c>
      <c r="AX68" s="3">
        <v>0</v>
      </c>
      <c r="AY68" s="3">
        <v>0</v>
      </c>
      <c r="AZ68" s="3">
        <v>0</v>
      </c>
      <c r="BA68" s="3">
        <v>0</v>
      </c>
      <c r="BB68" s="3">
        <v>0</v>
      </c>
      <c r="BC68" s="3">
        <v>0</v>
      </c>
      <c r="BD68" s="3">
        <v>0</v>
      </c>
      <c r="BE68" s="3">
        <v>0</v>
      </c>
      <c r="BF68" s="3">
        <v>0</v>
      </c>
      <c r="BG68" s="3">
        <v>0</v>
      </c>
      <c r="BH68" s="3">
        <v>0</v>
      </c>
      <c r="BI68" s="3">
        <v>0</v>
      </c>
      <c r="BJ68" s="3">
        <v>0</v>
      </c>
      <c r="BK68" s="3">
        <v>0</v>
      </c>
      <c r="BL68" s="3">
        <v>0</v>
      </c>
      <c r="BM68" s="3">
        <v>0</v>
      </c>
      <c r="BN68" s="3">
        <v>0</v>
      </c>
      <c r="BO68" s="3">
        <v>0</v>
      </c>
      <c r="BP68" s="3">
        <v>0</v>
      </c>
      <c r="BQ68" s="3">
        <v>0</v>
      </c>
      <c r="BR68" s="3">
        <v>0</v>
      </c>
      <c r="BS68" s="3">
        <v>0</v>
      </c>
      <c r="BT68" s="3">
        <v>0</v>
      </c>
      <c r="BU68" s="3">
        <v>0</v>
      </c>
      <c r="BV68" s="3">
        <v>0</v>
      </c>
      <c r="BW68" s="3">
        <v>0</v>
      </c>
      <c r="BX68" s="3">
        <v>0</v>
      </c>
      <c r="BY68" s="3">
        <v>0</v>
      </c>
      <c r="BZ68" s="3">
        <v>0</v>
      </c>
      <c r="CA68" s="3">
        <v>0</v>
      </c>
      <c r="CB68" s="3">
        <v>0</v>
      </c>
      <c r="CC68" s="3">
        <v>0</v>
      </c>
      <c r="CD68" s="3">
        <v>0</v>
      </c>
      <c r="CE68" s="3">
        <v>0</v>
      </c>
      <c r="CF68" s="3">
        <v>0</v>
      </c>
      <c r="CG68" s="3">
        <v>0</v>
      </c>
      <c r="CH68" s="3">
        <v>0</v>
      </c>
      <c r="CI68" s="3">
        <v>0</v>
      </c>
      <c r="CJ68" s="3">
        <v>0</v>
      </c>
      <c r="CK68" s="3">
        <v>0</v>
      </c>
      <c r="CL68" s="3">
        <v>0</v>
      </c>
      <c r="CM68" s="3">
        <v>0</v>
      </c>
      <c r="CN68" s="3">
        <v>0</v>
      </c>
      <c r="CO68" s="3">
        <v>0</v>
      </c>
      <c r="CP68" s="3">
        <v>0</v>
      </c>
      <c r="CQ68" s="3">
        <v>0</v>
      </c>
      <c r="CR68" s="3">
        <v>0</v>
      </c>
      <c r="CS68" s="3">
        <v>0</v>
      </c>
      <c r="CT68" s="3">
        <v>0</v>
      </c>
      <c r="CU68" s="3">
        <v>0</v>
      </c>
      <c r="CV68" s="3">
        <v>0</v>
      </c>
      <c r="CW68" s="3">
        <v>0</v>
      </c>
      <c r="CX68" s="3">
        <v>0</v>
      </c>
      <c r="CY68" s="3">
        <v>0</v>
      </c>
      <c r="CZ68" s="3">
        <v>0</v>
      </c>
      <c r="DA68" s="3">
        <v>0</v>
      </c>
      <c r="DB68" s="3">
        <v>0</v>
      </c>
      <c r="DC68" s="3">
        <v>0</v>
      </c>
      <c r="DD68" s="3">
        <v>0</v>
      </c>
      <c r="DE68" s="3">
        <v>0</v>
      </c>
      <c r="DF68" s="3">
        <v>0</v>
      </c>
      <c r="DG68" s="3">
        <v>0</v>
      </c>
      <c r="DH68" s="3">
        <v>0</v>
      </c>
      <c r="DI68" s="3">
        <v>0</v>
      </c>
      <c r="DJ68" s="3">
        <v>0</v>
      </c>
      <c r="DK68" s="3">
        <v>0</v>
      </c>
      <c r="DL68" s="3">
        <v>0</v>
      </c>
      <c r="DM68" s="3">
        <v>0</v>
      </c>
      <c r="DN68" s="3">
        <v>0</v>
      </c>
      <c r="DO68" s="3">
        <v>0</v>
      </c>
      <c r="DP68" s="3">
        <v>0</v>
      </c>
      <c r="DQ68" s="3">
        <v>0</v>
      </c>
      <c r="DR68" s="3">
        <v>0</v>
      </c>
      <c r="DS68" s="3">
        <v>0</v>
      </c>
      <c r="DT68" s="3">
        <v>0</v>
      </c>
      <c r="DU68" s="3">
        <v>0</v>
      </c>
      <c r="DV68" s="3">
        <v>0</v>
      </c>
      <c r="DW68" s="3">
        <v>0</v>
      </c>
      <c r="DX68" s="3">
        <v>0</v>
      </c>
      <c r="DY68" s="3">
        <v>0</v>
      </c>
      <c r="DZ68" s="3">
        <v>0</v>
      </c>
      <c r="EA68" s="3">
        <v>0</v>
      </c>
      <c r="EB68" s="3">
        <v>0</v>
      </c>
      <c r="EC68" s="3">
        <v>0</v>
      </c>
      <c r="ED68" s="3">
        <v>0</v>
      </c>
      <c r="EE68" s="3">
        <v>0</v>
      </c>
      <c r="EF68" s="3">
        <v>0</v>
      </c>
      <c r="EG68" s="3">
        <v>0</v>
      </c>
      <c r="EH68" s="3">
        <v>0</v>
      </c>
      <c r="EI68" s="3">
        <v>0</v>
      </c>
      <c r="EJ68" s="3">
        <v>0</v>
      </c>
      <c r="EK68" s="3">
        <v>0</v>
      </c>
      <c r="EL68" s="3">
        <v>0</v>
      </c>
      <c r="EM68" s="3">
        <v>0</v>
      </c>
      <c r="EN68" s="3">
        <v>0</v>
      </c>
      <c r="EO68" s="3">
        <v>0</v>
      </c>
      <c r="EP68" s="3">
        <v>0</v>
      </c>
      <c r="EQ68" s="3">
        <v>0</v>
      </c>
      <c r="ER68" s="3">
        <v>0</v>
      </c>
      <c r="ES68" s="3">
        <v>0</v>
      </c>
      <c r="ET68" s="3">
        <v>0</v>
      </c>
      <c r="EU68" s="3">
        <v>0</v>
      </c>
      <c r="EV68" s="3">
        <v>0</v>
      </c>
      <c r="EW68" s="3">
        <v>0</v>
      </c>
      <c r="EX68" s="3">
        <v>0</v>
      </c>
      <c r="EY68" s="3">
        <v>0</v>
      </c>
      <c r="EZ68" s="3">
        <v>0</v>
      </c>
      <c r="FA68" s="3">
        <v>0</v>
      </c>
      <c r="FB68" s="3">
        <v>0</v>
      </c>
      <c r="FC68" s="3">
        <v>7541563</v>
      </c>
      <c r="FD68" s="3">
        <v>0</v>
      </c>
      <c r="FE68" s="3">
        <v>0</v>
      </c>
      <c r="FF68" s="3">
        <v>858760</v>
      </c>
      <c r="FG68" s="3">
        <v>115426</v>
      </c>
      <c r="FH68" s="3">
        <v>974186</v>
      </c>
      <c r="FI68" s="3">
        <v>0</v>
      </c>
      <c r="FJ68" s="3">
        <v>974186</v>
      </c>
      <c r="FK68" s="3">
        <v>6682803</v>
      </c>
      <c r="FL68" s="3">
        <v>0</v>
      </c>
      <c r="FM68" s="3">
        <v>0</v>
      </c>
      <c r="FN68" s="3">
        <v>6682803</v>
      </c>
      <c r="FO68" s="3">
        <v>0</v>
      </c>
      <c r="FP68" s="3">
        <v>0</v>
      </c>
      <c r="FQ68" s="3">
        <v>0</v>
      </c>
      <c r="FR68" s="3">
        <v>0</v>
      </c>
      <c r="FS68" s="3">
        <v>0</v>
      </c>
      <c r="FT68" s="3">
        <v>0</v>
      </c>
      <c r="FU68" s="3">
        <v>0</v>
      </c>
      <c r="FV68" s="3">
        <v>0</v>
      </c>
      <c r="FW68" s="3">
        <v>0</v>
      </c>
      <c r="FX68" s="3">
        <v>0</v>
      </c>
      <c r="FY68" s="3">
        <v>0</v>
      </c>
      <c r="FZ68" s="3">
        <v>0</v>
      </c>
      <c r="GA68" s="3">
        <v>0</v>
      </c>
      <c r="GB68" s="3">
        <v>0</v>
      </c>
      <c r="GC68" s="3">
        <v>0</v>
      </c>
      <c r="GD68" s="3">
        <v>0</v>
      </c>
      <c r="GE68" s="3">
        <v>0</v>
      </c>
      <c r="GF68" s="3">
        <v>0</v>
      </c>
      <c r="GG68" s="3">
        <v>0</v>
      </c>
      <c r="GH68" s="3">
        <v>0</v>
      </c>
      <c r="GI68" s="3">
        <v>0</v>
      </c>
      <c r="GJ68" s="3">
        <v>0</v>
      </c>
      <c r="GK68" s="3">
        <v>0</v>
      </c>
      <c r="GL68" s="3">
        <v>0</v>
      </c>
      <c r="GM68" s="3">
        <v>0</v>
      </c>
      <c r="GN68" s="3">
        <v>0</v>
      </c>
      <c r="GO68" s="3">
        <v>0</v>
      </c>
      <c r="GP68" s="3">
        <v>7541563</v>
      </c>
      <c r="GQ68" s="3">
        <v>0</v>
      </c>
      <c r="GR68" s="3">
        <v>0</v>
      </c>
      <c r="GS68" s="3">
        <v>858760</v>
      </c>
      <c r="GT68" s="3">
        <v>115426</v>
      </c>
      <c r="GU68" s="3">
        <v>974186</v>
      </c>
      <c r="GV68" s="3">
        <v>0</v>
      </c>
      <c r="GW68" s="3">
        <v>974186</v>
      </c>
      <c r="GX68" s="3">
        <v>6682803</v>
      </c>
      <c r="GY68" s="3">
        <v>0</v>
      </c>
      <c r="GZ68" s="3">
        <v>0</v>
      </c>
      <c r="HA68" s="3">
        <v>6682803</v>
      </c>
      <c r="HB68" s="3">
        <v>0</v>
      </c>
      <c r="HC68" s="3">
        <v>0</v>
      </c>
      <c r="HD68" s="3">
        <v>0</v>
      </c>
      <c r="HE68" s="3">
        <v>0</v>
      </c>
      <c r="HF68" s="3">
        <v>0</v>
      </c>
      <c r="HG68" s="3">
        <v>0</v>
      </c>
      <c r="HH68" s="3">
        <v>0</v>
      </c>
      <c r="HI68" s="3">
        <v>0</v>
      </c>
      <c r="HJ68" s="3">
        <v>0</v>
      </c>
      <c r="HK68" s="3">
        <v>0</v>
      </c>
      <c r="HL68" s="3">
        <v>0</v>
      </c>
      <c r="HM68" s="3">
        <v>0</v>
      </c>
      <c r="HN68" s="3">
        <v>0</v>
      </c>
      <c r="HO68" s="3">
        <v>0</v>
      </c>
      <c r="HP68" s="3">
        <v>0</v>
      </c>
      <c r="HQ68" s="3">
        <v>0</v>
      </c>
      <c r="HR68" s="3">
        <v>0</v>
      </c>
      <c r="HS68" s="3">
        <v>0</v>
      </c>
      <c r="HT68" s="3">
        <v>0</v>
      </c>
      <c r="HU68" s="3">
        <v>0</v>
      </c>
      <c r="HV68" s="3">
        <v>0</v>
      </c>
      <c r="HW68" s="3">
        <v>0</v>
      </c>
      <c r="HX68" s="3">
        <v>0</v>
      </c>
      <c r="HY68" s="3">
        <v>0</v>
      </c>
      <c r="HZ68" s="3">
        <v>0</v>
      </c>
      <c r="IA68" s="3">
        <v>0</v>
      </c>
      <c r="IB68" s="3">
        <v>0</v>
      </c>
      <c r="IC68" s="3">
        <v>0</v>
      </c>
      <c r="ID68" s="3">
        <v>0</v>
      </c>
      <c r="IE68" s="3">
        <v>0</v>
      </c>
      <c r="IF68" s="3">
        <v>0</v>
      </c>
      <c r="IG68" s="3">
        <v>0</v>
      </c>
      <c r="IH68" s="3">
        <v>0</v>
      </c>
      <c r="II68" s="3">
        <v>0</v>
      </c>
      <c r="IJ68" s="3">
        <v>0</v>
      </c>
      <c r="IK68" s="3">
        <v>0</v>
      </c>
      <c r="IL68" s="3">
        <v>0</v>
      </c>
      <c r="IM68" s="3">
        <v>0</v>
      </c>
      <c r="IN68" s="3">
        <v>0</v>
      </c>
      <c r="IO68" s="3">
        <v>0</v>
      </c>
      <c r="IP68" s="3">
        <v>647974</v>
      </c>
      <c r="IQ68" s="3">
        <v>0</v>
      </c>
      <c r="IR68" s="3">
        <v>0</v>
      </c>
      <c r="IS68" s="3">
        <v>48959</v>
      </c>
      <c r="IT68" s="3">
        <v>14126</v>
      </c>
      <c r="IU68" s="3">
        <v>63085</v>
      </c>
      <c r="IV68" s="3">
        <v>0</v>
      </c>
    </row>
    <row r="69" spans="1:256" hidden="1">
      <c r="A69" s="3" t="s">
        <v>133</v>
      </c>
      <c r="B69" s="3" t="s">
        <v>134</v>
      </c>
      <c r="C69" s="3">
        <v>11252216</v>
      </c>
      <c r="D69" s="3">
        <v>666800</v>
      </c>
      <c r="E69" s="3">
        <v>0</v>
      </c>
      <c r="F69" s="3">
        <v>911085</v>
      </c>
      <c r="G69" s="3">
        <v>195029</v>
      </c>
      <c r="H69" s="3">
        <v>1106114</v>
      </c>
      <c r="I69" s="3">
        <v>154758</v>
      </c>
      <c r="J69" s="3">
        <v>951356</v>
      </c>
      <c r="K69" s="3">
        <v>11007931</v>
      </c>
      <c r="L69" s="3">
        <v>0</v>
      </c>
      <c r="M69" s="3">
        <v>0</v>
      </c>
      <c r="N69" s="3">
        <v>11007931</v>
      </c>
      <c r="O69" s="3">
        <v>0</v>
      </c>
      <c r="P69" s="3">
        <v>7392635</v>
      </c>
      <c r="Q69" s="3">
        <v>302600</v>
      </c>
      <c r="R69" s="3">
        <v>0</v>
      </c>
      <c r="S69" s="3">
        <v>699077</v>
      </c>
      <c r="T69" s="3">
        <v>140487</v>
      </c>
      <c r="U69" s="3">
        <v>839564</v>
      </c>
      <c r="V69" s="3">
        <v>80880</v>
      </c>
      <c r="W69" s="3">
        <v>758684</v>
      </c>
      <c r="X69" s="3">
        <v>6996158</v>
      </c>
      <c r="Y69" s="3">
        <v>0</v>
      </c>
      <c r="Z69" s="3">
        <v>0</v>
      </c>
      <c r="AA69" s="3">
        <v>6996158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  <c r="AG69" s="3">
        <v>0</v>
      </c>
      <c r="AH69" s="3">
        <v>0</v>
      </c>
      <c r="AI69" s="3">
        <v>0</v>
      </c>
      <c r="AJ69" s="3">
        <v>0</v>
      </c>
      <c r="AK69" s="3">
        <v>0</v>
      </c>
      <c r="AL69" s="3">
        <v>0</v>
      </c>
      <c r="AM69" s="3">
        <v>0</v>
      </c>
      <c r="AN69" s="3">
        <v>0</v>
      </c>
      <c r="AO69" s="3">
        <v>0</v>
      </c>
      <c r="AP69" s="3">
        <v>0</v>
      </c>
      <c r="AQ69" s="3">
        <v>0</v>
      </c>
      <c r="AR69" s="3">
        <v>0</v>
      </c>
      <c r="AS69" s="3">
        <v>0</v>
      </c>
      <c r="AT69" s="3">
        <v>0</v>
      </c>
      <c r="AU69" s="3">
        <v>0</v>
      </c>
      <c r="AV69" s="3">
        <v>0</v>
      </c>
      <c r="AW69" s="3">
        <v>0</v>
      </c>
      <c r="AX69" s="3">
        <v>0</v>
      </c>
      <c r="AY69" s="3">
        <v>0</v>
      </c>
      <c r="AZ69" s="3">
        <v>0</v>
      </c>
      <c r="BA69" s="3">
        <v>0</v>
      </c>
      <c r="BB69" s="3">
        <v>0</v>
      </c>
      <c r="BC69" s="3">
        <v>0</v>
      </c>
      <c r="BD69" s="3">
        <v>0</v>
      </c>
      <c r="BE69" s="3">
        <v>0</v>
      </c>
      <c r="BF69" s="3">
        <v>0</v>
      </c>
      <c r="BG69" s="3">
        <v>0</v>
      </c>
      <c r="BH69" s="3">
        <v>0</v>
      </c>
      <c r="BI69" s="3">
        <v>0</v>
      </c>
      <c r="BJ69" s="3">
        <v>0</v>
      </c>
      <c r="BK69" s="3">
        <v>0</v>
      </c>
      <c r="BL69" s="3">
        <v>0</v>
      </c>
      <c r="BM69" s="3">
        <v>0</v>
      </c>
      <c r="BN69" s="3">
        <v>0</v>
      </c>
      <c r="BO69" s="3">
        <v>0</v>
      </c>
      <c r="BP69" s="3">
        <v>0</v>
      </c>
      <c r="BQ69" s="3">
        <v>0</v>
      </c>
      <c r="BR69" s="3">
        <v>0</v>
      </c>
      <c r="BS69" s="3">
        <v>0</v>
      </c>
      <c r="BT69" s="3">
        <v>0</v>
      </c>
      <c r="BU69" s="3">
        <v>0</v>
      </c>
      <c r="BV69" s="3">
        <v>0</v>
      </c>
      <c r="BW69" s="3">
        <v>0</v>
      </c>
      <c r="BX69" s="3">
        <v>0</v>
      </c>
      <c r="BY69" s="3">
        <v>0</v>
      </c>
      <c r="BZ69" s="3">
        <v>0</v>
      </c>
      <c r="CA69" s="3">
        <v>0</v>
      </c>
      <c r="CB69" s="3">
        <v>0</v>
      </c>
      <c r="CC69" s="3">
        <v>0</v>
      </c>
      <c r="CD69" s="3">
        <v>0</v>
      </c>
      <c r="CE69" s="3">
        <v>0</v>
      </c>
      <c r="CF69" s="3">
        <v>0</v>
      </c>
      <c r="CG69" s="3">
        <v>0</v>
      </c>
      <c r="CH69" s="3">
        <v>0</v>
      </c>
      <c r="CI69" s="3">
        <v>0</v>
      </c>
      <c r="CJ69" s="3">
        <v>0</v>
      </c>
      <c r="CK69" s="3">
        <v>0</v>
      </c>
      <c r="CL69" s="3">
        <v>0</v>
      </c>
      <c r="CM69" s="3">
        <v>0</v>
      </c>
      <c r="CN69" s="3">
        <v>0</v>
      </c>
      <c r="CO69" s="3">
        <v>0</v>
      </c>
      <c r="CP69" s="3">
        <v>0</v>
      </c>
      <c r="CQ69" s="3">
        <v>0</v>
      </c>
      <c r="CR69" s="3">
        <v>0</v>
      </c>
      <c r="CS69" s="3">
        <v>0</v>
      </c>
      <c r="CT69" s="3">
        <v>0</v>
      </c>
      <c r="CU69" s="3">
        <v>0</v>
      </c>
      <c r="CV69" s="3">
        <v>0</v>
      </c>
      <c r="CW69" s="3">
        <v>0</v>
      </c>
      <c r="CX69" s="3">
        <v>0</v>
      </c>
      <c r="CY69" s="3">
        <v>0</v>
      </c>
      <c r="CZ69" s="3">
        <v>0</v>
      </c>
      <c r="DA69" s="3">
        <v>0</v>
      </c>
      <c r="DB69" s="3">
        <v>0</v>
      </c>
      <c r="DC69" s="3">
        <v>0</v>
      </c>
      <c r="DD69" s="3">
        <v>0</v>
      </c>
      <c r="DE69" s="3">
        <v>0</v>
      </c>
      <c r="DF69" s="3">
        <v>0</v>
      </c>
      <c r="DG69" s="3">
        <v>0</v>
      </c>
      <c r="DH69" s="3">
        <v>0</v>
      </c>
      <c r="DI69" s="3">
        <v>0</v>
      </c>
      <c r="DJ69" s="3">
        <v>0</v>
      </c>
      <c r="DK69" s="3">
        <v>0</v>
      </c>
      <c r="DL69" s="3">
        <v>0</v>
      </c>
      <c r="DM69" s="3">
        <v>0</v>
      </c>
      <c r="DN69" s="3">
        <v>0</v>
      </c>
      <c r="DO69" s="3">
        <v>0</v>
      </c>
      <c r="DP69" s="3">
        <v>0</v>
      </c>
      <c r="DQ69" s="3">
        <v>0</v>
      </c>
      <c r="DR69" s="3">
        <v>0</v>
      </c>
      <c r="DS69" s="3">
        <v>0</v>
      </c>
      <c r="DT69" s="3">
        <v>0</v>
      </c>
      <c r="DU69" s="3">
        <v>0</v>
      </c>
      <c r="DV69" s="3">
        <v>0</v>
      </c>
      <c r="DW69" s="3">
        <v>0</v>
      </c>
      <c r="DX69" s="3">
        <v>0</v>
      </c>
      <c r="DY69" s="3">
        <v>0</v>
      </c>
      <c r="DZ69" s="3">
        <v>0</v>
      </c>
      <c r="EA69" s="3">
        <v>0</v>
      </c>
      <c r="EB69" s="3">
        <v>0</v>
      </c>
      <c r="EC69" s="3">
        <v>0</v>
      </c>
      <c r="ED69" s="3">
        <v>0</v>
      </c>
      <c r="EE69" s="3">
        <v>0</v>
      </c>
      <c r="EF69" s="3">
        <v>0</v>
      </c>
      <c r="EG69" s="3">
        <v>0</v>
      </c>
      <c r="EH69" s="3">
        <v>0</v>
      </c>
      <c r="EI69" s="3">
        <v>0</v>
      </c>
      <c r="EJ69" s="3">
        <v>0</v>
      </c>
      <c r="EK69" s="3">
        <v>0</v>
      </c>
      <c r="EL69" s="3">
        <v>0</v>
      </c>
      <c r="EM69" s="3">
        <v>0</v>
      </c>
      <c r="EN69" s="3">
        <v>0</v>
      </c>
      <c r="EO69" s="3">
        <v>0</v>
      </c>
      <c r="EP69" s="3">
        <v>0</v>
      </c>
      <c r="EQ69" s="3">
        <v>0</v>
      </c>
      <c r="ER69" s="3">
        <v>0</v>
      </c>
      <c r="ES69" s="3">
        <v>0</v>
      </c>
      <c r="ET69" s="3">
        <v>0</v>
      </c>
      <c r="EU69" s="3">
        <v>0</v>
      </c>
      <c r="EV69" s="3">
        <v>0</v>
      </c>
      <c r="EW69" s="3">
        <v>0</v>
      </c>
      <c r="EX69" s="3">
        <v>0</v>
      </c>
      <c r="EY69" s="3">
        <v>0</v>
      </c>
      <c r="EZ69" s="3">
        <v>0</v>
      </c>
      <c r="FA69" s="3">
        <v>0</v>
      </c>
      <c r="FB69" s="3">
        <v>0</v>
      </c>
      <c r="FC69" s="3">
        <v>0</v>
      </c>
      <c r="FD69" s="3">
        <v>0</v>
      </c>
      <c r="FE69" s="3">
        <v>0</v>
      </c>
      <c r="FF69" s="3">
        <v>0</v>
      </c>
      <c r="FG69" s="3">
        <v>0</v>
      </c>
      <c r="FH69" s="3">
        <v>0</v>
      </c>
      <c r="FI69" s="3">
        <v>0</v>
      </c>
      <c r="FJ69" s="3">
        <v>0</v>
      </c>
      <c r="FK69" s="3">
        <v>0</v>
      </c>
      <c r="FL69" s="3">
        <v>0</v>
      </c>
      <c r="FM69" s="3">
        <v>0</v>
      </c>
      <c r="FN69" s="3">
        <v>0</v>
      </c>
      <c r="FO69" s="3">
        <v>0</v>
      </c>
      <c r="FP69" s="3">
        <v>0</v>
      </c>
      <c r="FQ69" s="3">
        <v>0</v>
      </c>
      <c r="FR69" s="3">
        <v>0</v>
      </c>
      <c r="FS69" s="3">
        <v>0</v>
      </c>
      <c r="FT69" s="3">
        <v>0</v>
      </c>
      <c r="FU69" s="3">
        <v>0</v>
      </c>
      <c r="FV69" s="3">
        <v>0</v>
      </c>
      <c r="FW69" s="3">
        <v>0</v>
      </c>
      <c r="FX69" s="3">
        <v>0</v>
      </c>
      <c r="FY69" s="3">
        <v>0</v>
      </c>
      <c r="FZ69" s="3">
        <v>0</v>
      </c>
      <c r="GA69" s="3">
        <v>0</v>
      </c>
      <c r="GB69" s="3">
        <v>0</v>
      </c>
      <c r="GC69" s="3">
        <v>0</v>
      </c>
      <c r="GD69" s="3">
        <v>0</v>
      </c>
      <c r="GE69" s="3">
        <v>0</v>
      </c>
      <c r="GF69" s="3">
        <v>0</v>
      </c>
      <c r="GG69" s="3">
        <v>0</v>
      </c>
      <c r="GH69" s="3">
        <v>0</v>
      </c>
      <c r="GI69" s="3">
        <v>0</v>
      </c>
      <c r="GJ69" s="3">
        <v>0</v>
      </c>
      <c r="GK69" s="3">
        <v>0</v>
      </c>
      <c r="GL69" s="3">
        <v>0</v>
      </c>
      <c r="GM69" s="3">
        <v>0</v>
      </c>
      <c r="GN69" s="3">
        <v>0</v>
      </c>
      <c r="GO69" s="3">
        <v>0</v>
      </c>
      <c r="GP69" s="3">
        <v>0</v>
      </c>
      <c r="GQ69" s="3">
        <v>0</v>
      </c>
      <c r="GR69" s="3">
        <v>0</v>
      </c>
      <c r="GS69" s="3">
        <v>0</v>
      </c>
      <c r="GT69" s="3">
        <v>0</v>
      </c>
      <c r="GU69" s="3">
        <v>0</v>
      </c>
      <c r="GV69" s="3">
        <v>0</v>
      </c>
      <c r="GW69" s="3">
        <v>0</v>
      </c>
      <c r="GX69" s="3">
        <v>0</v>
      </c>
      <c r="GY69" s="3">
        <v>0</v>
      </c>
      <c r="GZ69" s="3">
        <v>0</v>
      </c>
      <c r="HA69" s="3">
        <v>0</v>
      </c>
      <c r="HB69" s="3">
        <v>0</v>
      </c>
      <c r="HC69" s="3">
        <v>0</v>
      </c>
      <c r="HD69" s="3">
        <v>0</v>
      </c>
      <c r="HE69" s="3">
        <v>0</v>
      </c>
      <c r="HF69" s="3">
        <v>0</v>
      </c>
      <c r="HG69" s="3">
        <v>0</v>
      </c>
      <c r="HH69" s="3">
        <v>0</v>
      </c>
      <c r="HI69" s="3">
        <v>0</v>
      </c>
      <c r="HJ69" s="3">
        <v>0</v>
      </c>
      <c r="HK69" s="3">
        <v>0</v>
      </c>
      <c r="HL69" s="3">
        <v>0</v>
      </c>
      <c r="HM69" s="3">
        <v>0</v>
      </c>
      <c r="HN69" s="3">
        <v>0</v>
      </c>
      <c r="HO69" s="3">
        <v>0</v>
      </c>
      <c r="HP69" s="3">
        <v>0</v>
      </c>
      <c r="HQ69" s="3">
        <v>0</v>
      </c>
      <c r="HR69" s="3">
        <v>0</v>
      </c>
      <c r="HS69" s="3">
        <v>0</v>
      </c>
      <c r="HT69" s="3">
        <v>0</v>
      </c>
      <c r="HU69" s="3">
        <v>0</v>
      </c>
      <c r="HV69" s="3">
        <v>0</v>
      </c>
      <c r="HW69" s="3">
        <v>0</v>
      </c>
      <c r="HX69" s="3">
        <v>0</v>
      </c>
      <c r="HY69" s="3">
        <v>0</v>
      </c>
      <c r="HZ69" s="3">
        <v>0</v>
      </c>
      <c r="IA69" s="3">
        <v>0</v>
      </c>
      <c r="IB69" s="3">
        <v>0</v>
      </c>
      <c r="IC69" s="3">
        <v>0</v>
      </c>
      <c r="ID69" s="3">
        <v>0</v>
      </c>
      <c r="IE69" s="3">
        <v>0</v>
      </c>
      <c r="IF69" s="3">
        <v>0</v>
      </c>
      <c r="IG69" s="3">
        <v>0</v>
      </c>
      <c r="IH69" s="3">
        <v>0</v>
      </c>
      <c r="II69" s="3">
        <v>0</v>
      </c>
      <c r="IJ69" s="3">
        <v>0</v>
      </c>
      <c r="IK69" s="3">
        <v>0</v>
      </c>
      <c r="IL69" s="3">
        <v>0</v>
      </c>
      <c r="IM69" s="3">
        <v>0</v>
      </c>
      <c r="IN69" s="3">
        <v>0</v>
      </c>
      <c r="IO69" s="3">
        <v>0</v>
      </c>
      <c r="IP69" s="3">
        <v>0</v>
      </c>
      <c r="IQ69" s="3">
        <v>0</v>
      </c>
      <c r="IR69" s="3">
        <v>0</v>
      </c>
      <c r="IS69" s="3">
        <v>0</v>
      </c>
      <c r="IT69" s="3">
        <v>0</v>
      </c>
      <c r="IU69" s="3">
        <v>0</v>
      </c>
      <c r="IV69" s="3">
        <v>0</v>
      </c>
    </row>
    <row r="70" spans="1:256" hidden="1">
      <c r="A70" s="3" t="s">
        <v>135</v>
      </c>
      <c r="B70" s="3" t="s">
        <v>136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3">
        <v>0</v>
      </c>
      <c r="AH70" s="3">
        <v>0</v>
      </c>
      <c r="AI70" s="3">
        <v>0</v>
      </c>
      <c r="AJ70" s="3">
        <v>0</v>
      </c>
      <c r="AK70" s="3">
        <v>0</v>
      </c>
      <c r="AL70" s="3">
        <v>0</v>
      </c>
      <c r="AM70" s="3">
        <v>0</v>
      </c>
      <c r="AN70" s="3">
        <v>0</v>
      </c>
      <c r="AO70" s="3">
        <v>0</v>
      </c>
      <c r="AP70" s="3">
        <v>0</v>
      </c>
      <c r="AQ70" s="3">
        <v>0</v>
      </c>
      <c r="AR70" s="3">
        <v>0</v>
      </c>
      <c r="AS70" s="3">
        <v>0</v>
      </c>
      <c r="AT70" s="3">
        <v>0</v>
      </c>
      <c r="AU70" s="3">
        <v>0</v>
      </c>
      <c r="AV70" s="3">
        <v>0</v>
      </c>
      <c r="AW70" s="3">
        <v>0</v>
      </c>
      <c r="AX70" s="3">
        <v>0</v>
      </c>
      <c r="AY70" s="3">
        <v>0</v>
      </c>
      <c r="AZ70" s="3">
        <v>0</v>
      </c>
      <c r="BA70" s="3">
        <v>0</v>
      </c>
      <c r="BB70" s="3">
        <v>0</v>
      </c>
      <c r="BC70" s="3">
        <v>0</v>
      </c>
      <c r="BD70" s="3">
        <v>0</v>
      </c>
      <c r="BE70" s="3">
        <v>0</v>
      </c>
      <c r="BF70" s="3">
        <v>0</v>
      </c>
      <c r="BG70" s="3">
        <v>0</v>
      </c>
      <c r="BH70" s="3">
        <v>0</v>
      </c>
      <c r="BI70" s="3">
        <v>0</v>
      </c>
      <c r="BJ70" s="3">
        <v>0</v>
      </c>
      <c r="BK70" s="3">
        <v>0</v>
      </c>
      <c r="BL70" s="3">
        <v>0</v>
      </c>
      <c r="BM70" s="3">
        <v>0</v>
      </c>
      <c r="BN70" s="3">
        <v>0</v>
      </c>
      <c r="BO70" s="3">
        <v>0</v>
      </c>
      <c r="BP70" s="3">
        <v>0</v>
      </c>
      <c r="BQ70" s="3">
        <v>0</v>
      </c>
      <c r="BR70" s="3">
        <v>0</v>
      </c>
      <c r="BS70" s="3">
        <v>0</v>
      </c>
      <c r="BT70" s="3">
        <v>0</v>
      </c>
      <c r="BU70" s="3">
        <v>0</v>
      </c>
      <c r="BV70" s="3">
        <v>0</v>
      </c>
      <c r="BW70" s="3">
        <v>0</v>
      </c>
      <c r="BX70" s="3">
        <v>0</v>
      </c>
      <c r="BY70" s="3">
        <v>0</v>
      </c>
      <c r="BZ70" s="3">
        <v>0</v>
      </c>
      <c r="CA70" s="3">
        <v>0</v>
      </c>
      <c r="CB70" s="3">
        <v>0</v>
      </c>
      <c r="CC70" s="3">
        <v>0</v>
      </c>
      <c r="CD70" s="3">
        <v>0</v>
      </c>
      <c r="CE70" s="3">
        <v>0</v>
      </c>
      <c r="CF70" s="3">
        <v>0</v>
      </c>
      <c r="CG70" s="3">
        <v>0</v>
      </c>
      <c r="CH70" s="3">
        <v>0</v>
      </c>
      <c r="CI70" s="3">
        <v>0</v>
      </c>
      <c r="CJ70" s="3">
        <v>0</v>
      </c>
      <c r="CK70" s="3">
        <v>0</v>
      </c>
      <c r="CL70" s="3">
        <v>0</v>
      </c>
      <c r="CM70" s="3">
        <v>0</v>
      </c>
      <c r="CN70" s="3">
        <v>0</v>
      </c>
      <c r="CO70" s="3">
        <v>0</v>
      </c>
      <c r="CP70" s="3">
        <v>0</v>
      </c>
      <c r="CQ70" s="3">
        <v>0</v>
      </c>
      <c r="CR70" s="3">
        <v>0</v>
      </c>
      <c r="CS70" s="3">
        <v>0</v>
      </c>
      <c r="CT70" s="3">
        <v>0</v>
      </c>
      <c r="CU70" s="3">
        <v>0</v>
      </c>
      <c r="CV70" s="3">
        <v>0</v>
      </c>
      <c r="CW70" s="3">
        <v>0</v>
      </c>
      <c r="CX70" s="3">
        <v>0</v>
      </c>
      <c r="CY70" s="3">
        <v>0</v>
      </c>
      <c r="CZ70" s="3">
        <v>0</v>
      </c>
      <c r="DA70" s="3">
        <v>0</v>
      </c>
      <c r="DB70" s="3">
        <v>0</v>
      </c>
      <c r="DC70" s="3">
        <v>0</v>
      </c>
      <c r="DD70" s="3">
        <v>0</v>
      </c>
      <c r="DE70" s="3">
        <v>0</v>
      </c>
      <c r="DF70" s="3">
        <v>0</v>
      </c>
      <c r="DG70" s="3">
        <v>0</v>
      </c>
      <c r="DH70" s="3">
        <v>0</v>
      </c>
      <c r="DI70" s="3">
        <v>0</v>
      </c>
      <c r="DJ70" s="3">
        <v>0</v>
      </c>
      <c r="DK70" s="3">
        <v>0</v>
      </c>
      <c r="DL70" s="3">
        <v>0</v>
      </c>
      <c r="DM70" s="3">
        <v>0</v>
      </c>
      <c r="DN70" s="3">
        <v>0</v>
      </c>
      <c r="DO70" s="3">
        <v>0</v>
      </c>
      <c r="DP70" s="3">
        <v>0</v>
      </c>
      <c r="DQ70" s="3">
        <v>0</v>
      </c>
      <c r="DR70" s="3">
        <v>0</v>
      </c>
      <c r="DS70" s="3">
        <v>0</v>
      </c>
      <c r="DT70" s="3">
        <v>0</v>
      </c>
      <c r="DU70" s="3">
        <v>0</v>
      </c>
      <c r="DV70" s="3">
        <v>0</v>
      </c>
      <c r="DW70" s="3">
        <v>0</v>
      </c>
      <c r="DX70" s="3">
        <v>0</v>
      </c>
      <c r="DY70" s="3">
        <v>0</v>
      </c>
      <c r="DZ70" s="3">
        <v>0</v>
      </c>
      <c r="EA70" s="3">
        <v>0</v>
      </c>
      <c r="EB70" s="3">
        <v>0</v>
      </c>
      <c r="EC70" s="3">
        <v>0</v>
      </c>
      <c r="ED70" s="3">
        <v>0</v>
      </c>
      <c r="EE70" s="3">
        <v>0</v>
      </c>
      <c r="EF70" s="3">
        <v>0</v>
      </c>
      <c r="EG70" s="3">
        <v>0</v>
      </c>
      <c r="EH70" s="3">
        <v>0</v>
      </c>
      <c r="EI70" s="3">
        <v>0</v>
      </c>
      <c r="EJ70" s="3">
        <v>0</v>
      </c>
      <c r="EK70" s="3">
        <v>0</v>
      </c>
      <c r="EL70" s="3">
        <v>0</v>
      </c>
      <c r="EM70" s="3">
        <v>0</v>
      </c>
      <c r="EN70" s="3">
        <v>0</v>
      </c>
      <c r="EO70" s="3">
        <v>0</v>
      </c>
      <c r="EP70" s="3">
        <v>0</v>
      </c>
      <c r="EQ70" s="3">
        <v>0</v>
      </c>
      <c r="ER70" s="3">
        <v>0</v>
      </c>
      <c r="ES70" s="3">
        <v>0</v>
      </c>
      <c r="ET70" s="3">
        <v>0</v>
      </c>
      <c r="EU70" s="3">
        <v>0</v>
      </c>
      <c r="EV70" s="3">
        <v>0</v>
      </c>
      <c r="EW70" s="3">
        <v>0</v>
      </c>
      <c r="EX70" s="3">
        <v>0</v>
      </c>
      <c r="EY70" s="3">
        <v>0</v>
      </c>
      <c r="EZ70" s="3">
        <v>0</v>
      </c>
      <c r="FA70" s="3">
        <v>0</v>
      </c>
      <c r="FB70" s="3">
        <v>0</v>
      </c>
      <c r="FC70" s="3">
        <v>0</v>
      </c>
      <c r="FD70" s="3">
        <v>0</v>
      </c>
      <c r="FE70" s="3">
        <v>0</v>
      </c>
      <c r="FF70" s="3">
        <v>0</v>
      </c>
      <c r="FG70" s="3">
        <v>0</v>
      </c>
      <c r="FH70" s="3">
        <v>0</v>
      </c>
      <c r="FI70" s="3">
        <v>0</v>
      </c>
      <c r="FJ70" s="3">
        <v>0</v>
      </c>
      <c r="FK70" s="3">
        <v>0</v>
      </c>
      <c r="FL70" s="3">
        <v>0</v>
      </c>
      <c r="FM70" s="3">
        <v>0</v>
      </c>
      <c r="FN70" s="3">
        <v>0</v>
      </c>
      <c r="FO70" s="3">
        <v>0</v>
      </c>
      <c r="FP70" s="3">
        <v>0</v>
      </c>
      <c r="FQ70" s="3">
        <v>0</v>
      </c>
      <c r="FR70" s="3">
        <v>0</v>
      </c>
      <c r="FS70" s="3">
        <v>0</v>
      </c>
      <c r="FT70" s="3">
        <v>0</v>
      </c>
      <c r="FU70" s="3">
        <v>0</v>
      </c>
      <c r="FV70" s="3">
        <v>0</v>
      </c>
      <c r="FW70" s="3">
        <v>0</v>
      </c>
      <c r="FX70" s="3">
        <v>0</v>
      </c>
      <c r="FY70" s="3">
        <v>0</v>
      </c>
      <c r="FZ70" s="3">
        <v>0</v>
      </c>
      <c r="GA70" s="3">
        <v>0</v>
      </c>
      <c r="GB70" s="3">
        <v>0</v>
      </c>
      <c r="GC70" s="3">
        <v>0</v>
      </c>
      <c r="GD70" s="3">
        <v>0</v>
      </c>
      <c r="GE70" s="3">
        <v>0</v>
      </c>
      <c r="GF70" s="3">
        <v>0</v>
      </c>
      <c r="GG70" s="3">
        <v>0</v>
      </c>
      <c r="GH70" s="3">
        <v>0</v>
      </c>
      <c r="GI70" s="3">
        <v>0</v>
      </c>
      <c r="GJ70" s="3">
        <v>0</v>
      </c>
      <c r="GK70" s="3">
        <v>0</v>
      </c>
      <c r="GL70" s="3">
        <v>0</v>
      </c>
      <c r="GM70" s="3">
        <v>0</v>
      </c>
      <c r="GN70" s="3">
        <v>0</v>
      </c>
      <c r="GO70" s="3">
        <v>0</v>
      </c>
      <c r="GP70" s="3">
        <v>0</v>
      </c>
      <c r="GQ70" s="3">
        <v>0</v>
      </c>
      <c r="GR70" s="3">
        <v>0</v>
      </c>
      <c r="GS70" s="3">
        <v>0</v>
      </c>
      <c r="GT70" s="3">
        <v>0</v>
      </c>
      <c r="GU70" s="3">
        <v>0</v>
      </c>
      <c r="GV70" s="3">
        <v>0</v>
      </c>
      <c r="GW70" s="3">
        <v>0</v>
      </c>
      <c r="GX70" s="3">
        <v>0</v>
      </c>
      <c r="GY70" s="3">
        <v>0</v>
      </c>
      <c r="GZ70" s="3">
        <v>0</v>
      </c>
      <c r="HA70" s="3">
        <v>0</v>
      </c>
      <c r="HB70" s="3">
        <v>0</v>
      </c>
      <c r="HC70" s="3">
        <v>0</v>
      </c>
      <c r="HD70" s="3">
        <v>0</v>
      </c>
      <c r="HE70" s="3">
        <v>0</v>
      </c>
      <c r="HF70" s="3">
        <v>0</v>
      </c>
      <c r="HG70" s="3">
        <v>0</v>
      </c>
      <c r="HH70" s="3">
        <v>0</v>
      </c>
      <c r="HI70" s="3">
        <v>0</v>
      </c>
      <c r="HJ70" s="3">
        <v>0</v>
      </c>
      <c r="HK70" s="3">
        <v>0</v>
      </c>
      <c r="HL70" s="3">
        <v>0</v>
      </c>
      <c r="HM70" s="3">
        <v>0</v>
      </c>
      <c r="HN70" s="3">
        <v>0</v>
      </c>
      <c r="HO70" s="3">
        <v>0</v>
      </c>
      <c r="HP70" s="3">
        <v>0</v>
      </c>
      <c r="HQ70" s="3">
        <v>0</v>
      </c>
      <c r="HR70" s="3">
        <v>0</v>
      </c>
      <c r="HS70" s="3">
        <v>0</v>
      </c>
      <c r="HT70" s="3">
        <v>0</v>
      </c>
      <c r="HU70" s="3">
        <v>0</v>
      </c>
      <c r="HV70" s="3">
        <v>0</v>
      </c>
      <c r="HW70" s="3">
        <v>0</v>
      </c>
      <c r="HX70" s="3">
        <v>0</v>
      </c>
      <c r="HY70" s="3">
        <v>0</v>
      </c>
      <c r="HZ70" s="3">
        <v>0</v>
      </c>
      <c r="IA70" s="3">
        <v>0</v>
      </c>
      <c r="IB70" s="3">
        <v>0</v>
      </c>
      <c r="IC70" s="3">
        <v>0</v>
      </c>
      <c r="ID70" s="3">
        <v>0</v>
      </c>
      <c r="IE70" s="3">
        <v>0</v>
      </c>
      <c r="IF70" s="3">
        <v>0</v>
      </c>
      <c r="IG70" s="3">
        <v>0</v>
      </c>
      <c r="IH70" s="3">
        <v>0</v>
      </c>
      <c r="II70" s="3">
        <v>0</v>
      </c>
      <c r="IJ70" s="3">
        <v>0</v>
      </c>
      <c r="IK70" s="3">
        <v>0</v>
      </c>
      <c r="IL70" s="3">
        <v>0</v>
      </c>
      <c r="IM70" s="3">
        <v>0</v>
      </c>
      <c r="IN70" s="3">
        <v>0</v>
      </c>
      <c r="IO70" s="3">
        <v>0</v>
      </c>
      <c r="IP70" s="3">
        <v>0</v>
      </c>
      <c r="IQ70" s="3">
        <v>0</v>
      </c>
      <c r="IR70" s="3">
        <v>0</v>
      </c>
      <c r="IS70" s="3">
        <v>0</v>
      </c>
      <c r="IT70" s="3">
        <v>0</v>
      </c>
      <c r="IU70" s="3">
        <v>0</v>
      </c>
      <c r="IV70" s="3">
        <v>0</v>
      </c>
    </row>
    <row r="71" spans="1:256" hidden="1">
      <c r="A71" s="3" t="s">
        <v>137</v>
      </c>
      <c r="B71" s="3" t="s">
        <v>138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  <c r="AG71" s="3">
        <v>0</v>
      </c>
      <c r="AH71" s="3">
        <v>0</v>
      </c>
      <c r="AI71" s="3">
        <v>0</v>
      </c>
      <c r="AJ71" s="3">
        <v>0</v>
      </c>
      <c r="AK71" s="3">
        <v>0</v>
      </c>
      <c r="AL71" s="3">
        <v>0</v>
      </c>
      <c r="AM71" s="3">
        <v>0</v>
      </c>
      <c r="AN71" s="3">
        <v>0</v>
      </c>
      <c r="AO71" s="3">
        <v>0</v>
      </c>
      <c r="AP71" s="3">
        <v>0</v>
      </c>
      <c r="AQ71" s="3">
        <v>0</v>
      </c>
      <c r="AR71" s="3">
        <v>0</v>
      </c>
      <c r="AS71" s="3">
        <v>0</v>
      </c>
      <c r="AT71" s="3">
        <v>0</v>
      </c>
      <c r="AU71" s="3">
        <v>0</v>
      </c>
      <c r="AV71" s="3">
        <v>0</v>
      </c>
      <c r="AW71" s="3">
        <v>0</v>
      </c>
      <c r="AX71" s="3">
        <v>0</v>
      </c>
      <c r="AY71" s="3">
        <v>0</v>
      </c>
      <c r="AZ71" s="3">
        <v>0</v>
      </c>
      <c r="BA71" s="3">
        <v>0</v>
      </c>
      <c r="BB71" s="3">
        <v>0</v>
      </c>
      <c r="BC71" s="3">
        <v>0</v>
      </c>
      <c r="BD71" s="3">
        <v>0</v>
      </c>
      <c r="BE71" s="3">
        <v>0</v>
      </c>
      <c r="BF71" s="3">
        <v>0</v>
      </c>
      <c r="BG71" s="3">
        <v>0</v>
      </c>
      <c r="BH71" s="3">
        <v>0</v>
      </c>
      <c r="BI71" s="3">
        <v>0</v>
      </c>
      <c r="BJ71" s="3">
        <v>0</v>
      </c>
      <c r="BK71" s="3">
        <v>0</v>
      </c>
      <c r="BL71" s="3">
        <v>0</v>
      </c>
      <c r="BM71" s="3">
        <v>0</v>
      </c>
      <c r="BN71" s="3">
        <v>0</v>
      </c>
      <c r="BO71" s="3">
        <v>0</v>
      </c>
      <c r="BP71" s="3">
        <v>0</v>
      </c>
      <c r="BQ71" s="3">
        <v>0</v>
      </c>
      <c r="BR71" s="3">
        <v>0</v>
      </c>
      <c r="BS71" s="3">
        <v>0</v>
      </c>
      <c r="BT71" s="3">
        <v>0</v>
      </c>
      <c r="BU71" s="3">
        <v>0</v>
      </c>
      <c r="BV71" s="3">
        <v>0</v>
      </c>
      <c r="BW71" s="3">
        <v>0</v>
      </c>
      <c r="BX71" s="3">
        <v>0</v>
      </c>
      <c r="BY71" s="3">
        <v>0</v>
      </c>
      <c r="BZ71" s="3">
        <v>0</v>
      </c>
      <c r="CA71" s="3">
        <v>0</v>
      </c>
      <c r="CB71" s="3">
        <v>0</v>
      </c>
      <c r="CC71" s="3">
        <v>0</v>
      </c>
      <c r="CD71" s="3">
        <v>0</v>
      </c>
      <c r="CE71" s="3">
        <v>0</v>
      </c>
      <c r="CF71" s="3">
        <v>0</v>
      </c>
      <c r="CG71" s="3">
        <v>0</v>
      </c>
      <c r="CH71" s="3">
        <v>0</v>
      </c>
      <c r="CI71" s="3">
        <v>0</v>
      </c>
      <c r="CJ71" s="3">
        <v>0</v>
      </c>
      <c r="CK71" s="3">
        <v>0</v>
      </c>
      <c r="CL71" s="3">
        <v>0</v>
      </c>
      <c r="CM71" s="3">
        <v>0</v>
      </c>
      <c r="CN71" s="3">
        <v>0</v>
      </c>
      <c r="CO71" s="3">
        <v>0</v>
      </c>
      <c r="CP71" s="3">
        <v>0</v>
      </c>
      <c r="CQ71" s="3">
        <v>0</v>
      </c>
      <c r="CR71" s="3">
        <v>0</v>
      </c>
      <c r="CS71" s="3">
        <v>0</v>
      </c>
      <c r="CT71" s="3">
        <v>0</v>
      </c>
      <c r="CU71" s="3">
        <v>0</v>
      </c>
      <c r="CV71" s="3">
        <v>0</v>
      </c>
      <c r="CW71" s="3">
        <v>0</v>
      </c>
      <c r="CX71" s="3">
        <v>0</v>
      </c>
      <c r="CY71" s="3">
        <v>0</v>
      </c>
      <c r="CZ71" s="3">
        <v>0</v>
      </c>
      <c r="DA71" s="3">
        <v>0</v>
      </c>
      <c r="DB71" s="3">
        <v>0</v>
      </c>
      <c r="DC71" s="3">
        <v>0</v>
      </c>
      <c r="DD71" s="3">
        <v>0</v>
      </c>
      <c r="DE71" s="3">
        <v>0</v>
      </c>
      <c r="DF71" s="3">
        <v>0</v>
      </c>
      <c r="DG71" s="3">
        <v>0</v>
      </c>
      <c r="DH71" s="3">
        <v>0</v>
      </c>
      <c r="DI71" s="3">
        <v>0</v>
      </c>
      <c r="DJ71" s="3">
        <v>0</v>
      </c>
      <c r="DK71" s="3">
        <v>0</v>
      </c>
      <c r="DL71" s="3">
        <v>0</v>
      </c>
      <c r="DM71" s="3">
        <v>0</v>
      </c>
      <c r="DN71" s="3">
        <v>0</v>
      </c>
      <c r="DO71" s="3">
        <v>0</v>
      </c>
      <c r="DP71" s="3">
        <v>0</v>
      </c>
      <c r="DQ71" s="3">
        <v>0</v>
      </c>
      <c r="DR71" s="3">
        <v>0</v>
      </c>
      <c r="DS71" s="3">
        <v>0</v>
      </c>
      <c r="DT71" s="3">
        <v>0</v>
      </c>
      <c r="DU71" s="3">
        <v>0</v>
      </c>
      <c r="DV71" s="3">
        <v>0</v>
      </c>
      <c r="DW71" s="3">
        <v>0</v>
      </c>
      <c r="DX71" s="3">
        <v>0</v>
      </c>
      <c r="DY71" s="3">
        <v>0</v>
      </c>
      <c r="DZ71" s="3">
        <v>0</v>
      </c>
      <c r="EA71" s="3">
        <v>0</v>
      </c>
      <c r="EB71" s="3">
        <v>0</v>
      </c>
      <c r="EC71" s="3">
        <v>0</v>
      </c>
      <c r="ED71" s="3">
        <v>0</v>
      </c>
      <c r="EE71" s="3">
        <v>0</v>
      </c>
      <c r="EF71" s="3">
        <v>0</v>
      </c>
      <c r="EG71" s="3">
        <v>0</v>
      </c>
      <c r="EH71" s="3">
        <v>0</v>
      </c>
      <c r="EI71" s="3">
        <v>0</v>
      </c>
      <c r="EJ71" s="3">
        <v>0</v>
      </c>
      <c r="EK71" s="3">
        <v>0</v>
      </c>
      <c r="EL71" s="3">
        <v>0</v>
      </c>
      <c r="EM71" s="3">
        <v>0</v>
      </c>
      <c r="EN71" s="3">
        <v>0</v>
      </c>
      <c r="EO71" s="3">
        <v>0</v>
      </c>
      <c r="EP71" s="3">
        <v>0</v>
      </c>
      <c r="EQ71" s="3">
        <v>0</v>
      </c>
      <c r="ER71" s="3">
        <v>0</v>
      </c>
      <c r="ES71" s="3">
        <v>0</v>
      </c>
      <c r="ET71" s="3">
        <v>0</v>
      </c>
      <c r="EU71" s="3">
        <v>0</v>
      </c>
      <c r="EV71" s="3">
        <v>0</v>
      </c>
      <c r="EW71" s="3">
        <v>0</v>
      </c>
      <c r="EX71" s="3">
        <v>0</v>
      </c>
      <c r="EY71" s="3">
        <v>0</v>
      </c>
      <c r="EZ71" s="3">
        <v>0</v>
      </c>
      <c r="FA71" s="3">
        <v>0</v>
      </c>
      <c r="FB71" s="3">
        <v>0</v>
      </c>
      <c r="FC71" s="3">
        <v>0</v>
      </c>
      <c r="FD71" s="3">
        <v>0</v>
      </c>
      <c r="FE71" s="3">
        <v>0</v>
      </c>
      <c r="FF71" s="3">
        <v>0</v>
      </c>
      <c r="FG71" s="3">
        <v>0</v>
      </c>
      <c r="FH71" s="3">
        <v>0</v>
      </c>
      <c r="FI71" s="3">
        <v>0</v>
      </c>
      <c r="FJ71" s="3">
        <v>0</v>
      </c>
      <c r="FK71" s="3">
        <v>0</v>
      </c>
      <c r="FL71" s="3">
        <v>0</v>
      </c>
      <c r="FM71" s="3">
        <v>0</v>
      </c>
      <c r="FN71" s="3">
        <v>0</v>
      </c>
      <c r="FO71" s="3">
        <v>0</v>
      </c>
      <c r="FP71" s="3">
        <v>0</v>
      </c>
      <c r="FQ71" s="3">
        <v>0</v>
      </c>
      <c r="FR71" s="3">
        <v>0</v>
      </c>
      <c r="FS71" s="3">
        <v>0</v>
      </c>
      <c r="FT71" s="3">
        <v>0</v>
      </c>
      <c r="FU71" s="3">
        <v>0</v>
      </c>
      <c r="FV71" s="3">
        <v>0</v>
      </c>
      <c r="FW71" s="3">
        <v>0</v>
      </c>
      <c r="FX71" s="3">
        <v>0</v>
      </c>
      <c r="FY71" s="3">
        <v>0</v>
      </c>
      <c r="FZ71" s="3">
        <v>0</v>
      </c>
      <c r="GA71" s="3">
        <v>0</v>
      </c>
      <c r="GB71" s="3">
        <v>0</v>
      </c>
      <c r="GC71" s="3">
        <v>0</v>
      </c>
      <c r="GD71" s="3">
        <v>0</v>
      </c>
      <c r="GE71" s="3">
        <v>0</v>
      </c>
      <c r="GF71" s="3">
        <v>0</v>
      </c>
      <c r="GG71" s="3">
        <v>0</v>
      </c>
      <c r="GH71" s="3">
        <v>0</v>
      </c>
      <c r="GI71" s="3">
        <v>0</v>
      </c>
      <c r="GJ71" s="3">
        <v>0</v>
      </c>
      <c r="GK71" s="3">
        <v>0</v>
      </c>
      <c r="GL71" s="3">
        <v>0</v>
      </c>
      <c r="GM71" s="3">
        <v>0</v>
      </c>
      <c r="GN71" s="3">
        <v>0</v>
      </c>
      <c r="GO71" s="3">
        <v>0</v>
      </c>
      <c r="GP71" s="3">
        <v>0</v>
      </c>
      <c r="GQ71" s="3">
        <v>0</v>
      </c>
      <c r="GR71" s="3">
        <v>0</v>
      </c>
      <c r="GS71" s="3">
        <v>0</v>
      </c>
      <c r="GT71" s="3">
        <v>0</v>
      </c>
      <c r="GU71" s="3">
        <v>0</v>
      </c>
      <c r="GV71" s="3">
        <v>0</v>
      </c>
      <c r="GW71" s="3">
        <v>0</v>
      </c>
      <c r="GX71" s="3">
        <v>0</v>
      </c>
      <c r="GY71" s="3">
        <v>0</v>
      </c>
      <c r="GZ71" s="3">
        <v>0</v>
      </c>
      <c r="HA71" s="3">
        <v>0</v>
      </c>
      <c r="HB71" s="3">
        <v>0</v>
      </c>
      <c r="HC71" s="3">
        <v>0</v>
      </c>
      <c r="HD71" s="3">
        <v>0</v>
      </c>
      <c r="HE71" s="3">
        <v>0</v>
      </c>
      <c r="HF71" s="3">
        <v>0</v>
      </c>
      <c r="HG71" s="3">
        <v>0</v>
      </c>
      <c r="HH71" s="3">
        <v>0</v>
      </c>
      <c r="HI71" s="3">
        <v>0</v>
      </c>
      <c r="HJ71" s="3">
        <v>0</v>
      </c>
      <c r="HK71" s="3">
        <v>0</v>
      </c>
      <c r="HL71" s="3">
        <v>0</v>
      </c>
      <c r="HM71" s="3">
        <v>0</v>
      </c>
      <c r="HN71" s="3">
        <v>0</v>
      </c>
      <c r="HO71" s="3">
        <v>0</v>
      </c>
      <c r="HP71" s="3">
        <v>0</v>
      </c>
      <c r="HQ71" s="3">
        <v>0</v>
      </c>
      <c r="HR71" s="3">
        <v>0</v>
      </c>
      <c r="HS71" s="3">
        <v>0</v>
      </c>
      <c r="HT71" s="3">
        <v>0</v>
      </c>
      <c r="HU71" s="3">
        <v>0</v>
      </c>
      <c r="HV71" s="3">
        <v>0</v>
      </c>
      <c r="HW71" s="3">
        <v>0</v>
      </c>
      <c r="HX71" s="3">
        <v>0</v>
      </c>
      <c r="HY71" s="3">
        <v>0</v>
      </c>
      <c r="HZ71" s="3">
        <v>0</v>
      </c>
      <c r="IA71" s="3">
        <v>0</v>
      </c>
      <c r="IB71" s="3">
        <v>0</v>
      </c>
      <c r="IC71" s="3">
        <v>0</v>
      </c>
      <c r="ID71" s="3">
        <v>0</v>
      </c>
      <c r="IE71" s="3">
        <v>0</v>
      </c>
      <c r="IF71" s="3">
        <v>0</v>
      </c>
      <c r="IG71" s="3">
        <v>0</v>
      </c>
      <c r="IH71" s="3">
        <v>0</v>
      </c>
      <c r="II71" s="3">
        <v>0</v>
      </c>
      <c r="IJ71" s="3">
        <v>0</v>
      </c>
      <c r="IK71" s="3">
        <v>0</v>
      </c>
      <c r="IL71" s="3">
        <v>0</v>
      </c>
      <c r="IM71" s="3">
        <v>0</v>
      </c>
      <c r="IN71" s="3">
        <v>0</v>
      </c>
      <c r="IO71" s="3">
        <v>0</v>
      </c>
      <c r="IP71" s="3">
        <v>0</v>
      </c>
      <c r="IQ71" s="3">
        <v>0</v>
      </c>
      <c r="IR71" s="3">
        <v>0</v>
      </c>
      <c r="IS71" s="3">
        <v>0</v>
      </c>
      <c r="IT71" s="3">
        <v>0</v>
      </c>
      <c r="IU71" s="3">
        <v>0</v>
      </c>
      <c r="IV71" s="3">
        <v>0</v>
      </c>
    </row>
    <row r="72" spans="1:256" hidden="1">
      <c r="B72" s="3" t="s">
        <v>524</v>
      </c>
      <c r="C72" s="3">
        <v>68250033</v>
      </c>
      <c r="D72" s="3">
        <v>4926000</v>
      </c>
      <c r="E72" s="3">
        <v>0</v>
      </c>
      <c r="F72" s="3">
        <v>5147432</v>
      </c>
      <c r="G72" s="3">
        <v>1121421</v>
      </c>
      <c r="H72" s="3">
        <v>6268853</v>
      </c>
      <c r="I72" s="3">
        <v>156064</v>
      </c>
      <c r="J72" s="3">
        <v>6112789</v>
      </c>
      <c r="K72" s="3">
        <v>68028601</v>
      </c>
      <c r="L72" s="3">
        <v>0</v>
      </c>
      <c r="M72" s="3">
        <v>2418063</v>
      </c>
      <c r="N72" s="3">
        <v>66990710</v>
      </c>
      <c r="O72" s="3">
        <v>1037891</v>
      </c>
      <c r="P72" s="3">
        <v>42424470</v>
      </c>
      <c r="Q72" s="3">
        <v>2475400</v>
      </c>
      <c r="R72" s="3">
        <v>0</v>
      </c>
      <c r="S72" s="3">
        <v>3282292</v>
      </c>
      <c r="T72" s="3">
        <v>699062</v>
      </c>
      <c r="U72" s="3">
        <v>3981354</v>
      </c>
      <c r="V72" s="3">
        <v>80880</v>
      </c>
      <c r="W72" s="3">
        <v>3900474</v>
      </c>
      <c r="X72" s="3">
        <v>41617578</v>
      </c>
      <c r="Y72" s="3">
        <v>0</v>
      </c>
      <c r="Z72" s="3">
        <v>0</v>
      </c>
      <c r="AA72" s="3">
        <v>41307643</v>
      </c>
      <c r="AB72" s="3">
        <v>309935</v>
      </c>
      <c r="AC72" s="3">
        <v>30227395</v>
      </c>
      <c r="AD72" s="3">
        <v>1958293</v>
      </c>
      <c r="AE72" s="3">
        <v>0</v>
      </c>
      <c r="AF72" s="3">
        <v>1865773</v>
      </c>
      <c r="AG72" s="3">
        <v>562518</v>
      </c>
      <c r="AH72" s="3">
        <v>2428291</v>
      </c>
      <c r="AI72" s="3">
        <v>1892804</v>
      </c>
      <c r="AJ72" s="3">
        <v>535487</v>
      </c>
      <c r="AK72" s="3">
        <v>30319915</v>
      </c>
      <c r="AL72" s="3">
        <v>0</v>
      </c>
      <c r="AM72" s="3">
        <v>0</v>
      </c>
      <c r="AN72" s="3">
        <v>27270806</v>
      </c>
      <c r="AO72" s="3">
        <v>3049109</v>
      </c>
      <c r="AP72" s="3">
        <v>0</v>
      </c>
      <c r="AQ72" s="3">
        <v>0</v>
      </c>
      <c r="AR72" s="3">
        <v>0</v>
      </c>
      <c r="AS72" s="3">
        <v>0</v>
      </c>
      <c r="AT72" s="3">
        <v>0</v>
      </c>
      <c r="AU72" s="3">
        <v>0</v>
      </c>
      <c r="AV72" s="3">
        <v>0</v>
      </c>
      <c r="AW72" s="3">
        <v>0</v>
      </c>
      <c r="AX72" s="3">
        <v>0</v>
      </c>
      <c r="AY72" s="3">
        <v>0</v>
      </c>
      <c r="AZ72" s="3">
        <v>0</v>
      </c>
      <c r="BA72" s="3">
        <v>0</v>
      </c>
      <c r="BB72" s="3">
        <v>0</v>
      </c>
      <c r="BC72" s="3">
        <v>96721</v>
      </c>
      <c r="BD72" s="3">
        <v>0</v>
      </c>
      <c r="BE72" s="3">
        <v>0</v>
      </c>
      <c r="BF72" s="3">
        <v>10820</v>
      </c>
      <c r="BG72" s="3">
        <v>2692</v>
      </c>
      <c r="BH72" s="3">
        <v>13512</v>
      </c>
      <c r="BI72" s="3">
        <v>0</v>
      </c>
      <c r="BJ72" s="3">
        <v>13512</v>
      </c>
      <c r="BK72" s="3">
        <v>85901</v>
      </c>
      <c r="BL72" s="3">
        <v>0</v>
      </c>
      <c r="BM72" s="3">
        <v>0</v>
      </c>
      <c r="BN72" s="3">
        <v>57764</v>
      </c>
      <c r="BO72" s="3">
        <v>28137</v>
      </c>
      <c r="BP72" s="3">
        <v>632357</v>
      </c>
      <c r="BQ72" s="3">
        <v>41300</v>
      </c>
      <c r="BR72" s="3">
        <v>0</v>
      </c>
      <c r="BS72" s="3">
        <v>168034</v>
      </c>
      <c r="BT72" s="3">
        <v>6380</v>
      </c>
      <c r="BU72" s="3">
        <v>174414</v>
      </c>
      <c r="BV72" s="3">
        <v>0</v>
      </c>
      <c r="BW72" s="3">
        <v>174414</v>
      </c>
      <c r="BX72" s="3">
        <v>505623</v>
      </c>
      <c r="BY72" s="3">
        <v>0</v>
      </c>
      <c r="BZ72" s="3">
        <v>0</v>
      </c>
      <c r="CA72" s="3">
        <v>504444</v>
      </c>
      <c r="CB72" s="3">
        <v>1179</v>
      </c>
      <c r="CC72" s="3">
        <v>191771</v>
      </c>
      <c r="CD72" s="3">
        <v>1900</v>
      </c>
      <c r="CE72" s="3">
        <v>0</v>
      </c>
      <c r="CF72" s="3">
        <v>64375</v>
      </c>
      <c r="CG72" s="3">
        <v>1952</v>
      </c>
      <c r="CH72" s="3">
        <v>66327</v>
      </c>
      <c r="CI72" s="3">
        <v>0</v>
      </c>
      <c r="CJ72" s="3">
        <v>66327</v>
      </c>
      <c r="CK72" s="3">
        <v>129296</v>
      </c>
      <c r="CL72" s="3">
        <v>0</v>
      </c>
      <c r="CM72" s="3">
        <v>0</v>
      </c>
      <c r="CN72" s="3">
        <v>129296</v>
      </c>
      <c r="CO72" s="3">
        <v>0</v>
      </c>
      <c r="CP72" s="3">
        <v>440586</v>
      </c>
      <c r="CQ72" s="3">
        <v>39400</v>
      </c>
      <c r="CR72" s="3">
        <v>0</v>
      </c>
      <c r="CS72" s="3">
        <v>103659</v>
      </c>
      <c r="CT72" s="3">
        <v>4428</v>
      </c>
      <c r="CU72" s="3">
        <v>108087</v>
      </c>
      <c r="CV72" s="3">
        <v>0</v>
      </c>
      <c r="CW72" s="3">
        <v>108087</v>
      </c>
      <c r="CX72" s="3">
        <v>376327</v>
      </c>
      <c r="CY72" s="3">
        <v>0</v>
      </c>
      <c r="CZ72" s="3">
        <v>0</v>
      </c>
      <c r="DA72" s="3">
        <v>375148</v>
      </c>
      <c r="DB72" s="3">
        <v>1179</v>
      </c>
      <c r="DC72" s="3">
        <v>0</v>
      </c>
      <c r="DD72" s="3">
        <v>2278600</v>
      </c>
      <c r="DE72" s="3">
        <v>0</v>
      </c>
      <c r="DF72" s="3">
        <v>0</v>
      </c>
      <c r="DG72" s="3">
        <v>0</v>
      </c>
      <c r="DH72" s="3">
        <v>0</v>
      </c>
      <c r="DI72" s="3">
        <v>0</v>
      </c>
      <c r="DJ72" s="3">
        <v>0</v>
      </c>
      <c r="DK72" s="3">
        <v>2278600</v>
      </c>
      <c r="DL72" s="3">
        <v>0</v>
      </c>
      <c r="DM72" s="3">
        <v>0</v>
      </c>
      <c r="DN72" s="3">
        <v>982000</v>
      </c>
      <c r="DO72" s="3">
        <v>1296600</v>
      </c>
      <c r="DP72" s="3">
        <v>0</v>
      </c>
      <c r="DQ72" s="3">
        <v>1024200</v>
      </c>
      <c r="DR72" s="3">
        <v>0</v>
      </c>
      <c r="DS72" s="3">
        <v>0</v>
      </c>
      <c r="DT72" s="3">
        <v>0</v>
      </c>
      <c r="DU72" s="3">
        <v>0</v>
      </c>
      <c r="DV72" s="3">
        <v>0</v>
      </c>
      <c r="DW72" s="3">
        <v>0</v>
      </c>
      <c r="DX72" s="3">
        <v>1024200</v>
      </c>
      <c r="DY72" s="3">
        <v>0</v>
      </c>
      <c r="DZ72" s="3">
        <v>0</v>
      </c>
      <c r="EA72" s="3">
        <v>419200</v>
      </c>
      <c r="EB72" s="3">
        <v>605000</v>
      </c>
      <c r="EC72" s="3">
        <v>0</v>
      </c>
      <c r="ED72" s="3">
        <v>1252400</v>
      </c>
      <c r="EE72" s="3">
        <v>0</v>
      </c>
      <c r="EF72" s="3">
        <v>0</v>
      </c>
      <c r="EG72" s="3">
        <v>0</v>
      </c>
      <c r="EH72" s="3">
        <v>0</v>
      </c>
      <c r="EI72" s="3">
        <v>0</v>
      </c>
      <c r="EJ72" s="3">
        <v>0</v>
      </c>
      <c r="EK72" s="3">
        <v>1252400</v>
      </c>
      <c r="EL72" s="3">
        <v>0</v>
      </c>
      <c r="EM72" s="3">
        <v>0</v>
      </c>
      <c r="EN72" s="3">
        <v>562800</v>
      </c>
      <c r="EO72" s="3">
        <v>689600</v>
      </c>
      <c r="EP72" s="3">
        <v>0</v>
      </c>
      <c r="EQ72" s="3">
        <v>2000</v>
      </c>
      <c r="ER72" s="3">
        <v>0</v>
      </c>
      <c r="ES72" s="3">
        <v>0</v>
      </c>
      <c r="ET72" s="3">
        <v>0</v>
      </c>
      <c r="EU72" s="3">
        <v>0</v>
      </c>
      <c r="EV72" s="3">
        <v>0</v>
      </c>
      <c r="EW72" s="3">
        <v>0</v>
      </c>
      <c r="EX72" s="3">
        <v>2000</v>
      </c>
      <c r="EY72" s="3">
        <v>0</v>
      </c>
      <c r="EZ72" s="3">
        <v>0</v>
      </c>
      <c r="FA72" s="3">
        <v>0</v>
      </c>
      <c r="FB72" s="3">
        <v>2000</v>
      </c>
      <c r="FC72" s="3">
        <v>116474077</v>
      </c>
      <c r="FD72" s="3">
        <v>4594323</v>
      </c>
      <c r="FE72" s="3">
        <v>0</v>
      </c>
      <c r="FF72" s="3">
        <v>10008593</v>
      </c>
      <c r="FG72" s="3">
        <v>2160046</v>
      </c>
      <c r="FH72" s="3">
        <v>12168639</v>
      </c>
      <c r="FI72" s="3">
        <v>2115</v>
      </c>
      <c r="FJ72" s="3">
        <v>12166524</v>
      </c>
      <c r="FK72" s="3">
        <v>111059807</v>
      </c>
      <c r="FL72" s="3">
        <v>0</v>
      </c>
      <c r="FM72" s="3">
        <v>5262128</v>
      </c>
      <c r="FN72" s="3">
        <v>94352357</v>
      </c>
      <c r="FO72" s="3">
        <v>16707450</v>
      </c>
      <c r="FP72" s="3">
        <v>73258393</v>
      </c>
      <c r="FQ72" s="3">
        <v>2018123</v>
      </c>
      <c r="FR72" s="3">
        <v>0</v>
      </c>
      <c r="FS72" s="3">
        <v>5759302</v>
      </c>
      <c r="FT72" s="3">
        <v>1549564</v>
      </c>
      <c r="FU72" s="3">
        <v>7308866</v>
      </c>
      <c r="FV72" s="3">
        <v>0</v>
      </c>
      <c r="FW72" s="3">
        <v>7308866</v>
      </c>
      <c r="FX72" s="3">
        <v>69517214</v>
      </c>
      <c r="FY72" s="3">
        <v>0</v>
      </c>
      <c r="FZ72" s="3">
        <v>3833870</v>
      </c>
      <c r="GA72" s="3">
        <v>55869159</v>
      </c>
      <c r="GB72" s="3">
        <v>13648055</v>
      </c>
      <c r="GC72" s="3">
        <v>1578809</v>
      </c>
      <c r="GD72" s="3">
        <v>190100</v>
      </c>
      <c r="GE72" s="3">
        <v>0</v>
      </c>
      <c r="GF72" s="3">
        <v>92898</v>
      </c>
      <c r="GG72" s="3">
        <v>23936</v>
      </c>
      <c r="GH72" s="3">
        <v>116834</v>
      </c>
      <c r="GI72" s="3">
        <v>0</v>
      </c>
      <c r="GJ72" s="3">
        <v>116834</v>
      </c>
      <c r="GK72" s="3">
        <v>1676011</v>
      </c>
      <c r="GL72" s="3">
        <v>0</v>
      </c>
      <c r="GM72" s="3">
        <v>0</v>
      </c>
      <c r="GN72" s="3">
        <v>1099617</v>
      </c>
      <c r="GO72" s="3">
        <v>576394</v>
      </c>
      <c r="GP72" s="3">
        <v>28827964</v>
      </c>
      <c r="GQ72" s="3">
        <v>495700</v>
      </c>
      <c r="GR72" s="3">
        <v>0</v>
      </c>
      <c r="GS72" s="3">
        <v>3517744</v>
      </c>
      <c r="GT72" s="3">
        <v>400343</v>
      </c>
      <c r="GU72" s="3">
        <v>3918087</v>
      </c>
      <c r="GV72" s="3">
        <v>2115</v>
      </c>
      <c r="GW72" s="3">
        <v>3915972</v>
      </c>
      <c r="GX72" s="3">
        <v>25805920</v>
      </c>
      <c r="GY72" s="3">
        <v>0</v>
      </c>
      <c r="GZ72" s="3">
        <v>1428258</v>
      </c>
      <c r="HA72" s="3">
        <v>25748977</v>
      </c>
      <c r="HB72" s="3">
        <v>56943</v>
      </c>
      <c r="HC72" s="3">
        <v>12510520</v>
      </c>
      <c r="HD72" s="3">
        <v>1654700</v>
      </c>
      <c r="HE72" s="3">
        <v>0</v>
      </c>
      <c r="HF72" s="3">
        <v>593486</v>
      </c>
      <c r="HG72" s="3">
        <v>182092</v>
      </c>
      <c r="HH72" s="3">
        <v>775578</v>
      </c>
      <c r="HI72" s="3">
        <v>0</v>
      </c>
      <c r="HJ72" s="3">
        <v>775578</v>
      </c>
      <c r="HK72" s="3">
        <v>13571734</v>
      </c>
      <c r="HL72" s="3">
        <v>0</v>
      </c>
      <c r="HM72" s="3">
        <v>0</v>
      </c>
      <c r="HN72" s="3">
        <v>11634604</v>
      </c>
      <c r="HO72" s="3">
        <v>1937130</v>
      </c>
      <c r="HP72" s="3">
        <v>70415</v>
      </c>
      <c r="HQ72" s="3">
        <v>0</v>
      </c>
      <c r="HR72" s="3">
        <v>0</v>
      </c>
      <c r="HS72" s="3">
        <v>23378</v>
      </c>
      <c r="HT72" s="3">
        <v>258</v>
      </c>
      <c r="HU72" s="3">
        <v>23636</v>
      </c>
      <c r="HV72" s="3">
        <v>0</v>
      </c>
      <c r="HW72" s="3">
        <v>23636</v>
      </c>
      <c r="HX72" s="3">
        <v>47037</v>
      </c>
      <c r="HY72" s="3">
        <v>0</v>
      </c>
      <c r="HZ72" s="3">
        <v>0</v>
      </c>
      <c r="IA72" s="3">
        <v>47037</v>
      </c>
      <c r="IB72" s="3">
        <v>0</v>
      </c>
      <c r="IC72" s="3">
        <v>298391</v>
      </c>
      <c r="ID72" s="3">
        <v>235700</v>
      </c>
      <c r="IE72" s="3">
        <v>0</v>
      </c>
      <c r="IF72" s="3">
        <v>45163</v>
      </c>
      <c r="IG72" s="3">
        <v>4111</v>
      </c>
      <c r="IH72" s="3">
        <v>49274</v>
      </c>
      <c r="II72" s="3">
        <v>0</v>
      </c>
      <c r="IJ72" s="3">
        <v>49274</v>
      </c>
      <c r="IK72" s="3">
        <v>488928</v>
      </c>
      <c r="IL72" s="3">
        <v>0</v>
      </c>
      <c r="IM72" s="3">
        <v>0</v>
      </c>
      <c r="IN72" s="3">
        <v>0</v>
      </c>
      <c r="IO72" s="3">
        <v>488928</v>
      </c>
      <c r="IP72" s="3">
        <v>148834765</v>
      </c>
      <c r="IQ72" s="3">
        <v>10360672</v>
      </c>
      <c r="IR72" s="3">
        <v>0</v>
      </c>
      <c r="IS72" s="3">
        <v>16469681</v>
      </c>
      <c r="IT72" s="3">
        <v>2600163</v>
      </c>
      <c r="IU72" s="3">
        <v>19069844</v>
      </c>
      <c r="IV72" s="3">
        <v>442882</v>
      </c>
    </row>
    <row r="73" spans="1:256" s="179" customFormat="1">
      <c r="A73" s="3"/>
      <c r="B73" s="178" t="s">
        <v>525</v>
      </c>
      <c r="C73" s="179">
        <f>SUM(C4:C44)</f>
        <v>56997817</v>
      </c>
      <c r="D73" s="179">
        <f t="shared" ref="D73:BO73" si="0">SUM(D4:D44)</f>
        <v>4259200</v>
      </c>
      <c r="E73" s="179">
        <f t="shared" si="0"/>
        <v>0</v>
      </c>
      <c r="F73" s="179">
        <f t="shared" si="0"/>
        <v>4236347</v>
      </c>
      <c r="G73" s="179">
        <f t="shared" si="0"/>
        <v>926392</v>
      </c>
      <c r="H73" s="179">
        <f t="shared" si="0"/>
        <v>5162739</v>
      </c>
      <c r="I73" s="179">
        <f t="shared" si="0"/>
        <v>1306</v>
      </c>
      <c r="J73" s="179">
        <f t="shared" si="0"/>
        <v>5161433</v>
      </c>
      <c r="K73" s="179">
        <f t="shared" si="0"/>
        <v>57020670</v>
      </c>
      <c r="L73" s="179">
        <f t="shared" si="0"/>
        <v>0</v>
      </c>
      <c r="M73" s="179">
        <f t="shared" si="0"/>
        <v>2418063</v>
      </c>
      <c r="N73" s="179">
        <f t="shared" si="0"/>
        <v>55982779</v>
      </c>
      <c r="O73" s="179">
        <f t="shared" si="0"/>
        <v>1037891</v>
      </c>
      <c r="P73" s="179">
        <f t="shared" si="0"/>
        <v>35031835</v>
      </c>
      <c r="Q73" s="179">
        <f t="shared" si="0"/>
        <v>2172800</v>
      </c>
      <c r="R73" s="179">
        <f t="shared" si="0"/>
        <v>0</v>
      </c>
      <c r="S73" s="179">
        <f t="shared" si="0"/>
        <v>2583215</v>
      </c>
      <c r="T73" s="179">
        <f t="shared" si="0"/>
        <v>558575</v>
      </c>
      <c r="U73" s="179">
        <f t="shared" si="0"/>
        <v>3141790</v>
      </c>
      <c r="V73" s="179">
        <f t="shared" si="0"/>
        <v>0</v>
      </c>
      <c r="W73" s="179">
        <f t="shared" si="0"/>
        <v>3141790</v>
      </c>
      <c r="X73" s="179">
        <f t="shared" si="0"/>
        <v>34621420</v>
      </c>
      <c r="Y73" s="179">
        <f t="shared" si="0"/>
        <v>0</v>
      </c>
      <c r="Z73" s="179">
        <f t="shared" si="0"/>
        <v>0</v>
      </c>
      <c r="AA73" s="179">
        <f t="shared" si="0"/>
        <v>34311485</v>
      </c>
      <c r="AB73" s="179">
        <f t="shared" si="0"/>
        <v>309935</v>
      </c>
      <c r="AC73" s="179">
        <f t="shared" si="0"/>
        <v>30227395</v>
      </c>
      <c r="AD73" s="179">
        <f t="shared" si="0"/>
        <v>1958293</v>
      </c>
      <c r="AE73" s="179">
        <f t="shared" si="0"/>
        <v>0</v>
      </c>
      <c r="AF73" s="179">
        <f t="shared" si="0"/>
        <v>1865773</v>
      </c>
      <c r="AG73" s="179">
        <f t="shared" si="0"/>
        <v>562518</v>
      </c>
      <c r="AH73" s="179">
        <f t="shared" si="0"/>
        <v>2428291</v>
      </c>
      <c r="AI73" s="179">
        <f t="shared" si="0"/>
        <v>1892804</v>
      </c>
      <c r="AJ73" s="179">
        <f t="shared" si="0"/>
        <v>535487</v>
      </c>
      <c r="AK73" s="179">
        <f t="shared" si="0"/>
        <v>30319915</v>
      </c>
      <c r="AL73" s="179">
        <f t="shared" si="0"/>
        <v>0</v>
      </c>
      <c r="AM73" s="179">
        <f t="shared" si="0"/>
        <v>0</v>
      </c>
      <c r="AN73" s="179">
        <f t="shared" si="0"/>
        <v>27270806</v>
      </c>
      <c r="AO73" s="179">
        <f t="shared" si="0"/>
        <v>3049109</v>
      </c>
      <c r="AP73" s="179">
        <f t="shared" si="0"/>
        <v>0</v>
      </c>
      <c r="AQ73" s="179">
        <f t="shared" si="0"/>
        <v>0</v>
      </c>
      <c r="AR73" s="179">
        <f t="shared" si="0"/>
        <v>0</v>
      </c>
      <c r="AS73" s="179">
        <f t="shared" si="0"/>
        <v>0</v>
      </c>
      <c r="AT73" s="179">
        <f t="shared" si="0"/>
        <v>0</v>
      </c>
      <c r="AU73" s="179">
        <f t="shared" si="0"/>
        <v>0</v>
      </c>
      <c r="AV73" s="179">
        <f t="shared" si="0"/>
        <v>0</v>
      </c>
      <c r="AW73" s="179">
        <f t="shared" si="0"/>
        <v>0</v>
      </c>
      <c r="AX73" s="179">
        <f t="shared" si="0"/>
        <v>0</v>
      </c>
      <c r="AY73" s="179">
        <f t="shared" si="0"/>
        <v>0</v>
      </c>
      <c r="AZ73" s="179">
        <f t="shared" si="0"/>
        <v>0</v>
      </c>
      <c r="BA73" s="179">
        <f t="shared" si="0"/>
        <v>0</v>
      </c>
      <c r="BB73" s="179">
        <f t="shared" si="0"/>
        <v>0</v>
      </c>
      <c r="BC73" s="179">
        <f t="shared" si="0"/>
        <v>96721</v>
      </c>
      <c r="BD73" s="179">
        <f t="shared" si="0"/>
        <v>0</v>
      </c>
      <c r="BE73" s="179">
        <f t="shared" si="0"/>
        <v>0</v>
      </c>
      <c r="BF73" s="179">
        <f t="shared" si="0"/>
        <v>10820</v>
      </c>
      <c r="BG73" s="179">
        <f t="shared" si="0"/>
        <v>2692</v>
      </c>
      <c r="BH73" s="179">
        <f t="shared" si="0"/>
        <v>13512</v>
      </c>
      <c r="BI73" s="179">
        <f t="shared" si="0"/>
        <v>0</v>
      </c>
      <c r="BJ73" s="179">
        <f t="shared" si="0"/>
        <v>13512</v>
      </c>
      <c r="BK73" s="179">
        <f t="shared" si="0"/>
        <v>85901</v>
      </c>
      <c r="BL73" s="179">
        <f t="shared" si="0"/>
        <v>0</v>
      </c>
      <c r="BM73" s="179">
        <f t="shared" si="0"/>
        <v>0</v>
      </c>
      <c r="BN73" s="179">
        <f t="shared" si="0"/>
        <v>57764</v>
      </c>
      <c r="BO73" s="179">
        <f t="shared" si="0"/>
        <v>28137</v>
      </c>
      <c r="BP73" s="179">
        <f t="shared" ref="BP73:EA73" si="1">SUM(BP4:BP44)</f>
        <v>632357</v>
      </c>
      <c r="BQ73" s="179">
        <f t="shared" si="1"/>
        <v>41300</v>
      </c>
      <c r="BR73" s="179">
        <f t="shared" si="1"/>
        <v>0</v>
      </c>
      <c r="BS73" s="179">
        <f t="shared" si="1"/>
        <v>168034</v>
      </c>
      <c r="BT73" s="179">
        <f t="shared" si="1"/>
        <v>6380</v>
      </c>
      <c r="BU73" s="179">
        <f t="shared" si="1"/>
        <v>174414</v>
      </c>
      <c r="BV73" s="179">
        <f t="shared" si="1"/>
        <v>0</v>
      </c>
      <c r="BW73" s="179">
        <f t="shared" si="1"/>
        <v>174414</v>
      </c>
      <c r="BX73" s="179">
        <f t="shared" si="1"/>
        <v>505623</v>
      </c>
      <c r="BY73" s="179">
        <f t="shared" si="1"/>
        <v>0</v>
      </c>
      <c r="BZ73" s="179">
        <f t="shared" si="1"/>
        <v>0</v>
      </c>
      <c r="CA73" s="179">
        <f t="shared" si="1"/>
        <v>504444</v>
      </c>
      <c r="CB73" s="179">
        <f t="shared" si="1"/>
        <v>1179</v>
      </c>
      <c r="CC73" s="179">
        <f t="shared" si="1"/>
        <v>191771</v>
      </c>
      <c r="CD73" s="179">
        <f t="shared" si="1"/>
        <v>1900</v>
      </c>
      <c r="CE73" s="179">
        <f t="shared" si="1"/>
        <v>0</v>
      </c>
      <c r="CF73" s="179">
        <f t="shared" si="1"/>
        <v>64375</v>
      </c>
      <c r="CG73" s="179">
        <f t="shared" si="1"/>
        <v>1952</v>
      </c>
      <c r="CH73" s="179">
        <f t="shared" si="1"/>
        <v>66327</v>
      </c>
      <c r="CI73" s="179">
        <f t="shared" si="1"/>
        <v>0</v>
      </c>
      <c r="CJ73" s="179">
        <f t="shared" si="1"/>
        <v>66327</v>
      </c>
      <c r="CK73" s="179">
        <f t="shared" si="1"/>
        <v>129296</v>
      </c>
      <c r="CL73" s="179">
        <f t="shared" si="1"/>
        <v>0</v>
      </c>
      <c r="CM73" s="179">
        <f t="shared" si="1"/>
        <v>0</v>
      </c>
      <c r="CN73" s="179">
        <f t="shared" si="1"/>
        <v>129296</v>
      </c>
      <c r="CO73" s="179">
        <f t="shared" si="1"/>
        <v>0</v>
      </c>
      <c r="CP73" s="179">
        <f t="shared" si="1"/>
        <v>440586</v>
      </c>
      <c r="CQ73" s="179">
        <f t="shared" si="1"/>
        <v>39400</v>
      </c>
      <c r="CR73" s="179">
        <f t="shared" si="1"/>
        <v>0</v>
      </c>
      <c r="CS73" s="179">
        <f t="shared" si="1"/>
        <v>103659</v>
      </c>
      <c r="CT73" s="179">
        <f t="shared" si="1"/>
        <v>4428</v>
      </c>
      <c r="CU73" s="179">
        <f t="shared" si="1"/>
        <v>108087</v>
      </c>
      <c r="CV73" s="179">
        <f t="shared" si="1"/>
        <v>0</v>
      </c>
      <c r="CW73" s="179">
        <f t="shared" si="1"/>
        <v>108087</v>
      </c>
      <c r="CX73" s="179">
        <f t="shared" si="1"/>
        <v>376327</v>
      </c>
      <c r="CY73" s="179">
        <f t="shared" si="1"/>
        <v>0</v>
      </c>
      <c r="CZ73" s="179">
        <f t="shared" si="1"/>
        <v>0</v>
      </c>
      <c r="DA73" s="179">
        <f t="shared" si="1"/>
        <v>375148</v>
      </c>
      <c r="DB73" s="179">
        <f t="shared" si="1"/>
        <v>1179</v>
      </c>
      <c r="DC73" s="179">
        <f t="shared" si="1"/>
        <v>0</v>
      </c>
      <c r="DD73" s="179">
        <f t="shared" si="1"/>
        <v>2278600</v>
      </c>
      <c r="DE73" s="179">
        <f t="shared" si="1"/>
        <v>0</v>
      </c>
      <c r="DF73" s="179">
        <f t="shared" si="1"/>
        <v>0</v>
      </c>
      <c r="DG73" s="179">
        <f t="shared" si="1"/>
        <v>0</v>
      </c>
      <c r="DH73" s="179">
        <f t="shared" si="1"/>
        <v>0</v>
      </c>
      <c r="DI73" s="179">
        <f t="shared" si="1"/>
        <v>0</v>
      </c>
      <c r="DJ73" s="179">
        <f t="shared" si="1"/>
        <v>0</v>
      </c>
      <c r="DK73" s="179">
        <f t="shared" si="1"/>
        <v>2278600</v>
      </c>
      <c r="DL73" s="179">
        <f t="shared" si="1"/>
        <v>0</v>
      </c>
      <c r="DM73" s="179">
        <f t="shared" si="1"/>
        <v>0</v>
      </c>
      <c r="DN73" s="179">
        <f t="shared" si="1"/>
        <v>982000</v>
      </c>
      <c r="DO73" s="179">
        <f t="shared" si="1"/>
        <v>1296600</v>
      </c>
      <c r="DP73" s="179">
        <f t="shared" si="1"/>
        <v>0</v>
      </c>
      <c r="DQ73" s="179">
        <f t="shared" si="1"/>
        <v>1024200</v>
      </c>
      <c r="DR73" s="179">
        <f t="shared" si="1"/>
        <v>0</v>
      </c>
      <c r="DS73" s="179">
        <f t="shared" si="1"/>
        <v>0</v>
      </c>
      <c r="DT73" s="179">
        <f t="shared" si="1"/>
        <v>0</v>
      </c>
      <c r="DU73" s="179">
        <f t="shared" si="1"/>
        <v>0</v>
      </c>
      <c r="DV73" s="179">
        <f t="shared" si="1"/>
        <v>0</v>
      </c>
      <c r="DW73" s="179">
        <f t="shared" si="1"/>
        <v>0</v>
      </c>
      <c r="DX73" s="179">
        <f t="shared" si="1"/>
        <v>1024200</v>
      </c>
      <c r="DY73" s="179">
        <f t="shared" si="1"/>
        <v>0</v>
      </c>
      <c r="DZ73" s="179">
        <f t="shared" si="1"/>
        <v>0</v>
      </c>
      <c r="EA73" s="179">
        <f t="shared" si="1"/>
        <v>419200</v>
      </c>
      <c r="EB73" s="179">
        <f>SUM(EB4:EB44)</f>
        <v>605000</v>
      </c>
      <c r="EC73" s="179">
        <f t="shared" ref="EC73:GN73" si="2">SUM(EC4:EC44)</f>
        <v>0</v>
      </c>
      <c r="ED73" s="179">
        <f t="shared" si="2"/>
        <v>1252400</v>
      </c>
      <c r="EE73" s="179">
        <f t="shared" si="2"/>
        <v>0</v>
      </c>
      <c r="EF73" s="179">
        <f t="shared" si="2"/>
        <v>0</v>
      </c>
      <c r="EG73" s="179">
        <f t="shared" si="2"/>
        <v>0</v>
      </c>
      <c r="EH73" s="179">
        <f t="shared" si="2"/>
        <v>0</v>
      </c>
      <c r="EI73" s="179">
        <f t="shared" si="2"/>
        <v>0</v>
      </c>
      <c r="EJ73" s="179">
        <f t="shared" si="2"/>
        <v>0</v>
      </c>
      <c r="EK73" s="179">
        <f t="shared" si="2"/>
        <v>1252400</v>
      </c>
      <c r="EL73" s="179">
        <f t="shared" si="2"/>
        <v>0</v>
      </c>
      <c r="EM73" s="179">
        <f t="shared" si="2"/>
        <v>0</v>
      </c>
      <c r="EN73" s="179">
        <f t="shared" si="2"/>
        <v>562800</v>
      </c>
      <c r="EO73" s="179">
        <f t="shared" si="2"/>
        <v>689600</v>
      </c>
      <c r="EP73" s="179">
        <f t="shared" si="2"/>
        <v>0</v>
      </c>
      <c r="EQ73" s="179">
        <f t="shared" si="2"/>
        <v>2000</v>
      </c>
      <c r="ER73" s="179">
        <f t="shared" si="2"/>
        <v>0</v>
      </c>
      <c r="ES73" s="179">
        <f t="shared" si="2"/>
        <v>0</v>
      </c>
      <c r="ET73" s="179">
        <f t="shared" si="2"/>
        <v>0</v>
      </c>
      <c r="EU73" s="179">
        <f t="shared" si="2"/>
        <v>0</v>
      </c>
      <c r="EV73" s="179">
        <f t="shared" si="2"/>
        <v>0</v>
      </c>
      <c r="EW73" s="179">
        <f t="shared" si="2"/>
        <v>0</v>
      </c>
      <c r="EX73" s="179">
        <f t="shared" si="2"/>
        <v>2000</v>
      </c>
      <c r="EY73" s="179">
        <f t="shared" si="2"/>
        <v>0</v>
      </c>
      <c r="EZ73" s="179">
        <f t="shared" si="2"/>
        <v>0</v>
      </c>
      <c r="FA73" s="179">
        <f t="shared" si="2"/>
        <v>0</v>
      </c>
      <c r="FB73" s="179">
        <f t="shared" si="2"/>
        <v>2000</v>
      </c>
      <c r="FC73" s="179">
        <f t="shared" si="2"/>
        <v>94049992</v>
      </c>
      <c r="FD73" s="179">
        <f t="shared" si="2"/>
        <v>4486723</v>
      </c>
      <c r="FE73" s="179">
        <f t="shared" si="2"/>
        <v>0</v>
      </c>
      <c r="FF73" s="179">
        <f t="shared" si="2"/>
        <v>7592841</v>
      </c>
      <c r="FG73" s="179">
        <f t="shared" si="2"/>
        <v>1845951</v>
      </c>
      <c r="FH73" s="179">
        <f t="shared" si="2"/>
        <v>9438792</v>
      </c>
      <c r="FI73" s="179">
        <f t="shared" si="2"/>
        <v>2115</v>
      </c>
      <c r="FJ73" s="179">
        <f t="shared" si="2"/>
        <v>9436677</v>
      </c>
      <c r="FK73" s="179">
        <f t="shared" si="2"/>
        <v>90943874</v>
      </c>
      <c r="FL73" s="179">
        <f t="shared" si="2"/>
        <v>0</v>
      </c>
      <c r="FM73" s="179">
        <f t="shared" si="2"/>
        <v>4504560</v>
      </c>
      <c r="FN73" s="179">
        <f t="shared" si="2"/>
        <v>74261468</v>
      </c>
      <c r="FO73" s="179">
        <f t="shared" si="2"/>
        <v>16682406</v>
      </c>
      <c r="FP73" s="179">
        <f t="shared" si="2"/>
        <v>73258393</v>
      </c>
      <c r="FQ73" s="179">
        <f t="shared" si="2"/>
        <v>2018123</v>
      </c>
      <c r="FR73" s="179">
        <f t="shared" si="2"/>
        <v>0</v>
      </c>
      <c r="FS73" s="179">
        <f t="shared" si="2"/>
        <v>5759302</v>
      </c>
      <c r="FT73" s="179">
        <f t="shared" si="2"/>
        <v>1549564</v>
      </c>
      <c r="FU73" s="179">
        <f t="shared" si="2"/>
        <v>7308866</v>
      </c>
      <c r="FV73" s="179">
        <f t="shared" si="2"/>
        <v>0</v>
      </c>
      <c r="FW73" s="179">
        <f t="shared" si="2"/>
        <v>7308866</v>
      </c>
      <c r="FX73" s="179">
        <f t="shared" si="2"/>
        <v>69517214</v>
      </c>
      <c r="FY73" s="179">
        <f t="shared" si="2"/>
        <v>0</v>
      </c>
      <c r="FZ73" s="179">
        <f t="shared" si="2"/>
        <v>3833870</v>
      </c>
      <c r="GA73" s="179">
        <f t="shared" si="2"/>
        <v>55869159</v>
      </c>
      <c r="GB73" s="179">
        <f t="shared" si="2"/>
        <v>13648055</v>
      </c>
      <c r="GC73" s="179">
        <f t="shared" si="2"/>
        <v>1578809</v>
      </c>
      <c r="GD73" s="179">
        <f t="shared" si="2"/>
        <v>190100</v>
      </c>
      <c r="GE73" s="179">
        <f t="shared" si="2"/>
        <v>0</v>
      </c>
      <c r="GF73" s="179">
        <f t="shared" si="2"/>
        <v>92898</v>
      </c>
      <c r="GG73" s="179">
        <f t="shared" si="2"/>
        <v>23936</v>
      </c>
      <c r="GH73" s="179">
        <f t="shared" si="2"/>
        <v>116834</v>
      </c>
      <c r="GI73" s="179">
        <f t="shared" si="2"/>
        <v>0</v>
      </c>
      <c r="GJ73" s="179">
        <f t="shared" si="2"/>
        <v>116834</v>
      </c>
      <c r="GK73" s="179">
        <f t="shared" si="2"/>
        <v>1676011</v>
      </c>
      <c r="GL73" s="179">
        <f t="shared" si="2"/>
        <v>0</v>
      </c>
      <c r="GM73" s="179">
        <f t="shared" si="2"/>
        <v>0</v>
      </c>
      <c r="GN73" s="179">
        <f t="shared" si="2"/>
        <v>1099617</v>
      </c>
      <c r="GO73" s="179">
        <f t="shared" ref="GO73:IV73" si="3">SUM(GO4:GO44)</f>
        <v>576394</v>
      </c>
      <c r="GP73" s="179">
        <f t="shared" si="3"/>
        <v>6907062</v>
      </c>
      <c r="GQ73" s="179">
        <f t="shared" si="3"/>
        <v>420700</v>
      </c>
      <c r="GR73" s="179">
        <f t="shared" si="3"/>
        <v>0</v>
      </c>
      <c r="GS73" s="179">
        <f t="shared" si="3"/>
        <v>1159252</v>
      </c>
      <c r="GT73" s="179">
        <f t="shared" si="3"/>
        <v>92811</v>
      </c>
      <c r="GU73" s="179">
        <f t="shared" si="3"/>
        <v>1252063</v>
      </c>
      <c r="GV73" s="179">
        <f t="shared" si="3"/>
        <v>2115</v>
      </c>
      <c r="GW73" s="179">
        <f t="shared" si="3"/>
        <v>1249948</v>
      </c>
      <c r="GX73" s="179">
        <f t="shared" si="3"/>
        <v>6168510</v>
      </c>
      <c r="GY73" s="179">
        <f t="shared" si="3"/>
        <v>0</v>
      </c>
      <c r="GZ73" s="179">
        <f t="shared" si="3"/>
        <v>670690</v>
      </c>
      <c r="HA73" s="179">
        <f t="shared" si="3"/>
        <v>6111567</v>
      </c>
      <c r="HB73" s="179">
        <f t="shared" si="3"/>
        <v>56943</v>
      </c>
      <c r="HC73" s="179">
        <f t="shared" si="3"/>
        <v>12016920</v>
      </c>
      <c r="HD73" s="179">
        <f t="shared" si="3"/>
        <v>1622100</v>
      </c>
      <c r="HE73" s="179">
        <f t="shared" si="3"/>
        <v>0</v>
      </c>
      <c r="HF73" s="179">
        <f t="shared" si="3"/>
        <v>538142</v>
      </c>
      <c r="HG73" s="179">
        <f t="shared" si="3"/>
        <v>175583</v>
      </c>
      <c r="HH73" s="179">
        <f t="shared" si="3"/>
        <v>713725</v>
      </c>
      <c r="HI73" s="179">
        <f t="shared" si="3"/>
        <v>0</v>
      </c>
      <c r="HJ73" s="179">
        <f t="shared" si="3"/>
        <v>713725</v>
      </c>
      <c r="HK73" s="179">
        <f t="shared" si="3"/>
        <v>13100878</v>
      </c>
      <c r="HL73" s="179">
        <f t="shared" si="3"/>
        <v>0</v>
      </c>
      <c r="HM73" s="179">
        <f t="shared" si="3"/>
        <v>0</v>
      </c>
      <c r="HN73" s="179">
        <f t="shared" si="3"/>
        <v>11181125</v>
      </c>
      <c r="HO73" s="179">
        <f t="shared" si="3"/>
        <v>1919753</v>
      </c>
      <c r="HP73" s="179">
        <f t="shared" si="3"/>
        <v>70415</v>
      </c>
      <c r="HQ73" s="179">
        <f t="shared" si="3"/>
        <v>0</v>
      </c>
      <c r="HR73" s="179">
        <f t="shared" si="3"/>
        <v>0</v>
      </c>
      <c r="HS73" s="179">
        <f t="shared" si="3"/>
        <v>23378</v>
      </c>
      <c r="HT73" s="179">
        <f t="shared" si="3"/>
        <v>258</v>
      </c>
      <c r="HU73" s="179">
        <f t="shared" si="3"/>
        <v>23636</v>
      </c>
      <c r="HV73" s="179">
        <f t="shared" si="3"/>
        <v>0</v>
      </c>
      <c r="HW73" s="179">
        <f t="shared" si="3"/>
        <v>23636</v>
      </c>
      <c r="HX73" s="179">
        <f t="shared" si="3"/>
        <v>47037</v>
      </c>
      <c r="HY73" s="179">
        <f t="shared" si="3"/>
        <v>0</v>
      </c>
      <c r="HZ73" s="179">
        <f t="shared" si="3"/>
        <v>0</v>
      </c>
      <c r="IA73" s="179">
        <f t="shared" si="3"/>
        <v>47037</v>
      </c>
      <c r="IB73" s="179">
        <f t="shared" si="3"/>
        <v>0</v>
      </c>
      <c r="IC73" s="179">
        <f t="shared" si="3"/>
        <v>288808</v>
      </c>
      <c r="ID73" s="179">
        <f t="shared" si="3"/>
        <v>235700</v>
      </c>
      <c r="IE73" s="179">
        <f t="shared" si="3"/>
        <v>0</v>
      </c>
      <c r="IF73" s="179">
        <f t="shared" si="3"/>
        <v>43247</v>
      </c>
      <c r="IG73" s="179">
        <f t="shared" si="3"/>
        <v>4057</v>
      </c>
      <c r="IH73" s="179">
        <f t="shared" si="3"/>
        <v>47304</v>
      </c>
      <c r="II73" s="179">
        <f t="shared" si="3"/>
        <v>0</v>
      </c>
      <c r="IJ73" s="179">
        <f t="shared" si="3"/>
        <v>47304</v>
      </c>
      <c r="IK73" s="179">
        <f t="shared" si="3"/>
        <v>481261</v>
      </c>
      <c r="IL73" s="179">
        <f t="shared" si="3"/>
        <v>0</v>
      </c>
      <c r="IM73" s="179">
        <f t="shared" si="3"/>
        <v>0</v>
      </c>
      <c r="IN73" s="179">
        <f t="shared" si="3"/>
        <v>0</v>
      </c>
      <c r="IO73" s="179">
        <f t="shared" si="3"/>
        <v>481261</v>
      </c>
      <c r="IP73" s="179">
        <f t="shared" si="3"/>
        <v>147178829</v>
      </c>
      <c r="IQ73" s="179">
        <f t="shared" si="3"/>
        <v>10084072</v>
      </c>
      <c r="IR73" s="179">
        <f t="shared" si="3"/>
        <v>0</v>
      </c>
      <c r="IS73" s="179">
        <f t="shared" si="3"/>
        <v>16324055</v>
      </c>
      <c r="IT73" s="179">
        <f t="shared" si="3"/>
        <v>2565604</v>
      </c>
      <c r="IU73" s="179">
        <f t="shared" si="3"/>
        <v>18889659</v>
      </c>
      <c r="IV73" s="179">
        <f t="shared" si="3"/>
        <v>442882</v>
      </c>
    </row>
    <row r="74" spans="1:256" s="179" customFormat="1">
      <c r="A74" s="3"/>
      <c r="B74" s="178" t="s">
        <v>526</v>
      </c>
      <c r="C74" s="179">
        <f>SUM(C45:C71)</f>
        <v>11252216</v>
      </c>
      <c r="D74" s="179">
        <f t="shared" ref="D74:BO74" si="4">SUM(D45:D71)</f>
        <v>666800</v>
      </c>
      <c r="E74" s="179">
        <f t="shared" si="4"/>
        <v>0</v>
      </c>
      <c r="F74" s="179">
        <f t="shared" si="4"/>
        <v>911085</v>
      </c>
      <c r="G74" s="179">
        <f t="shared" si="4"/>
        <v>195029</v>
      </c>
      <c r="H74" s="179">
        <f t="shared" si="4"/>
        <v>1106114</v>
      </c>
      <c r="I74" s="179">
        <f t="shared" si="4"/>
        <v>154758</v>
      </c>
      <c r="J74" s="179">
        <f t="shared" si="4"/>
        <v>951356</v>
      </c>
      <c r="K74" s="179">
        <f t="shared" si="4"/>
        <v>11007931</v>
      </c>
      <c r="L74" s="179">
        <f t="shared" si="4"/>
        <v>0</v>
      </c>
      <c r="M74" s="179">
        <f t="shared" si="4"/>
        <v>0</v>
      </c>
      <c r="N74" s="179">
        <f t="shared" si="4"/>
        <v>11007931</v>
      </c>
      <c r="O74" s="179">
        <f t="shared" si="4"/>
        <v>0</v>
      </c>
      <c r="P74" s="179">
        <f t="shared" si="4"/>
        <v>7392635</v>
      </c>
      <c r="Q74" s="179">
        <f t="shared" si="4"/>
        <v>302600</v>
      </c>
      <c r="R74" s="179">
        <f t="shared" si="4"/>
        <v>0</v>
      </c>
      <c r="S74" s="179">
        <f t="shared" si="4"/>
        <v>699077</v>
      </c>
      <c r="T74" s="179">
        <f t="shared" si="4"/>
        <v>140487</v>
      </c>
      <c r="U74" s="179">
        <f t="shared" si="4"/>
        <v>839564</v>
      </c>
      <c r="V74" s="179">
        <f t="shared" si="4"/>
        <v>80880</v>
      </c>
      <c r="W74" s="179">
        <f t="shared" si="4"/>
        <v>758684</v>
      </c>
      <c r="X74" s="179">
        <f t="shared" si="4"/>
        <v>6996158</v>
      </c>
      <c r="Y74" s="179">
        <f t="shared" si="4"/>
        <v>0</v>
      </c>
      <c r="Z74" s="179">
        <f t="shared" si="4"/>
        <v>0</v>
      </c>
      <c r="AA74" s="179">
        <f t="shared" si="4"/>
        <v>6996158</v>
      </c>
      <c r="AB74" s="179">
        <f t="shared" si="4"/>
        <v>0</v>
      </c>
      <c r="AC74" s="179">
        <f t="shared" si="4"/>
        <v>0</v>
      </c>
      <c r="AD74" s="179">
        <f t="shared" si="4"/>
        <v>0</v>
      </c>
      <c r="AE74" s="179">
        <f t="shared" si="4"/>
        <v>0</v>
      </c>
      <c r="AF74" s="179">
        <f t="shared" si="4"/>
        <v>0</v>
      </c>
      <c r="AG74" s="179">
        <f t="shared" si="4"/>
        <v>0</v>
      </c>
      <c r="AH74" s="179">
        <f t="shared" si="4"/>
        <v>0</v>
      </c>
      <c r="AI74" s="179">
        <f t="shared" si="4"/>
        <v>0</v>
      </c>
      <c r="AJ74" s="179">
        <f t="shared" si="4"/>
        <v>0</v>
      </c>
      <c r="AK74" s="179">
        <f t="shared" si="4"/>
        <v>0</v>
      </c>
      <c r="AL74" s="179">
        <f t="shared" si="4"/>
        <v>0</v>
      </c>
      <c r="AM74" s="179">
        <f t="shared" si="4"/>
        <v>0</v>
      </c>
      <c r="AN74" s="179">
        <f t="shared" si="4"/>
        <v>0</v>
      </c>
      <c r="AO74" s="179">
        <f t="shared" si="4"/>
        <v>0</v>
      </c>
      <c r="AP74" s="179">
        <f t="shared" si="4"/>
        <v>0</v>
      </c>
      <c r="AQ74" s="179">
        <f t="shared" si="4"/>
        <v>0</v>
      </c>
      <c r="AR74" s="179">
        <f t="shared" si="4"/>
        <v>0</v>
      </c>
      <c r="AS74" s="179">
        <f t="shared" si="4"/>
        <v>0</v>
      </c>
      <c r="AT74" s="179">
        <f t="shared" si="4"/>
        <v>0</v>
      </c>
      <c r="AU74" s="179">
        <f t="shared" si="4"/>
        <v>0</v>
      </c>
      <c r="AV74" s="179">
        <f t="shared" si="4"/>
        <v>0</v>
      </c>
      <c r="AW74" s="179">
        <f t="shared" si="4"/>
        <v>0</v>
      </c>
      <c r="AX74" s="179">
        <f t="shared" si="4"/>
        <v>0</v>
      </c>
      <c r="AY74" s="179">
        <f t="shared" si="4"/>
        <v>0</v>
      </c>
      <c r="AZ74" s="179">
        <f t="shared" si="4"/>
        <v>0</v>
      </c>
      <c r="BA74" s="179">
        <f t="shared" si="4"/>
        <v>0</v>
      </c>
      <c r="BB74" s="179">
        <f t="shared" si="4"/>
        <v>0</v>
      </c>
      <c r="BC74" s="179">
        <f t="shared" si="4"/>
        <v>0</v>
      </c>
      <c r="BD74" s="179">
        <f t="shared" si="4"/>
        <v>0</v>
      </c>
      <c r="BE74" s="179">
        <f t="shared" si="4"/>
        <v>0</v>
      </c>
      <c r="BF74" s="179">
        <f t="shared" si="4"/>
        <v>0</v>
      </c>
      <c r="BG74" s="179">
        <f t="shared" si="4"/>
        <v>0</v>
      </c>
      <c r="BH74" s="179">
        <f t="shared" si="4"/>
        <v>0</v>
      </c>
      <c r="BI74" s="179">
        <f t="shared" si="4"/>
        <v>0</v>
      </c>
      <c r="BJ74" s="179">
        <f t="shared" si="4"/>
        <v>0</v>
      </c>
      <c r="BK74" s="179">
        <f t="shared" si="4"/>
        <v>0</v>
      </c>
      <c r="BL74" s="179">
        <f t="shared" si="4"/>
        <v>0</v>
      </c>
      <c r="BM74" s="179">
        <f t="shared" si="4"/>
        <v>0</v>
      </c>
      <c r="BN74" s="179">
        <f t="shared" si="4"/>
        <v>0</v>
      </c>
      <c r="BO74" s="179">
        <f t="shared" si="4"/>
        <v>0</v>
      </c>
      <c r="BP74" s="179">
        <f t="shared" ref="BP74:EA74" si="5">SUM(BP45:BP71)</f>
        <v>0</v>
      </c>
      <c r="BQ74" s="179">
        <f t="shared" si="5"/>
        <v>0</v>
      </c>
      <c r="BR74" s="179">
        <f t="shared" si="5"/>
        <v>0</v>
      </c>
      <c r="BS74" s="179">
        <f t="shared" si="5"/>
        <v>0</v>
      </c>
      <c r="BT74" s="179">
        <f t="shared" si="5"/>
        <v>0</v>
      </c>
      <c r="BU74" s="179">
        <f t="shared" si="5"/>
        <v>0</v>
      </c>
      <c r="BV74" s="179">
        <f t="shared" si="5"/>
        <v>0</v>
      </c>
      <c r="BW74" s="179">
        <f t="shared" si="5"/>
        <v>0</v>
      </c>
      <c r="BX74" s="179">
        <f t="shared" si="5"/>
        <v>0</v>
      </c>
      <c r="BY74" s="179">
        <f t="shared" si="5"/>
        <v>0</v>
      </c>
      <c r="BZ74" s="179">
        <f t="shared" si="5"/>
        <v>0</v>
      </c>
      <c r="CA74" s="179">
        <f t="shared" si="5"/>
        <v>0</v>
      </c>
      <c r="CB74" s="179">
        <f t="shared" si="5"/>
        <v>0</v>
      </c>
      <c r="CC74" s="179">
        <f t="shared" si="5"/>
        <v>0</v>
      </c>
      <c r="CD74" s="179">
        <f t="shared" si="5"/>
        <v>0</v>
      </c>
      <c r="CE74" s="179">
        <f t="shared" si="5"/>
        <v>0</v>
      </c>
      <c r="CF74" s="179">
        <f t="shared" si="5"/>
        <v>0</v>
      </c>
      <c r="CG74" s="179">
        <f t="shared" si="5"/>
        <v>0</v>
      </c>
      <c r="CH74" s="179">
        <f t="shared" si="5"/>
        <v>0</v>
      </c>
      <c r="CI74" s="179">
        <f t="shared" si="5"/>
        <v>0</v>
      </c>
      <c r="CJ74" s="179">
        <f t="shared" si="5"/>
        <v>0</v>
      </c>
      <c r="CK74" s="179">
        <f t="shared" si="5"/>
        <v>0</v>
      </c>
      <c r="CL74" s="179">
        <f t="shared" si="5"/>
        <v>0</v>
      </c>
      <c r="CM74" s="179">
        <f t="shared" si="5"/>
        <v>0</v>
      </c>
      <c r="CN74" s="179">
        <f t="shared" si="5"/>
        <v>0</v>
      </c>
      <c r="CO74" s="179">
        <f t="shared" si="5"/>
        <v>0</v>
      </c>
      <c r="CP74" s="179">
        <f t="shared" si="5"/>
        <v>0</v>
      </c>
      <c r="CQ74" s="179">
        <f t="shared" si="5"/>
        <v>0</v>
      </c>
      <c r="CR74" s="179">
        <f t="shared" si="5"/>
        <v>0</v>
      </c>
      <c r="CS74" s="179">
        <f t="shared" si="5"/>
        <v>0</v>
      </c>
      <c r="CT74" s="179">
        <f t="shared" si="5"/>
        <v>0</v>
      </c>
      <c r="CU74" s="179">
        <f t="shared" si="5"/>
        <v>0</v>
      </c>
      <c r="CV74" s="179">
        <f t="shared" si="5"/>
        <v>0</v>
      </c>
      <c r="CW74" s="179">
        <f t="shared" si="5"/>
        <v>0</v>
      </c>
      <c r="CX74" s="179">
        <f t="shared" si="5"/>
        <v>0</v>
      </c>
      <c r="CY74" s="179">
        <f t="shared" si="5"/>
        <v>0</v>
      </c>
      <c r="CZ74" s="179">
        <f t="shared" si="5"/>
        <v>0</v>
      </c>
      <c r="DA74" s="179">
        <f t="shared" si="5"/>
        <v>0</v>
      </c>
      <c r="DB74" s="179">
        <f t="shared" si="5"/>
        <v>0</v>
      </c>
      <c r="DC74" s="179">
        <f t="shared" si="5"/>
        <v>0</v>
      </c>
      <c r="DD74" s="179">
        <f t="shared" si="5"/>
        <v>0</v>
      </c>
      <c r="DE74" s="179">
        <f t="shared" si="5"/>
        <v>0</v>
      </c>
      <c r="DF74" s="179">
        <f t="shared" si="5"/>
        <v>0</v>
      </c>
      <c r="DG74" s="179">
        <f t="shared" si="5"/>
        <v>0</v>
      </c>
      <c r="DH74" s="179">
        <f t="shared" si="5"/>
        <v>0</v>
      </c>
      <c r="DI74" s="179">
        <f t="shared" si="5"/>
        <v>0</v>
      </c>
      <c r="DJ74" s="179">
        <f t="shared" si="5"/>
        <v>0</v>
      </c>
      <c r="DK74" s="179">
        <f t="shared" si="5"/>
        <v>0</v>
      </c>
      <c r="DL74" s="179">
        <f t="shared" si="5"/>
        <v>0</v>
      </c>
      <c r="DM74" s="179">
        <f t="shared" si="5"/>
        <v>0</v>
      </c>
      <c r="DN74" s="179">
        <f t="shared" si="5"/>
        <v>0</v>
      </c>
      <c r="DO74" s="179">
        <f t="shared" si="5"/>
        <v>0</v>
      </c>
      <c r="DP74" s="179">
        <f t="shared" si="5"/>
        <v>0</v>
      </c>
      <c r="DQ74" s="179">
        <f t="shared" si="5"/>
        <v>0</v>
      </c>
      <c r="DR74" s="179">
        <f t="shared" si="5"/>
        <v>0</v>
      </c>
      <c r="DS74" s="179">
        <f t="shared" si="5"/>
        <v>0</v>
      </c>
      <c r="DT74" s="179">
        <f t="shared" si="5"/>
        <v>0</v>
      </c>
      <c r="DU74" s="179">
        <f t="shared" si="5"/>
        <v>0</v>
      </c>
      <c r="DV74" s="179">
        <f t="shared" si="5"/>
        <v>0</v>
      </c>
      <c r="DW74" s="179">
        <f t="shared" si="5"/>
        <v>0</v>
      </c>
      <c r="DX74" s="179">
        <f t="shared" si="5"/>
        <v>0</v>
      </c>
      <c r="DY74" s="179">
        <f t="shared" si="5"/>
        <v>0</v>
      </c>
      <c r="DZ74" s="179">
        <f t="shared" si="5"/>
        <v>0</v>
      </c>
      <c r="EA74" s="179">
        <f t="shared" si="5"/>
        <v>0</v>
      </c>
      <c r="EB74" s="179">
        <f>SUM(EB45:EB71)</f>
        <v>0</v>
      </c>
      <c r="EC74" s="179">
        <f t="shared" ref="EC74:GN74" si="6">SUM(EC45:EC71)</f>
        <v>0</v>
      </c>
      <c r="ED74" s="179">
        <f t="shared" si="6"/>
        <v>0</v>
      </c>
      <c r="EE74" s="179">
        <f t="shared" si="6"/>
        <v>0</v>
      </c>
      <c r="EF74" s="179">
        <f t="shared" si="6"/>
        <v>0</v>
      </c>
      <c r="EG74" s="179">
        <f t="shared" si="6"/>
        <v>0</v>
      </c>
      <c r="EH74" s="179">
        <f t="shared" si="6"/>
        <v>0</v>
      </c>
      <c r="EI74" s="179">
        <f t="shared" si="6"/>
        <v>0</v>
      </c>
      <c r="EJ74" s="179">
        <f t="shared" si="6"/>
        <v>0</v>
      </c>
      <c r="EK74" s="179">
        <f t="shared" si="6"/>
        <v>0</v>
      </c>
      <c r="EL74" s="179">
        <f t="shared" si="6"/>
        <v>0</v>
      </c>
      <c r="EM74" s="179">
        <f t="shared" si="6"/>
        <v>0</v>
      </c>
      <c r="EN74" s="179">
        <f t="shared" si="6"/>
        <v>0</v>
      </c>
      <c r="EO74" s="179">
        <f t="shared" si="6"/>
        <v>0</v>
      </c>
      <c r="EP74" s="179">
        <f t="shared" si="6"/>
        <v>0</v>
      </c>
      <c r="EQ74" s="179">
        <f t="shared" si="6"/>
        <v>0</v>
      </c>
      <c r="ER74" s="179">
        <f t="shared" si="6"/>
        <v>0</v>
      </c>
      <c r="ES74" s="179">
        <f t="shared" si="6"/>
        <v>0</v>
      </c>
      <c r="ET74" s="179">
        <f t="shared" si="6"/>
        <v>0</v>
      </c>
      <c r="EU74" s="179">
        <f t="shared" si="6"/>
        <v>0</v>
      </c>
      <c r="EV74" s="179">
        <f t="shared" si="6"/>
        <v>0</v>
      </c>
      <c r="EW74" s="179">
        <f t="shared" si="6"/>
        <v>0</v>
      </c>
      <c r="EX74" s="179">
        <f t="shared" si="6"/>
        <v>0</v>
      </c>
      <c r="EY74" s="179">
        <f t="shared" si="6"/>
        <v>0</v>
      </c>
      <c r="EZ74" s="179">
        <f t="shared" si="6"/>
        <v>0</v>
      </c>
      <c r="FA74" s="179">
        <f t="shared" si="6"/>
        <v>0</v>
      </c>
      <c r="FB74" s="179">
        <f t="shared" si="6"/>
        <v>0</v>
      </c>
      <c r="FC74" s="179">
        <f t="shared" si="6"/>
        <v>22424085</v>
      </c>
      <c r="FD74" s="179">
        <f t="shared" si="6"/>
        <v>107600</v>
      </c>
      <c r="FE74" s="179">
        <f t="shared" si="6"/>
        <v>0</v>
      </c>
      <c r="FF74" s="179">
        <f t="shared" si="6"/>
        <v>2415752</v>
      </c>
      <c r="FG74" s="179">
        <f t="shared" si="6"/>
        <v>314095</v>
      </c>
      <c r="FH74" s="179">
        <f t="shared" si="6"/>
        <v>2729847</v>
      </c>
      <c r="FI74" s="179">
        <f t="shared" si="6"/>
        <v>0</v>
      </c>
      <c r="FJ74" s="179">
        <f t="shared" si="6"/>
        <v>2729847</v>
      </c>
      <c r="FK74" s="179">
        <f t="shared" si="6"/>
        <v>20115933</v>
      </c>
      <c r="FL74" s="179">
        <f t="shared" si="6"/>
        <v>0</v>
      </c>
      <c r="FM74" s="179">
        <f t="shared" si="6"/>
        <v>757568</v>
      </c>
      <c r="FN74" s="179">
        <f t="shared" si="6"/>
        <v>20090889</v>
      </c>
      <c r="FO74" s="179">
        <f t="shared" si="6"/>
        <v>25044</v>
      </c>
      <c r="FP74" s="179">
        <f t="shared" si="6"/>
        <v>0</v>
      </c>
      <c r="FQ74" s="179">
        <f t="shared" si="6"/>
        <v>0</v>
      </c>
      <c r="FR74" s="179">
        <f t="shared" si="6"/>
        <v>0</v>
      </c>
      <c r="FS74" s="179">
        <f t="shared" si="6"/>
        <v>0</v>
      </c>
      <c r="FT74" s="179">
        <f t="shared" si="6"/>
        <v>0</v>
      </c>
      <c r="FU74" s="179">
        <f t="shared" si="6"/>
        <v>0</v>
      </c>
      <c r="FV74" s="179">
        <f t="shared" si="6"/>
        <v>0</v>
      </c>
      <c r="FW74" s="179">
        <f t="shared" si="6"/>
        <v>0</v>
      </c>
      <c r="FX74" s="179">
        <f t="shared" si="6"/>
        <v>0</v>
      </c>
      <c r="FY74" s="179">
        <f t="shared" si="6"/>
        <v>0</v>
      </c>
      <c r="FZ74" s="179">
        <f t="shared" si="6"/>
        <v>0</v>
      </c>
      <c r="GA74" s="179">
        <f t="shared" si="6"/>
        <v>0</v>
      </c>
      <c r="GB74" s="179">
        <f t="shared" si="6"/>
        <v>0</v>
      </c>
      <c r="GC74" s="179">
        <f t="shared" si="6"/>
        <v>0</v>
      </c>
      <c r="GD74" s="179">
        <f t="shared" si="6"/>
        <v>0</v>
      </c>
      <c r="GE74" s="179">
        <f t="shared" si="6"/>
        <v>0</v>
      </c>
      <c r="GF74" s="179">
        <f t="shared" si="6"/>
        <v>0</v>
      </c>
      <c r="GG74" s="179">
        <f t="shared" si="6"/>
        <v>0</v>
      </c>
      <c r="GH74" s="179">
        <f t="shared" si="6"/>
        <v>0</v>
      </c>
      <c r="GI74" s="179">
        <f t="shared" si="6"/>
        <v>0</v>
      </c>
      <c r="GJ74" s="179">
        <f t="shared" si="6"/>
        <v>0</v>
      </c>
      <c r="GK74" s="179">
        <f t="shared" si="6"/>
        <v>0</v>
      </c>
      <c r="GL74" s="179">
        <f t="shared" si="6"/>
        <v>0</v>
      </c>
      <c r="GM74" s="179">
        <f t="shared" si="6"/>
        <v>0</v>
      </c>
      <c r="GN74" s="179">
        <f t="shared" si="6"/>
        <v>0</v>
      </c>
      <c r="GO74" s="179">
        <f t="shared" ref="GO74:IV74" si="7">SUM(GO45:GO71)</f>
        <v>0</v>
      </c>
      <c r="GP74" s="179">
        <f t="shared" si="7"/>
        <v>21920902</v>
      </c>
      <c r="GQ74" s="179">
        <f t="shared" si="7"/>
        <v>75000</v>
      </c>
      <c r="GR74" s="179">
        <f t="shared" si="7"/>
        <v>0</v>
      </c>
      <c r="GS74" s="179">
        <f t="shared" si="7"/>
        <v>2358492</v>
      </c>
      <c r="GT74" s="179">
        <f t="shared" si="7"/>
        <v>307532</v>
      </c>
      <c r="GU74" s="179">
        <f t="shared" si="7"/>
        <v>2666024</v>
      </c>
      <c r="GV74" s="179">
        <f t="shared" si="7"/>
        <v>0</v>
      </c>
      <c r="GW74" s="179">
        <f t="shared" si="7"/>
        <v>2666024</v>
      </c>
      <c r="GX74" s="179">
        <f t="shared" si="7"/>
        <v>19637410</v>
      </c>
      <c r="GY74" s="179">
        <f t="shared" si="7"/>
        <v>0</v>
      </c>
      <c r="GZ74" s="179">
        <f t="shared" si="7"/>
        <v>757568</v>
      </c>
      <c r="HA74" s="179">
        <f t="shared" si="7"/>
        <v>19637410</v>
      </c>
      <c r="HB74" s="179">
        <f t="shared" si="7"/>
        <v>0</v>
      </c>
      <c r="HC74" s="179">
        <f t="shared" si="7"/>
        <v>493600</v>
      </c>
      <c r="HD74" s="179">
        <f t="shared" si="7"/>
        <v>32600</v>
      </c>
      <c r="HE74" s="179">
        <f t="shared" si="7"/>
        <v>0</v>
      </c>
      <c r="HF74" s="179">
        <f t="shared" si="7"/>
        <v>55344</v>
      </c>
      <c r="HG74" s="179">
        <f t="shared" si="7"/>
        <v>6509</v>
      </c>
      <c r="HH74" s="179">
        <f t="shared" si="7"/>
        <v>61853</v>
      </c>
      <c r="HI74" s="179">
        <f t="shared" si="7"/>
        <v>0</v>
      </c>
      <c r="HJ74" s="179">
        <f t="shared" si="7"/>
        <v>61853</v>
      </c>
      <c r="HK74" s="179">
        <f t="shared" si="7"/>
        <v>470856</v>
      </c>
      <c r="HL74" s="179">
        <f t="shared" si="7"/>
        <v>0</v>
      </c>
      <c r="HM74" s="179">
        <f t="shared" si="7"/>
        <v>0</v>
      </c>
      <c r="HN74" s="179">
        <f t="shared" si="7"/>
        <v>453479</v>
      </c>
      <c r="HO74" s="179">
        <f t="shared" si="7"/>
        <v>17377</v>
      </c>
      <c r="HP74" s="179">
        <f t="shared" si="7"/>
        <v>0</v>
      </c>
      <c r="HQ74" s="179">
        <f t="shared" si="7"/>
        <v>0</v>
      </c>
      <c r="HR74" s="179">
        <f t="shared" si="7"/>
        <v>0</v>
      </c>
      <c r="HS74" s="179">
        <f t="shared" si="7"/>
        <v>0</v>
      </c>
      <c r="HT74" s="179">
        <f t="shared" si="7"/>
        <v>0</v>
      </c>
      <c r="HU74" s="179">
        <f t="shared" si="7"/>
        <v>0</v>
      </c>
      <c r="HV74" s="179">
        <f t="shared" si="7"/>
        <v>0</v>
      </c>
      <c r="HW74" s="179">
        <f t="shared" si="7"/>
        <v>0</v>
      </c>
      <c r="HX74" s="179">
        <f t="shared" si="7"/>
        <v>0</v>
      </c>
      <c r="HY74" s="179">
        <f t="shared" si="7"/>
        <v>0</v>
      </c>
      <c r="HZ74" s="179">
        <f t="shared" si="7"/>
        <v>0</v>
      </c>
      <c r="IA74" s="179">
        <f t="shared" si="7"/>
        <v>0</v>
      </c>
      <c r="IB74" s="179">
        <f t="shared" si="7"/>
        <v>0</v>
      </c>
      <c r="IC74" s="179">
        <f t="shared" si="7"/>
        <v>9583</v>
      </c>
      <c r="ID74" s="179">
        <f t="shared" si="7"/>
        <v>0</v>
      </c>
      <c r="IE74" s="179">
        <f t="shared" si="7"/>
        <v>0</v>
      </c>
      <c r="IF74" s="179">
        <f t="shared" si="7"/>
        <v>1916</v>
      </c>
      <c r="IG74" s="179">
        <f t="shared" si="7"/>
        <v>54</v>
      </c>
      <c r="IH74" s="179">
        <f t="shared" si="7"/>
        <v>1970</v>
      </c>
      <c r="II74" s="179">
        <f t="shared" si="7"/>
        <v>0</v>
      </c>
      <c r="IJ74" s="179">
        <f t="shared" si="7"/>
        <v>1970</v>
      </c>
      <c r="IK74" s="179">
        <f t="shared" si="7"/>
        <v>7667</v>
      </c>
      <c r="IL74" s="179">
        <f t="shared" si="7"/>
        <v>0</v>
      </c>
      <c r="IM74" s="179">
        <f t="shared" si="7"/>
        <v>0</v>
      </c>
      <c r="IN74" s="179">
        <f t="shared" si="7"/>
        <v>0</v>
      </c>
      <c r="IO74" s="179">
        <f t="shared" si="7"/>
        <v>7667</v>
      </c>
      <c r="IP74" s="179">
        <f t="shared" si="7"/>
        <v>1655936</v>
      </c>
      <c r="IQ74" s="179">
        <f t="shared" si="7"/>
        <v>276600</v>
      </c>
      <c r="IR74" s="179">
        <f t="shared" si="7"/>
        <v>0</v>
      </c>
      <c r="IS74" s="179">
        <f t="shared" si="7"/>
        <v>145626</v>
      </c>
      <c r="IT74" s="179">
        <f t="shared" si="7"/>
        <v>34559</v>
      </c>
      <c r="IU74" s="179">
        <f t="shared" si="7"/>
        <v>180185</v>
      </c>
      <c r="IV74" s="179">
        <f t="shared" si="7"/>
        <v>0</v>
      </c>
    </row>
    <row r="75" spans="1:256" s="179" customFormat="1">
      <c r="A75" s="3"/>
      <c r="B75" s="178" t="s">
        <v>527</v>
      </c>
      <c r="C75" s="179" t="str">
        <f>IF(C72=C73+C74,"OK","ERR")</f>
        <v>OK</v>
      </c>
      <c r="D75" s="179" t="str">
        <f t="shared" ref="D75:BO75" si="8">IF(D72=D73+D74,"OK","ERR")</f>
        <v>OK</v>
      </c>
      <c r="E75" s="179" t="str">
        <f t="shared" si="8"/>
        <v>OK</v>
      </c>
      <c r="F75" s="179" t="str">
        <f t="shared" si="8"/>
        <v>OK</v>
      </c>
      <c r="G75" s="179" t="str">
        <f t="shared" si="8"/>
        <v>OK</v>
      </c>
      <c r="H75" s="179" t="str">
        <f t="shared" si="8"/>
        <v>OK</v>
      </c>
      <c r="I75" s="179" t="str">
        <f t="shared" si="8"/>
        <v>OK</v>
      </c>
      <c r="J75" s="179" t="str">
        <f t="shared" si="8"/>
        <v>OK</v>
      </c>
      <c r="K75" s="179" t="str">
        <f t="shared" si="8"/>
        <v>OK</v>
      </c>
      <c r="L75" s="179" t="str">
        <f t="shared" si="8"/>
        <v>OK</v>
      </c>
      <c r="M75" s="179" t="str">
        <f t="shared" si="8"/>
        <v>OK</v>
      </c>
      <c r="N75" s="179" t="str">
        <f t="shared" si="8"/>
        <v>OK</v>
      </c>
      <c r="O75" s="179" t="str">
        <f t="shared" si="8"/>
        <v>OK</v>
      </c>
      <c r="P75" s="179" t="str">
        <f t="shared" si="8"/>
        <v>OK</v>
      </c>
      <c r="Q75" s="179" t="str">
        <f t="shared" si="8"/>
        <v>OK</v>
      </c>
      <c r="R75" s="179" t="str">
        <f t="shared" si="8"/>
        <v>OK</v>
      </c>
      <c r="S75" s="179" t="str">
        <f t="shared" si="8"/>
        <v>OK</v>
      </c>
      <c r="T75" s="179" t="str">
        <f t="shared" si="8"/>
        <v>OK</v>
      </c>
      <c r="U75" s="179" t="str">
        <f t="shared" si="8"/>
        <v>OK</v>
      </c>
      <c r="V75" s="179" t="str">
        <f t="shared" si="8"/>
        <v>OK</v>
      </c>
      <c r="W75" s="179" t="str">
        <f t="shared" si="8"/>
        <v>OK</v>
      </c>
      <c r="X75" s="179" t="str">
        <f t="shared" si="8"/>
        <v>OK</v>
      </c>
      <c r="Y75" s="179" t="str">
        <f t="shared" si="8"/>
        <v>OK</v>
      </c>
      <c r="Z75" s="179" t="str">
        <f t="shared" si="8"/>
        <v>OK</v>
      </c>
      <c r="AA75" s="179" t="str">
        <f t="shared" si="8"/>
        <v>OK</v>
      </c>
      <c r="AB75" s="179" t="str">
        <f t="shared" si="8"/>
        <v>OK</v>
      </c>
      <c r="AC75" s="179" t="str">
        <f t="shared" si="8"/>
        <v>OK</v>
      </c>
      <c r="AD75" s="179" t="str">
        <f t="shared" si="8"/>
        <v>OK</v>
      </c>
      <c r="AE75" s="179" t="str">
        <f t="shared" si="8"/>
        <v>OK</v>
      </c>
      <c r="AF75" s="179" t="str">
        <f t="shared" si="8"/>
        <v>OK</v>
      </c>
      <c r="AG75" s="179" t="str">
        <f t="shared" si="8"/>
        <v>OK</v>
      </c>
      <c r="AH75" s="179" t="str">
        <f t="shared" si="8"/>
        <v>OK</v>
      </c>
      <c r="AI75" s="179" t="str">
        <f t="shared" si="8"/>
        <v>OK</v>
      </c>
      <c r="AJ75" s="179" t="str">
        <f t="shared" si="8"/>
        <v>OK</v>
      </c>
      <c r="AK75" s="179" t="str">
        <f t="shared" si="8"/>
        <v>OK</v>
      </c>
      <c r="AL75" s="179" t="str">
        <f t="shared" si="8"/>
        <v>OK</v>
      </c>
      <c r="AM75" s="179" t="str">
        <f t="shared" si="8"/>
        <v>OK</v>
      </c>
      <c r="AN75" s="179" t="str">
        <f t="shared" si="8"/>
        <v>OK</v>
      </c>
      <c r="AO75" s="179" t="str">
        <f t="shared" si="8"/>
        <v>OK</v>
      </c>
      <c r="AP75" s="179" t="str">
        <f t="shared" si="8"/>
        <v>OK</v>
      </c>
      <c r="AQ75" s="179" t="str">
        <f t="shared" si="8"/>
        <v>OK</v>
      </c>
      <c r="AR75" s="179" t="str">
        <f t="shared" si="8"/>
        <v>OK</v>
      </c>
      <c r="AS75" s="179" t="str">
        <f t="shared" si="8"/>
        <v>OK</v>
      </c>
      <c r="AT75" s="179" t="str">
        <f t="shared" si="8"/>
        <v>OK</v>
      </c>
      <c r="AU75" s="179" t="str">
        <f t="shared" si="8"/>
        <v>OK</v>
      </c>
      <c r="AV75" s="179" t="str">
        <f t="shared" si="8"/>
        <v>OK</v>
      </c>
      <c r="AW75" s="179" t="str">
        <f t="shared" si="8"/>
        <v>OK</v>
      </c>
      <c r="AX75" s="179" t="str">
        <f t="shared" si="8"/>
        <v>OK</v>
      </c>
      <c r="AY75" s="179" t="str">
        <f t="shared" si="8"/>
        <v>OK</v>
      </c>
      <c r="AZ75" s="179" t="str">
        <f t="shared" si="8"/>
        <v>OK</v>
      </c>
      <c r="BA75" s="179" t="str">
        <f t="shared" si="8"/>
        <v>OK</v>
      </c>
      <c r="BB75" s="179" t="str">
        <f t="shared" si="8"/>
        <v>OK</v>
      </c>
      <c r="BC75" s="179" t="str">
        <f t="shared" si="8"/>
        <v>OK</v>
      </c>
      <c r="BD75" s="179" t="str">
        <f t="shared" si="8"/>
        <v>OK</v>
      </c>
      <c r="BE75" s="179" t="str">
        <f t="shared" si="8"/>
        <v>OK</v>
      </c>
      <c r="BF75" s="179" t="str">
        <f t="shared" si="8"/>
        <v>OK</v>
      </c>
      <c r="BG75" s="179" t="str">
        <f t="shared" si="8"/>
        <v>OK</v>
      </c>
      <c r="BH75" s="179" t="str">
        <f t="shared" si="8"/>
        <v>OK</v>
      </c>
      <c r="BI75" s="179" t="str">
        <f t="shared" si="8"/>
        <v>OK</v>
      </c>
      <c r="BJ75" s="179" t="str">
        <f t="shared" si="8"/>
        <v>OK</v>
      </c>
      <c r="BK75" s="179" t="str">
        <f t="shared" si="8"/>
        <v>OK</v>
      </c>
      <c r="BL75" s="179" t="str">
        <f t="shared" si="8"/>
        <v>OK</v>
      </c>
      <c r="BM75" s="179" t="str">
        <f t="shared" si="8"/>
        <v>OK</v>
      </c>
      <c r="BN75" s="179" t="str">
        <f t="shared" si="8"/>
        <v>OK</v>
      </c>
      <c r="BO75" s="179" t="str">
        <f t="shared" si="8"/>
        <v>OK</v>
      </c>
      <c r="BP75" s="179" t="str">
        <f t="shared" ref="BP75:EA75" si="9">IF(BP72=BP73+BP74,"OK","ERR")</f>
        <v>OK</v>
      </c>
      <c r="BQ75" s="179" t="str">
        <f t="shared" si="9"/>
        <v>OK</v>
      </c>
      <c r="BR75" s="179" t="str">
        <f t="shared" si="9"/>
        <v>OK</v>
      </c>
      <c r="BS75" s="179" t="str">
        <f t="shared" si="9"/>
        <v>OK</v>
      </c>
      <c r="BT75" s="179" t="str">
        <f t="shared" si="9"/>
        <v>OK</v>
      </c>
      <c r="BU75" s="179" t="str">
        <f t="shared" si="9"/>
        <v>OK</v>
      </c>
      <c r="BV75" s="179" t="str">
        <f t="shared" si="9"/>
        <v>OK</v>
      </c>
      <c r="BW75" s="179" t="str">
        <f t="shared" si="9"/>
        <v>OK</v>
      </c>
      <c r="BX75" s="179" t="str">
        <f t="shared" si="9"/>
        <v>OK</v>
      </c>
      <c r="BY75" s="179" t="str">
        <f t="shared" si="9"/>
        <v>OK</v>
      </c>
      <c r="BZ75" s="179" t="str">
        <f t="shared" si="9"/>
        <v>OK</v>
      </c>
      <c r="CA75" s="179" t="str">
        <f t="shared" si="9"/>
        <v>OK</v>
      </c>
      <c r="CB75" s="179" t="str">
        <f t="shared" si="9"/>
        <v>OK</v>
      </c>
      <c r="CC75" s="179" t="str">
        <f t="shared" si="9"/>
        <v>OK</v>
      </c>
      <c r="CD75" s="179" t="str">
        <f t="shared" si="9"/>
        <v>OK</v>
      </c>
      <c r="CE75" s="179" t="str">
        <f t="shared" si="9"/>
        <v>OK</v>
      </c>
      <c r="CF75" s="179" t="str">
        <f t="shared" si="9"/>
        <v>OK</v>
      </c>
      <c r="CG75" s="179" t="str">
        <f t="shared" si="9"/>
        <v>OK</v>
      </c>
      <c r="CH75" s="179" t="str">
        <f t="shared" si="9"/>
        <v>OK</v>
      </c>
      <c r="CI75" s="179" t="str">
        <f t="shared" si="9"/>
        <v>OK</v>
      </c>
      <c r="CJ75" s="179" t="str">
        <f t="shared" si="9"/>
        <v>OK</v>
      </c>
      <c r="CK75" s="179" t="str">
        <f t="shared" si="9"/>
        <v>OK</v>
      </c>
      <c r="CL75" s="179" t="str">
        <f t="shared" si="9"/>
        <v>OK</v>
      </c>
      <c r="CM75" s="179" t="str">
        <f t="shared" si="9"/>
        <v>OK</v>
      </c>
      <c r="CN75" s="179" t="str">
        <f t="shared" si="9"/>
        <v>OK</v>
      </c>
      <c r="CO75" s="179" t="str">
        <f t="shared" si="9"/>
        <v>OK</v>
      </c>
      <c r="CP75" s="179" t="str">
        <f t="shared" si="9"/>
        <v>OK</v>
      </c>
      <c r="CQ75" s="179" t="str">
        <f t="shared" si="9"/>
        <v>OK</v>
      </c>
      <c r="CR75" s="179" t="str">
        <f t="shared" si="9"/>
        <v>OK</v>
      </c>
      <c r="CS75" s="179" t="str">
        <f t="shared" si="9"/>
        <v>OK</v>
      </c>
      <c r="CT75" s="179" t="str">
        <f t="shared" si="9"/>
        <v>OK</v>
      </c>
      <c r="CU75" s="179" t="str">
        <f t="shared" si="9"/>
        <v>OK</v>
      </c>
      <c r="CV75" s="179" t="str">
        <f t="shared" si="9"/>
        <v>OK</v>
      </c>
      <c r="CW75" s="179" t="str">
        <f t="shared" si="9"/>
        <v>OK</v>
      </c>
      <c r="CX75" s="179" t="str">
        <f t="shared" si="9"/>
        <v>OK</v>
      </c>
      <c r="CY75" s="179" t="str">
        <f t="shared" si="9"/>
        <v>OK</v>
      </c>
      <c r="CZ75" s="179" t="str">
        <f t="shared" si="9"/>
        <v>OK</v>
      </c>
      <c r="DA75" s="179" t="str">
        <f t="shared" si="9"/>
        <v>OK</v>
      </c>
      <c r="DB75" s="179" t="str">
        <f t="shared" si="9"/>
        <v>OK</v>
      </c>
      <c r="DC75" s="179" t="str">
        <f t="shared" si="9"/>
        <v>OK</v>
      </c>
      <c r="DD75" s="179" t="str">
        <f t="shared" si="9"/>
        <v>OK</v>
      </c>
      <c r="DE75" s="179" t="str">
        <f t="shared" si="9"/>
        <v>OK</v>
      </c>
      <c r="DF75" s="179" t="str">
        <f t="shared" si="9"/>
        <v>OK</v>
      </c>
      <c r="DG75" s="179" t="str">
        <f t="shared" si="9"/>
        <v>OK</v>
      </c>
      <c r="DH75" s="179" t="str">
        <f t="shared" si="9"/>
        <v>OK</v>
      </c>
      <c r="DI75" s="179" t="str">
        <f t="shared" si="9"/>
        <v>OK</v>
      </c>
      <c r="DJ75" s="179" t="str">
        <f t="shared" si="9"/>
        <v>OK</v>
      </c>
      <c r="DK75" s="179" t="str">
        <f t="shared" si="9"/>
        <v>OK</v>
      </c>
      <c r="DL75" s="179" t="str">
        <f t="shared" si="9"/>
        <v>OK</v>
      </c>
      <c r="DM75" s="179" t="str">
        <f t="shared" si="9"/>
        <v>OK</v>
      </c>
      <c r="DN75" s="179" t="str">
        <f t="shared" si="9"/>
        <v>OK</v>
      </c>
      <c r="DO75" s="179" t="str">
        <f t="shared" si="9"/>
        <v>OK</v>
      </c>
      <c r="DP75" s="179" t="str">
        <f t="shared" si="9"/>
        <v>OK</v>
      </c>
      <c r="DQ75" s="179" t="str">
        <f t="shared" si="9"/>
        <v>OK</v>
      </c>
      <c r="DR75" s="179" t="str">
        <f t="shared" si="9"/>
        <v>OK</v>
      </c>
      <c r="DS75" s="179" t="str">
        <f t="shared" si="9"/>
        <v>OK</v>
      </c>
      <c r="DT75" s="179" t="str">
        <f t="shared" si="9"/>
        <v>OK</v>
      </c>
      <c r="DU75" s="179" t="str">
        <f t="shared" si="9"/>
        <v>OK</v>
      </c>
      <c r="DV75" s="179" t="str">
        <f t="shared" si="9"/>
        <v>OK</v>
      </c>
      <c r="DW75" s="179" t="str">
        <f t="shared" si="9"/>
        <v>OK</v>
      </c>
      <c r="DX75" s="179" t="str">
        <f t="shared" si="9"/>
        <v>OK</v>
      </c>
      <c r="DY75" s="179" t="str">
        <f t="shared" si="9"/>
        <v>OK</v>
      </c>
      <c r="DZ75" s="179" t="str">
        <f t="shared" si="9"/>
        <v>OK</v>
      </c>
      <c r="EA75" s="179" t="str">
        <f t="shared" si="9"/>
        <v>OK</v>
      </c>
      <c r="EB75" s="179" t="str">
        <f t="shared" ref="EB75:GM75" si="10">IF(EB72=EB73+EB74,"OK","ERR")</f>
        <v>OK</v>
      </c>
      <c r="EC75" s="179" t="str">
        <f t="shared" si="10"/>
        <v>OK</v>
      </c>
      <c r="ED75" s="179" t="str">
        <f t="shared" si="10"/>
        <v>OK</v>
      </c>
      <c r="EE75" s="179" t="str">
        <f t="shared" si="10"/>
        <v>OK</v>
      </c>
      <c r="EF75" s="179" t="str">
        <f t="shared" si="10"/>
        <v>OK</v>
      </c>
      <c r="EG75" s="179" t="str">
        <f t="shared" si="10"/>
        <v>OK</v>
      </c>
      <c r="EH75" s="179" t="str">
        <f t="shared" si="10"/>
        <v>OK</v>
      </c>
      <c r="EI75" s="179" t="str">
        <f t="shared" si="10"/>
        <v>OK</v>
      </c>
      <c r="EJ75" s="179" t="str">
        <f t="shared" si="10"/>
        <v>OK</v>
      </c>
      <c r="EK75" s="179" t="str">
        <f t="shared" si="10"/>
        <v>OK</v>
      </c>
      <c r="EL75" s="179" t="str">
        <f t="shared" si="10"/>
        <v>OK</v>
      </c>
      <c r="EM75" s="179" t="str">
        <f t="shared" si="10"/>
        <v>OK</v>
      </c>
      <c r="EN75" s="179" t="str">
        <f t="shared" si="10"/>
        <v>OK</v>
      </c>
      <c r="EO75" s="179" t="str">
        <f t="shared" si="10"/>
        <v>OK</v>
      </c>
      <c r="EP75" s="179" t="str">
        <f t="shared" si="10"/>
        <v>OK</v>
      </c>
      <c r="EQ75" s="179" t="str">
        <f t="shared" si="10"/>
        <v>OK</v>
      </c>
      <c r="ER75" s="179" t="str">
        <f t="shared" si="10"/>
        <v>OK</v>
      </c>
      <c r="ES75" s="179" t="str">
        <f t="shared" si="10"/>
        <v>OK</v>
      </c>
      <c r="ET75" s="179" t="str">
        <f t="shared" si="10"/>
        <v>OK</v>
      </c>
      <c r="EU75" s="179" t="str">
        <f t="shared" si="10"/>
        <v>OK</v>
      </c>
      <c r="EV75" s="179" t="str">
        <f t="shared" si="10"/>
        <v>OK</v>
      </c>
      <c r="EW75" s="179" t="str">
        <f t="shared" si="10"/>
        <v>OK</v>
      </c>
      <c r="EX75" s="179" t="str">
        <f t="shared" si="10"/>
        <v>OK</v>
      </c>
      <c r="EY75" s="179" t="str">
        <f t="shared" si="10"/>
        <v>OK</v>
      </c>
      <c r="EZ75" s="179" t="str">
        <f t="shared" si="10"/>
        <v>OK</v>
      </c>
      <c r="FA75" s="179" t="str">
        <f t="shared" si="10"/>
        <v>OK</v>
      </c>
      <c r="FB75" s="179" t="str">
        <f t="shared" si="10"/>
        <v>OK</v>
      </c>
      <c r="FC75" s="179" t="str">
        <f t="shared" si="10"/>
        <v>OK</v>
      </c>
      <c r="FD75" s="179" t="str">
        <f t="shared" si="10"/>
        <v>OK</v>
      </c>
      <c r="FE75" s="179" t="str">
        <f t="shared" si="10"/>
        <v>OK</v>
      </c>
      <c r="FF75" s="179" t="str">
        <f t="shared" si="10"/>
        <v>OK</v>
      </c>
      <c r="FG75" s="179" t="str">
        <f t="shared" si="10"/>
        <v>OK</v>
      </c>
      <c r="FH75" s="179" t="str">
        <f t="shared" si="10"/>
        <v>OK</v>
      </c>
      <c r="FI75" s="179" t="str">
        <f t="shared" si="10"/>
        <v>OK</v>
      </c>
      <c r="FJ75" s="179" t="str">
        <f t="shared" si="10"/>
        <v>OK</v>
      </c>
      <c r="FK75" s="179" t="str">
        <f t="shared" si="10"/>
        <v>OK</v>
      </c>
      <c r="FL75" s="179" t="str">
        <f t="shared" si="10"/>
        <v>OK</v>
      </c>
      <c r="FM75" s="179" t="str">
        <f t="shared" si="10"/>
        <v>OK</v>
      </c>
      <c r="FN75" s="179" t="str">
        <f t="shared" si="10"/>
        <v>OK</v>
      </c>
      <c r="FO75" s="179" t="str">
        <f t="shared" si="10"/>
        <v>OK</v>
      </c>
      <c r="FP75" s="179" t="str">
        <f t="shared" si="10"/>
        <v>OK</v>
      </c>
      <c r="FQ75" s="179" t="str">
        <f t="shared" si="10"/>
        <v>OK</v>
      </c>
      <c r="FR75" s="179" t="str">
        <f t="shared" si="10"/>
        <v>OK</v>
      </c>
      <c r="FS75" s="179" t="str">
        <f t="shared" si="10"/>
        <v>OK</v>
      </c>
      <c r="FT75" s="179" t="str">
        <f t="shared" si="10"/>
        <v>OK</v>
      </c>
      <c r="FU75" s="179" t="str">
        <f t="shared" si="10"/>
        <v>OK</v>
      </c>
      <c r="FV75" s="179" t="str">
        <f t="shared" si="10"/>
        <v>OK</v>
      </c>
      <c r="FW75" s="179" t="str">
        <f t="shared" si="10"/>
        <v>OK</v>
      </c>
      <c r="FX75" s="179" t="str">
        <f t="shared" si="10"/>
        <v>OK</v>
      </c>
      <c r="FY75" s="179" t="str">
        <f t="shared" si="10"/>
        <v>OK</v>
      </c>
      <c r="FZ75" s="179" t="str">
        <f t="shared" si="10"/>
        <v>OK</v>
      </c>
      <c r="GA75" s="179" t="str">
        <f t="shared" si="10"/>
        <v>OK</v>
      </c>
      <c r="GB75" s="179" t="str">
        <f t="shared" si="10"/>
        <v>OK</v>
      </c>
      <c r="GC75" s="179" t="str">
        <f t="shared" si="10"/>
        <v>OK</v>
      </c>
      <c r="GD75" s="179" t="str">
        <f t="shared" si="10"/>
        <v>OK</v>
      </c>
      <c r="GE75" s="179" t="str">
        <f t="shared" si="10"/>
        <v>OK</v>
      </c>
      <c r="GF75" s="179" t="str">
        <f t="shared" si="10"/>
        <v>OK</v>
      </c>
      <c r="GG75" s="179" t="str">
        <f t="shared" si="10"/>
        <v>OK</v>
      </c>
      <c r="GH75" s="179" t="str">
        <f t="shared" si="10"/>
        <v>OK</v>
      </c>
      <c r="GI75" s="179" t="str">
        <f t="shared" si="10"/>
        <v>OK</v>
      </c>
      <c r="GJ75" s="179" t="str">
        <f t="shared" si="10"/>
        <v>OK</v>
      </c>
      <c r="GK75" s="179" t="str">
        <f t="shared" si="10"/>
        <v>OK</v>
      </c>
      <c r="GL75" s="179" t="str">
        <f t="shared" si="10"/>
        <v>OK</v>
      </c>
      <c r="GM75" s="179" t="str">
        <f t="shared" si="10"/>
        <v>OK</v>
      </c>
      <c r="GN75" s="179" t="str">
        <f t="shared" ref="GN75:IV75" si="11">IF(GN72=GN73+GN74,"OK","ERR")</f>
        <v>OK</v>
      </c>
      <c r="GO75" s="179" t="str">
        <f t="shared" si="11"/>
        <v>OK</v>
      </c>
      <c r="GP75" s="179" t="str">
        <f t="shared" si="11"/>
        <v>OK</v>
      </c>
      <c r="GQ75" s="179" t="str">
        <f t="shared" si="11"/>
        <v>OK</v>
      </c>
      <c r="GR75" s="179" t="str">
        <f t="shared" si="11"/>
        <v>OK</v>
      </c>
      <c r="GS75" s="179" t="str">
        <f t="shared" si="11"/>
        <v>OK</v>
      </c>
      <c r="GT75" s="179" t="str">
        <f t="shared" si="11"/>
        <v>OK</v>
      </c>
      <c r="GU75" s="179" t="str">
        <f t="shared" si="11"/>
        <v>OK</v>
      </c>
      <c r="GV75" s="179" t="str">
        <f t="shared" si="11"/>
        <v>OK</v>
      </c>
      <c r="GW75" s="179" t="str">
        <f t="shared" si="11"/>
        <v>OK</v>
      </c>
      <c r="GX75" s="179" t="str">
        <f t="shared" si="11"/>
        <v>OK</v>
      </c>
      <c r="GY75" s="179" t="str">
        <f t="shared" si="11"/>
        <v>OK</v>
      </c>
      <c r="GZ75" s="179" t="str">
        <f t="shared" si="11"/>
        <v>OK</v>
      </c>
      <c r="HA75" s="179" t="str">
        <f t="shared" si="11"/>
        <v>OK</v>
      </c>
      <c r="HB75" s="179" t="str">
        <f t="shared" si="11"/>
        <v>OK</v>
      </c>
      <c r="HC75" s="179" t="str">
        <f t="shared" si="11"/>
        <v>OK</v>
      </c>
      <c r="HD75" s="179" t="str">
        <f t="shared" si="11"/>
        <v>OK</v>
      </c>
      <c r="HE75" s="179" t="str">
        <f t="shared" si="11"/>
        <v>OK</v>
      </c>
      <c r="HF75" s="179" t="str">
        <f t="shared" si="11"/>
        <v>OK</v>
      </c>
      <c r="HG75" s="179" t="str">
        <f t="shared" si="11"/>
        <v>OK</v>
      </c>
      <c r="HH75" s="179" t="str">
        <f t="shared" si="11"/>
        <v>OK</v>
      </c>
      <c r="HI75" s="179" t="str">
        <f t="shared" si="11"/>
        <v>OK</v>
      </c>
      <c r="HJ75" s="179" t="str">
        <f t="shared" si="11"/>
        <v>OK</v>
      </c>
      <c r="HK75" s="179" t="str">
        <f t="shared" si="11"/>
        <v>OK</v>
      </c>
      <c r="HL75" s="179" t="str">
        <f t="shared" si="11"/>
        <v>OK</v>
      </c>
      <c r="HM75" s="179" t="str">
        <f t="shared" si="11"/>
        <v>OK</v>
      </c>
      <c r="HN75" s="179" t="str">
        <f t="shared" si="11"/>
        <v>OK</v>
      </c>
      <c r="HO75" s="179" t="str">
        <f t="shared" si="11"/>
        <v>OK</v>
      </c>
      <c r="HP75" s="179" t="str">
        <f t="shared" si="11"/>
        <v>OK</v>
      </c>
      <c r="HQ75" s="179" t="str">
        <f t="shared" si="11"/>
        <v>OK</v>
      </c>
      <c r="HR75" s="179" t="str">
        <f t="shared" si="11"/>
        <v>OK</v>
      </c>
      <c r="HS75" s="179" t="str">
        <f t="shared" si="11"/>
        <v>OK</v>
      </c>
      <c r="HT75" s="179" t="str">
        <f t="shared" si="11"/>
        <v>OK</v>
      </c>
      <c r="HU75" s="179" t="str">
        <f t="shared" si="11"/>
        <v>OK</v>
      </c>
      <c r="HV75" s="179" t="str">
        <f t="shared" si="11"/>
        <v>OK</v>
      </c>
      <c r="HW75" s="179" t="str">
        <f t="shared" si="11"/>
        <v>OK</v>
      </c>
      <c r="HX75" s="179" t="str">
        <f t="shared" si="11"/>
        <v>OK</v>
      </c>
      <c r="HY75" s="179" t="str">
        <f t="shared" si="11"/>
        <v>OK</v>
      </c>
      <c r="HZ75" s="179" t="str">
        <f t="shared" si="11"/>
        <v>OK</v>
      </c>
      <c r="IA75" s="179" t="str">
        <f t="shared" si="11"/>
        <v>OK</v>
      </c>
      <c r="IB75" s="179" t="str">
        <f t="shared" si="11"/>
        <v>OK</v>
      </c>
      <c r="IC75" s="179" t="str">
        <f t="shared" si="11"/>
        <v>OK</v>
      </c>
      <c r="ID75" s="179" t="str">
        <f t="shared" si="11"/>
        <v>OK</v>
      </c>
      <c r="IE75" s="179" t="str">
        <f t="shared" si="11"/>
        <v>OK</v>
      </c>
      <c r="IF75" s="179" t="str">
        <f t="shared" si="11"/>
        <v>OK</v>
      </c>
      <c r="IG75" s="179" t="str">
        <f t="shared" si="11"/>
        <v>OK</v>
      </c>
      <c r="IH75" s="179" t="str">
        <f t="shared" si="11"/>
        <v>OK</v>
      </c>
      <c r="II75" s="179" t="str">
        <f t="shared" si="11"/>
        <v>OK</v>
      </c>
      <c r="IJ75" s="179" t="str">
        <f t="shared" si="11"/>
        <v>OK</v>
      </c>
      <c r="IK75" s="179" t="str">
        <f t="shared" si="11"/>
        <v>OK</v>
      </c>
      <c r="IL75" s="179" t="str">
        <f t="shared" si="11"/>
        <v>OK</v>
      </c>
      <c r="IM75" s="179" t="str">
        <f t="shared" si="11"/>
        <v>OK</v>
      </c>
      <c r="IN75" s="179" t="str">
        <f t="shared" si="11"/>
        <v>OK</v>
      </c>
      <c r="IO75" s="179" t="str">
        <f t="shared" si="11"/>
        <v>OK</v>
      </c>
      <c r="IP75" s="179" t="str">
        <f t="shared" si="11"/>
        <v>OK</v>
      </c>
      <c r="IQ75" s="179" t="str">
        <f t="shared" si="11"/>
        <v>OK</v>
      </c>
      <c r="IR75" s="179" t="str">
        <f t="shared" si="11"/>
        <v>OK</v>
      </c>
      <c r="IS75" s="179" t="str">
        <f t="shared" si="11"/>
        <v>OK</v>
      </c>
      <c r="IT75" s="179" t="str">
        <f t="shared" si="11"/>
        <v>OK</v>
      </c>
      <c r="IU75" s="179" t="str">
        <f t="shared" si="11"/>
        <v>OK</v>
      </c>
      <c r="IV75" s="179" t="str">
        <f t="shared" si="11"/>
        <v>OK</v>
      </c>
    </row>
  </sheetData>
  <phoneticPr fontId="18"/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0"/>
  </sheetPr>
  <dimension ref="A1:IV81"/>
  <sheetViews>
    <sheetView workbookViewId="0"/>
  </sheetViews>
  <sheetFormatPr defaultColWidth="11.25" defaultRowHeight="16.5"/>
  <cols>
    <col min="1" max="1" width="11" style="3" customWidth="1"/>
    <col min="2" max="3" width="11.25" style="3" customWidth="1"/>
    <col min="4" max="4" width="15.75" style="3" bestFit="1" customWidth="1"/>
    <col min="5" max="6" width="11.25" style="3" customWidth="1"/>
    <col min="7" max="8" width="14.33203125" style="3" bestFit="1" customWidth="1"/>
    <col min="9" max="256" width="11.25" style="3"/>
    <col min="257" max="257" width="11" style="3" customWidth="1"/>
    <col min="258" max="259" width="11.25" style="3" customWidth="1"/>
    <col min="260" max="260" width="15.75" style="3" bestFit="1" customWidth="1"/>
    <col min="261" max="262" width="11.25" style="3" customWidth="1"/>
    <col min="263" max="264" width="14.33203125" style="3" bestFit="1" customWidth="1"/>
    <col min="265" max="512" width="11.25" style="3"/>
    <col min="513" max="513" width="11" style="3" customWidth="1"/>
    <col min="514" max="515" width="11.25" style="3" customWidth="1"/>
    <col min="516" max="516" width="15.75" style="3" bestFit="1" customWidth="1"/>
    <col min="517" max="518" width="11.25" style="3" customWidth="1"/>
    <col min="519" max="520" width="14.33203125" style="3" bestFit="1" customWidth="1"/>
    <col min="521" max="768" width="11.25" style="3"/>
    <col min="769" max="769" width="11" style="3" customWidth="1"/>
    <col min="770" max="771" width="11.25" style="3" customWidth="1"/>
    <col min="772" max="772" width="15.75" style="3" bestFit="1" customWidth="1"/>
    <col min="773" max="774" width="11.25" style="3" customWidth="1"/>
    <col min="775" max="776" width="14.33203125" style="3" bestFit="1" customWidth="1"/>
    <col min="777" max="1024" width="11.25" style="3"/>
    <col min="1025" max="1025" width="11" style="3" customWidth="1"/>
    <col min="1026" max="1027" width="11.25" style="3" customWidth="1"/>
    <col min="1028" max="1028" width="15.75" style="3" bestFit="1" customWidth="1"/>
    <col min="1029" max="1030" width="11.25" style="3" customWidth="1"/>
    <col min="1031" max="1032" width="14.33203125" style="3" bestFit="1" customWidth="1"/>
    <col min="1033" max="1280" width="11.25" style="3"/>
    <col min="1281" max="1281" width="11" style="3" customWidth="1"/>
    <col min="1282" max="1283" width="11.25" style="3" customWidth="1"/>
    <col min="1284" max="1284" width="15.75" style="3" bestFit="1" customWidth="1"/>
    <col min="1285" max="1286" width="11.25" style="3" customWidth="1"/>
    <col min="1287" max="1288" width="14.33203125" style="3" bestFit="1" customWidth="1"/>
    <col min="1289" max="1536" width="11.25" style="3"/>
    <col min="1537" max="1537" width="11" style="3" customWidth="1"/>
    <col min="1538" max="1539" width="11.25" style="3" customWidth="1"/>
    <col min="1540" max="1540" width="15.75" style="3" bestFit="1" customWidth="1"/>
    <col min="1541" max="1542" width="11.25" style="3" customWidth="1"/>
    <col min="1543" max="1544" width="14.33203125" style="3" bestFit="1" customWidth="1"/>
    <col min="1545" max="1792" width="11.25" style="3"/>
    <col min="1793" max="1793" width="11" style="3" customWidth="1"/>
    <col min="1794" max="1795" width="11.25" style="3" customWidth="1"/>
    <col min="1796" max="1796" width="15.75" style="3" bestFit="1" customWidth="1"/>
    <col min="1797" max="1798" width="11.25" style="3" customWidth="1"/>
    <col min="1799" max="1800" width="14.33203125" style="3" bestFit="1" customWidth="1"/>
    <col min="1801" max="2048" width="11.25" style="3"/>
    <col min="2049" max="2049" width="11" style="3" customWidth="1"/>
    <col min="2050" max="2051" width="11.25" style="3" customWidth="1"/>
    <col min="2052" max="2052" width="15.75" style="3" bestFit="1" customWidth="1"/>
    <col min="2053" max="2054" width="11.25" style="3" customWidth="1"/>
    <col min="2055" max="2056" width="14.33203125" style="3" bestFit="1" customWidth="1"/>
    <col min="2057" max="2304" width="11.25" style="3"/>
    <col min="2305" max="2305" width="11" style="3" customWidth="1"/>
    <col min="2306" max="2307" width="11.25" style="3" customWidth="1"/>
    <col min="2308" max="2308" width="15.75" style="3" bestFit="1" customWidth="1"/>
    <col min="2309" max="2310" width="11.25" style="3" customWidth="1"/>
    <col min="2311" max="2312" width="14.33203125" style="3" bestFit="1" customWidth="1"/>
    <col min="2313" max="2560" width="11.25" style="3"/>
    <col min="2561" max="2561" width="11" style="3" customWidth="1"/>
    <col min="2562" max="2563" width="11.25" style="3" customWidth="1"/>
    <col min="2564" max="2564" width="15.75" style="3" bestFit="1" customWidth="1"/>
    <col min="2565" max="2566" width="11.25" style="3" customWidth="1"/>
    <col min="2567" max="2568" width="14.33203125" style="3" bestFit="1" customWidth="1"/>
    <col min="2569" max="2816" width="11.25" style="3"/>
    <col min="2817" max="2817" width="11" style="3" customWidth="1"/>
    <col min="2818" max="2819" width="11.25" style="3" customWidth="1"/>
    <col min="2820" max="2820" width="15.75" style="3" bestFit="1" customWidth="1"/>
    <col min="2821" max="2822" width="11.25" style="3" customWidth="1"/>
    <col min="2823" max="2824" width="14.33203125" style="3" bestFit="1" customWidth="1"/>
    <col min="2825" max="3072" width="11.25" style="3"/>
    <col min="3073" max="3073" width="11" style="3" customWidth="1"/>
    <col min="3074" max="3075" width="11.25" style="3" customWidth="1"/>
    <col min="3076" max="3076" width="15.75" style="3" bestFit="1" customWidth="1"/>
    <col min="3077" max="3078" width="11.25" style="3" customWidth="1"/>
    <col min="3079" max="3080" width="14.33203125" style="3" bestFit="1" customWidth="1"/>
    <col min="3081" max="3328" width="11.25" style="3"/>
    <col min="3329" max="3329" width="11" style="3" customWidth="1"/>
    <col min="3330" max="3331" width="11.25" style="3" customWidth="1"/>
    <col min="3332" max="3332" width="15.75" style="3" bestFit="1" customWidth="1"/>
    <col min="3333" max="3334" width="11.25" style="3" customWidth="1"/>
    <col min="3335" max="3336" width="14.33203125" style="3" bestFit="1" customWidth="1"/>
    <col min="3337" max="3584" width="11.25" style="3"/>
    <col min="3585" max="3585" width="11" style="3" customWidth="1"/>
    <col min="3586" max="3587" width="11.25" style="3" customWidth="1"/>
    <col min="3588" max="3588" width="15.75" style="3" bestFit="1" customWidth="1"/>
    <col min="3589" max="3590" width="11.25" style="3" customWidth="1"/>
    <col min="3591" max="3592" width="14.33203125" style="3" bestFit="1" customWidth="1"/>
    <col min="3593" max="3840" width="11.25" style="3"/>
    <col min="3841" max="3841" width="11" style="3" customWidth="1"/>
    <col min="3842" max="3843" width="11.25" style="3" customWidth="1"/>
    <col min="3844" max="3844" width="15.75" style="3" bestFit="1" customWidth="1"/>
    <col min="3845" max="3846" width="11.25" style="3" customWidth="1"/>
    <col min="3847" max="3848" width="14.33203125" style="3" bestFit="1" customWidth="1"/>
    <col min="3849" max="4096" width="11.25" style="3"/>
    <col min="4097" max="4097" width="11" style="3" customWidth="1"/>
    <col min="4098" max="4099" width="11.25" style="3" customWidth="1"/>
    <col min="4100" max="4100" width="15.75" style="3" bestFit="1" customWidth="1"/>
    <col min="4101" max="4102" width="11.25" style="3" customWidth="1"/>
    <col min="4103" max="4104" width="14.33203125" style="3" bestFit="1" customWidth="1"/>
    <col min="4105" max="4352" width="11.25" style="3"/>
    <col min="4353" max="4353" width="11" style="3" customWidth="1"/>
    <col min="4354" max="4355" width="11.25" style="3" customWidth="1"/>
    <col min="4356" max="4356" width="15.75" style="3" bestFit="1" customWidth="1"/>
    <col min="4357" max="4358" width="11.25" style="3" customWidth="1"/>
    <col min="4359" max="4360" width="14.33203125" style="3" bestFit="1" customWidth="1"/>
    <col min="4361" max="4608" width="11.25" style="3"/>
    <col min="4609" max="4609" width="11" style="3" customWidth="1"/>
    <col min="4610" max="4611" width="11.25" style="3" customWidth="1"/>
    <col min="4612" max="4612" width="15.75" style="3" bestFit="1" customWidth="1"/>
    <col min="4613" max="4614" width="11.25" style="3" customWidth="1"/>
    <col min="4615" max="4616" width="14.33203125" style="3" bestFit="1" customWidth="1"/>
    <col min="4617" max="4864" width="11.25" style="3"/>
    <col min="4865" max="4865" width="11" style="3" customWidth="1"/>
    <col min="4866" max="4867" width="11.25" style="3" customWidth="1"/>
    <col min="4868" max="4868" width="15.75" style="3" bestFit="1" customWidth="1"/>
    <col min="4869" max="4870" width="11.25" style="3" customWidth="1"/>
    <col min="4871" max="4872" width="14.33203125" style="3" bestFit="1" customWidth="1"/>
    <col min="4873" max="5120" width="11.25" style="3"/>
    <col min="5121" max="5121" width="11" style="3" customWidth="1"/>
    <col min="5122" max="5123" width="11.25" style="3" customWidth="1"/>
    <col min="5124" max="5124" width="15.75" style="3" bestFit="1" customWidth="1"/>
    <col min="5125" max="5126" width="11.25" style="3" customWidth="1"/>
    <col min="5127" max="5128" width="14.33203125" style="3" bestFit="1" customWidth="1"/>
    <col min="5129" max="5376" width="11.25" style="3"/>
    <col min="5377" max="5377" width="11" style="3" customWidth="1"/>
    <col min="5378" max="5379" width="11.25" style="3" customWidth="1"/>
    <col min="5380" max="5380" width="15.75" style="3" bestFit="1" customWidth="1"/>
    <col min="5381" max="5382" width="11.25" style="3" customWidth="1"/>
    <col min="5383" max="5384" width="14.33203125" style="3" bestFit="1" customWidth="1"/>
    <col min="5385" max="5632" width="11.25" style="3"/>
    <col min="5633" max="5633" width="11" style="3" customWidth="1"/>
    <col min="5634" max="5635" width="11.25" style="3" customWidth="1"/>
    <col min="5636" max="5636" width="15.75" style="3" bestFit="1" customWidth="1"/>
    <col min="5637" max="5638" width="11.25" style="3" customWidth="1"/>
    <col min="5639" max="5640" width="14.33203125" style="3" bestFit="1" customWidth="1"/>
    <col min="5641" max="5888" width="11.25" style="3"/>
    <col min="5889" max="5889" width="11" style="3" customWidth="1"/>
    <col min="5890" max="5891" width="11.25" style="3" customWidth="1"/>
    <col min="5892" max="5892" width="15.75" style="3" bestFit="1" customWidth="1"/>
    <col min="5893" max="5894" width="11.25" style="3" customWidth="1"/>
    <col min="5895" max="5896" width="14.33203125" style="3" bestFit="1" customWidth="1"/>
    <col min="5897" max="6144" width="11.25" style="3"/>
    <col min="6145" max="6145" width="11" style="3" customWidth="1"/>
    <col min="6146" max="6147" width="11.25" style="3" customWidth="1"/>
    <col min="6148" max="6148" width="15.75" style="3" bestFit="1" customWidth="1"/>
    <col min="6149" max="6150" width="11.25" style="3" customWidth="1"/>
    <col min="6151" max="6152" width="14.33203125" style="3" bestFit="1" customWidth="1"/>
    <col min="6153" max="6400" width="11.25" style="3"/>
    <col min="6401" max="6401" width="11" style="3" customWidth="1"/>
    <col min="6402" max="6403" width="11.25" style="3" customWidth="1"/>
    <col min="6404" max="6404" width="15.75" style="3" bestFit="1" customWidth="1"/>
    <col min="6405" max="6406" width="11.25" style="3" customWidth="1"/>
    <col min="6407" max="6408" width="14.33203125" style="3" bestFit="1" customWidth="1"/>
    <col min="6409" max="6656" width="11.25" style="3"/>
    <col min="6657" max="6657" width="11" style="3" customWidth="1"/>
    <col min="6658" max="6659" width="11.25" style="3" customWidth="1"/>
    <col min="6660" max="6660" width="15.75" style="3" bestFit="1" customWidth="1"/>
    <col min="6661" max="6662" width="11.25" style="3" customWidth="1"/>
    <col min="6663" max="6664" width="14.33203125" style="3" bestFit="1" customWidth="1"/>
    <col min="6665" max="6912" width="11.25" style="3"/>
    <col min="6913" max="6913" width="11" style="3" customWidth="1"/>
    <col min="6914" max="6915" width="11.25" style="3" customWidth="1"/>
    <col min="6916" max="6916" width="15.75" style="3" bestFit="1" customWidth="1"/>
    <col min="6917" max="6918" width="11.25" style="3" customWidth="1"/>
    <col min="6919" max="6920" width="14.33203125" style="3" bestFit="1" customWidth="1"/>
    <col min="6921" max="7168" width="11.25" style="3"/>
    <col min="7169" max="7169" width="11" style="3" customWidth="1"/>
    <col min="7170" max="7171" width="11.25" style="3" customWidth="1"/>
    <col min="7172" max="7172" width="15.75" style="3" bestFit="1" customWidth="1"/>
    <col min="7173" max="7174" width="11.25" style="3" customWidth="1"/>
    <col min="7175" max="7176" width="14.33203125" style="3" bestFit="1" customWidth="1"/>
    <col min="7177" max="7424" width="11.25" style="3"/>
    <col min="7425" max="7425" width="11" style="3" customWidth="1"/>
    <col min="7426" max="7427" width="11.25" style="3" customWidth="1"/>
    <col min="7428" max="7428" width="15.75" style="3" bestFit="1" customWidth="1"/>
    <col min="7429" max="7430" width="11.25" style="3" customWidth="1"/>
    <col min="7431" max="7432" width="14.33203125" style="3" bestFit="1" customWidth="1"/>
    <col min="7433" max="7680" width="11.25" style="3"/>
    <col min="7681" max="7681" width="11" style="3" customWidth="1"/>
    <col min="7682" max="7683" width="11.25" style="3" customWidth="1"/>
    <col min="7684" max="7684" width="15.75" style="3" bestFit="1" customWidth="1"/>
    <col min="7685" max="7686" width="11.25" style="3" customWidth="1"/>
    <col min="7687" max="7688" width="14.33203125" style="3" bestFit="1" customWidth="1"/>
    <col min="7689" max="7936" width="11.25" style="3"/>
    <col min="7937" max="7937" width="11" style="3" customWidth="1"/>
    <col min="7938" max="7939" width="11.25" style="3" customWidth="1"/>
    <col min="7940" max="7940" width="15.75" style="3" bestFit="1" customWidth="1"/>
    <col min="7941" max="7942" width="11.25" style="3" customWidth="1"/>
    <col min="7943" max="7944" width="14.33203125" style="3" bestFit="1" customWidth="1"/>
    <col min="7945" max="8192" width="11.25" style="3"/>
    <col min="8193" max="8193" width="11" style="3" customWidth="1"/>
    <col min="8194" max="8195" width="11.25" style="3" customWidth="1"/>
    <col min="8196" max="8196" width="15.75" style="3" bestFit="1" customWidth="1"/>
    <col min="8197" max="8198" width="11.25" style="3" customWidth="1"/>
    <col min="8199" max="8200" width="14.33203125" style="3" bestFit="1" customWidth="1"/>
    <col min="8201" max="8448" width="11.25" style="3"/>
    <col min="8449" max="8449" width="11" style="3" customWidth="1"/>
    <col min="8450" max="8451" width="11.25" style="3" customWidth="1"/>
    <col min="8452" max="8452" width="15.75" style="3" bestFit="1" customWidth="1"/>
    <col min="8453" max="8454" width="11.25" style="3" customWidth="1"/>
    <col min="8455" max="8456" width="14.33203125" style="3" bestFit="1" customWidth="1"/>
    <col min="8457" max="8704" width="11.25" style="3"/>
    <col min="8705" max="8705" width="11" style="3" customWidth="1"/>
    <col min="8706" max="8707" width="11.25" style="3" customWidth="1"/>
    <col min="8708" max="8708" width="15.75" style="3" bestFit="1" customWidth="1"/>
    <col min="8709" max="8710" width="11.25" style="3" customWidth="1"/>
    <col min="8711" max="8712" width="14.33203125" style="3" bestFit="1" customWidth="1"/>
    <col min="8713" max="8960" width="11.25" style="3"/>
    <col min="8961" max="8961" width="11" style="3" customWidth="1"/>
    <col min="8962" max="8963" width="11.25" style="3" customWidth="1"/>
    <col min="8964" max="8964" width="15.75" style="3" bestFit="1" customWidth="1"/>
    <col min="8965" max="8966" width="11.25" style="3" customWidth="1"/>
    <col min="8967" max="8968" width="14.33203125" style="3" bestFit="1" customWidth="1"/>
    <col min="8969" max="9216" width="11.25" style="3"/>
    <col min="9217" max="9217" width="11" style="3" customWidth="1"/>
    <col min="9218" max="9219" width="11.25" style="3" customWidth="1"/>
    <col min="9220" max="9220" width="15.75" style="3" bestFit="1" customWidth="1"/>
    <col min="9221" max="9222" width="11.25" style="3" customWidth="1"/>
    <col min="9223" max="9224" width="14.33203125" style="3" bestFit="1" customWidth="1"/>
    <col min="9225" max="9472" width="11.25" style="3"/>
    <col min="9473" max="9473" width="11" style="3" customWidth="1"/>
    <col min="9474" max="9475" width="11.25" style="3" customWidth="1"/>
    <col min="9476" max="9476" width="15.75" style="3" bestFit="1" customWidth="1"/>
    <col min="9477" max="9478" width="11.25" style="3" customWidth="1"/>
    <col min="9479" max="9480" width="14.33203125" style="3" bestFit="1" customWidth="1"/>
    <col min="9481" max="9728" width="11.25" style="3"/>
    <col min="9729" max="9729" width="11" style="3" customWidth="1"/>
    <col min="9730" max="9731" width="11.25" style="3" customWidth="1"/>
    <col min="9732" max="9732" width="15.75" style="3" bestFit="1" customWidth="1"/>
    <col min="9733" max="9734" width="11.25" style="3" customWidth="1"/>
    <col min="9735" max="9736" width="14.33203125" style="3" bestFit="1" customWidth="1"/>
    <col min="9737" max="9984" width="11.25" style="3"/>
    <col min="9985" max="9985" width="11" style="3" customWidth="1"/>
    <col min="9986" max="9987" width="11.25" style="3" customWidth="1"/>
    <col min="9988" max="9988" width="15.75" style="3" bestFit="1" customWidth="1"/>
    <col min="9989" max="9990" width="11.25" style="3" customWidth="1"/>
    <col min="9991" max="9992" width="14.33203125" style="3" bestFit="1" customWidth="1"/>
    <col min="9993" max="10240" width="11.25" style="3"/>
    <col min="10241" max="10241" width="11" style="3" customWidth="1"/>
    <col min="10242" max="10243" width="11.25" style="3" customWidth="1"/>
    <col min="10244" max="10244" width="15.75" style="3" bestFit="1" customWidth="1"/>
    <col min="10245" max="10246" width="11.25" style="3" customWidth="1"/>
    <col min="10247" max="10248" width="14.33203125" style="3" bestFit="1" customWidth="1"/>
    <col min="10249" max="10496" width="11.25" style="3"/>
    <col min="10497" max="10497" width="11" style="3" customWidth="1"/>
    <col min="10498" max="10499" width="11.25" style="3" customWidth="1"/>
    <col min="10500" max="10500" width="15.75" style="3" bestFit="1" customWidth="1"/>
    <col min="10501" max="10502" width="11.25" style="3" customWidth="1"/>
    <col min="10503" max="10504" width="14.33203125" style="3" bestFit="1" customWidth="1"/>
    <col min="10505" max="10752" width="11.25" style="3"/>
    <col min="10753" max="10753" width="11" style="3" customWidth="1"/>
    <col min="10754" max="10755" width="11.25" style="3" customWidth="1"/>
    <col min="10756" max="10756" width="15.75" style="3" bestFit="1" customWidth="1"/>
    <col min="10757" max="10758" width="11.25" style="3" customWidth="1"/>
    <col min="10759" max="10760" width="14.33203125" style="3" bestFit="1" customWidth="1"/>
    <col min="10761" max="11008" width="11.25" style="3"/>
    <col min="11009" max="11009" width="11" style="3" customWidth="1"/>
    <col min="11010" max="11011" width="11.25" style="3" customWidth="1"/>
    <col min="11012" max="11012" width="15.75" style="3" bestFit="1" customWidth="1"/>
    <col min="11013" max="11014" width="11.25" style="3" customWidth="1"/>
    <col min="11015" max="11016" width="14.33203125" style="3" bestFit="1" customWidth="1"/>
    <col min="11017" max="11264" width="11.25" style="3"/>
    <col min="11265" max="11265" width="11" style="3" customWidth="1"/>
    <col min="11266" max="11267" width="11.25" style="3" customWidth="1"/>
    <col min="11268" max="11268" width="15.75" style="3" bestFit="1" customWidth="1"/>
    <col min="11269" max="11270" width="11.25" style="3" customWidth="1"/>
    <col min="11271" max="11272" width="14.33203125" style="3" bestFit="1" customWidth="1"/>
    <col min="11273" max="11520" width="11.25" style="3"/>
    <col min="11521" max="11521" width="11" style="3" customWidth="1"/>
    <col min="11522" max="11523" width="11.25" style="3" customWidth="1"/>
    <col min="11524" max="11524" width="15.75" style="3" bestFit="1" customWidth="1"/>
    <col min="11525" max="11526" width="11.25" style="3" customWidth="1"/>
    <col min="11527" max="11528" width="14.33203125" style="3" bestFit="1" customWidth="1"/>
    <col min="11529" max="11776" width="11.25" style="3"/>
    <col min="11777" max="11777" width="11" style="3" customWidth="1"/>
    <col min="11778" max="11779" width="11.25" style="3" customWidth="1"/>
    <col min="11780" max="11780" width="15.75" style="3" bestFit="1" customWidth="1"/>
    <col min="11781" max="11782" width="11.25" style="3" customWidth="1"/>
    <col min="11783" max="11784" width="14.33203125" style="3" bestFit="1" customWidth="1"/>
    <col min="11785" max="12032" width="11.25" style="3"/>
    <col min="12033" max="12033" width="11" style="3" customWidth="1"/>
    <col min="12034" max="12035" width="11.25" style="3" customWidth="1"/>
    <col min="12036" max="12036" width="15.75" style="3" bestFit="1" customWidth="1"/>
    <col min="12037" max="12038" width="11.25" style="3" customWidth="1"/>
    <col min="12039" max="12040" width="14.33203125" style="3" bestFit="1" customWidth="1"/>
    <col min="12041" max="12288" width="11.25" style="3"/>
    <col min="12289" max="12289" width="11" style="3" customWidth="1"/>
    <col min="12290" max="12291" width="11.25" style="3" customWidth="1"/>
    <col min="12292" max="12292" width="15.75" style="3" bestFit="1" customWidth="1"/>
    <col min="12293" max="12294" width="11.25" style="3" customWidth="1"/>
    <col min="12295" max="12296" width="14.33203125" style="3" bestFit="1" customWidth="1"/>
    <col min="12297" max="12544" width="11.25" style="3"/>
    <col min="12545" max="12545" width="11" style="3" customWidth="1"/>
    <col min="12546" max="12547" width="11.25" style="3" customWidth="1"/>
    <col min="12548" max="12548" width="15.75" style="3" bestFit="1" customWidth="1"/>
    <col min="12549" max="12550" width="11.25" style="3" customWidth="1"/>
    <col min="12551" max="12552" width="14.33203125" style="3" bestFit="1" customWidth="1"/>
    <col min="12553" max="12800" width="11.25" style="3"/>
    <col min="12801" max="12801" width="11" style="3" customWidth="1"/>
    <col min="12802" max="12803" width="11.25" style="3" customWidth="1"/>
    <col min="12804" max="12804" width="15.75" style="3" bestFit="1" customWidth="1"/>
    <col min="12805" max="12806" width="11.25" style="3" customWidth="1"/>
    <col min="12807" max="12808" width="14.33203125" style="3" bestFit="1" customWidth="1"/>
    <col min="12809" max="13056" width="11.25" style="3"/>
    <col min="13057" max="13057" width="11" style="3" customWidth="1"/>
    <col min="13058" max="13059" width="11.25" style="3" customWidth="1"/>
    <col min="13060" max="13060" width="15.75" style="3" bestFit="1" customWidth="1"/>
    <col min="13061" max="13062" width="11.25" style="3" customWidth="1"/>
    <col min="13063" max="13064" width="14.33203125" style="3" bestFit="1" customWidth="1"/>
    <col min="13065" max="13312" width="11.25" style="3"/>
    <col min="13313" max="13313" width="11" style="3" customWidth="1"/>
    <col min="13314" max="13315" width="11.25" style="3" customWidth="1"/>
    <col min="13316" max="13316" width="15.75" style="3" bestFit="1" customWidth="1"/>
    <col min="13317" max="13318" width="11.25" style="3" customWidth="1"/>
    <col min="13319" max="13320" width="14.33203125" style="3" bestFit="1" customWidth="1"/>
    <col min="13321" max="13568" width="11.25" style="3"/>
    <col min="13569" max="13569" width="11" style="3" customWidth="1"/>
    <col min="13570" max="13571" width="11.25" style="3" customWidth="1"/>
    <col min="13572" max="13572" width="15.75" style="3" bestFit="1" customWidth="1"/>
    <col min="13573" max="13574" width="11.25" style="3" customWidth="1"/>
    <col min="13575" max="13576" width="14.33203125" style="3" bestFit="1" customWidth="1"/>
    <col min="13577" max="13824" width="11.25" style="3"/>
    <col min="13825" max="13825" width="11" style="3" customWidth="1"/>
    <col min="13826" max="13827" width="11.25" style="3" customWidth="1"/>
    <col min="13828" max="13828" width="15.75" style="3" bestFit="1" customWidth="1"/>
    <col min="13829" max="13830" width="11.25" style="3" customWidth="1"/>
    <col min="13831" max="13832" width="14.33203125" style="3" bestFit="1" customWidth="1"/>
    <col min="13833" max="14080" width="11.25" style="3"/>
    <col min="14081" max="14081" width="11" style="3" customWidth="1"/>
    <col min="14082" max="14083" width="11.25" style="3" customWidth="1"/>
    <col min="14084" max="14084" width="15.75" style="3" bestFit="1" customWidth="1"/>
    <col min="14085" max="14086" width="11.25" style="3" customWidth="1"/>
    <col min="14087" max="14088" width="14.33203125" style="3" bestFit="1" customWidth="1"/>
    <col min="14089" max="14336" width="11.25" style="3"/>
    <col min="14337" max="14337" width="11" style="3" customWidth="1"/>
    <col min="14338" max="14339" width="11.25" style="3" customWidth="1"/>
    <col min="14340" max="14340" width="15.75" style="3" bestFit="1" customWidth="1"/>
    <col min="14341" max="14342" width="11.25" style="3" customWidth="1"/>
    <col min="14343" max="14344" width="14.33203125" style="3" bestFit="1" customWidth="1"/>
    <col min="14345" max="14592" width="11.25" style="3"/>
    <col min="14593" max="14593" width="11" style="3" customWidth="1"/>
    <col min="14594" max="14595" width="11.25" style="3" customWidth="1"/>
    <col min="14596" max="14596" width="15.75" style="3" bestFit="1" customWidth="1"/>
    <col min="14597" max="14598" width="11.25" style="3" customWidth="1"/>
    <col min="14599" max="14600" width="14.33203125" style="3" bestFit="1" customWidth="1"/>
    <col min="14601" max="14848" width="11.25" style="3"/>
    <col min="14849" max="14849" width="11" style="3" customWidth="1"/>
    <col min="14850" max="14851" width="11.25" style="3" customWidth="1"/>
    <col min="14852" max="14852" width="15.75" style="3" bestFit="1" customWidth="1"/>
    <col min="14853" max="14854" width="11.25" style="3" customWidth="1"/>
    <col min="14855" max="14856" width="14.33203125" style="3" bestFit="1" customWidth="1"/>
    <col min="14857" max="15104" width="11.25" style="3"/>
    <col min="15105" max="15105" width="11" style="3" customWidth="1"/>
    <col min="15106" max="15107" width="11.25" style="3" customWidth="1"/>
    <col min="15108" max="15108" width="15.75" style="3" bestFit="1" customWidth="1"/>
    <col min="15109" max="15110" width="11.25" style="3" customWidth="1"/>
    <col min="15111" max="15112" width="14.33203125" style="3" bestFit="1" customWidth="1"/>
    <col min="15113" max="15360" width="11.25" style="3"/>
    <col min="15361" max="15361" width="11" style="3" customWidth="1"/>
    <col min="15362" max="15363" width="11.25" style="3" customWidth="1"/>
    <col min="15364" max="15364" width="15.75" style="3" bestFit="1" customWidth="1"/>
    <col min="15365" max="15366" width="11.25" style="3" customWidth="1"/>
    <col min="15367" max="15368" width="14.33203125" style="3" bestFit="1" customWidth="1"/>
    <col min="15369" max="15616" width="11.25" style="3"/>
    <col min="15617" max="15617" width="11" style="3" customWidth="1"/>
    <col min="15618" max="15619" width="11.25" style="3" customWidth="1"/>
    <col min="15620" max="15620" width="15.75" style="3" bestFit="1" customWidth="1"/>
    <col min="15621" max="15622" width="11.25" style="3" customWidth="1"/>
    <col min="15623" max="15624" width="14.33203125" style="3" bestFit="1" customWidth="1"/>
    <col min="15625" max="15872" width="11.25" style="3"/>
    <col min="15873" max="15873" width="11" style="3" customWidth="1"/>
    <col min="15874" max="15875" width="11.25" style="3" customWidth="1"/>
    <col min="15876" max="15876" width="15.75" style="3" bestFit="1" customWidth="1"/>
    <col min="15877" max="15878" width="11.25" style="3" customWidth="1"/>
    <col min="15879" max="15880" width="14.33203125" style="3" bestFit="1" customWidth="1"/>
    <col min="15881" max="16128" width="11.25" style="3"/>
    <col min="16129" max="16129" width="11" style="3" customWidth="1"/>
    <col min="16130" max="16131" width="11.25" style="3" customWidth="1"/>
    <col min="16132" max="16132" width="15.75" style="3" bestFit="1" customWidth="1"/>
    <col min="16133" max="16134" width="11.25" style="3" customWidth="1"/>
    <col min="16135" max="16136" width="14.33203125" style="3" bestFit="1" customWidth="1"/>
    <col min="16137" max="16384" width="11.25" style="3"/>
  </cols>
  <sheetData>
    <row r="1" spans="1:256">
      <c r="B1" s="3" t="s">
        <v>0</v>
      </c>
      <c r="C1" s="3">
        <v>33</v>
      </c>
      <c r="D1" s="3">
        <v>33</v>
      </c>
      <c r="E1" s="3">
        <v>33</v>
      </c>
      <c r="F1" s="3">
        <v>33</v>
      </c>
      <c r="G1" s="3">
        <v>33</v>
      </c>
      <c r="H1" s="3">
        <v>33</v>
      </c>
      <c r="I1" s="3">
        <v>33</v>
      </c>
      <c r="J1" s="3">
        <v>33</v>
      </c>
      <c r="K1" s="3">
        <v>33</v>
      </c>
      <c r="L1" s="3">
        <v>33</v>
      </c>
      <c r="M1" s="3">
        <v>33</v>
      </c>
      <c r="N1" s="3">
        <v>33</v>
      </c>
      <c r="O1" s="3">
        <v>33</v>
      </c>
      <c r="P1" s="3">
        <v>33</v>
      </c>
      <c r="Q1" s="3">
        <v>33</v>
      </c>
      <c r="R1" s="3">
        <v>33</v>
      </c>
      <c r="S1" s="3">
        <v>33</v>
      </c>
      <c r="T1" s="3">
        <v>33</v>
      </c>
      <c r="U1" s="3">
        <v>33</v>
      </c>
      <c r="V1" s="3">
        <v>33</v>
      </c>
      <c r="W1" s="3">
        <v>33</v>
      </c>
      <c r="X1" s="3">
        <v>33</v>
      </c>
      <c r="Y1" s="3">
        <v>33</v>
      </c>
      <c r="Z1" s="3">
        <v>33</v>
      </c>
      <c r="AA1" s="3">
        <v>33</v>
      </c>
      <c r="AB1" s="3">
        <v>33</v>
      </c>
      <c r="AC1" s="3">
        <v>33</v>
      </c>
      <c r="AD1" s="3">
        <v>33</v>
      </c>
      <c r="AE1" s="3">
        <v>33</v>
      </c>
      <c r="AF1" s="3">
        <v>33</v>
      </c>
      <c r="AG1" s="3">
        <v>33</v>
      </c>
      <c r="AH1" s="3">
        <v>33</v>
      </c>
      <c r="AI1" s="3">
        <v>33</v>
      </c>
      <c r="AJ1" s="3">
        <v>33</v>
      </c>
      <c r="AK1" s="3">
        <v>33</v>
      </c>
      <c r="AL1" s="3">
        <v>33</v>
      </c>
      <c r="AM1" s="3">
        <v>33</v>
      </c>
      <c r="AN1" s="3">
        <v>33</v>
      </c>
      <c r="AO1" s="3">
        <v>33</v>
      </c>
      <c r="AP1" s="3">
        <v>33</v>
      </c>
      <c r="AQ1" s="3">
        <v>33</v>
      </c>
      <c r="AR1" s="3">
        <v>33</v>
      </c>
      <c r="AS1" s="3">
        <v>33</v>
      </c>
      <c r="AT1" s="3">
        <v>33</v>
      </c>
      <c r="AU1" s="3">
        <v>33</v>
      </c>
      <c r="AV1" s="3">
        <v>33</v>
      </c>
      <c r="AW1" s="3">
        <v>33</v>
      </c>
      <c r="AX1" s="3">
        <v>33</v>
      </c>
      <c r="AY1" s="3">
        <v>33</v>
      </c>
      <c r="AZ1" s="3">
        <v>33</v>
      </c>
      <c r="BA1" s="3">
        <v>33</v>
      </c>
      <c r="BB1" s="3">
        <v>33</v>
      </c>
      <c r="BC1" s="3">
        <v>33</v>
      </c>
      <c r="BD1" s="3">
        <v>33</v>
      </c>
      <c r="BE1" s="3">
        <v>33</v>
      </c>
      <c r="BF1" s="3">
        <v>33</v>
      </c>
      <c r="BG1" s="3">
        <v>33</v>
      </c>
      <c r="BH1" s="3">
        <v>33</v>
      </c>
      <c r="BI1" s="3">
        <v>33</v>
      </c>
      <c r="BJ1" s="3">
        <v>33</v>
      </c>
      <c r="BK1" s="3">
        <v>33</v>
      </c>
      <c r="BL1" s="3">
        <v>33</v>
      </c>
      <c r="BM1" s="3">
        <v>33</v>
      </c>
      <c r="BN1" s="3">
        <v>33</v>
      </c>
      <c r="BO1" s="3">
        <v>33</v>
      </c>
      <c r="BP1" s="3">
        <v>33</v>
      </c>
      <c r="BQ1" s="3">
        <v>33</v>
      </c>
      <c r="BR1" s="3">
        <v>33</v>
      </c>
      <c r="BS1" s="3">
        <v>33</v>
      </c>
      <c r="BT1" s="3">
        <v>33</v>
      </c>
      <c r="BU1" s="3">
        <v>33</v>
      </c>
      <c r="BV1" s="3">
        <v>33</v>
      </c>
      <c r="BW1" s="3">
        <v>33</v>
      </c>
      <c r="BX1" s="3">
        <v>33</v>
      </c>
      <c r="BY1" s="3">
        <v>33</v>
      </c>
      <c r="BZ1" s="3">
        <v>33</v>
      </c>
      <c r="CA1" s="3">
        <v>33</v>
      </c>
      <c r="CB1" s="3">
        <v>33</v>
      </c>
      <c r="CC1" s="3">
        <v>33</v>
      </c>
      <c r="CD1" s="3">
        <v>33</v>
      </c>
      <c r="CE1" s="3">
        <v>33</v>
      </c>
      <c r="CF1" s="3">
        <v>33</v>
      </c>
      <c r="CG1" s="3">
        <v>33</v>
      </c>
      <c r="CH1" s="3">
        <v>33</v>
      </c>
      <c r="CI1" s="3">
        <v>33</v>
      </c>
      <c r="CJ1" s="3">
        <v>33</v>
      </c>
      <c r="CK1" s="3">
        <v>33</v>
      </c>
      <c r="CL1" s="3">
        <v>33</v>
      </c>
      <c r="CM1" s="3">
        <v>33</v>
      </c>
      <c r="CN1" s="3">
        <v>33</v>
      </c>
      <c r="CO1" s="3">
        <v>33</v>
      </c>
      <c r="CP1" s="3">
        <v>33</v>
      </c>
      <c r="CQ1" s="3">
        <v>33</v>
      </c>
      <c r="CR1" s="3">
        <v>33</v>
      </c>
      <c r="CS1" s="3">
        <v>33</v>
      </c>
      <c r="CT1" s="3">
        <v>33</v>
      </c>
      <c r="CU1" s="3">
        <v>33</v>
      </c>
      <c r="CV1" s="3">
        <v>33</v>
      </c>
      <c r="CW1" s="3">
        <v>33</v>
      </c>
      <c r="CX1" s="3">
        <v>33</v>
      </c>
      <c r="CY1" s="3">
        <v>33</v>
      </c>
      <c r="CZ1" s="3">
        <v>33</v>
      </c>
      <c r="DA1" s="3">
        <v>33</v>
      </c>
      <c r="DB1" s="3">
        <v>33</v>
      </c>
      <c r="DC1" s="3">
        <v>33</v>
      </c>
      <c r="DD1" s="3">
        <v>33</v>
      </c>
      <c r="DE1" s="3">
        <v>33</v>
      </c>
      <c r="DF1" s="3">
        <v>33</v>
      </c>
      <c r="DG1" s="3">
        <v>33</v>
      </c>
      <c r="DH1" s="3">
        <v>33</v>
      </c>
      <c r="DI1" s="3">
        <v>33</v>
      </c>
      <c r="DJ1" s="3">
        <v>33</v>
      </c>
      <c r="DK1" s="3">
        <v>33</v>
      </c>
      <c r="DL1" s="3">
        <v>33</v>
      </c>
      <c r="DM1" s="3">
        <v>33</v>
      </c>
      <c r="DN1" s="3">
        <v>33</v>
      </c>
      <c r="DO1" s="3">
        <v>33</v>
      </c>
      <c r="DP1" s="3">
        <v>33</v>
      </c>
      <c r="DQ1" s="3">
        <v>33</v>
      </c>
      <c r="DR1" s="3">
        <v>33</v>
      </c>
      <c r="DS1" s="3">
        <v>33</v>
      </c>
      <c r="DT1" s="3">
        <v>33</v>
      </c>
      <c r="DU1" s="3">
        <v>33</v>
      </c>
      <c r="DV1" s="3">
        <v>33</v>
      </c>
      <c r="DW1" s="3">
        <v>33</v>
      </c>
      <c r="DX1" s="3">
        <v>33</v>
      </c>
      <c r="DY1" s="3">
        <v>33</v>
      </c>
      <c r="DZ1" s="3">
        <v>33</v>
      </c>
      <c r="EA1" s="3">
        <v>33</v>
      </c>
      <c r="EB1" s="3">
        <v>33</v>
      </c>
      <c r="EC1" s="3">
        <v>33</v>
      </c>
      <c r="ED1" s="3">
        <v>33</v>
      </c>
      <c r="EE1" s="3">
        <v>33</v>
      </c>
      <c r="EF1" s="3">
        <v>33</v>
      </c>
      <c r="EG1" s="3">
        <v>33</v>
      </c>
      <c r="EH1" s="3">
        <v>33</v>
      </c>
      <c r="EI1" s="3">
        <v>33</v>
      </c>
      <c r="EJ1" s="3">
        <v>33</v>
      </c>
      <c r="EK1" s="3">
        <v>33</v>
      </c>
      <c r="EL1" s="3">
        <v>33</v>
      </c>
      <c r="EM1" s="3">
        <v>33</v>
      </c>
      <c r="EN1" s="3">
        <v>33</v>
      </c>
      <c r="EO1" s="3">
        <v>33</v>
      </c>
      <c r="EP1" s="3">
        <v>33</v>
      </c>
      <c r="EQ1" s="3">
        <v>33</v>
      </c>
      <c r="ER1" s="3">
        <v>33</v>
      </c>
      <c r="ES1" s="3">
        <v>33</v>
      </c>
      <c r="ET1" s="3">
        <v>33</v>
      </c>
      <c r="EU1" s="3">
        <v>33</v>
      </c>
      <c r="EV1" s="3">
        <v>33</v>
      </c>
      <c r="EW1" s="3">
        <v>33</v>
      </c>
      <c r="EX1" s="3">
        <v>33</v>
      </c>
      <c r="EY1" s="3">
        <v>33</v>
      </c>
      <c r="EZ1" s="3">
        <v>33</v>
      </c>
      <c r="FA1" s="3">
        <v>33</v>
      </c>
      <c r="FB1" s="3">
        <v>33</v>
      </c>
      <c r="FC1" s="3">
        <v>33</v>
      </c>
      <c r="FD1" s="3">
        <v>33</v>
      </c>
      <c r="FE1" s="3">
        <v>33</v>
      </c>
      <c r="FF1" s="3">
        <v>33</v>
      </c>
      <c r="FG1" s="3">
        <v>33</v>
      </c>
      <c r="FH1" s="3">
        <v>33</v>
      </c>
      <c r="FI1" s="3">
        <v>33</v>
      </c>
      <c r="FJ1" s="3">
        <v>33</v>
      </c>
      <c r="FK1" s="3">
        <v>33</v>
      </c>
      <c r="FL1" s="3">
        <v>33</v>
      </c>
      <c r="FM1" s="3">
        <v>33</v>
      </c>
      <c r="FN1" s="3">
        <v>33</v>
      </c>
      <c r="FO1" s="3">
        <v>33</v>
      </c>
      <c r="FP1" s="3">
        <v>33</v>
      </c>
      <c r="FQ1" s="3">
        <v>33</v>
      </c>
      <c r="FR1" s="3">
        <v>33</v>
      </c>
      <c r="FS1" s="3">
        <v>33</v>
      </c>
      <c r="FT1" s="3">
        <v>33</v>
      </c>
      <c r="FU1" s="3">
        <v>33</v>
      </c>
      <c r="FV1" s="3">
        <v>33</v>
      </c>
      <c r="FW1" s="3">
        <v>33</v>
      </c>
      <c r="FX1" s="3">
        <v>33</v>
      </c>
      <c r="FY1" s="3">
        <v>33</v>
      </c>
      <c r="FZ1" s="3">
        <v>33</v>
      </c>
      <c r="GA1" s="3">
        <v>33</v>
      </c>
      <c r="GB1" s="3">
        <v>33</v>
      </c>
      <c r="GC1" s="3">
        <v>33</v>
      </c>
      <c r="GD1" s="3">
        <v>33</v>
      </c>
      <c r="GE1" s="3">
        <v>33</v>
      </c>
      <c r="GF1" s="3">
        <v>33</v>
      </c>
      <c r="GG1" s="3">
        <v>33</v>
      </c>
      <c r="GH1" s="3">
        <v>33</v>
      </c>
      <c r="GI1" s="3">
        <v>33</v>
      </c>
      <c r="GJ1" s="3">
        <v>33</v>
      </c>
      <c r="GK1" s="3">
        <v>33</v>
      </c>
      <c r="GL1" s="3">
        <v>33</v>
      </c>
      <c r="GM1" s="3">
        <v>33</v>
      </c>
      <c r="GN1" s="3">
        <v>33</v>
      </c>
      <c r="GO1" s="3">
        <v>33</v>
      </c>
      <c r="GP1" s="3">
        <v>33</v>
      </c>
      <c r="GQ1" s="3">
        <v>33</v>
      </c>
      <c r="GR1" s="3">
        <v>33</v>
      </c>
      <c r="GS1" s="3">
        <v>33</v>
      </c>
      <c r="GT1" s="3">
        <v>33</v>
      </c>
      <c r="GU1" s="3">
        <v>33</v>
      </c>
      <c r="GV1" s="3">
        <v>33</v>
      </c>
      <c r="GW1" s="3">
        <v>33</v>
      </c>
      <c r="GX1" s="3">
        <v>33</v>
      </c>
      <c r="GY1" s="3">
        <v>33</v>
      </c>
      <c r="GZ1" s="3">
        <v>33</v>
      </c>
      <c r="HA1" s="3">
        <v>33</v>
      </c>
      <c r="HB1" s="3">
        <v>33</v>
      </c>
      <c r="HC1" s="3">
        <v>33</v>
      </c>
      <c r="HD1" s="3">
        <v>33</v>
      </c>
      <c r="HE1" s="3">
        <v>33</v>
      </c>
      <c r="HF1" s="3">
        <v>33</v>
      </c>
      <c r="HG1" s="3">
        <v>33</v>
      </c>
      <c r="HH1" s="3">
        <v>33</v>
      </c>
      <c r="HI1" s="3">
        <v>33</v>
      </c>
      <c r="HJ1" s="3">
        <v>33</v>
      </c>
      <c r="HK1" s="3">
        <v>33</v>
      </c>
      <c r="HL1" s="3">
        <v>33</v>
      </c>
      <c r="HM1" s="3">
        <v>33</v>
      </c>
      <c r="HN1" s="3">
        <v>33</v>
      </c>
      <c r="HO1" s="3">
        <v>33</v>
      </c>
      <c r="HP1" s="3">
        <v>33</v>
      </c>
      <c r="HQ1" s="3">
        <v>33</v>
      </c>
      <c r="HR1" s="3">
        <v>33</v>
      </c>
      <c r="HS1" s="3">
        <v>33</v>
      </c>
      <c r="HT1" s="3">
        <v>33</v>
      </c>
      <c r="HU1" s="3">
        <v>33</v>
      </c>
      <c r="HV1" s="3">
        <v>33</v>
      </c>
      <c r="HW1" s="3">
        <v>33</v>
      </c>
      <c r="HX1" s="3">
        <v>33</v>
      </c>
      <c r="HY1" s="3">
        <v>33</v>
      </c>
      <c r="HZ1" s="3">
        <v>33</v>
      </c>
      <c r="IA1" s="3">
        <v>33</v>
      </c>
      <c r="IB1" s="3">
        <v>33</v>
      </c>
      <c r="IC1" s="3">
        <v>33</v>
      </c>
      <c r="ID1" s="3">
        <v>33</v>
      </c>
      <c r="IE1" s="3">
        <v>33</v>
      </c>
      <c r="IF1" s="3">
        <v>33</v>
      </c>
      <c r="IG1" s="3">
        <v>33</v>
      </c>
      <c r="IH1" s="3">
        <v>33</v>
      </c>
      <c r="II1" s="3">
        <v>33</v>
      </c>
      <c r="IJ1" s="3">
        <v>33</v>
      </c>
      <c r="IK1" s="3">
        <v>33</v>
      </c>
      <c r="IL1" s="3">
        <v>33</v>
      </c>
      <c r="IM1" s="3">
        <v>33</v>
      </c>
      <c r="IN1" s="3">
        <v>33</v>
      </c>
      <c r="IO1" s="3">
        <v>33</v>
      </c>
      <c r="IP1" s="3">
        <v>33</v>
      </c>
      <c r="IQ1" s="3">
        <v>33</v>
      </c>
      <c r="IR1" s="3">
        <v>33</v>
      </c>
      <c r="IS1" s="3">
        <v>33</v>
      </c>
      <c r="IT1" s="3">
        <v>33</v>
      </c>
      <c r="IU1" s="3">
        <v>33</v>
      </c>
      <c r="IV1" s="3">
        <v>33</v>
      </c>
    </row>
    <row r="2" spans="1:256">
      <c r="B2" s="3" t="s">
        <v>1</v>
      </c>
      <c r="C2" s="3">
        <v>20</v>
      </c>
      <c r="D2" s="3">
        <v>20</v>
      </c>
      <c r="E2" s="3">
        <v>20</v>
      </c>
      <c r="F2" s="3">
        <v>20</v>
      </c>
      <c r="G2" s="3">
        <v>20</v>
      </c>
      <c r="H2" s="3">
        <v>20</v>
      </c>
      <c r="I2" s="3">
        <v>21</v>
      </c>
      <c r="J2" s="3">
        <v>21</v>
      </c>
      <c r="K2" s="3">
        <v>21</v>
      </c>
      <c r="L2" s="3">
        <v>21</v>
      </c>
      <c r="M2" s="3">
        <v>21</v>
      </c>
      <c r="N2" s="3">
        <v>21</v>
      </c>
      <c r="O2" s="3">
        <v>21</v>
      </c>
      <c r="P2" s="3">
        <v>21</v>
      </c>
      <c r="Q2" s="3">
        <v>21</v>
      </c>
      <c r="R2" s="3">
        <v>21</v>
      </c>
      <c r="S2" s="3">
        <v>21</v>
      </c>
      <c r="T2" s="3">
        <v>21</v>
      </c>
      <c r="U2" s="3">
        <v>21</v>
      </c>
      <c r="V2" s="3">
        <v>22</v>
      </c>
      <c r="W2" s="3">
        <v>22</v>
      </c>
      <c r="X2" s="3">
        <v>22</v>
      </c>
      <c r="Y2" s="3">
        <v>22</v>
      </c>
      <c r="Z2" s="3">
        <v>22</v>
      </c>
      <c r="AA2" s="3">
        <v>22</v>
      </c>
      <c r="AB2" s="3">
        <v>22</v>
      </c>
      <c r="AC2" s="3">
        <v>22</v>
      </c>
      <c r="AD2" s="3">
        <v>22</v>
      </c>
      <c r="AE2" s="3">
        <v>22</v>
      </c>
      <c r="AF2" s="3">
        <v>22</v>
      </c>
      <c r="AG2" s="3">
        <v>22</v>
      </c>
      <c r="AH2" s="3">
        <v>22</v>
      </c>
      <c r="AI2" s="3">
        <v>23</v>
      </c>
      <c r="AJ2" s="3">
        <v>23</v>
      </c>
      <c r="AK2" s="3">
        <v>23</v>
      </c>
      <c r="AL2" s="3">
        <v>23</v>
      </c>
      <c r="AM2" s="3">
        <v>23</v>
      </c>
      <c r="AN2" s="3">
        <v>23</v>
      </c>
      <c r="AO2" s="3">
        <v>23</v>
      </c>
      <c r="AP2" s="3">
        <v>23</v>
      </c>
      <c r="AQ2" s="3">
        <v>23</v>
      </c>
      <c r="AR2" s="3">
        <v>23</v>
      </c>
      <c r="AS2" s="3">
        <v>23</v>
      </c>
      <c r="AT2" s="3">
        <v>23</v>
      </c>
      <c r="AU2" s="3">
        <v>23</v>
      </c>
      <c r="AV2" s="3">
        <v>24</v>
      </c>
      <c r="AW2" s="3">
        <v>24</v>
      </c>
      <c r="AX2" s="3">
        <v>24</v>
      </c>
      <c r="AY2" s="3">
        <v>24</v>
      </c>
      <c r="AZ2" s="3">
        <v>24</v>
      </c>
      <c r="BA2" s="3">
        <v>24</v>
      </c>
      <c r="BB2" s="3">
        <v>24</v>
      </c>
      <c r="BC2" s="3">
        <v>24</v>
      </c>
      <c r="BD2" s="3">
        <v>24</v>
      </c>
      <c r="BE2" s="3">
        <v>24</v>
      </c>
      <c r="BF2" s="3">
        <v>24</v>
      </c>
      <c r="BG2" s="3">
        <v>24</v>
      </c>
      <c r="BH2" s="3">
        <v>24</v>
      </c>
      <c r="BI2" s="3">
        <v>25</v>
      </c>
      <c r="BJ2" s="3">
        <v>25</v>
      </c>
      <c r="BK2" s="3">
        <v>25</v>
      </c>
      <c r="BL2" s="3">
        <v>25</v>
      </c>
      <c r="BM2" s="3">
        <v>25</v>
      </c>
      <c r="BN2" s="3">
        <v>25</v>
      </c>
      <c r="BO2" s="3">
        <v>25</v>
      </c>
      <c r="BP2" s="3">
        <v>25</v>
      </c>
      <c r="BQ2" s="3">
        <v>25</v>
      </c>
      <c r="BR2" s="3">
        <v>25</v>
      </c>
      <c r="BS2" s="3">
        <v>25</v>
      </c>
      <c r="BT2" s="3">
        <v>25</v>
      </c>
      <c r="BU2" s="3">
        <v>25</v>
      </c>
      <c r="BV2" s="3">
        <v>26</v>
      </c>
      <c r="BW2" s="3">
        <v>26</v>
      </c>
      <c r="BX2" s="3">
        <v>26</v>
      </c>
      <c r="BY2" s="3">
        <v>26</v>
      </c>
      <c r="BZ2" s="3">
        <v>26</v>
      </c>
      <c r="CA2" s="3">
        <v>26</v>
      </c>
      <c r="CB2" s="3">
        <v>26</v>
      </c>
      <c r="CC2" s="3">
        <v>26</v>
      </c>
      <c r="CD2" s="3">
        <v>26</v>
      </c>
      <c r="CE2" s="3">
        <v>26</v>
      </c>
      <c r="CF2" s="3">
        <v>26</v>
      </c>
      <c r="CG2" s="3">
        <v>26</v>
      </c>
      <c r="CH2" s="3">
        <v>26</v>
      </c>
      <c r="CI2" s="3">
        <v>27</v>
      </c>
      <c r="CJ2" s="3">
        <v>27</v>
      </c>
      <c r="CK2" s="3">
        <v>27</v>
      </c>
      <c r="CL2" s="3">
        <v>27</v>
      </c>
      <c r="CM2" s="3">
        <v>27</v>
      </c>
      <c r="CN2" s="3">
        <v>27</v>
      </c>
      <c r="CO2" s="3">
        <v>27</v>
      </c>
      <c r="CP2" s="3">
        <v>27</v>
      </c>
      <c r="CQ2" s="3">
        <v>27</v>
      </c>
      <c r="CR2" s="3">
        <v>27</v>
      </c>
      <c r="CS2" s="3">
        <v>27</v>
      </c>
      <c r="CT2" s="3">
        <v>27</v>
      </c>
      <c r="CU2" s="3">
        <v>27</v>
      </c>
      <c r="CV2" s="3">
        <v>28</v>
      </c>
      <c r="CW2" s="3">
        <v>28</v>
      </c>
      <c r="CX2" s="3">
        <v>28</v>
      </c>
      <c r="CY2" s="3">
        <v>28</v>
      </c>
      <c r="CZ2" s="3">
        <v>28</v>
      </c>
      <c r="DA2" s="3">
        <v>28</v>
      </c>
      <c r="DB2" s="3">
        <v>28</v>
      </c>
      <c r="DC2" s="3">
        <v>28</v>
      </c>
      <c r="DD2" s="3">
        <v>28</v>
      </c>
      <c r="DE2" s="3">
        <v>28</v>
      </c>
      <c r="DF2" s="3">
        <v>28</v>
      </c>
      <c r="DG2" s="3">
        <v>28</v>
      </c>
      <c r="DH2" s="3">
        <v>28</v>
      </c>
      <c r="DI2" s="3">
        <v>29</v>
      </c>
      <c r="DJ2" s="3">
        <v>29</v>
      </c>
      <c r="DK2" s="3">
        <v>29</v>
      </c>
      <c r="DL2" s="3">
        <v>29</v>
      </c>
      <c r="DM2" s="3">
        <v>29</v>
      </c>
      <c r="DN2" s="3">
        <v>29</v>
      </c>
      <c r="DO2" s="3">
        <v>29</v>
      </c>
      <c r="DP2" s="3">
        <v>29</v>
      </c>
      <c r="DQ2" s="3">
        <v>29</v>
      </c>
      <c r="DR2" s="3">
        <v>29</v>
      </c>
      <c r="DS2" s="3">
        <v>29</v>
      </c>
      <c r="DT2" s="3">
        <v>29</v>
      </c>
      <c r="DU2" s="3">
        <v>29</v>
      </c>
      <c r="DV2" s="3">
        <v>30</v>
      </c>
      <c r="DW2" s="3">
        <v>30</v>
      </c>
      <c r="DX2" s="3">
        <v>30</v>
      </c>
      <c r="DY2" s="3">
        <v>30</v>
      </c>
      <c r="DZ2" s="3">
        <v>30</v>
      </c>
      <c r="EA2" s="3">
        <v>30</v>
      </c>
      <c r="EB2" s="3">
        <v>30</v>
      </c>
      <c r="EC2" s="3">
        <v>30</v>
      </c>
      <c r="ED2" s="3">
        <v>30</v>
      </c>
      <c r="EE2" s="3">
        <v>30</v>
      </c>
      <c r="EF2" s="3">
        <v>30</v>
      </c>
      <c r="EG2" s="3">
        <v>30</v>
      </c>
      <c r="EH2" s="3">
        <v>30</v>
      </c>
      <c r="EI2" s="3">
        <v>31</v>
      </c>
      <c r="EJ2" s="3">
        <v>31</v>
      </c>
      <c r="EK2" s="3">
        <v>31</v>
      </c>
      <c r="EL2" s="3">
        <v>31</v>
      </c>
      <c r="EM2" s="3">
        <v>31</v>
      </c>
      <c r="EN2" s="3">
        <v>31</v>
      </c>
      <c r="EO2" s="3">
        <v>31</v>
      </c>
      <c r="EP2" s="3">
        <v>31</v>
      </c>
      <c r="EQ2" s="3">
        <v>31</v>
      </c>
      <c r="ER2" s="3">
        <v>31</v>
      </c>
      <c r="ES2" s="3">
        <v>31</v>
      </c>
      <c r="ET2" s="3">
        <v>31</v>
      </c>
      <c r="EU2" s="3">
        <v>31</v>
      </c>
      <c r="EV2" s="3">
        <v>32</v>
      </c>
      <c r="EW2" s="3">
        <v>32</v>
      </c>
      <c r="EX2" s="3">
        <v>32</v>
      </c>
      <c r="EY2" s="3">
        <v>32</v>
      </c>
      <c r="EZ2" s="3">
        <v>32</v>
      </c>
      <c r="FA2" s="3">
        <v>32</v>
      </c>
      <c r="FB2" s="3">
        <v>32</v>
      </c>
      <c r="FC2" s="3">
        <v>32</v>
      </c>
      <c r="FD2" s="3">
        <v>32</v>
      </c>
      <c r="FE2" s="3">
        <v>32</v>
      </c>
      <c r="FF2" s="3">
        <v>32</v>
      </c>
      <c r="FG2" s="3">
        <v>32</v>
      </c>
      <c r="FH2" s="3">
        <v>32</v>
      </c>
      <c r="FI2" s="3">
        <v>33</v>
      </c>
      <c r="FJ2" s="3">
        <v>33</v>
      </c>
      <c r="FK2" s="3">
        <v>33</v>
      </c>
      <c r="FL2" s="3">
        <v>33</v>
      </c>
      <c r="FM2" s="3">
        <v>33</v>
      </c>
      <c r="FN2" s="3">
        <v>33</v>
      </c>
      <c r="FO2" s="3">
        <v>33</v>
      </c>
      <c r="FP2" s="3">
        <v>33</v>
      </c>
      <c r="FQ2" s="3">
        <v>33</v>
      </c>
      <c r="FR2" s="3">
        <v>33</v>
      </c>
      <c r="FS2" s="3">
        <v>33</v>
      </c>
      <c r="FT2" s="3">
        <v>33</v>
      </c>
      <c r="FU2" s="3">
        <v>33</v>
      </c>
      <c r="FV2" s="3">
        <v>34</v>
      </c>
      <c r="FW2" s="3">
        <v>34</v>
      </c>
      <c r="FX2" s="3">
        <v>34</v>
      </c>
      <c r="FY2" s="3">
        <v>34</v>
      </c>
      <c r="FZ2" s="3">
        <v>34</v>
      </c>
      <c r="GA2" s="3">
        <v>34</v>
      </c>
      <c r="GB2" s="3">
        <v>34</v>
      </c>
      <c r="GC2" s="3">
        <v>34</v>
      </c>
      <c r="GD2" s="3">
        <v>34</v>
      </c>
      <c r="GE2" s="3">
        <v>34</v>
      </c>
      <c r="GF2" s="3">
        <v>34</v>
      </c>
      <c r="GG2" s="3">
        <v>34</v>
      </c>
      <c r="GH2" s="3">
        <v>34</v>
      </c>
      <c r="GI2" s="3">
        <v>35</v>
      </c>
      <c r="GJ2" s="3">
        <v>35</v>
      </c>
      <c r="GK2" s="3">
        <v>35</v>
      </c>
      <c r="GL2" s="3">
        <v>35</v>
      </c>
      <c r="GM2" s="3">
        <v>35</v>
      </c>
      <c r="GN2" s="3">
        <v>35</v>
      </c>
      <c r="GO2" s="3">
        <v>35</v>
      </c>
      <c r="GP2" s="3">
        <v>35</v>
      </c>
      <c r="GQ2" s="3">
        <v>35</v>
      </c>
      <c r="GR2" s="3">
        <v>35</v>
      </c>
      <c r="GS2" s="3">
        <v>35</v>
      </c>
      <c r="GT2" s="3">
        <v>35</v>
      </c>
      <c r="GU2" s="3">
        <v>35</v>
      </c>
      <c r="GV2" s="3">
        <v>36</v>
      </c>
      <c r="GW2" s="3">
        <v>36</v>
      </c>
      <c r="GX2" s="3">
        <v>36</v>
      </c>
      <c r="GY2" s="3">
        <v>36</v>
      </c>
      <c r="GZ2" s="3">
        <v>36</v>
      </c>
      <c r="HA2" s="3">
        <v>36</v>
      </c>
      <c r="HB2" s="3">
        <v>36</v>
      </c>
      <c r="HC2" s="3">
        <v>36</v>
      </c>
      <c r="HD2" s="3">
        <v>36</v>
      </c>
      <c r="HE2" s="3">
        <v>36</v>
      </c>
      <c r="HF2" s="3">
        <v>36</v>
      </c>
      <c r="HG2" s="3">
        <v>36</v>
      </c>
      <c r="HH2" s="3">
        <v>36</v>
      </c>
      <c r="HI2" s="3">
        <v>37</v>
      </c>
      <c r="HJ2" s="3">
        <v>37</v>
      </c>
      <c r="HK2" s="3">
        <v>37</v>
      </c>
      <c r="HL2" s="3">
        <v>37</v>
      </c>
      <c r="HM2" s="3">
        <v>37</v>
      </c>
      <c r="HN2" s="3">
        <v>37</v>
      </c>
      <c r="HO2" s="3">
        <v>37</v>
      </c>
      <c r="HP2" s="3">
        <v>37</v>
      </c>
      <c r="HQ2" s="3">
        <v>37</v>
      </c>
      <c r="HR2" s="3">
        <v>37</v>
      </c>
      <c r="HS2" s="3">
        <v>37</v>
      </c>
      <c r="HT2" s="3">
        <v>37</v>
      </c>
      <c r="HU2" s="3">
        <v>37</v>
      </c>
      <c r="HV2" s="3">
        <v>38</v>
      </c>
      <c r="HW2" s="3">
        <v>38</v>
      </c>
      <c r="HX2" s="3">
        <v>38</v>
      </c>
      <c r="HY2" s="3">
        <v>38</v>
      </c>
      <c r="HZ2" s="3">
        <v>38</v>
      </c>
      <c r="IA2" s="3">
        <v>38</v>
      </c>
      <c r="IB2" s="3">
        <v>38</v>
      </c>
      <c r="IC2" s="3">
        <v>38</v>
      </c>
      <c r="ID2" s="3">
        <v>38</v>
      </c>
      <c r="IE2" s="3">
        <v>38</v>
      </c>
      <c r="IF2" s="3">
        <v>38</v>
      </c>
      <c r="IG2" s="3">
        <v>38</v>
      </c>
      <c r="IH2" s="3">
        <v>38</v>
      </c>
      <c r="II2" s="3">
        <v>39</v>
      </c>
      <c r="IJ2" s="3">
        <v>39</v>
      </c>
      <c r="IK2" s="3">
        <v>39</v>
      </c>
      <c r="IL2" s="3">
        <v>39</v>
      </c>
      <c r="IM2" s="3">
        <v>39</v>
      </c>
      <c r="IN2" s="3">
        <v>39</v>
      </c>
      <c r="IO2" s="3">
        <v>39</v>
      </c>
      <c r="IP2" s="3">
        <v>39</v>
      </c>
      <c r="IQ2" s="3">
        <v>39</v>
      </c>
      <c r="IR2" s="3">
        <v>39</v>
      </c>
      <c r="IS2" s="3">
        <v>39</v>
      </c>
      <c r="IT2" s="3">
        <v>39</v>
      </c>
      <c r="IU2" s="3">
        <v>39</v>
      </c>
      <c r="IV2" s="3">
        <v>40</v>
      </c>
    </row>
    <row r="3" spans="1:256">
      <c r="B3" s="3" t="s">
        <v>2</v>
      </c>
      <c r="C3" s="3">
        <v>8</v>
      </c>
      <c r="D3" s="3">
        <v>9</v>
      </c>
      <c r="E3" s="3">
        <v>10</v>
      </c>
      <c r="F3" s="3">
        <v>11</v>
      </c>
      <c r="G3" s="3">
        <v>12</v>
      </c>
      <c r="H3" s="3">
        <v>13</v>
      </c>
      <c r="I3" s="3">
        <v>1</v>
      </c>
      <c r="J3" s="3">
        <v>2</v>
      </c>
      <c r="K3" s="3">
        <v>3</v>
      </c>
      <c r="L3" s="3">
        <v>4</v>
      </c>
      <c r="M3" s="3">
        <v>5</v>
      </c>
      <c r="N3" s="3">
        <v>6</v>
      </c>
      <c r="O3" s="3">
        <v>7</v>
      </c>
      <c r="P3" s="3">
        <v>8</v>
      </c>
      <c r="Q3" s="3">
        <v>9</v>
      </c>
      <c r="R3" s="3">
        <v>10</v>
      </c>
      <c r="S3" s="3">
        <v>11</v>
      </c>
      <c r="T3" s="3">
        <v>12</v>
      </c>
      <c r="U3" s="3">
        <v>13</v>
      </c>
      <c r="V3" s="3">
        <v>1</v>
      </c>
      <c r="W3" s="3">
        <v>2</v>
      </c>
      <c r="X3" s="3">
        <v>3</v>
      </c>
      <c r="Y3" s="3">
        <v>4</v>
      </c>
      <c r="Z3" s="3">
        <v>5</v>
      </c>
      <c r="AA3" s="3">
        <v>6</v>
      </c>
      <c r="AB3" s="3">
        <v>7</v>
      </c>
      <c r="AC3" s="3">
        <v>8</v>
      </c>
      <c r="AD3" s="3">
        <v>9</v>
      </c>
      <c r="AE3" s="3">
        <v>10</v>
      </c>
      <c r="AF3" s="3">
        <v>11</v>
      </c>
      <c r="AG3" s="3">
        <v>12</v>
      </c>
      <c r="AH3" s="3">
        <v>13</v>
      </c>
      <c r="AI3" s="3">
        <v>1</v>
      </c>
      <c r="AJ3" s="3">
        <v>2</v>
      </c>
      <c r="AK3" s="3">
        <v>3</v>
      </c>
      <c r="AL3" s="3">
        <v>4</v>
      </c>
      <c r="AM3" s="3">
        <v>5</v>
      </c>
      <c r="AN3" s="3">
        <v>6</v>
      </c>
      <c r="AO3" s="3">
        <v>7</v>
      </c>
      <c r="AP3" s="3">
        <v>8</v>
      </c>
      <c r="AQ3" s="3">
        <v>9</v>
      </c>
      <c r="AR3" s="3">
        <v>10</v>
      </c>
      <c r="AS3" s="3">
        <v>11</v>
      </c>
      <c r="AT3" s="3">
        <v>12</v>
      </c>
      <c r="AU3" s="3">
        <v>13</v>
      </c>
      <c r="AV3" s="3">
        <v>1</v>
      </c>
      <c r="AW3" s="3">
        <v>2</v>
      </c>
      <c r="AX3" s="3">
        <v>3</v>
      </c>
      <c r="AY3" s="3">
        <v>4</v>
      </c>
      <c r="AZ3" s="3">
        <v>5</v>
      </c>
      <c r="BA3" s="3">
        <v>6</v>
      </c>
      <c r="BB3" s="3">
        <v>7</v>
      </c>
      <c r="BC3" s="3">
        <v>8</v>
      </c>
      <c r="BD3" s="3">
        <v>9</v>
      </c>
      <c r="BE3" s="3">
        <v>10</v>
      </c>
      <c r="BF3" s="3">
        <v>11</v>
      </c>
      <c r="BG3" s="3">
        <v>12</v>
      </c>
      <c r="BH3" s="3">
        <v>13</v>
      </c>
      <c r="BI3" s="3">
        <v>1</v>
      </c>
      <c r="BJ3" s="3">
        <v>2</v>
      </c>
      <c r="BK3" s="3">
        <v>3</v>
      </c>
      <c r="BL3" s="3">
        <v>4</v>
      </c>
      <c r="BM3" s="3">
        <v>5</v>
      </c>
      <c r="BN3" s="3">
        <v>6</v>
      </c>
      <c r="BO3" s="3">
        <v>7</v>
      </c>
      <c r="BP3" s="3">
        <v>8</v>
      </c>
      <c r="BQ3" s="3">
        <v>9</v>
      </c>
      <c r="BR3" s="3">
        <v>10</v>
      </c>
      <c r="BS3" s="3">
        <v>11</v>
      </c>
      <c r="BT3" s="3">
        <v>12</v>
      </c>
      <c r="BU3" s="3">
        <v>13</v>
      </c>
      <c r="BV3" s="3">
        <v>1</v>
      </c>
      <c r="BW3" s="3">
        <v>2</v>
      </c>
      <c r="BX3" s="3">
        <v>3</v>
      </c>
      <c r="BY3" s="3">
        <v>4</v>
      </c>
      <c r="BZ3" s="3">
        <v>5</v>
      </c>
      <c r="CA3" s="3">
        <v>6</v>
      </c>
      <c r="CB3" s="3">
        <v>7</v>
      </c>
      <c r="CC3" s="3">
        <v>8</v>
      </c>
      <c r="CD3" s="3">
        <v>9</v>
      </c>
      <c r="CE3" s="3">
        <v>10</v>
      </c>
      <c r="CF3" s="3">
        <v>11</v>
      </c>
      <c r="CG3" s="3">
        <v>12</v>
      </c>
      <c r="CH3" s="3">
        <v>13</v>
      </c>
      <c r="CI3" s="3">
        <v>1</v>
      </c>
      <c r="CJ3" s="3">
        <v>2</v>
      </c>
      <c r="CK3" s="3">
        <v>3</v>
      </c>
      <c r="CL3" s="3">
        <v>4</v>
      </c>
      <c r="CM3" s="3">
        <v>5</v>
      </c>
      <c r="CN3" s="3">
        <v>6</v>
      </c>
      <c r="CO3" s="3">
        <v>7</v>
      </c>
      <c r="CP3" s="3">
        <v>8</v>
      </c>
      <c r="CQ3" s="3">
        <v>9</v>
      </c>
      <c r="CR3" s="3">
        <v>10</v>
      </c>
      <c r="CS3" s="3">
        <v>11</v>
      </c>
      <c r="CT3" s="3">
        <v>12</v>
      </c>
      <c r="CU3" s="3">
        <v>13</v>
      </c>
      <c r="CV3" s="3">
        <v>1</v>
      </c>
      <c r="CW3" s="3">
        <v>2</v>
      </c>
      <c r="CX3" s="3">
        <v>3</v>
      </c>
      <c r="CY3" s="3">
        <v>4</v>
      </c>
      <c r="CZ3" s="3">
        <v>5</v>
      </c>
      <c r="DA3" s="3">
        <v>6</v>
      </c>
      <c r="DB3" s="3">
        <v>7</v>
      </c>
      <c r="DC3" s="3">
        <v>8</v>
      </c>
      <c r="DD3" s="3">
        <v>9</v>
      </c>
      <c r="DE3" s="3">
        <v>10</v>
      </c>
      <c r="DF3" s="3">
        <v>11</v>
      </c>
      <c r="DG3" s="3">
        <v>12</v>
      </c>
      <c r="DH3" s="3">
        <v>13</v>
      </c>
      <c r="DI3" s="3">
        <v>1</v>
      </c>
      <c r="DJ3" s="3">
        <v>2</v>
      </c>
      <c r="DK3" s="3">
        <v>3</v>
      </c>
      <c r="DL3" s="3">
        <v>4</v>
      </c>
      <c r="DM3" s="3">
        <v>5</v>
      </c>
      <c r="DN3" s="3">
        <v>6</v>
      </c>
      <c r="DO3" s="3">
        <v>7</v>
      </c>
      <c r="DP3" s="3">
        <v>8</v>
      </c>
      <c r="DQ3" s="3">
        <v>9</v>
      </c>
      <c r="DR3" s="3">
        <v>10</v>
      </c>
      <c r="DS3" s="3">
        <v>11</v>
      </c>
      <c r="DT3" s="3">
        <v>12</v>
      </c>
      <c r="DU3" s="3">
        <v>13</v>
      </c>
      <c r="DV3" s="3">
        <v>1</v>
      </c>
      <c r="DW3" s="3">
        <v>2</v>
      </c>
      <c r="DX3" s="3">
        <v>3</v>
      </c>
      <c r="DY3" s="3">
        <v>4</v>
      </c>
      <c r="DZ3" s="3">
        <v>5</v>
      </c>
      <c r="EA3" s="3">
        <v>6</v>
      </c>
      <c r="EB3" s="3">
        <v>7</v>
      </c>
      <c r="EC3" s="3">
        <v>8</v>
      </c>
      <c r="ED3" s="3">
        <v>9</v>
      </c>
      <c r="EE3" s="3">
        <v>10</v>
      </c>
      <c r="EF3" s="3">
        <v>11</v>
      </c>
      <c r="EG3" s="3">
        <v>12</v>
      </c>
      <c r="EH3" s="3">
        <v>13</v>
      </c>
      <c r="EI3" s="3">
        <v>1</v>
      </c>
      <c r="EJ3" s="3">
        <v>2</v>
      </c>
      <c r="EK3" s="3">
        <v>3</v>
      </c>
      <c r="EL3" s="3">
        <v>4</v>
      </c>
      <c r="EM3" s="3">
        <v>5</v>
      </c>
      <c r="EN3" s="3">
        <v>6</v>
      </c>
      <c r="EO3" s="3">
        <v>7</v>
      </c>
      <c r="EP3" s="3">
        <v>8</v>
      </c>
      <c r="EQ3" s="3">
        <v>9</v>
      </c>
      <c r="ER3" s="3">
        <v>10</v>
      </c>
      <c r="ES3" s="3">
        <v>11</v>
      </c>
      <c r="ET3" s="3">
        <v>12</v>
      </c>
      <c r="EU3" s="3">
        <v>13</v>
      </c>
      <c r="EV3" s="3">
        <v>1</v>
      </c>
      <c r="EW3" s="3">
        <v>2</v>
      </c>
      <c r="EX3" s="3">
        <v>3</v>
      </c>
      <c r="EY3" s="3">
        <v>4</v>
      </c>
      <c r="EZ3" s="3">
        <v>5</v>
      </c>
      <c r="FA3" s="3">
        <v>6</v>
      </c>
      <c r="FB3" s="3">
        <v>7</v>
      </c>
      <c r="FC3" s="3">
        <v>8</v>
      </c>
      <c r="FD3" s="3">
        <v>9</v>
      </c>
      <c r="FE3" s="3">
        <v>10</v>
      </c>
      <c r="FF3" s="3">
        <v>11</v>
      </c>
      <c r="FG3" s="3">
        <v>12</v>
      </c>
      <c r="FH3" s="3">
        <v>13</v>
      </c>
      <c r="FI3" s="3">
        <v>1</v>
      </c>
      <c r="FJ3" s="3">
        <v>2</v>
      </c>
      <c r="FK3" s="3">
        <v>3</v>
      </c>
      <c r="FL3" s="3">
        <v>4</v>
      </c>
      <c r="FM3" s="3">
        <v>5</v>
      </c>
      <c r="FN3" s="3">
        <v>6</v>
      </c>
      <c r="FO3" s="3">
        <v>7</v>
      </c>
      <c r="FP3" s="3">
        <v>8</v>
      </c>
      <c r="FQ3" s="3">
        <v>9</v>
      </c>
      <c r="FR3" s="3">
        <v>10</v>
      </c>
      <c r="FS3" s="3">
        <v>11</v>
      </c>
      <c r="FT3" s="3">
        <v>12</v>
      </c>
      <c r="FU3" s="3">
        <v>13</v>
      </c>
      <c r="FV3" s="3">
        <v>1</v>
      </c>
      <c r="FW3" s="3">
        <v>2</v>
      </c>
      <c r="FX3" s="3">
        <v>3</v>
      </c>
      <c r="FY3" s="3">
        <v>4</v>
      </c>
      <c r="FZ3" s="3">
        <v>5</v>
      </c>
      <c r="GA3" s="3">
        <v>6</v>
      </c>
      <c r="GB3" s="3">
        <v>7</v>
      </c>
      <c r="GC3" s="3">
        <v>8</v>
      </c>
      <c r="GD3" s="3">
        <v>9</v>
      </c>
      <c r="GE3" s="3">
        <v>10</v>
      </c>
      <c r="GF3" s="3">
        <v>11</v>
      </c>
      <c r="GG3" s="3">
        <v>12</v>
      </c>
      <c r="GH3" s="3">
        <v>13</v>
      </c>
      <c r="GI3" s="3">
        <v>1</v>
      </c>
      <c r="GJ3" s="3">
        <v>2</v>
      </c>
      <c r="GK3" s="3">
        <v>3</v>
      </c>
      <c r="GL3" s="3">
        <v>4</v>
      </c>
      <c r="GM3" s="3">
        <v>5</v>
      </c>
      <c r="GN3" s="3">
        <v>6</v>
      </c>
      <c r="GO3" s="3">
        <v>7</v>
      </c>
      <c r="GP3" s="3">
        <v>8</v>
      </c>
      <c r="GQ3" s="3">
        <v>9</v>
      </c>
      <c r="GR3" s="3">
        <v>10</v>
      </c>
      <c r="GS3" s="3">
        <v>11</v>
      </c>
      <c r="GT3" s="3">
        <v>12</v>
      </c>
      <c r="GU3" s="3">
        <v>13</v>
      </c>
      <c r="GV3" s="3">
        <v>1</v>
      </c>
      <c r="GW3" s="3">
        <v>2</v>
      </c>
      <c r="GX3" s="3">
        <v>3</v>
      </c>
      <c r="GY3" s="3">
        <v>4</v>
      </c>
      <c r="GZ3" s="3">
        <v>5</v>
      </c>
      <c r="HA3" s="3">
        <v>6</v>
      </c>
      <c r="HB3" s="3">
        <v>7</v>
      </c>
      <c r="HC3" s="3">
        <v>8</v>
      </c>
      <c r="HD3" s="3">
        <v>9</v>
      </c>
      <c r="HE3" s="3">
        <v>10</v>
      </c>
      <c r="HF3" s="3">
        <v>11</v>
      </c>
      <c r="HG3" s="3">
        <v>12</v>
      </c>
      <c r="HH3" s="3">
        <v>13</v>
      </c>
      <c r="HI3" s="3">
        <v>1</v>
      </c>
      <c r="HJ3" s="3">
        <v>2</v>
      </c>
      <c r="HK3" s="3">
        <v>3</v>
      </c>
      <c r="HL3" s="3">
        <v>4</v>
      </c>
      <c r="HM3" s="3">
        <v>5</v>
      </c>
      <c r="HN3" s="3">
        <v>6</v>
      </c>
      <c r="HO3" s="3">
        <v>7</v>
      </c>
      <c r="HP3" s="3">
        <v>8</v>
      </c>
      <c r="HQ3" s="3">
        <v>9</v>
      </c>
      <c r="HR3" s="3">
        <v>10</v>
      </c>
      <c r="HS3" s="3">
        <v>11</v>
      </c>
      <c r="HT3" s="3">
        <v>12</v>
      </c>
      <c r="HU3" s="3">
        <v>13</v>
      </c>
      <c r="HV3" s="3">
        <v>1</v>
      </c>
      <c r="HW3" s="3">
        <v>2</v>
      </c>
      <c r="HX3" s="3">
        <v>3</v>
      </c>
      <c r="HY3" s="3">
        <v>4</v>
      </c>
      <c r="HZ3" s="3">
        <v>5</v>
      </c>
      <c r="IA3" s="3">
        <v>6</v>
      </c>
      <c r="IB3" s="3">
        <v>7</v>
      </c>
      <c r="IC3" s="3">
        <v>8</v>
      </c>
      <c r="ID3" s="3">
        <v>9</v>
      </c>
      <c r="IE3" s="3">
        <v>10</v>
      </c>
      <c r="IF3" s="3">
        <v>11</v>
      </c>
      <c r="IG3" s="3">
        <v>12</v>
      </c>
      <c r="IH3" s="3">
        <v>13</v>
      </c>
      <c r="II3" s="3">
        <v>1</v>
      </c>
      <c r="IJ3" s="3">
        <v>2</v>
      </c>
      <c r="IK3" s="3">
        <v>3</v>
      </c>
      <c r="IL3" s="3">
        <v>4</v>
      </c>
      <c r="IM3" s="3">
        <v>5</v>
      </c>
      <c r="IN3" s="3">
        <v>6</v>
      </c>
      <c r="IO3" s="3">
        <v>7</v>
      </c>
      <c r="IP3" s="3">
        <v>8</v>
      </c>
      <c r="IQ3" s="3">
        <v>9</v>
      </c>
      <c r="IR3" s="3">
        <v>10</v>
      </c>
      <c r="IS3" s="3">
        <v>11</v>
      </c>
      <c r="IT3" s="3">
        <v>12</v>
      </c>
      <c r="IU3" s="3">
        <v>13</v>
      </c>
      <c r="IV3" s="3">
        <v>1</v>
      </c>
    </row>
    <row r="4" spans="1:256">
      <c r="A4" s="3" t="s">
        <v>3</v>
      </c>
      <c r="B4" s="3" t="s">
        <v>4</v>
      </c>
      <c r="C4" s="3">
        <v>4535552</v>
      </c>
      <c r="D4" s="3">
        <v>33706215</v>
      </c>
      <c r="E4" s="3">
        <v>0</v>
      </c>
      <c r="F4" s="3">
        <v>1026783</v>
      </c>
      <c r="G4" s="3">
        <v>11245619</v>
      </c>
      <c r="H4" s="3">
        <v>22460596</v>
      </c>
      <c r="I4" s="3">
        <v>12698</v>
      </c>
      <c r="J4" s="3">
        <v>0</v>
      </c>
      <c r="K4" s="3">
        <v>0</v>
      </c>
      <c r="L4" s="3">
        <v>5486</v>
      </c>
      <c r="M4" s="3">
        <v>206</v>
      </c>
      <c r="N4" s="3">
        <v>5692</v>
      </c>
      <c r="O4" s="3">
        <v>0</v>
      </c>
      <c r="P4" s="3">
        <v>5692</v>
      </c>
      <c r="Q4" s="3">
        <v>7212</v>
      </c>
      <c r="R4" s="3">
        <v>0</v>
      </c>
      <c r="S4" s="3">
        <v>1443</v>
      </c>
      <c r="T4" s="3">
        <v>0</v>
      </c>
      <c r="U4" s="3">
        <v>7212</v>
      </c>
      <c r="V4" s="3">
        <v>7499</v>
      </c>
      <c r="W4" s="3">
        <v>0</v>
      </c>
      <c r="X4" s="3">
        <v>0</v>
      </c>
      <c r="Y4" s="3">
        <v>1153</v>
      </c>
      <c r="Z4" s="3">
        <v>43</v>
      </c>
      <c r="AA4" s="3">
        <v>1196</v>
      </c>
      <c r="AB4" s="3">
        <v>0</v>
      </c>
      <c r="AC4" s="3">
        <v>1196</v>
      </c>
      <c r="AD4" s="3">
        <v>6346</v>
      </c>
      <c r="AE4" s="3">
        <v>0</v>
      </c>
      <c r="AF4" s="3">
        <v>1269</v>
      </c>
      <c r="AG4" s="3">
        <v>0</v>
      </c>
      <c r="AH4" s="3">
        <v>6346</v>
      </c>
      <c r="AI4" s="3">
        <v>600671</v>
      </c>
      <c r="AJ4" s="3">
        <v>0</v>
      </c>
      <c r="AK4" s="3">
        <v>0</v>
      </c>
      <c r="AL4" s="3">
        <v>61923</v>
      </c>
      <c r="AM4" s="3">
        <v>7402</v>
      </c>
      <c r="AN4" s="3">
        <v>69325</v>
      </c>
      <c r="AO4" s="3">
        <v>0</v>
      </c>
      <c r="AP4" s="3">
        <v>69325</v>
      </c>
      <c r="AQ4" s="3">
        <v>538748</v>
      </c>
      <c r="AR4" s="3">
        <v>0</v>
      </c>
      <c r="AS4" s="3">
        <v>0</v>
      </c>
      <c r="AT4" s="3">
        <v>0</v>
      </c>
      <c r="AU4" s="3">
        <v>538748</v>
      </c>
      <c r="AV4" s="3">
        <v>72012</v>
      </c>
      <c r="AW4" s="3">
        <v>0</v>
      </c>
      <c r="AX4" s="3">
        <v>0</v>
      </c>
      <c r="AY4" s="3">
        <v>5721</v>
      </c>
      <c r="AZ4" s="3">
        <v>1200</v>
      </c>
      <c r="BA4" s="3">
        <v>6921</v>
      </c>
      <c r="BB4" s="3">
        <v>0</v>
      </c>
      <c r="BC4" s="3">
        <v>6921</v>
      </c>
      <c r="BD4" s="3">
        <v>66291</v>
      </c>
      <c r="BE4" s="3">
        <v>0</v>
      </c>
      <c r="BF4" s="3">
        <v>0</v>
      </c>
      <c r="BG4" s="3">
        <v>66291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  <c r="CO4" s="3">
        <v>0</v>
      </c>
      <c r="CP4" s="3">
        <v>0</v>
      </c>
      <c r="CQ4" s="3">
        <v>0</v>
      </c>
      <c r="CR4" s="3">
        <v>0</v>
      </c>
      <c r="CS4" s="3">
        <v>0</v>
      </c>
      <c r="CT4" s="3">
        <v>0</v>
      </c>
      <c r="CU4" s="3">
        <v>0</v>
      </c>
      <c r="CV4" s="3">
        <v>6199968</v>
      </c>
      <c r="CW4" s="3">
        <v>23600</v>
      </c>
      <c r="CX4" s="3">
        <v>0</v>
      </c>
      <c r="CY4" s="3">
        <v>329112</v>
      </c>
      <c r="CZ4" s="3">
        <v>107731</v>
      </c>
      <c r="DA4" s="3">
        <v>436843</v>
      </c>
      <c r="DB4" s="3">
        <v>0</v>
      </c>
      <c r="DC4" s="3">
        <v>436843</v>
      </c>
      <c r="DD4" s="3">
        <v>5894456</v>
      </c>
      <c r="DE4" s="3">
        <v>0</v>
      </c>
      <c r="DF4" s="3">
        <v>1024071</v>
      </c>
      <c r="DG4" s="3">
        <v>938320</v>
      </c>
      <c r="DH4" s="3">
        <v>4956136</v>
      </c>
      <c r="DI4" s="3">
        <v>0</v>
      </c>
      <c r="DJ4" s="3">
        <v>0</v>
      </c>
      <c r="DK4" s="3">
        <v>0</v>
      </c>
      <c r="DL4" s="3">
        <v>0</v>
      </c>
      <c r="DM4" s="3">
        <v>0</v>
      </c>
      <c r="DN4" s="3">
        <v>0</v>
      </c>
      <c r="DO4" s="3">
        <v>0</v>
      </c>
      <c r="DP4" s="3">
        <v>0</v>
      </c>
      <c r="DQ4" s="3">
        <v>0</v>
      </c>
      <c r="DR4" s="3">
        <v>0</v>
      </c>
      <c r="DS4" s="3">
        <v>0</v>
      </c>
      <c r="DT4" s="3">
        <v>0</v>
      </c>
      <c r="DU4" s="3">
        <v>0</v>
      </c>
      <c r="DV4" s="3">
        <v>0</v>
      </c>
      <c r="DW4" s="3">
        <v>0</v>
      </c>
      <c r="DX4" s="3">
        <v>0</v>
      </c>
      <c r="DY4" s="3">
        <v>0</v>
      </c>
      <c r="DZ4" s="3">
        <v>0</v>
      </c>
      <c r="EA4" s="3">
        <v>0</v>
      </c>
      <c r="EB4" s="3">
        <v>0</v>
      </c>
      <c r="EC4" s="3">
        <v>0</v>
      </c>
      <c r="ED4" s="3">
        <v>0</v>
      </c>
      <c r="EE4" s="3">
        <v>0</v>
      </c>
      <c r="EF4" s="3">
        <v>0</v>
      </c>
      <c r="EG4" s="3">
        <v>0</v>
      </c>
      <c r="EH4" s="3">
        <v>0</v>
      </c>
      <c r="EI4" s="3">
        <v>321097</v>
      </c>
      <c r="EJ4" s="3">
        <v>0</v>
      </c>
      <c r="EK4" s="3">
        <v>0</v>
      </c>
      <c r="EL4" s="3">
        <v>91742</v>
      </c>
      <c r="EM4" s="3">
        <v>1600</v>
      </c>
      <c r="EN4" s="3">
        <v>93342</v>
      </c>
      <c r="EO4" s="3">
        <v>0</v>
      </c>
      <c r="EP4" s="3">
        <v>93342</v>
      </c>
      <c r="EQ4" s="3">
        <v>229355</v>
      </c>
      <c r="ER4" s="3">
        <v>0</v>
      </c>
      <c r="ES4" s="3">
        <v>0</v>
      </c>
      <c r="ET4" s="3">
        <v>0</v>
      </c>
      <c r="EU4" s="3">
        <v>229355</v>
      </c>
      <c r="EV4" s="3">
        <v>0</v>
      </c>
      <c r="EW4" s="3">
        <v>0</v>
      </c>
      <c r="EX4" s="3">
        <v>0</v>
      </c>
      <c r="EY4" s="3">
        <v>0</v>
      </c>
      <c r="EZ4" s="3">
        <v>0</v>
      </c>
      <c r="FA4" s="3">
        <v>0</v>
      </c>
      <c r="FB4" s="3">
        <v>0</v>
      </c>
      <c r="FC4" s="3">
        <v>0</v>
      </c>
      <c r="FD4" s="3">
        <v>0</v>
      </c>
      <c r="FE4" s="3">
        <v>0</v>
      </c>
      <c r="FF4" s="3">
        <v>0</v>
      </c>
      <c r="FG4" s="3">
        <v>0</v>
      </c>
      <c r="FH4" s="3">
        <v>0</v>
      </c>
      <c r="FI4" s="3">
        <v>3249</v>
      </c>
      <c r="FJ4" s="3">
        <v>0</v>
      </c>
      <c r="FK4" s="3">
        <v>0</v>
      </c>
      <c r="FL4" s="3">
        <v>3249</v>
      </c>
      <c r="FM4" s="3">
        <v>25</v>
      </c>
      <c r="FN4" s="3">
        <v>3274</v>
      </c>
      <c r="FO4" s="3">
        <v>0</v>
      </c>
      <c r="FP4" s="3">
        <v>3274</v>
      </c>
      <c r="FQ4" s="3">
        <v>0</v>
      </c>
      <c r="FR4" s="3">
        <v>0</v>
      </c>
      <c r="FS4" s="3">
        <v>0</v>
      </c>
      <c r="FT4" s="3">
        <v>0</v>
      </c>
      <c r="FU4" s="3">
        <v>0</v>
      </c>
      <c r="FV4" s="3">
        <v>0</v>
      </c>
      <c r="FW4" s="3">
        <v>0</v>
      </c>
      <c r="FX4" s="3">
        <v>0</v>
      </c>
      <c r="FY4" s="3">
        <v>0</v>
      </c>
      <c r="FZ4" s="3">
        <v>0</v>
      </c>
      <c r="GA4" s="3">
        <v>0</v>
      </c>
      <c r="GB4" s="3">
        <v>0</v>
      </c>
      <c r="GC4" s="3">
        <v>0</v>
      </c>
      <c r="GD4" s="3">
        <v>0</v>
      </c>
      <c r="GE4" s="3">
        <v>0</v>
      </c>
      <c r="GF4" s="3">
        <v>0</v>
      </c>
      <c r="GG4" s="3">
        <v>0</v>
      </c>
      <c r="GH4" s="3">
        <v>0</v>
      </c>
      <c r="GI4" s="3">
        <v>0</v>
      </c>
      <c r="GJ4" s="3">
        <v>0</v>
      </c>
      <c r="GK4" s="3">
        <v>0</v>
      </c>
      <c r="GL4" s="3">
        <v>0</v>
      </c>
      <c r="GM4" s="3">
        <v>0</v>
      </c>
      <c r="GN4" s="3">
        <v>0</v>
      </c>
      <c r="GO4" s="3">
        <v>0</v>
      </c>
      <c r="GP4" s="3">
        <v>0</v>
      </c>
      <c r="GQ4" s="3">
        <v>0</v>
      </c>
      <c r="GR4" s="3">
        <v>0</v>
      </c>
      <c r="GS4" s="3">
        <v>0</v>
      </c>
      <c r="GT4" s="3">
        <v>0</v>
      </c>
      <c r="GU4" s="3">
        <v>0</v>
      </c>
      <c r="GV4" s="3">
        <v>0</v>
      </c>
      <c r="GW4" s="3">
        <v>0</v>
      </c>
      <c r="GX4" s="3">
        <v>0</v>
      </c>
      <c r="GY4" s="3">
        <v>0</v>
      </c>
      <c r="GZ4" s="3">
        <v>0</v>
      </c>
      <c r="HA4" s="3">
        <v>0</v>
      </c>
      <c r="HB4" s="3">
        <v>0</v>
      </c>
      <c r="HC4" s="3">
        <v>0</v>
      </c>
      <c r="HD4" s="3">
        <v>0</v>
      </c>
      <c r="HE4" s="3">
        <v>0</v>
      </c>
      <c r="HF4" s="3">
        <v>0</v>
      </c>
      <c r="HG4" s="3">
        <v>0</v>
      </c>
      <c r="HH4" s="3">
        <v>0</v>
      </c>
      <c r="HI4" s="3">
        <v>1514100</v>
      </c>
      <c r="HJ4" s="3">
        <v>0</v>
      </c>
      <c r="HK4" s="3">
        <v>0</v>
      </c>
      <c r="HL4" s="3">
        <v>0</v>
      </c>
      <c r="HM4" s="3">
        <v>20234</v>
      </c>
      <c r="HN4" s="3">
        <v>20234</v>
      </c>
      <c r="HO4" s="3">
        <v>8367</v>
      </c>
      <c r="HP4" s="3">
        <v>11867</v>
      </c>
      <c r="HQ4" s="3">
        <v>1514100</v>
      </c>
      <c r="HR4" s="3">
        <v>0</v>
      </c>
      <c r="HS4" s="3">
        <v>0</v>
      </c>
      <c r="HT4" s="3">
        <v>0</v>
      </c>
      <c r="HU4" s="3">
        <v>1514100</v>
      </c>
      <c r="HV4" s="3">
        <v>0</v>
      </c>
      <c r="HW4" s="3">
        <v>0</v>
      </c>
      <c r="HX4" s="3">
        <v>0</v>
      </c>
      <c r="HY4" s="3">
        <v>0</v>
      </c>
      <c r="HZ4" s="3">
        <v>0</v>
      </c>
      <c r="IA4" s="3">
        <v>0</v>
      </c>
      <c r="IB4" s="3">
        <v>0</v>
      </c>
      <c r="IC4" s="3">
        <v>0</v>
      </c>
      <c r="ID4" s="3">
        <v>0</v>
      </c>
      <c r="IE4" s="3">
        <v>0</v>
      </c>
      <c r="IF4" s="3">
        <v>0</v>
      </c>
      <c r="IG4" s="3">
        <v>0</v>
      </c>
      <c r="IH4" s="3">
        <v>0</v>
      </c>
      <c r="II4" s="3">
        <v>330422</v>
      </c>
      <c r="IJ4" s="3">
        <v>0</v>
      </c>
      <c r="IK4" s="3">
        <v>0</v>
      </c>
      <c r="IL4" s="3">
        <v>67176</v>
      </c>
      <c r="IM4" s="3">
        <v>7823</v>
      </c>
      <c r="IN4" s="3">
        <v>74999</v>
      </c>
      <c r="IO4" s="3">
        <v>0</v>
      </c>
      <c r="IP4" s="3">
        <v>74999</v>
      </c>
      <c r="IQ4" s="3">
        <v>263246</v>
      </c>
      <c r="IR4" s="3">
        <v>0</v>
      </c>
      <c r="IS4" s="3">
        <v>0</v>
      </c>
      <c r="IT4" s="3">
        <v>263246</v>
      </c>
      <c r="IU4" s="3">
        <v>0</v>
      </c>
      <c r="IV4" s="3">
        <v>0</v>
      </c>
    </row>
    <row r="5" spans="1:256">
      <c r="A5" s="3" t="s">
        <v>5</v>
      </c>
      <c r="B5" s="3" t="s">
        <v>6</v>
      </c>
      <c r="C5" s="3">
        <v>936487</v>
      </c>
      <c r="D5" s="3">
        <v>6781384</v>
      </c>
      <c r="E5" s="3">
        <v>0</v>
      </c>
      <c r="F5" s="3">
        <v>678977</v>
      </c>
      <c r="G5" s="3">
        <v>3155321</v>
      </c>
      <c r="H5" s="3">
        <v>3626063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71900</v>
      </c>
      <c r="AJ5" s="3">
        <v>0</v>
      </c>
      <c r="AK5" s="3">
        <v>0</v>
      </c>
      <c r="AL5" s="3">
        <v>5992</v>
      </c>
      <c r="AM5" s="3">
        <v>774</v>
      </c>
      <c r="AN5" s="3">
        <v>6766</v>
      </c>
      <c r="AO5" s="3">
        <v>0</v>
      </c>
      <c r="AP5" s="3">
        <v>6766</v>
      </c>
      <c r="AQ5" s="3">
        <v>65908</v>
      </c>
      <c r="AR5" s="3">
        <v>0</v>
      </c>
      <c r="AS5" s="3">
        <v>0</v>
      </c>
      <c r="AT5" s="3">
        <v>0</v>
      </c>
      <c r="AU5" s="3">
        <v>65908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0</v>
      </c>
      <c r="BW5" s="3">
        <v>0</v>
      </c>
      <c r="BX5" s="3">
        <v>0</v>
      </c>
      <c r="BY5" s="3">
        <v>0</v>
      </c>
      <c r="BZ5" s="3">
        <v>0</v>
      </c>
      <c r="CA5" s="3">
        <v>0</v>
      </c>
      <c r="CB5" s="3">
        <v>0</v>
      </c>
      <c r="CC5" s="3">
        <v>0</v>
      </c>
      <c r="CD5" s="3">
        <v>0</v>
      </c>
      <c r="CE5" s="3">
        <v>0</v>
      </c>
      <c r="CF5" s="3">
        <v>0</v>
      </c>
      <c r="CG5" s="3">
        <v>0</v>
      </c>
      <c r="CH5" s="3">
        <v>0</v>
      </c>
      <c r="CI5" s="3">
        <v>0</v>
      </c>
      <c r="CJ5" s="3">
        <v>0</v>
      </c>
      <c r="CK5" s="3">
        <v>0</v>
      </c>
      <c r="CL5" s="3">
        <v>0</v>
      </c>
      <c r="CM5" s="3">
        <v>0</v>
      </c>
      <c r="CN5" s="3">
        <v>0</v>
      </c>
      <c r="CO5" s="3">
        <v>0</v>
      </c>
      <c r="CP5" s="3">
        <v>0</v>
      </c>
      <c r="CQ5" s="3">
        <v>0</v>
      </c>
      <c r="CR5" s="3">
        <v>0</v>
      </c>
      <c r="CS5" s="3">
        <v>0</v>
      </c>
      <c r="CT5" s="3">
        <v>0</v>
      </c>
      <c r="CU5" s="3">
        <v>0</v>
      </c>
      <c r="CV5" s="3">
        <v>3899844</v>
      </c>
      <c r="CW5" s="3">
        <v>151400</v>
      </c>
      <c r="CX5" s="3">
        <v>0</v>
      </c>
      <c r="CY5" s="3">
        <v>98481</v>
      </c>
      <c r="CZ5" s="3">
        <v>62169</v>
      </c>
      <c r="DA5" s="3">
        <v>160650</v>
      </c>
      <c r="DB5" s="3">
        <v>0</v>
      </c>
      <c r="DC5" s="3">
        <v>160650</v>
      </c>
      <c r="DD5" s="3">
        <v>3952763</v>
      </c>
      <c r="DE5" s="3">
        <v>0</v>
      </c>
      <c r="DF5" s="3">
        <v>0</v>
      </c>
      <c r="DG5" s="3">
        <v>718553</v>
      </c>
      <c r="DH5" s="3">
        <v>3234210</v>
      </c>
      <c r="DI5" s="3">
        <v>0</v>
      </c>
      <c r="DJ5" s="3">
        <v>0</v>
      </c>
      <c r="DK5" s="3">
        <v>0</v>
      </c>
      <c r="DL5" s="3">
        <v>0</v>
      </c>
      <c r="DM5" s="3">
        <v>0</v>
      </c>
      <c r="DN5" s="3">
        <v>0</v>
      </c>
      <c r="DO5" s="3">
        <v>0</v>
      </c>
      <c r="DP5" s="3">
        <v>0</v>
      </c>
      <c r="DQ5" s="3">
        <v>0</v>
      </c>
      <c r="DR5" s="3">
        <v>0</v>
      </c>
      <c r="DS5" s="3">
        <v>0</v>
      </c>
      <c r="DT5" s="3">
        <v>0</v>
      </c>
      <c r="DU5" s="3">
        <v>0</v>
      </c>
      <c r="DV5" s="3">
        <v>0</v>
      </c>
      <c r="DW5" s="3">
        <v>0</v>
      </c>
      <c r="DX5" s="3">
        <v>0</v>
      </c>
      <c r="DY5" s="3">
        <v>0</v>
      </c>
      <c r="DZ5" s="3">
        <v>0</v>
      </c>
      <c r="EA5" s="3">
        <v>0</v>
      </c>
      <c r="EB5" s="3">
        <v>0</v>
      </c>
      <c r="EC5" s="3">
        <v>0</v>
      </c>
      <c r="ED5" s="3">
        <v>0</v>
      </c>
      <c r="EE5" s="3">
        <v>0</v>
      </c>
      <c r="EF5" s="3">
        <v>0</v>
      </c>
      <c r="EG5" s="3">
        <v>0</v>
      </c>
      <c r="EH5" s="3">
        <v>0</v>
      </c>
      <c r="EI5" s="3">
        <v>0</v>
      </c>
      <c r="EJ5" s="3">
        <v>0</v>
      </c>
      <c r="EK5" s="3">
        <v>0</v>
      </c>
      <c r="EL5" s="3">
        <v>0</v>
      </c>
      <c r="EM5" s="3">
        <v>0</v>
      </c>
      <c r="EN5" s="3">
        <v>0</v>
      </c>
      <c r="EO5" s="3">
        <v>0</v>
      </c>
      <c r="EP5" s="3">
        <v>0</v>
      </c>
      <c r="EQ5" s="3">
        <v>0</v>
      </c>
      <c r="ER5" s="3">
        <v>0</v>
      </c>
      <c r="ES5" s="3">
        <v>0</v>
      </c>
      <c r="ET5" s="3">
        <v>0</v>
      </c>
      <c r="EU5" s="3">
        <v>0</v>
      </c>
      <c r="EV5" s="3">
        <v>11934</v>
      </c>
      <c r="EW5" s="3">
        <v>0</v>
      </c>
      <c r="EX5" s="3">
        <v>0</v>
      </c>
      <c r="EY5" s="3">
        <v>2983</v>
      </c>
      <c r="EZ5" s="3">
        <v>241</v>
      </c>
      <c r="FA5" s="3">
        <v>3224</v>
      </c>
      <c r="FB5" s="3">
        <v>0</v>
      </c>
      <c r="FC5" s="3">
        <v>3224</v>
      </c>
      <c r="FD5" s="3">
        <v>8951</v>
      </c>
      <c r="FE5" s="3">
        <v>0</v>
      </c>
      <c r="FF5" s="3">
        <v>0</v>
      </c>
      <c r="FG5" s="3">
        <v>0</v>
      </c>
      <c r="FH5" s="3">
        <v>8951</v>
      </c>
      <c r="FI5" s="3">
        <v>0</v>
      </c>
      <c r="FJ5" s="3">
        <v>0</v>
      </c>
      <c r="FK5" s="3">
        <v>0</v>
      </c>
      <c r="FL5" s="3">
        <v>0</v>
      </c>
      <c r="FM5" s="3">
        <v>0</v>
      </c>
      <c r="FN5" s="3">
        <v>0</v>
      </c>
      <c r="FO5" s="3">
        <v>0</v>
      </c>
      <c r="FP5" s="3">
        <v>0</v>
      </c>
      <c r="FQ5" s="3">
        <v>0</v>
      </c>
      <c r="FR5" s="3">
        <v>0</v>
      </c>
      <c r="FS5" s="3">
        <v>0</v>
      </c>
      <c r="FT5" s="3">
        <v>0</v>
      </c>
      <c r="FU5" s="3">
        <v>0</v>
      </c>
      <c r="FV5" s="3">
        <v>0</v>
      </c>
      <c r="FW5" s="3">
        <v>0</v>
      </c>
      <c r="FX5" s="3">
        <v>0</v>
      </c>
      <c r="FY5" s="3">
        <v>0</v>
      </c>
      <c r="FZ5" s="3">
        <v>0</v>
      </c>
      <c r="GA5" s="3">
        <v>0</v>
      </c>
      <c r="GB5" s="3">
        <v>0</v>
      </c>
      <c r="GC5" s="3">
        <v>0</v>
      </c>
      <c r="GD5" s="3">
        <v>0</v>
      </c>
      <c r="GE5" s="3">
        <v>0</v>
      </c>
      <c r="GF5" s="3">
        <v>0</v>
      </c>
      <c r="GG5" s="3">
        <v>0</v>
      </c>
      <c r="GH5" s="3">
        <v>0</v>
      </c>
      <c r="GI5" s="3">
        <v>0</v>
      </c>
      <c r="GJ5" s="3">
        <v>0</v>
      </c>
      <c r="GK5" s="3">
        <v>0</v>
      </c>
      <c r="GL5" s="3">
        <v>0</v>
      </c>
      <c r="GM5" s="3">
        <v>0</v>
      </c>
      <c r="GN5" s="3">
        <v>0</v>
      </c>
      <c r="GO5" s="3">
        <v>0</v>
      </c>
      <c r="GP5" s="3">
        <v>0</v>
      </c>
      <c r="GQ5" s="3">
        <v>0</v>
      </c>
      <c r="GR5" s="3">
        <v>0</v>
      </c>
      <c r="GS5" s="3">
        <v>0</v>
      </c>
      <c r="GT5" s="3">
        <v>0</v>
      </c>
      <c r="GU5" s="3">
        <v>0</v>
      </c>
      <c r="GV5" s="3">
        <v>0</v>
      </c>
      <c r="GW5" s="3">
        <v>0</v>
      </c>
      <c r="GX5" s="3">
        <v>0</v>
      </c>
      <c r="GY5" s="3">
        <v>0</v>
      </c>
      <c r="GZ5" s="3">
        <v>0</v>
      </c>
      <c r="HA5" s="3">
        <v>0</v>
      </c>
      <c r="HB5" s="3">
        <v>0</v>
      </c>
      <c r="HC5" s="3">
        <v>0</v>
      </c>
      <c r="HD5" s="3">
        <v>0</v>
      </c>
      <c r="HE5" s="3">
        <v>0</v>
      </c>
      <c r="HF5" s="3">
        <v>0</v>
      </c>
      <c r="HG5" s="3">
        <v>0</v>
      </c>
      <c r="HH5" s="3">
        <v>0</v>
      </c>
      <c r="HI5" s="3">
        <v>0</v>
      </c>
      <c r="HJ5" s="3">
        <v>0</v>
      </c>
      <c r="HK5" s="3">
        <v>0</v>
      </c>
      <c r="HL5" s="3">
        <v>0</v>
      </c>
      <c r="HM5" s="3">
        <v>0</v>
      </c>
      <c r="HN5" s="3">
        <v>0</v>
      </c>
      <c r="HO5" s="3">
        <v>0</v>
      </c>
      <c r="HP5" s="3">
        <v>0</v>
      </c>
      <c r="HQ5" s="3">
        <v>0</v>
      </c>
      <c r="HR5" s="3">
        <v>0</v>
      </c>
      <c r="HS5" s="3">
        <v>0</v>
      </c>
      <c r="HT5" s="3">
        <v>0</v>
      </c>
      <c r="HU5" s="3">
        <v>0</v>
      </c>
      <c r="HV5" s="3">
        <v>0</v>
      </c>
      <c r="HW5" s="3">
        <v>0</v>
      </c>
      <c r="HX5" s="3">
        <v>0</v>
      </c>
      <c r="HY5" s="3">
        <v>0</v>
      </c>
      <c r="HZ5" s="3">
        <v>0</v>
      </c>
      <c r="IA5" s="3">
        <v>0</v>
      </c>
      <c r="IB5" s="3">
        <v>0</v>
      </c>
      <c r="IC5" s="3">
        <v>0</v>
      </c>
      <c r="ID5" s="3">
        <v>0</v>
      </c>
      <c r="IE5" s="3">
        <v>0</v>
      </c>
      <c r="IF5" s="3">
        <v>0</v>
      </c>
      <c r="IG5" s="3">
        <v>0</v>
      </c>
      <c r="IH5" s="3">
        <v>0</v>
      </c>
      <c r="II5" s="3">
        <v>132813</v>
      </c>
      <c r="IJ5" s="3">
        <v>0</v>
      </c>
      <c r="IK5" s="3">
        <v>0</v>
      </c>
      <c r="IL5" s="3">
        <v>66034</v>
      </c>
      <c r="IM5" s="3">
        <v>4658</v>
      </c>
      <c r="IN5" s="3">
        <v>70692</v>
      </c>
      <c r="IO5" s="3">
        <v>0</v>
      </c>
      <c r="IP5" s="3">
        <v>70692</v>
      </c>
      <c r="IQ5" s="3">
        <v>66779</v>
      </c>
      <c r="IR5" s="3">
        <v>0</v>
      </c>
      <c r="IS5" s="3">
        <v>0</v>
      </c>
      <c r="IT5" s="3">
        <v>66779</v>
      </c>
      <c r="IU5" s="3">
        <v>0</v>
      </c>
      <c r="IV5" s="3">
        <v>0</v>
      </c>
    </row>
    <row r="6" spans="1:256">
      <c r="A6" s="3" t="s">
        <v>7</v>
      </c>
      <c r="B6" s="3" t="s">
        <v>8</v>
      </c>
      <c r="C6" s="3">
        <v>730304</v>
      </c>
      <c r="D6" s="3">
        <v>3580747</v>
      </c>
      <c r="E6" s="3">
        <v>0</v>
      </c>
      <c r="F6" s="3">
        <v>314276</v>
      </c>
      <c r="G6" s="3">
        <v>1234725</v>
      </c>
      <c r="H6" s="3">
        <v>2346022</v>
      </c>
      <c r="I6" s="3">
        <v>403885</v>
      </c>
      <c r="J6" s="3">
        <v>0</v>
      </c>
      <c r="K6" s="3">
        <v>0</v>
      </c>
      <c r="L6" s="3">
        <v>109623</v>
      </c>
      <c r="M6" s="3">
        <v>5169</v>
      </c>
      <c r="N6" s="3">
        <v>114792</v>
      </c>
      <c r="O6" s="3">
        <v>0</v>
      </c>
      <c r="P6" s="3">
        <v>114792</v>
      </c>
      <c r="Q6" s="3">
        <v>294262</v>
      </c>
      <c r="R6" s="3">
        <v>0</v>
      </c>
      <c r="S6" s="3">
        <v>0</v>
      </c>
      <c r="T6" s="3">
        <v>0</v>
      </c>
      <c r="U6" s="3">
        <v>294262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0</v>
      </c>
      <c r="AV6" s="3">
        <v>24853</v>
      </c>
      <c r="AW6" s="3">
        <v>0</v>
      </c>
      <c r="AX6" s="3">
        <v>0</v>
      </c>
      <c r="AY6" s="3">
        <v>2559</v>
      </c>
      <c r="AZ6" s="3">
        <v>557</v>
      </c>
      <c r="BA6" s="3">
        <v>3116</v>
      </c>
      <c r="BB6" s="3">
        <v>0</v>
      </c>
      <c r="BC6" s="3">
        <v>3116</v>
      </c>
      <c r="BD6" s="3">
        <v>22294</v>
      </c>
      <c r="BE6" s="3">
        <v>0</v>
      </c>
      <c r="BF6" s="3">
        <v>0</v>
      </c>
      <c r="BG6" s="3">
        <v>0</v>
      </c>
      <c r="BH6" s="3">
        <v>22294</v>
      </c>
      <c r="BI6" s="3">
        <v>0</v>
      </c>
      <c r="BJ6" s="3">
        <v>0</v>
      </c>
      <c r="BK6" s="3">
        <v>0</v>
      </c>
      <c r="BL6" s="3">
        <v>0</v>
      </c>
      <c r="BM6" s="3">
        <v>0</v>
      </c>
      <c r="BN6" s="3">
        <v>0</v>
      </c>
      <c r="BO6" s="3">
        <v>0</v>
      </c>
      <c r="BP6" s="3">
        <v>0</v>
      </c>
      <c r="BQ6" s="3">
        <v>0</v>
      </c>
      <c r="BR6" s="3">
        <v>0</v>
      </c>
      <c r="BS6" s="3">
        <v>0</v>
      </c>
      <c r="BT6" s="3">
        <v>0</v>
      </c>
      <c r="BU6" s="3">
        <v>0</v>
      </c>
      <c r="BV6" s="3">
        <v>0</v>
      </c>
      <c r="BW6" s="3">
        <v>0</v>
      </c>
      <c r="BX6" s="3">
        <v>0</v>
      </c>
      <c r="BY6" s="3">
        <v>0</v>
      </c>
      <c r="BZ6" s="3">
        <v>0</v>
      </c>
      <c r="CA6" s="3">
        <v>0</v>
      </c>
      <c r="CB6" s="3">
        <v>0</v>
      </c>
      <c r="CC6" s="3">
        <v>0</v>
      </c>
      <c r="CD6" s="3">
        <v>0</v>
      </c>
      <c r="CE6" s="3">
        <v>0</v>
      </c>
      <c r="CF6" s="3">
        <v>0</v>
      </c>
      <c r="CG6" s="3">
        <v>0</v>
      </c>
      <c r="CH6" s="3">
        <v>0</v>
      </c>
      <c r="CI6" s="3">
        <v>0</v>
      </c>
      <c r="CJ6" s="3">
        <v>0</v>
      </c>
      <c r="CK6" s="3">
        <v>0</v>
      </c>
      <c r="CL6" s="3">
        <v>0</v>
      </c>
      <c r="CM6" s="3">
        <v>0</v>
      </c>
      <c r="CN6" s="3">
        <v>0</v>
      </c>
      <c r="CO6" s="3">
        <v>0</v>
      </c>
      <c r="CP6" s="3">
        <v>0</v>
      </c>
      <c r="CQ6" s="3">
        <v>0</v>
      </c>
      <c r="CR6" s="3">
        <v>0</v>
      </c>
      <c r="CS6" s="3">
        <v>0</v>
      </c>
      <c r="CT6" s="3">
        <v>0</v>
      </c>
      <c r="CU6" s="3">
        <v>0</v>
      </c>
      <c r="CV6" s="3">
        <v>1645833</v>
      </c>
      <c r="CW6" s="3">
        <v>137400</v>
      </c>
      <c r="CX6" s="3">
        <v>0</v>
      </c>
      <c r="CY6" s="3">
        <v>133590</v>
      </c>
      <c r="CZ6" s="3">
        <v>27893</v>
      </c>
      <c r="DA6" s="3">
        <v>161483</v>
      </c>
      <c r="DB6" s="3">
        <v>0</v>
      </c>
      <c r="DC6" s="3">
        <v>161483</v>
      </c>
      <c r="DD6" s="3">
        <v>1649643</v>
      </c>
      <c r="DE6" s="3">
        <v>0</v>
      </c>
      <c r="DF6" s="3">
        <v>314276</v>
      </c>
      <c r="DG6" s="3">
        <v>271722</v>
      </c>
      <c r="DH6" s="3">
        <v>1377921</v>
      </c>
      <c r="DI6" s="3">
        <v>0</v>
      </c>
      <c r="DJ6" s="3">
        <v>0</v>
      </c>
      <c r="DK6" s="3">
        <v>0</v>
      </c>
      <c r="DL6" s="3">
        <v>0</v>
      </c>
      <c r="DM6" s="3">
        <v>0</v>
      </c>
      <c r="DN6" s="3">
        <v>0</v>
      </c>
      <c r="DO6" s="3">
        <v>0</v>
      </c>
      <c r="DP6" s="3">
        <v>0</v>
      </c>
      <c r="DQ6" s="3">
        <v>0</v>
      </c>
      <c r="DR6" s="3">
        <v>0</v>
      </c>
      <c r="DS6" s="3">
        <v>0</v>
      </c>
      <c r="DT6" s="3">
        <v>0</v>
      </c>
      <c r="DU6" s="3">
        <v>0</v>
      </c>
      <c r="DV6" s="3">
        <v>0</v>
      </c>
      <c r="DW6" s="3">
        <v>0</v>
      </c>
      <c r="DX6" s="3">
        <v>0</v>
      </c>
      <c r="DY6" s="3">
        <v>0</v>
      </c>
      <c r="DZ6" s="3">
        <v>0</v>
      </c>
      <c r="EA6" s="3">
        <v>0</v>
      </c>
      <c r="EB6" s="3">
        <v>0</v>
      </c>
      <c r="EC6" s="3">
        <v>0</v>
      </c>
      <c r="ED6" s="3">
        <v>0</v>
      </c>
      <c r="EE6" s="3">
        <v>0</v>
      </c>
      <c r="EF6" s="3">
        <v>0</v>
      </c>
      <c r="EG6" s="3">
        <v>0</v>
      </c>
      <c r="EH6" s="3">
        <v>0</v>
      </c>
      <c r="EI6" s="3">
        <v>26612</v>
      </c>
      <c r="EJ6" s="3">
        <v>0</v>
      </c>
      <c r="EK6" s="3">
        <v>0</v>
      </c>
      <c r="EL6" s="3">
        <v>2597</v>
      </c>
      <c r="EM6" s="3">
        <v>541</v>
      </c>
      <c r="EN6" s="3">
        <v>3138</v>
      </c>
      <c r="EO6" s="3">
        <v>0</v>
      </c>
      <c r="EP6" s="3">
        <v>3138</v>
      </c>
      <c r="EQ6" s="3">
        <v>24015</v>
      </c>
      <c r="ER6" s="3">
        <v>0</v>
      </c>
      <c r="ES6" s="3">
        <v>0</v>
      </c>
      <c r="ET6" s="3">
        <v>0</v>
      </c>
      <c r="EU6" s="3">
        <v>24015</v>
      </c>
      <c r="EV6" s="3">
        <v>0</v>
      </c>
      <c r="EW6" s="3">
        <v>0</v>
      </c>
      <c r="EX6" s="3">
        <v>0</v>
      </c>
      <c r="EY6" s="3">
        <v>0</v>
      </c>
      <c r="EZ6" s="3">
        <v>0</v>
      </c>
      <c r="FA6" s="3">
        <v>0</v>
      </c>
      <c r="FB6" s="3">
        <v>0</v>
      </c>
      <c r="FC6" s="3">
        <v>0</v>
      </c>
      <c r="FD6" s="3">
        <v>0</v>
      </c>
      <c r="FE6" s="3">
        <v>0</v>
      </c>
      <c r="FF6" s="3">
        <v>0</v>
      </c>
      <c r="FG6" s="3">
        <v>0</v>
      </c>
      <c r="FH6" s="3">
        <v>0</v>
      </c>
      <c r="FI6" s="3">
        <v>79524</v>
      </c>
      <c r="FJ6" s="3">
        <v>0</v>
      </c>
      <c r="FK6" s="3">
        <v>0</v>
      </c>
      <c r="FL6" s="3">
        <v>15500</v>
      </c>
      <c r="FM6" s="3">
        <v>1476</v>
      </c>
      <c r="FN6" s="3">
        <v>16976</v>
      </c>
      <c r="FO6" s="3">
        <v>0</v>
      </c>
      <c r="FP6" s="3">
        <v>16976</v>
      </c>
      <c r="FQ6" s="3">
        <v>64024</v>
      </c>
      <c r="FR6" s="3">
        <v>0</v>
      </c>
      <c r="FS6" s="3">
        <v>0</v>
      </c>
      <c r="FT6" s="3">
        <v>0</v>
      </c>
      <c r="FU6" s="3">
        <v>64024</v>
      </c>
      <c r="FV6" s="3">
        <v>0</v>
      </c>
      <c r="FW6" s="3">
        <v>0</v>
      </c>
      <c r="FX6" s="3">
        <v>0</v>
      </c>
      <c r="FY6" s="3">
        <v>0</v>
      </c>
      <c r="FZ6" s="3">
        <v>0</v>
      </c>
      <c r="GA6" s="3">
        <v>0</v>
      </c>
      <c r="GB6" s="3">
        <v>0</v>
      </c>
      <c r="GC6" s="3">
        <v>0</v>
      </c>
      <c r="GD6" s="3">
        <v>0</v>
      </c>
      <c r="GE6" s="3">
        <v>0</v>
      </c>
      <c r="GF6" s="3">
        <v>0</v>
      </c>
      <c r="GG6" s="3">
        <v>0</v>
      </c>
      <c r="GH6" s="3">
        <v>0</v>
      </c>
      <c r="GI6" s="3">
        <v>2280713</v>
      </c>
      <c r="GJ6" s="3">
        <v>734100</v>
      </c>
      <c r="GK6" s="3">
        <v>0</v>
      </c>
      <c r="GL6" s="3">
        <v>209506</v>
      </c>
      <c r="GM6" s="3">
        <v>20020</v>
      </c>
      <c r="GN6" s="3">
        <v>229526</v>
      </c>
      <c r="GO6" s="3">
        <v>0</v>
      </c>
      <c r="GP6" s="3">
        <v>229526</v>
      </c>
      <c r="GQ6" s="3">
        <v>2805307</v>
      </c>
      <c r="GR6" s="3">
        <v>0</v>
      </c>
      <c r="GS6" s="3">
        <v>0</v>
      </c>
      <c r="GT6" s="3">
        <v>2805307</v>
      </c>
      <c r="GU6" s="3">
        <v>0</v>
      </c>
      <c r="GV6" s="3">
        <v>0</v>
      </c>
      <c r="GW6" s="3">
        <v>0</v>
      </c>
      <c r="GX6" s="3">
        <v>0</v>
      </c>
      <c r="GY6" s="3">
        <v>0</v>
      </c>
      <c r="GZ6" s="3">
        <v>0</v>
      </c>
      <c r="HA6" s="3">
        <v>0</v>
      </c>
      <c r="HB6" s="3">
        <v>0</v>
      </c>
      <c r="HC6" s="3">
        <v>0</v>
      </c>
      <c r="HD6" s="3">
        <v>0</v>
      </c>
      <c r="HE6" s="3">
        <v>0</v>
      </c>
      <c r="HF6" s="3">
        <v>0</v>
      </c>
      <c r="HG6" s="3">
        <v>0</v>
      </c>
      <c r="HH6" s="3">
        <v>0</v>
      </c>
      <c r="HI6" s="3">
        <v>0</v>
      </c>
      <c r="HJ6" s="3">
        <v>0</v>
      </c>
      <c r="HK6" s="3">
        <v>0</v>
      </c>
      <c r="HL6" s="3">
        <v>0</v>
      </c>
      <c r="HM6" s="3">
        <v>0</v>
      </c>
      <c r="HN6" s="3">
        <v>0</v>
      </c>
      <c r="HO6" s="3">
        <v>0</v>
      </c>
      <c r="HP6" s="3">
        <v>0</v>
      </c>
      <c r="HQ6" s="3">
        <v>0</v>
      </c>
      <c r="HR6" s="3">
        <v>0</v>
      </c>
      <c r="HS6" s="3">
        <v>0</v>
      </c>
      <c r="HT6" s="3">
        <v>0</v>
      </c>
      <c r="HU6" s="3">
        <v>0</v>
      </c>
      <c r="HV6" s="3">
        <v>63405</v>
      </c>
      <c r="HW6" s="3">
        <v>0</v>
      </c>
      <c r="HX6" s="3">
        <v>0</v>
      </c>
      <c r="HY6" s="3">
        <v>2955</v>
      </c>
      <c r="HZ6" s="3">
        <v>1498</v>
      </c>
      <c r="IA6" s="3">
        <v>4453</v>
      </c>
      <c r="IB6" s="3">
        <v>0</v>
      </c>
      <c r="IC6" s="3">
        <v>4453</v>
      </c>
      <c r="ID6" s="3">
        <v>60450</v>
      </c>
      <c r="IE6" s="3">
        <v>0</v>
      </c>
      <c r="IF6" s="3">
        <v>0</v>
      </c>
      <c r="IG6" s="3">
        <v>0</v>
      </c>
      <c r="IH6" s="3">
        <v>60450</v>
      </c>
      <c r="II6" s="3">
        <v>0</v>
      </c>
      <c r="IJ6" s="3">
        <v>0</v>
      </c>
      <c r="IK6" s="3">
        <v>0</v>
      </c>
      <c r="IL6" s="3">
        <v>0</v>
      </c>
      <c r="IM6" s="3">
        <v>0</v>
      </c>
      <c r="IN6" s="3">
        <v>0</v>
      </c>
      <c r="IO6" s="3">
        <v>0</v>
      </c>
      <c r="IP6" s="3">
        <v>0</v>
      </c>
      <c r="IQ6" s="3">
        <v>0</v>
      </c>
      <c r="IR6" s="3">
        <v>0</v>
      </c>
      <c r="IS6" s="3">
        <v>0</v>
      </c>
      <c r="IT6" s="3">
        <v>0</v>
      </c>
      <c r="IU6" s="3">
        <v>0</v>
      </c>
      <c r="IV6" s="3">
        <v>0</v>
      </c>
    </row>
    <row r="7" spans="1:256">
      <c r="A7" s="3" t="s">
        <v>9</v>
      </c>
      <c r="B7" s="3" t="s">
        <v>10</v>
      </c>
      <c r="C7" s="3">
        <v>1132563</v>
      </c>
      <c r="D7" s="3">
        <v>7122679</v>
      </c>
      <c r="E7" s="3">
        <v>0</v>
      </c>
      <c r="F7" s="3">
        <v>237352</v>
      </c>
      <c r="G7" s="3">
        <v>5374175</v>
      </c>
      <c r="H7" s="3">
        <v>1748504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26331</v>
      </c>
      <c r="AJ7" s="3">
        <v>0</v>
      </c>
      <c r="AK7" s="3">
        <v>0</v>
      </c>
      <c r="AL7" s="3">
        <v>3092</v>
      </c>
      <c r="AM7" s="3">
        <v>394</v>
      </c>
      <c r="AN7" s="3">
        <v>3486</v>
      </c>
      <c r="AO7" s="3">
        <v>0</v>
      </c>
      <c r="AP7" s="3">
        <v>3486</v>
      </c>
      <c r="AQ7" s="3">
        <v>23239</v>
      </c>
      <c r="AR7" s="3">
        <v>0</v>
      </c>
      <c r="AS7" s="3">
        <v>0</v>
      </c>
      <c r="AT7" s="3">
        <v>0</v>
      </c>
      <c r="AU7" s="3">
        <v>23239</v>
      </c>
      <c r="AV7" s="3">
        <v>15632</v>
      </c>
      <c r="AW7" s="3">
        <v>0</v>
      </c>
      <c r="AX7" s="3">
        <v>0</v>
      </c>
      <c r="AY7" s="3">
        <v>1294</v>
      </c>
      <c r="AZ7" s="3">
        <v>250</v>
      </c>
      <c r="BA7" s="3">
        <v>1544</v>
      </c>
      <c r="BB7" s="3">
        <v>0</v>
      </c>
      <c r="BC7" s="3">
        <v>1544</v>
      </c>
      <c r="BD7" s="3">
        <v>14338</v>
      </c>
      <c r="BE7" s="3">
        <v>0</v>
      </c>
      <c r="BF7" s="3">
        <v>0</v>
      </c>
      <c r="BG7" s="3">
        <v>0</v>
      </c>
      <c r="BH7" s="3">
        <v>14338</v>
      </c>
      <c r="BI7" s="3">
        <v>0</v>
      </c>
      <c r="BJ7" s="3">
        <v>0</v>
      </c>
      <c r="BK7" s="3">
        <v>0</v>
      </c>
      <c r="BL7" s="3">
        <v>0</v>
      </c>
      <c r="BM7" s="3">
        <v>0</v>
      </c>
      <c r="BN7" s="3">
        <v>0</v>
      </c>
      <c r="BO7" s="3">
        <v>0</v>
      </c>
      <c r="BP7" s="3">
        <v>0</v>
      </c>
      <c r="BQ7" s="3">
        <v>0</v>
      </c>
      <c r="BR7" s="3">
        <v>0</v>
      </c>
      <c r="BS7" s="3">
        <v>0</v>
      </c>
      <c r="BT7" s="3">
        <v>0</v>
      </c>
      <c r="BU7" s="3">
        <v>0</v>
      </c>
      <c r="BV7" s="3">
        <v>0</v>
      </c>
      <c r="BW7" s="3">
        <v>0</v>
      </c>
      <c r="BX7" s="3">
        <v>0</v>
      </c>
      <c r="BY7" s="3">
        <v>0</v>
      </c>
      <c r="BZ7" s="3">
        <v>0</v>
      </c>
      <c r="CA7" s="3">
        <v>0</v>
      </c>
      <c r="CB7" s="3">
        <v>0</v>
      </c>
      <c r="CC7" s="3">
        <v>0</v>
      </c>
      <c r="CD7" s="3">
        <v>0</v>
      </c>
      <c r="CE7" s="3">
        <v>0</v>
      </c>
      <c r="CF7" s="3">
        <v>0</v>
      </c>
      <c r="CG7" s="3">
        <v>0</v>
      </c>
      <c r="CH7" s="3">
        <v>0</v>
      </c>
      <c r="CI7" s="3">
        <v>0</v>
      </c>
      <c r="CJ7" s="3">
        <v>0</v>
      </c>
      <c r="CK7" s="3">
        <v>0</v>
      </c>
      <c r="CL7" s="3">
        <v>0</v>
      </c>
      <c r="CM7" s="3">
        <v>0</v>
      </c>
      <c r="CN7" s="3">
        <v>0</v>
      </c>
      <c r="CO7" s="3">
        <v>0</v>
      </c>
      <c r="CP7" s="3">
        <v>0</v>
      </c>
      <c r="CQ7" s="3">
        <v>0</v>
      </c>
      <c r="CR7" s="3">
        <v>0</v>
      </c>
      <c r="CS7" s="3">
        <v>0</v>
      </c>
      <c r="CT7" s="3">
        <v>0</v>
      </c>
      <c r="CU7" s="3">
        <v>0</v>
      </c>
      <c r="CV7" s="3">
        <v>1420214</v>
      </c>
      <c r="CW7" s="3">
        <v>176200</v>
      </c>
      <c r="CX7" s="3">
        <v>0</v>
      </c>
      <c r="CY7" s="3">
        <v>9759</v>
      </c>
      <c r="CZ7" s="3">
        <v>18641</v>
      </c>
      <c r="DA7" s="3">
        <v>28400</v>
      </c>
      <c r="DB7" s="3">
        <v>0</v>
      </c>
      <c r="DC7" s="3">
        <v>28400</v>
      </c>
      <c r="DD7" s="3">
        <v>1586655</v>
      </c>
      <c r="DE7" s="3">
        <v>0</v>
      </c>
      <c r="DF7" s="3">
        <v>0</v>
      </c>
      <c r="DG7" s="3">
        <v>179527</v>
      </c>
      <c r="DH7" s="3">
        <v>1407128</v>
      </c>
      <c r="DI7" s="3">
        <v>0</v>
      </c>
      <c r="DJ7" s="3">
        <v>0</v>
      </c>
      <c r="DK7" s="3">
        <v>0</v>
      </c>
      <c r="DL7" s="3">
        <v>0</v>
      </c>
      <c r="DM7" s="3">
        <v>0</v>
      </c>
      <c r="DN7" s="3">
        <v>0</v>
      </c>
      <c r="DO7" s="3">
        <v>0</v>
      </c>
      <c r="DP7" s="3">
        <v>0</v>
      </c>
      <c r="DQ7" s="3">
        <v>0</v>
      </c>
      <c r="DR7" s="3">
        <v>0</v>
      </c>
      <c r="DS7" s="3">
        <v>0</v>
      </c>
      <c r="DT7" s="3">
        <v>0</v>
      </c>
      <c r="DU7" s="3">
        <v>0</v>
      </c>
      <c r="DV7" s="3">
        <v>0</v>
      </c>
      <c r="DW7" s="3">
        <v>0</v>
      </c>
      <c r="DX7" s="3">
        <v>0</v>
      </c>
      <c r="DY7" s="3">
        <v>0</v>
      </c>
      <c r="DZ7" s="3">
        <v>0</v>
      </c>
      <c r="EA7" s="3">
        <v>0</v>
      </c>
      <c r="EB7" s="3">
        <v>0</v>
      </c>
      <c r="EC7" s="3">
        <v>0</v>
      </c>
      <c r="ED7" s="3">
        <v>0</v>
      </c>
      <c r="EE7" s="3">
        <v>0</v>
      </c>
      <c r="EF7" s="3">
        <v>0</v>
      </c>
      <c r="EG7" s="3">
        <v>0</v>
      </c>
      <c r="EH7" s="3">
        <v>0</v>
      </c>
      <c r="EI7" s="3">
        <v>0</v>
      </c>
      <c r="EJ7" s="3">
        <v>0</v>
      </c>
      <c r="EK7" s="3">
        <v>0</v>
      </c>
      <c r="EL7" s="3">
        <v>0</v>
      </c>
      <c r="EM7" s="3">
        <v>0</v>
      </c>
      <c r="EN7" s="3">
        <v>0</v>
      </c>
      <c r="EO7" s="3">
        <v>0</v>
      </c>
      <c r="EP7" s="3">
        <v>0</v>
      </c>
      <c r="EQ7" s="3">
        <v>0</v>
      </c>
      <c r="ER7" s="3">
        <v>0</v>
      </c>
      <c r="ES7" s="3">
        <v>0</v>
      </c>
      <c r="ET7" s="3">
        <v>0</v>
      </c>
      <c r="EU7" s="3">
        <v>0</v>
      </c>
      <c r="EV7" s="3">
        <v>0</v>
      </c>
      <c r="EW7" s="3">
        <v>0</v>
      </c>
      <c r="EX7" s="3">
        <v>0</v>
      </c>
      <c r="EY7" s="3">
        <v>0</v>
      </c>
      <c r="EZ7" s="3">
        <v>0</v>
      </c>
      <c r="FA7" s="3">
        <v>0</v>
      </c>
      <c r="FB7" s="3">
        <v>0</v>
      </c>
      <c r="FC7" s="3">
        <v>0</v>
      </c>
      <c r="FD7" s="3">
        <v>0</v>
      </c>
      <c r="FE7" s="3">
        <v>0</v>
      </c>
      <c r="FF7" s="3">
        <v>0</v>
      </c>
      <c r="FG7" s="3">
        <v>0</v>
      </c>
      <c r="FH7" s="3">
        <v>0</v>
      </c>
      <c r="FI7" s="3">
        <v>30943</v>
      </c>
      <c r="FJ7" s="3">
        <v>0</v>
      </c>
      <c r="FK7" s="3">
        <v>0</v>
      </c>
      <c r="FL7" s="3">
        <v>2813</v>
      </c>
      <c r="FM7" s="3">
        <v>807</v>
      </c>
      <c r="FN7" s="3">
        <v>3620</v>
      </c>
      <c r="FO7" s="3">
        <v>0</v>
      </c>
      <c r="FP7" s="3">
        <v>3620</v>
      </c>
      <c r="FQ7" s="3">
        <v>28130</v>
      </c>
      <c r="FR7" s="3">
        <v>0</v>
      </c>
      <c r="FS7" s="3">
        <v>0</v>
      </c>
      <c r="FT7" s="3">
        <v>0</v>
      </c>
      <c r="FU7" s="3">
        <v>28130</v>
      </c>
      <c r="FV7" s="3">
        <v>0</v>
      </c>
      <c r="FW7" s="3">
        <v>0</v>
      </c>
      <c r="FX7" s="3">
        <v>0</v>
      </c>
      <c r="FY7" s="3">
        <v>0</v>
      </c>
      <c r="FZ7" s="3">
        <v>0</v>
      </c>
      <c r="GA7" s="3">
        <v>0</v>
      </c>
      <c r="GB7" s="3">
        <v>0</v>
      </c>
      <c r="GC7" s="3">
        <v>0</v>
      </c>
      <c r="GD7" s="3">
        <v>0</v>
      </c>
      <c r="GE7" s="3">
        <v>0</v>
      </c>
      <c r="GF7" s="3">
        <v>0</v>
      </c>
      <c r="GG7" s="3">
        <v>0</v>
      </c>
      <c r="GH7" s="3">
        <v>0</v>
      </c>
      <c r="GI7" s="3">
        <v>0</v>
      </c>
      <c r="GJ7" s="3">
        <v>0</v>
      </c>
      <c r="GK7" s="3">
        <v>0</v>
      </c>
      <c r="GL7" s="3">
        <v>0</v>
      </c>
      <c r="GM7" s="3">
        <v>0</v>
      </c>
      <c r="GN7" s="3">
        <v>0</v>
      </c>
      <c r="GO7" s="3">
        <v>0</v>
      </c>
      <c r="GP7" s="3">
        <v>0</v>
      </c>
      <c r="GQ7" s="3">
        <v>0</v>
      </c>
      <c r="GR7" s="3">
        <v>0</v>
      </c>
      <c r="GS7" s="3">
        <v>0</v>
      </c>
      <c r="GT7" s="3">
        <v>0</v>
      </c>
      <c r="GU7" s="3">
        <v>0</v>
      </c>
      <c r="GV7" s="3">
        <v>0</v>
      </c>
      <c r="GW7" s="3">
        <v>0</v>
      </c>
      <c r="GX7" s="3">
        <v>0</v>
      </c>
      <c r="GY7" s="3">
        <v>0</v>
      </c>
      <c r="GZ7" s="3">
        <v>0</v>
      </c>
      <c r="HA7" s="3">
        <v>0</v>
      </c>
      <c r="HB7" s="3">
        <v>0</v>
      </c>
      <c r="HC7" s="3">
        <v>0</v>
      </c>
      <c r="HD7" s="3">
        <v>0</v>
      </c>
      <c r="HE7" s="3">
        <v>0</v>
      </c>
      <c r="HF7" s="3">
        <v>0</v>
      </c>
      <c r="HG7" s="3">
        <v>0</v>
      </c>
      <c r="HH7" s="3">
        <v>0</v>
      </c>
      <c r="HI7" s="3">
        <v>0</v>
      </c>
      <c r="HJ7" s="3">
        <v>0</v>
      </c>
      <c r="HK7" s="3">
        <v>0</v>
      </c>
      <c r="HL7" s="3">
        <v>0</v>
      </c>
      <c r="HM7" s="3">
        <v>0</v>
      </c>
      <c r="HN7" s="3">
        <v>0</v>
      </c>
      <c r="HO7" s="3">
        <v>0</v>
      </c>
      <c r="HP7" s="3">
        <v>0</v>
      </c>
      <c r="HQ7" s="3">
        <v>0</v>
      </c>
      <c r="HR7" s="3">
        <v>0</v>
      </c>
      <c r="HS7" s="3">
        <v>0</v>
      </c>
      <c r="HT7" s="3">
        <v>0</v>
      </c>
      <c r="HU7" s="3">
        <v>0</v>
      </c>
      <c r="HV7" s="3">
        <v>0</v>
      </c>
      <c r="HW7" s="3">
        <v>0</v>
      </c>
      <c r="HX7" s="3">
        <v>0</v>
      </c>
      <c r="HY7" s="3">
        <v>0</v>
      </c>
      <c r="HZ7" s="3">
        <v>0</v>
      </c>
      <c r="IA7" s="3">
        <v>0</v>
      </c>
      <c r="IB7" s="3">
        <v>0</v>
      </c>
      <c r="IC7" s="3">
        <v>0</v>
      </c>
      <c r="ID7" s="3">
        <v>0</v>
      </c>
      <c r="IE7" s="3">
        <v>0</v>
      </c>
      <c r="IF7" s="3">
        <v>0</v>
      </c>
      <c r="IG7" s="3">
        <v>0</v>
      </c>
      <c r="IH7" s="3">
        <v>0</v>
      </c>
      <c r="II7" s="3">
        <v>119008</v>
      </c>
      <c r="IJ7" s="3">
        <v>0</v>
      </c>
      <c r="IK7" s="3">
        <v>0</v>
      </c>
      <c r="IL7" s="3">
        <v>14880</v>
      </c>
      <c r="IM7" s="3">
        <v>1944</v>
      </c>
      <c r="IN7" s="3">
        <v>16824</v>
      </c>
      <c r="IO7" s="3">
        <v>0</v>
      </c>
      <c r="IP7" s="3">
        <v>16824</v>
      </c>
      <c r="IQ7" s="3">
        <v>104128</v>
      </c>
      <c r="IR7" s="3">
        <v>0</v>
      </c>
      <c r="IS7" s="3">
        <v>0</v>
      </c>
      <c r="IT7" s="3">
        <v>104128</v>
      </c>
      <c r="IU7" s="3">
        <v>0</v>
      </c>
      <c r="IV7" s="3">
        <v>0</v>
      </c>
    </row>
    <row r="8" spans="1:256">
      <c r="A8" s="3" t="s">
        <v>11</v>
      </c>
      <c r="B8" s="3" t="s">
        <v>12</v>
      </c>
      <c r="C8" s="3">
        <v>820466</v>
      </c>
      <c r="D8" s="3">
        <v>4074623</v>
      </c>
      <c r="E8" s="3">
        <v>0</v>
      </c>
      <c r="F8" s="3">
        <v>118367</v>
      </c>
      <c r="G8" s="3">
        <v>3278716</v>
      </c>
      <c r="H8" s="3">
        <v>795907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  <c r="BJ8" s="3">
        <v>0</v>
      </c>
      <c r="BK8" s="3">
        <v>0</v>
      </c>
      <c r="BL8" s="3">
        <v>0</v>
      </c>
      <c r="BM8" s="3">
        <v>0</v>
      </c>
      <c r="BN8" s="3">
        <v>0</v>
      </c>
      <c r="BO8" s="3">
        <v>0</v>
      </c>
      <c r="BP8" s="3">
        <v>0</v>
      </c>
      <c r="BQ8" s="3">
        <v>0</v>
      </c>
      <c r="BR8" s="3">
        <v>0</v>
      </c>
      <c r="BS8" s="3">
        <v>0</v>
      </c>
      <c r="BT8" s="3">
        <v>0</v>
      </c>
      <c r="BU8" s="3">
        <v>0</v>
      </c>
      <c r="BV8" s="3">
        <v>0</v>
      </c>
      <c r="BW8" s="3">
        <v>0</v>
      </c>
      <c r="BX8" s="3">
        <v>0</v>
      </c>
      <c r="BY8" s="3">
        <v>0</v>
      </c>
      <c r="BZ8" s="3">
        <v>0</v>
      </c>
      <c r="CA8" s="3">
        <v>0</v>
      </c>
      <c r="CB8" s="3">
        <v>0</v>
      </c>
      <c r="CC8" s="3">
        <v>0</v>
      </c>
      <c r="CD8" s="3">
        <v>0</v>
      </c>
      <c r="CE8" s="3">
        <v>0</v>
      </c>
      <c r="CF8" s="3">
        <v>0</v>
      </c>
      <c r="CG8" s="3">
        <v>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  <c r="CM8" s="3">
        <v>0</v>
      </c>
      <c r="CN8" s="3">
        <v>0</v>
      </c>
      <c r="CO8" s="3">
        <v>0</v>
      </c>
      <c r="CP8" s="3">
        <v>0</v>
      </c>
      <c r="CQ8" s="3">
        <v>0</v>
      </c>
      <c r="CR8" s="3">
        <v>0</v>
      </c>
      <c r="CS8" s="3">
        <v>0</v>
      </c>
      <c r="CT8" s="3">
        <v>0</v>
      </c>
      <c r="CU8" s="3">
        <v>0</v>
      </c>
      <c r="CV8" s="3">
        <v>761414</v>
      </c>
      <c r="CW8" s="3">
        <v>0</v>
      </c>
      <c r="CX8" s="3">
        <v>0</v>
      </c>
      <c r="CY8" s="3">
        <v>137848</v>
      </c>
      <c r="CZ8" s="3">
        <v>13842</v>
      </c>
      <c r="DA8" s="3">
        <v>151690</v>
      </c>
      <c r="DB8" s="3">
        <v>0</v>
      </c>
      <c r="DC8" s="3">
        <v>151690</v>
      </c>
      <c r="DD8" s="3">
        <v>623566</v>
      </c>
      <c r="DE8" s="3">
        <v>0</v>
      </c>
      <c r="DF8" s="3">
        <v>118367</v>
      </c>
      <c r="DG8" s="3">
        <v>229229</v>
      </c>
      <c r="DH8" s="3">
        <v>394337</v>
      </c>
      <c r="DI8" s="3">
        <v>0</v>
      </c>
      <c r="DJ8" s="3">
        <v>0</v>
      </c>
      <c r="DK8" s="3">
        <v>0</v>
      </c>
      <c r="DL8" s="3">
        <v>0</v>
      </c>
      <c r="DM8" s="3">
        <v>0</v>
      </c>
      <c r="DN8" s="3">
        <v>0</v>
      </c>
      <c r="DO8" s="3">
        <v>0</v>
      </c>
      <c r="DP8" s="3">
        <v>0</v>
      </c>
      <c r="DQ8" s="3">
        <v>0</v>
      </c>
      <c r="DR8" s="3">
        <v>0</v>
      </c>
      <c r="DS8" s="3">
        <v>0</v>
      </c>
      <c r="DT8" s="3">
        <v>0</v>
      </c>
      <c r="DU8" s="3">
        <v>0</v>
      </c>
      <c r="DV8" s="3">
        <v>0</v>
      </c>
      <c r="DW8" s="3">
        <v>0</v>
      </c>
      <c r="DX8" s="3">
        <v>0</v>
      </c>
      <c r="DY8" s="3">
        <v>0</v>
      </c>
      <c r="DZ8" s="3">
        <v>0</v>
      </c>
      <c r="EA8" s="3">
        <v>0</v>
      </c>
      <c r="EB8" s="3">
        <v>0</v>
      </c>
      <c r="EC8" s="3">
        <v>0</v>
      </c>
      <c r="ED8" s="3">
        <v>0</v>
      </c>
      <c r="EE8" s="3">
        <v>0</v>
      </c>
      <c r="EF8" s="3">
        <v>0</v>
      </c>
      <c r="EG8" s="3">
        <v>0</v>
      </c>
      <c r="EH8" s="3">
        <v>0</v>
      </c>
      <c r="EI8" s="3">
        <v>0</v>
      </c>
      <c r="EJ8" s="3">
        <v>0</v>
      </c>
      <c r="EK8" s="3">
        <v>0</v>
      </c>
      <c r="EL8" s="3">
        <v>0</v>
      </c>
      <c r="EM8" s="3">
        <v>0</v>
      </c>
      <c r="EN8" s="3">
        <v>0</v>
      </c>
      <c r="EO8" s="3">
        <v>0</v>
      </c>
      <c r="EP8" s="3">
        <v>0</v>
      </c>
      <c r="EQ8" s="3">
        <v>0</v>
      </c>
      <c r="ER8" s="3">
        <v>0</v>
      </c>
      <c r="ES8" s="3">
        <v>0</v>
      </c>
      <c r="ET8" s="3">
        <v>0</v>
      </c>
      <c r="EU8" s="3">
        <v>0</v>
      </c>
      <c r="EV8" s="3">
        <v>0</v>
      </c>
      <c r="EW8" s="3">
        <v>0</v>
      </c>
      <c r="EX8" s="3">
        <v>0</v>
      </c>
      <c r="EY8" s="3">
        <v>0</v>
      </c>
      <c r="EZ8" s="3">
        <v>0</v>
      </c>
      <c r="FA8" s="3">
        <v>0</v>
      </c>
      <c r="FB8" s="3">
        <v>0</v>
      </c>
      <c r="FC8" s="3">
        <v>0</v>
      </c>
      <c r="FD8" s="3">
        <v>0</v>
      </c>
      <c r="FE8" s="3">
        <v>0</v>
      </c>
      <c r="FF8" s="3">
        <v>0</v>
      </c>
      <c r="FG8" s="3">
        <v>0</v>
      </c>
      <c r="FH8" s="3">
        <v>0</v>
      </c>
      <c r="FI8" s="3">
        <v>0</v>
      </c>
      <c r="FJ8" s="3">
        <v>0</v>
      </c>
      <c r="FK8" s="3">
        <v>0</v>
      </c>
      <c r="FL8" s="3">
        <v>0</v>
      </c>
      <c r="FM8" s="3">
        <v>0</v>
      </c>
      <c r="FN8" s="3">
        <v>0</v>
      </c>
      <c r="FO8" s="3">
        <v>0</v>
      </c>
      <c r="FP8" s="3">
        <v>0</v>
      </c>
      <c r="FQ8" s="3">
        <v>0</v>
      </c>
      <c r="FR8" s="3">
        <v>0</v>
      </c>
      <c r="FS8" s="3">
        <v>0</v>
      </c>
      <c r="FT8" s="3">
        <v>0</v>
      </c>
      <c r="FU8" s="3">
        <v>0</v>
      </c>
      <c r="FV8" s="3">
        <v>0</v>
      </c>
      <c r="FW8" s="3">
        <v>0</v>
      </c>
      <c r="FX8" s="3">
        <v>0</v>
      </c>
      <c r="FY8" s="3">
        <v>0</v>
      </c>
      <c r="FZ8" s="3">
        <v>0</v>
      </c>
      <c r="GA8" s="3">
        <v>0</v>
      </c>
      <c r="GB8" s="3">
        <v>0</v>
      </c>
      <c r="GC8" s="3">
        <v>0</v>
      </c>
      <c r="GD8" s="3">
        <v>0</v>
      </c>
      <c r="GE8" s="3">
        <v>0</v>
      </c>
      <c r="GF8" s="3">
        <v>0</v>
      </c>
      <c r="GG8" s="3">
        <v>0</v>
      </c>
      <c r="GH8" s="3">
        <v>0</v>
      </c>
      <c r="GI8" s="3">
        <v>0</v>
      </c>
      <c r="GJ8" s="3">
        <v>0</v>
      </c>
      <c r="GK8" s="3">
        <v>0</v>
      </c>
      <c r="GL8" s="3">
        <v>0</v>
      </c>
      <c r="GM8" s="3">
        <v>0</v>
      </c>
      <c r="GN8" s="3">
        <v>0</v>
      </c>
      <c r="GO8" s="3">
        <v>0</v>
      </c>
      <c r="GP8" s="3">
        <v>0</v>
      </c>
      <c r="GQ8" s="3">
        <v>0</v>
      </c>
      <c r="GR8" s="3">
        <v>0</v>
      </c>
      <c r="GS8" s="3">
        <v>0</v>
      </c>
      <c r="GT8" s="3">
        <v>0</v>
      </c>
      <c r="GU8" s="3">
        <v>0</v>
      </c>
      <c r="GV8" s="3">
        <v>0</v>
      </c>
      <c r="GW8" s="3">
        <v>0</v>
      </c>
      <c r="GX8" s="3">
        <v>0</v>
      </c>
      <c r="GY8" s="3">
        <v>0</v>
      </c>
      <c r="GZ8" s="3">
        <v>0</v>
      </c>
      <c r="HA8" s="3">
        <v>0</v>
      </c>
      <c r="HB8" s="3">
        <v>0</v>
      </c>
      <c r="HC8" s="3">
        <v>0</v>
      </c>
      <c r="HD8" s="3">
        <v>0</v>
      </c>
      <c r="HE8" s="3">
        <v>0</v>
      </c>
      <c r="HF8" s="3">
        <v>0</v>
      </c>
      <c r="HG8" s="3">
        <v>0</v>
      </c>
      <c r="HH8" s="3">
        <v>0</v>
      </c>
      <c r="HI8" s="3">
        <v>0</v>
      </c>
      <c r="HJ8" s="3">
        <v>0</v>
      </c>
      <c r="HK8" s="3">
        <v>0</v>
      </c>
      <c r="HL8" s="3">
        <v>0</v>
      </c>
      <c r="HM8" s="3">
        <v>0</v>
      </c>
      <c r="HN8" s="3">
        <v>0</v>
      </c>
      <c r="HO8" s="3">
        <v>0</v>
      </c>
      <c r="HP8" s="3">
        <v>0</v>
      </c>
      <c r="HQ8" s="3">
        <v>0</v>
      </c>
      <c r="HR8" s="3">
        <v>0</v>
      </c>
      <c r="HS8" s="3">
        <v>0</v>
      </c>
      <c r="HT8" s="3">
        <v>0</v>
      </c>
      <c r="HU8" s="3">
        <v>0</v>
      </c>
      <c r="HV8" s="3">
        <v>0</v>
      </c>
      <c r="HW8" s="3">
        <v>0</v>
      </c>
      <c r="HX8" s="3">
        <v>0</v>
      </c>
      <c r="HY8" s="3">
        <v>0</v>
      </c>
      <c r="HZ8" s="3">
        <v>0</v>
      </c>
      <c r="IA8" s="3">
        <v>0</v>
      </c>
      <c r="IB8" s="3">
        <v>0</v>
      </c>
      <c r="IC8" s="3">
        <v>0</v>
      </c>
      <c r="ID8" s="3">
        <v>0</v>
      </c>
      <c r="IE8" s="3">
        <v>0</v>
      </c>
      <c r="IF8" s="3">
        <v>0</v>
      </c>
      <c r="IG8" s="3">
        <v>0</v>
      </c>
      <c r="IH8" s="3">
        <v>0</v>
      </c>
      <c r="II8" s="3">
        <v>3019</v>
      </c>
      <c r="IJ8" s="3">
        <v>0</v>
      </c>
      <c r="IK8" s="3">
        <v>0</v>
      </c>
      <c r="IL8" s="3">
        <v>478</v>
      </c>
      <c r="IM8" s="3">
        <v>58</v>
      </c>
      <c r="IN8" s="3">
        <v>536</v>
      </c>
      <c r="IO8" s="3">
        <v>0</v>
      </c>
      <c r="IP8" s="3">
        <v>536</v>
      </c>
      <c r="IQ8" s="3">
        <v>2541</v>
      </c>
      <c r="IR8" s="3">
        <v>0</v>
      </c>
      <c r="IS8" s="3">
        <v>0</v>
      </c>
      <c r="IT8" s="3">
        <v>2541</v>
      </c>
      <c r="IU8" s="3">
        <v>0</v>
      </c>
      <c r="IV8" s="3">
        <v>0</v>
      </c>
    </row>
    <row r="9" spans="1:256">
      <c r="A9" s="3" t="s">
        <v>13</v>
      </c>
      <c r="B9" s="3" t="s">
        <v>14</v>
      </c>
      <c r="C9" s="3">
        <v>815233</v>
      </c>
      <c r="D9" s="3">
        <v>4616811</v>
      </c>
      <c r="E9" s="3">
        <v>0</v>
      </c>
      <c r="F9" s="3">
        <v>165255</v>
      </c>
      <c r="G9" s="3">
        <v>3331390</v>
      </c>
      <c r="H9" s="3">
        <v>1285421</v>
      </c>
      <c r="I9" s="3">
        <v>94518</v>
      </c>
      <c r="J9" s="3">
        <v>0</v>
      </c>
      <c r="K9" s="3">
        <v>0</v>
      </c>
      <c r="L9" s="3">
        <v>55986</v>
      </c>
      <c r="M9" s="3">
        <v>794</v>
      </c>
      <c r="N9" s="3">
        <v>56780</v>
      </c>
      <c r="O9" s="3">
        <v>0</v>
      </c>
      <c r="P9" s="3">
        <v>56780</v>
      </c>
      <c r="Q9" s="3">
        <v>38532</v>
      </c>
      <c r="R9" s="3">
        <v>0</v>
      </c>
      <c r="S9" s="3">
        <v>1472</v>
      </c>
      <c r="T9" s="3">
        <v>0</v>
      </c>
      <c r="U9" s="3">
        <v>38532</v>
      </c>
      <c r="V9" s="3">
        <v>244080</v>
      </c>
      <c r="W9" s="3">
        <v>0</v>
      </c>
      <c r="X9" s="3">
        <v>0</v>
      </c>
      <c r="Y9" s="3">
        <v>65080</v>
      </c>
      <c r="Z9" s="3">
        <v>1827</v>
      </c>
      <c r="AA9" s="3">
        <v>66907</v>
      </c>
      <c r="AB9" s="3">
        <v>0</v>
      </c>
      <c r="AC9" s="3">
        <v>66907</v>
      </c>
      <c r="AD9" s="3">
        <v>179000</v>
      </c>
      <c r="AE9" s="3">
        <v>0</v>
      </c>
      <c r="AF9" s="3">
        <v>0</v>
      </c>
      <c r="AG9" s="3">
        <v>0</v>
      </c>
      <c r="AH9" s="3">
        <v>179000</v>
      </c>
      <c r="AI9" s="3">
        <v>14640</v>
      </c>
      <c r="AJ9" s="3">
        <v>0</v>
      </c>
      <c r="AK9" s="3">
        <v>0</v>
      </c>
      <c r="AL9" s="3">
        <v>4880</v>
      </c>
      <c r="AM9" s="3">
        <v>54</v>
      </c>
      <c r="AN9" s="3">
        <v>4934</v>
      </c>
      <c r="AO9" s="3">
        <v>0</v>
      </c>
      <c r="AP9" s="3">
        <v>4934</v>
      </c>
      <c r="AQ9" s="3">
        <v>9760</v>
      </c>
      <c r="AR9" s="3">
        <v>0</v>
      </c>
      <c r="AS9" s="3">
        <v>0</v>
      </c>
      <c r="AT9" s="3">
        <v>0</v>
      </c>
      <c r="AU9" s="3">
        <v>9760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0</v>
      </c>
      <c r="BW9" s="3">
        <v>0</v>
      </c>
      <c r="BX9" s="3">
        <v>0</v>
      </c>
      <c r="BY9" s="3">
        <v>0</v>
      </c>
      <c r="BZ9" s="3">
        <v>0</v>
      </c>
      <c r="CA9" s="3">
        <v>0</v>
      </c>
      <c r="CB9" s="3">
        <v>0</v>
      </c>
      <c r="CC9" s="3">
        <v>0</v>
      </c>
      <c r="CD9" s="3">
        <v>0</v>
      </c>
      <c r="CE9" s="3">
        <v>0</v>
      </c>
      <c r="CF9" s="3">
        <v>0</v>
      </c>
      <c r="CG9" s="3">
        <v>0</v>
      </c>
      <c r="CH9" s="3">
        <v>0</v>
      </c>
      <c r="CI9" s="3">
        <v>0</v>
      </c>
      <c r="CJ9" s="3">
        <v>0</v>
      </c>
      <c r="CK9" s="3">
        <v>0</v>
      </c>
      <c r="CL9" s="3">
        <v>0</v>
      </c>
      <c r="CM9" s="3">
        <v>0</v>
      </c>
      <c r="CN9" s="3">
        <v>0</v>
      </c>
      <c r="CO9" s="3">
        <v>0</v>
      </c>
      <c r="CP9" s="3">
        <v>0</v>
      </c>
      <c r="CQ9" s="3">
        <v>0</v>
      </c>
      <c r="CR9" s="3">
        <v>0</v>
      </c>
      <c r="CS9" s="3">
        <v>0</v>
      </c>
      <c r="CT9" s="3">
        <v>0</v>
      </c>
      <c r="CU9" s="3">
        <v>0</v>
      </c>
      <c r="CV9" s="3">
        <v>1339331</v>
      </c>
      <c r="CW9" s="3">
        <v>0</v>
      </c>
      <c r="CX9" s="3">
        <v>0</v>
      </c>
      <c r="CY9" s="3">
        <v>146917</v>
      </c>
      <c r="CZ9" s="3">
        <v>20629</v>
      </c>
      <c r="DA9" s="3">
        <v>167546</v>
      </c>
      <c r="DB9" s="3">
        <v>0</v>
      </c>
      <c r="DC9" s="3">
        <v>167546</v>
      </c>
      <c r="DD9" s="3">
        <v>1192414</v>
      </c>
      <c r="DE9" s="3">
        <v>0</v>
      </c>
      <c r="DF9" s="3">
        <v>163783</v>
      </c>
      <c r="DG9" s="3">
        <v>388171</v>
      </c>
      <c r="DH9" s="3">
        <v>804243</v>
      </c>
      <c r="DI9" s="3">
        <v>0</v>
      </c>
      <c r="DJ9" s="3">
        <v>0</v>
      </c>
      <c r="DK9" s="3">
        <v>0</v>
      </c>
      <c r="DL9" s="3">
        <v>0</v>
      </c>
      <c r="DM9" s="3">
        <v>0</v>
      </c>
      <c r="DN9" s="3">
        <v>0</v>
      </c>
      <c r="DO9" s="3">
        <v>0</v>
      </c>
      <c r="DP9" s="3">
        <v>0</v>
      </c>
      <c r="DQ9" s="3">
        <v>0</v>
      </c>
      <c r="DR9" s="3">
        <v>0</v>
      </c>
      <c r="DS9" s="3">
        <v>0</v>
      </c>
      <c r="DT9" s="3">
        <v>0</v>
      </c>
      <c r="DU9" s="3">
        <v>0</v>
      </c>
      <c r="DV9" s="3">
        <v>0</v>
      </c>
      <c r="DW9" s="3">
        <v>0</v>
      </c>
      <c r="DX9" s="3">
        <v>0</v>
      </c>
      <c r="DY9" s="3">
        <v>0</v>
      </c>
      <c r="DZ9" s="3">
        <v>0</v>
      </c>
      <c r="EA9" s="3">
        <v>0</v>
      </c>
      <c r="EB9" s="3">
        <v>0</v>
      </c>
      <c r="EC9" s="3">
        <v>0</v>
      </c>
      <c r="ED9" s="3">
        <v>0</v>
      </c>
      <c r="EE9" s="3">
        <v>0</v>
      </c>
      <c r="EF9" s="3">
        <v>0</v>
      </c>
      <c r="EG9" s="3">
        <v>0</v>
      </c>
      <c r="EH9" s="3">
        <v>0</v>
      </c>
      <c r="EI9" s="3">
        <v>0</v>
      </c>
      <c r="EJ9" s="3">
        <v>0</v>
      </c>
      <c r="EK9" s="3">
        <v>0</v>
      </c>
      <c r="EL9" s="3">
        <v>0</v>
      </c>
      <c r="EM9" s="3">
        <v>0</v>
      </c>
      <c r="EN9" s="3">
        <v>0</v>
      </c>
      <c r="EO9" s="3">
        <v>0</v>
      </c>
      <c r="EP9" s="3">
        <v>0</v>
      </c>
      <c r="EQ9" s="3">
        <v>0</v>
      </c>
      <c r="ER9" s="3">
        <v>0</v>
      </c>
      <c r="ES9" s="3">
        <v>0</v>
      </c>
      <c r="ET9" s="3">
        <v>0</v>
      </c>
      <c r="EU9" s="3">
        <v>0</v>
      </c>
      <c r="EV9" s="3">
        <v>0</v>
      </c>
      <c r="EW9" s="3">
        <v>0</v>
      </c>
      <c r="EX9" s="3">
        <v>0</v>
      </c>
      <c r="EY9" s="3">
        <v>0</v>
      </c>
      <c r="EZ9" s="3">
        <v>0</v>
      </c>
      <c r="FA9" s="3">
        <v>0</v>
      </c>
      <c r="FB9" s="3">
        <v>0</v>
      </c>
      <c r="FC9" s="3">
        <v>0</v>
      </c>
      <c r="FD9" s="3">
        <v>0</v>
      </c>
      <c r="FE9" s="3">
        <v>0</v>
      </c>
      <c r="FF9" s="3">
        <v>0</v>
      </c>
      <c r="FG9" s="3">
        <v>0</v>
      </c>
      <c r="FH9" s="3">
        <v>0</v>
      </c>
      <c r="FI9" s="3">
        <v>148125</v>
      </c>
      <c r="FJ9" s="3">
        <v>0</v>
      </c>
      <c r="FK9" s="3">
        <v>0</v>
      </c>
      <c r="FL9" s="3">
        <v>29625</v>
      </c>
      <c r="FM9" s="3">
        <v>2534</v>
      </c>
      <c r="FN9" s="3">
        <v>32159</v>
      </c>
      <c r="FO9" s="3">
        <v>0</v>
      </c>
      <c r="FP9" s="3">
        <v>32159</v>
      </c>
      <c r="FQ9" s="3">
        <v>118500</v>
      </c>
      <c r="FR9" s="3">
        <v>0</v>
      </c>
      <c r="FS9" s="3">
        <v>0</v>
      </c>
      <c r="FT9" s="3">
        <v>0</v>
      </c>
      <c r="FU9" s="3">
        <v>118500</v>
      </c>
      <c r="FV9" s="3">
        <v>0</v>
      </c>
      <c r="FW9" s="3">
        <v>0</v>
      </c>
      <c r="FX9" s="3">
        <v>0</v>
      </c>
      <c r="FY9" s="3">
        <v>0</v>
      </c>
      <c r="FZ9" s="3">
        <v>0</v>
      </c>
      <c r="GA9" s="3">
        <v>0</v>
      </c>
      <c r="GB9" s="3">
        <v>0</v>
      </c>
      <c r="GC9" s="3">
        <v>0</v>
      </c>
      <c r="GD9" s="3">
        <v>0</v>
      </c>
      <c r="GE9" s="3">
        <v>0</v>
      </c>
      <c r="GF9" s="3">
        <v>0</v>
      </c>
      <c r="GG9" s="3">
        <v>0</v>
      </c>
      <c r="GH9" s="3">
        <v>0</v>
      </c>
      <c r="GI9" s="3">
        <v>0</v>
      </c>
      <c r="GJ9" s="3">
        <v>0</v>
      </c>
      <c r="GK9" s="3">
        <v>0</v>
      </c>
      <c r="GL9" s="3">
        <v>0</v>
      </c>
      <c r="GM9" s="3">
        <v>0</v>
      </c>
      <c r="GN9" s="3">
        <v>0</v>
      </c>
      <c r="GO9" s="3">
        <v>0</v>
      </c>
      <c r="GP9" s="3">
        <v>0</v>
      </c>
      <c r="GQ9" s="3">
        <v>0</v>
      </c>
      <c r="GR9" s="3">
        <v>0</v>
      </c>
      <c r="GS9" s="3">
        <v>0</v>
      </c>
      <c r="GT9" s="3">
        <v>0</v>
      </c>
      <c r="GU9" s="3">
        <v>0</v>
      </c>
      <c r="GV9" s="3">
        <v>0</v>
      </c>
      <c r="GW9" s="3">
        <v>0</v>
      </c>
      <c r="GX9" s="3">
        <v>0</v>
      </c>
      <c r="GY9" s="3">
        <v>0</v>
      </c>
      <c r="GZ9" s="3">
        <v>0</v>
      </c>
      <c r="HA9" s="3">
        <v>0</v>
      </c>
      <c r="HB9" s="3">
        <v>0</v>
      </c>
      <c r="HC9" s="3">
        <v>0</v>
      </c>
      <c r="HD9" s="3">
        <v>0</v>
      </c>
      <c r="HE9" s="3">
        <v>0</v>
      </c>
      <c r="HF9" s="3">
        <v>0</v>
      </c>
      <c r="HG9" s="3">
        <v>0</v>
      </c>
      <c r="HH9" s="3">
        <v>0</v>
      </c>
      <c r="HI9" s="3">
        <v>0</v>
      </c>
      <c r="HJ9" s="3">
        <v>0</v>
      </c>
      <c r="HK9" s="3">
        <v>0</v>
      </c>
      <c r="HL9" s="3">
        <v>0</v>
      </c>
      <c r="HM9" s="3">
        <v>0</v>
      </c>
      <c r="HN9" s="3">
        <v>0</v>
      </c>
      <c r="HO9" s="3">
        <v>0</v>
      </c>
      <c r="HP9" s="3">
        <v>0</v>
      </c>
      <c r="HQ9" s="3">
        <v>0</v>
      </c>
      <c r="HR9" s="3">
        <v>0</v>
      </c>
      <c r="HS9" s="3">
        <v>0</v>
      </c>
      <c r="HT9" s="3">
        <v>0</v>
      </c>
      <c r="HU9" s="3">
        <v>0</v>
      </c>
      <c r="HV9" s="3">
        <v>0</v>
      </c>
      <c r="HW9" s="3">
        <v>0</v>
      </c>
      <c r="HX9" s="3">
        <v>0</v>
      </c>
      <c r="HY9" s="3">
        <v>0</v>
      </c>
      <c r="HZ9" s="3">
        <v>0</v>
      </c>
      <c r="IA9" s="3">
        <v>0</v>
      </c>
      <c r="IB9" s="3">
        <v>0</v>
      </c>
      <c r="IC9" s="3">
        <v>0</v>
      </c>
      <c r="ID9" s="3">
        <v>0</v>
      </c>
      <c r="IE9" s="3">
        <v>0</v>
      </c>
      <c r="IF9" s="3">
        <v>0</v>
      </c>
      <c r="IG9" s="3">
        <v>0</v>
      </c>
      <c r="IH9" s="3">
        <v>0</v>
      </c>
      <c r="II9" s="3">
        <v>61608</v>
      </c>
      <c r="IJ9" s="3">
        <v>0</v>
      </c>
      <c r="IK9" s="3">
        <v>0</v>
      </c>
      <c r="IL9" s="3">
        <v>12421</v>
      </c>
      <c r="IM9" s="3">
        <v>1457</v>
      </c>
      <c r="IN9" s="3">
        <v>13878</v>
      </c>
      <c r="IO9" s="3">
        <v>0</v>
      </c>
      <c r="IP9" s="3">
        <v>13878</v>
      </c>
      <c r="IQ9" s="3">
        <v>49187</v>
      </c>
      <c r="IR9" s="3">
        <v>0</v>
      </c>
      <c r="IS9" s="3">
        <v>0</v>
      </c>
      <c r="IT9" s="3">
        <v>49187</v>
      </c>
      <c r="IU9" s="3">
        <v>0</v>
      </c>
      <c r="IV9" s="3">
        <v>0</v>
      </c>
    </row>
    <row r="10" spans="1:256">
      <c r="A10" s="3" t="s">
        <v>15</v>
      </c>
      <c r="B10" s="3" t="s">
        <v>16</v>
      </c>
      <c r="C10" s="3">
        <v>1655453</v>
      </c>
      <c r="D10" s="3">
        <v>8250687</v>
      </c>
      <c r="E10" s="3">
        <v>0</v>
      </c>
      <c r="F10" s="3">
        <v>232457</v>
      </c>
      <c r="G10" s="3">
        <v>5354082</v>
      </c>
      <c r="H10" s="3">
        <v>2896605</v>
      </c>
      <c r="I10" s="3">
        <v>84804</v>
      </c>
      <c r="J10" s="3">
        <v>0</v>
      </c>
      <c r="K10" s="3">
        <v>0</v>
      </c>
      <c r="L10" s="3">
        <v>34940</v>
      </c>
      <c r="M10" s="3">
        <v>1307</v>
      </c>
      <c r="N10" s="3">
        <v>36247</v>
      </c>
      <c r="O10" s="3">
        <v>0</v>
      </c>
      <c r="P10" s="3">
        <v>36247</v>
      </c>
      <c r="Q10" s="3">
        <v>49864</v>
      </c>
      <c r="R10" s="3">
        <v>0</v>
      </c>
      <c r="S10" s="3">
        <v>9181</v>
      </c>
      <c r="T10" s="3">
        <v>0</v>
      </c>
      <c r="U10" s="3">
        <v>49864</v>
      </c>
      <c r="V10" s="3">
        <v>54401</v>
      </c>
      <c r="W10" s="3">
        <v>0</v>
      </c>
      <c r="X10" s="3">
        <v>0</v>
      </c>
      <c r="Y10" s="3">
        <v>8369</v>
      </c>
      <c r="Z10" s="3">
        <v>314</v>
      </c>
      <c r="AA10" s="3">
        <v>8683</v>
      </c>
      <c r="AB10" s="3">
        <v>0</v>
      </c>
      <c r="AC10" s="3">
        <v>8683</v>
      </c>
      <c r="AD10" s="3">
        <v>46032</v>
      </c>
      <c r="AE10" s="3">
        <v>0</v>
      </c>
      <c r="AF10" s="3">
        <v>0</v>
      </c>
      <c r="AG10" s="3">
        <v>0</v>
      </c>
      <c r="AH10" s="3">
        <v>46032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0</v>
      </c>
      <c r="BW10" s="3">
        <v>0</v>
      </c>
      <c r="BX10" s="3">
        <v>0</v>
      </c>
      <c r="BY10" s="3">
        <v>0</v>
      </c>
      <c r="BZ10" s="3">
        <v>0</v>
      </c>
      <c r="CA10" s="3">
        <v>0</v>
      </c>
      <c r="CB10" s="3">
        <v>0</v>
      </c>
      <c r="CC10" s="3">
        <v>0</v>
      </c>
      <c r="CD10" s="3">
        <v>0</v>
      </c>
      <c r="CE10" s="3">
        <v>0</v>
      </c>
      <c r="CF10" s="3">
        <v>0</v>
      </c>
      <c r="CG10" s="3">
        <v>0</v>
      </c>
      <c r="CH10" s="3">
        <v>0</v>
      </c>
      <c r="CI10" s="3">
        <v>0</v>
      </c>
      <c r="CJ10" s="3">
        <v>0</v>
      </c>
      <c r="CK10" s="3">
        <v>0</v>
      </c>
      <c r="CL10" s="3">
        <v>0</v>
      </c>
      <c r="CM10" s="3">
        <v>0</v>
      </c>
      <c r="CN10" s="3">
        <v>0</v>
      </c>
      <c r="CO10" s="3">
        <v>0</v>
      </c>
      <c r="CP10" s="3">
        <v>0</v>
      </c>
      <c r="CQ10" s="3">
        <v>0</v>
      </c>
      <c r="CR10" s="3">
        <v>0</v>
      </c>
      <c r="CS10" s="3">
        <v>0</v>
      </c>
      <c r="CT10" s="3">
        <v>0</v>
      </c>
      <c r="CU10" s="3">
        <v>0</v>
      </c>
      <c r="CV10" s="3">
        <v>1840107</v>
      </c>
      <c r="CW10" s="3">
        <v>29600</v>
      </c>
      <c r="CX10" s="3">
        <v>0</v>
      </c>
      <c r="CY10" s="3">
        <v>213940</v>
      </c>
      <c r="CZ10" s="3">
        <v>30387</v>
      </c>
      <c r="DA10" s="3">
        <v>244327</v>
      </c>
      <c r="DB10" s="3">
        <v>0</v>
      </c>
      <c r="DC10" s="3">
        <v>244327</v>
      </c>
      <c r="DD10" s="3">
        <v>1655767</v>
      </c>
      <c r="DE10" s="3">
        <v>0</v>
      </c>
      <c r="DF10" s="3">
        <v>223276</v>
      </c>
      <c r="DG10" s="3">
        <v>460071</v>
      </c>
      <c r="DH10" s="3">
        <v>1195696</v>
      </c>
      <c r="DI10" s="3">
        <v>0</v>
      </c>
      <c r="DJ10" s="3">
        <v>0</v>
      </c>
      <c r="DK10" s="3">
        <v>0</v>
      </c>
      <c r="DL10" s="3">
        <v>0</v>
      </c>
      <c r="DM10" s="3">
        <v>0</v>
      </c>
      <c r="DN10" s="3">
        <v>0</v>
      </c>
      <c r="DO10" s="3">
        <v>0</v>
      </c>
      <c r="DP10" s="3">
        <v>0</v>
      </c>
      <c r="DQ10" s="3">
        <v>0</v>
      </c>
      <c r="DR10" s="3">
        <v>0</v>
      </c>
      <c r="DS10" s="3">
        <v>0</v>
      </c>
      <c r="DT10" s="3">
        <v>0</v>
      </c>
      <c r="DU10" s="3">
        <v>0</v>
      </c>
      <c r="DV10" s="3">
        <v>0</v>
      </c>
      <c r="DW10" s="3">
        <v>0</v>
      </c>
      <c r="DX10" s="3">
        <v>0</v>
      </c>
      <c r="DY10" s="3">
        <v>0</v>
      </c>
      <c r="DZ10" s="3">
        <v>0</v>
      </c>
      <c r="EA10" s="3">
        <v>0</v>
      </c>
      <c r="EB10" s="3">
        <v>0</v>
      </c>
      <c r="EC10" s="3">
        <v>0</v>
      </c>
      <c r="ED10" s="3">
        <v>0</v>
      </c>
      <c r="EE10" s="3">
        <v>0</v>
      </c>
      <c r="EF10" s="3">
        <v>0</v>
      </c>
      <c r="EG10" s="3">
        <v>0</v>
      </c>
      <c r="EH10" s="3">
        <v>0</v>
      </c>
      <c r="EI10" s="3">
        <v>0</v>
      </c>
      <c r="EJ10" s="3">
        <v>0</v>
      </c>
      <c r="EK10" s="3">
        <v>0</v>
      </c>
      <c r="EL10" s="3">
        <v>0</v>
      </c>
      <c r="EM10" s="3">
        <v>0</v>
      </c>
      <c r="EN10" s="3">
        <v>0</v>
      </c>
      <c r="EO10" s="3">
        <v>0</v>
      </c>
      <c r="EP10" s="3">
        <v>0</v>
      </c>
      <c r="EQ10" s="3">
        <v>0</v>
      </c>
      <c r="ER10" s="3">
        <v>0</v>
      </c>
      <c r="ES10" s="3">
        <v>0</v>
      </c>
      <c r="ET10" s="3">
        <v>0</v>
      </c>
      <c r="EU10" s="3">
        <v>0</v>
      </c>
      <c r="EV10" s="3">
        <v>26257</v>
      </c>
      <c r="EW10" s="3">
        <v>0</v>
      </c>
      <c r="EX10" s="3">
        <v>0</v>
      </c>
      <c r="EY10" s="3">
        <v>13127</v>
      </c>
      <c r="EZ10" s="3">
        <v>276</v>
      </c>
      <c r="FA10" s="3">
        <v>13403</v>
      </c>
      <c r="FB10" s="3">
        <v>0</v>
      </c>
      <c r="FC10" s="3">
        <v>13403</v>
      </c>
      <c r="FD10" s="3">
        <v>13130</v>
      </c>
      <c r="FE10" s="3">
        <v>0</v>
      </c>
      <c r="FF10" s="3">
        <v>0</v>
      </c>
      <c r="FG10" s="3">
        <v>0</v>
      </c>
      <c r="FH10" s="3">
        <v>13130</v>
      </c>
      <c r="FI10" s="3">
        <v>18893</v>
      </c>
      <c r="FJ10" s="3">
        <v>0</v>
      </c>
      <c r="FK10" s="3">
        <v>0</v>
      </c>
      <c r="FL10" s="3">
        <v>9445</v>
      </c>
      <c r="FM10" s="3">
        <v>199</v>
      </c>
      <c r="FN10" s="3">
        <v>9644</v>
      </c>
      <c r="FO10" s="3">
        <v>0</v>
      </c>
      <c r="FP10" s="3">
        <v>9644</v>
      </c>
      <c r="FQ10" s="3">
        <v>9448</v>
      </c>
      <c r="FR10" s="3">
        <v>0</v>
      </c>
      <c r="FS10" s="3">
        <v>0</v>
      </c>
      <c r="FT10" s="3">
        <v>0</v>
      </c>
      <c r="FU10" s="3">
        <v>9448</v>
      </c>
      <c r="FV10" s="3">
        <v>0</v>
      </c>
      <c r="FW10" s="3">
        <v>0</v>
      </c>
      <c r="FX10" s="3">
        <v>0</v>
      </c>
      <c r="FY10" s="3">
        <v>0</v>
      </c>
      <c r="FZ10" s="3">
        <v>0</v>
      </c>
      <c r="GA10" s="3">
        <v>0</v>
      </c>
      <c r="GB10" s="3">
        <v>0</v>
      </c>
      <c r="GC10" s="3">
        <v>0</v>
      </c>
      <c r="GD10" s="3">
        <v>0</v>
      </c>
      <c r="GE10" s="3">
        <v>0</v>
      </c>
      <c r="GF10" s="3">
        <v>0</v>
      </c>
      <c r="GG10" s="3">
        <v>0</v>
      </c>
      <c r="GH10" s="3">
        <v>0</v>
      </c>
      <c r="GI10" s="3">
        <v>0</v>
      </c>
      <c r="GJ10" s="3">
        <v>0</v>
      </c>
      <c r="GK10" s="3">
        <v>0</v>
      </c>
      <c r="GL10" s="3">
        <v>0</v>
      </c>
      <c r="GM10" s="3">
        <v>0</v>
      </c>
      <c r="GN10" s="3">
        <v>0</v>
      </c>
      <c r="GO10" s="3">
        <v>0</v>
      </c>
      <c r="GP10" s="3">
        <v>0</v>
      </c>
      <c r="GQ10" s="3">
        <v>0</v>
      </c>
      <c r="GR10" s="3">
        <v>0</v>
      </c>
      <c r="GS10" s="3">
        <v>0</v>
      </c>
      <c r="GT10" s="3">
        <v>0</v>
      </c>
      <c r="GU10" s="3">
        <v>0</v>
      </c>
      <c r="GV10" s="3">
        <v>0</v>
      </c>
      <c r="GW10" s="3">
        <v>0</v>
      </c>
      <c r="GX10" s="3">
        <v>0</v>
      </c>
      <c r="GY10" s="3">
        <v>0</v>
      </c>
      <c r="GZ10" s="3">
        <v>0</v>
      </c>
      <c r="HA10" s="3">
        <v>0</v>
      </c>
      <c r="HB10" s="3">
        <v>0</v>
      </c>
      <c r="HC10" s="3">
        <v>0</v>
      </c>
      <c r="HD10" s="3">
        <v>0</v>
      </c>
      <c r="HE10" s="3">
        <v>0</v>
      </c>
      <c r="HF10" s="3">
        <v>0</v>
      </c>
      <c r="HG10" s="3">
        <v>0</v>
      </c>
      <c r="HH10" s="3">
        <v>0</v>
      </c>
      <c r="HI10" s="3">
        <v>0</v>
      </c>
      <c r="HJ10" s="3">
        <v>0</v>
      </c>
      <c r="HK10" s="3">
        <v>0</v>
      </c>
      <c r="HL10" s="3">
        <v>0</v>
      </c>
      <c r="HM10" s="3">
        <v>0</v>
      </c>
      <c r="HN10" s="3">
        <v>0</v>
      </c>
      <c r="HO10" s="3">
        <v>0</v>
      </c>
      <c r="HP10" s="3">
        <v>0</v>
      </c>
      <c r="HQ10" s="3">
        <v>0</v>
      </c>
      <c r="HR10" s="3">
        <v>0</v>
      </c>
      <c r="HS10" s="3">
        <v>0</v>
      </c>
      <c r="HT10" s="3">
        <v>0</v>
      </c>
      <c r="HU10" s="3">
        <v>0</v>
      </c>
      <c r="HV10" s="3">
        <v>0</v>
      </c>
      <c r="HW10" s="3">
        <v>0</v>
      </c>
      <c r="HX10" s="3">
        <v>0</v>
      </c>
      <c r="HY10" s="3">
        <v>0</v>
      </c>
      <c r="HZ10" s="3">
        <v>0</v>
      </c>
      <c r="IA10" s="3">
        <v>0</v>
      </c>
      <c r="IB10" s="3">
        <v>0</v>
      </c>
      <c r="IC10" s="3">
        <v>0</v>
      </c>
      <c r="ID10" s="3">
        <v>0</v>
      </c>
      <c r="IE10" s="3">
        <v>0</v>
      </c>
      <c r="IF10" s="3">
        <v>0</v>
      </c>
      <c r="IG10" s="3">
        <v>0</v>
      </c>
      <c r="IH10" s="3">
        <v>0</v>
      </c>
      <c r="II10" s="3">
        <v>75122</v>
      </c>
      <c r="IJ10" s="3">
        <v>0</v>
      </c>
      <c r="IK10" s="3">
        <v>0</v>
      </c>
      <c r="IL10" s="3">
        <v>19952</v>
      </c>
      <c r="IM10" s="3">
        <v>1992</v>
      </c>
      <c r="IN10" s="3">
        <v>21944</v>
      </c>
      <c r="IO10" s="3">
        <v>0</v>
      </c>
      <c r="IP10" s="3">
        <v>21944</v>
      </c>
      <c r="IQ10" s="3">
        <v>55170</v>
      </c>
      <c r="IR10" s="3">
        <v>0</v>
      </c>
      <c r="IS10" s="3">
        <v>0</v>
      </c>
      <c r="IT10" s="3">
        <v>55170</v>
      </c>
      <c r="IU10" s="3">
        <v>0</v>
      </c>
      <c r="IV10" s="3">
        <v>0</v>
      </c>
    </row>
    <row r="11" spans="1:256">
      <c r="A11" s="3" t="s">
        <v>17</v>
      </c>
      <c r="B11" s="3" t="s">
        <v>18</v>
      </c>
      <c r="C11" s="3">
        <v>202690</v>
      </c>
      <c r="D11" s="3">
        <v>710083</v>
      </c>
      <c r="E11" s="3">
        <v>0</v>
      </c>
      <c r="F11" s="3">
        <v>3360</v>
      </c>
      <c r="G11" s="3">
        <v>336601</v>
      </c>
      <c r="H11" s="3">
        <v>373482</v>
      </c>
      <c r="I11" s="3">
        <v>6156</v>
      </c>
      <c r="J11" s="3">
        <v>0</v>
      </c>
      <c r="K11" s="3">
        <v>0</v>
      </c>
      <c r="L11" s="3">
        <v>6156</v>
      </c>
      <c r="M11" s="3">
        <v>100</v>
      </c>
      <c r="N11" s="3">
        <v>6256</v>
      </c>
      <c r="O11" s="3">
        <v>0</v>
      </c>
      <c r="P11" s="3">
        <v>6256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36090</v>
      </c>
      <c r="AJ11" s="3">
        <v>0</v>
      </c>
      <c r="AK11" s="3">
        <v>0</v>
      </c>
      <c r="AL11" s="3">
        <v>9180</v>
      </c>
      <c r="AM11" s="3">
        <v>266</v>
      </c>
      <c r="AN11" s="3">
        <v>9446</v>
      </c>
      <c r="AO11" s="3">
        <v>0</v>
      </c>
      <c r="AP11" s="3">
        <v>9446</v>
      </c>
      <c r="AQ11" s="3">
        <v>26910</v>
      </c>
      <c r="AR11" s="3">
        <v>0</v>
      </c>
      <c r="AS11" s="3">
        <v>2520</v>
      </c>
      <c r="AT11" s="3">
        <v>0</v>
      </c>
      <c r="AU11" s="3">
        <v>26910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0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0</v>
      </c>
      <c r="BW11" s="3">
        <v>0</v>
      </c>
      <c r="BX11" s="3">
        <v>0</v>
      </c>
      <c r="BY11" s="3">
        <v>0</v>
      </c>
      <c r="BZ11" s="3">
        <v>0</v>
      </c>
      <c r="CA11" s="3">
        <v>0</v>
      </c>
      <c r="CB11" s="3">
        <v>0</v>
      </c>
      <c r="CC11" s="3">
        <v>0</v>
      </c>
      <c r="CD11" s="3">
        <v>0</v>
      </c>
      <c r="CE11" s="3">
        <v>0</v>
      </c>
      <c r="CF11" s="3">
        <v>0</v>
      </c>
      <c r="CG11" s="3">
        <v>0</v>
      </c>
      <c r="CH11" s="3">
        <v>0</v>
      </c>
      <c r="CI11" s="3">
        <v>0</v>
      </c>
      <c r="CJ11" s="3">
        <v>0</v>
      </c>
      <c r="CK11" s="3">
        <v>0</v>
      </c>
      <c r="CL11" s="3">
        <v>0</v>
      </c>
      <c r="CM11" s="3">
        <v>0</v>
      </c>
      <c r="CN11" s="3">
        <v>0</v>
      </c>
      <c r="CO11" s="3">
        <v>0</v>
      </c>
      <c r="CP11" s="3">
        <v>0</v>
      </c>
      <c r="CQ11" s="3">
        <v>0</v>
      </c>
      <c r="CR11" s="3">
        <v>0</v>
      </c>
      <c r="CS11" s="3">
        <v>0</v>
      </c>
      <c r="CT11" s="3">
        <v>0</v>
      </c>
      <c r="CU11" s="3">
        <v>0</v>
      </c>
      <c r="CV11" s="3">
        <v>104904</v>
      </c>
      <c r="CW11" s="3">
        <v>0</v>
      </c>
      <c r="CX11" s="3">
        <v>0</v>
      </c>
      <c r="CY11" s="3">
        <v>27267</v>
      </c>
      <c r="CZ11" s="3">
        <v>2409</v>
      </c>
      <c r="DA11" s="3">
        <v>29676</v>
      </c>
      <c r="DB11" s="3">
        <v>0</v>
      </c>
      <c r="DC11" s="3">
        <v>29676</v>
      </c>
      <c r="DD11" s="3">
        <v>77637</v>
      </c>
      <c r="DE11" s="3">
        <v>0</v>
      </c>
      <c r="DF11" s="3">
        <v>840</v>
      </c>
      <c r="DG11" s="3">
        <v>4209</v>
      </c>
      <c r="DH11" s="3">
        <v>73428</v>
      </c>
      <c r="DI11" s="3">
        <v>0</v>
      </c>
      <c r="DJ11" s="3">
        <v>0</v>
      </c>
      <c r="DK11" s="3">
        <v>0</v>
      </c>
      <c r="DL11" s="3">
        <v>0</v>
      </c>
      <c r="DM11" s="3">
        <v>0</v>
      </c>
      <c r="DN11" s="3">
        <v>0</v>
      </c>
      <c r="DO11" s="3">
        <v>0</v>
      </c>
      <c r="DP11" s="3">
        <v>0</v>
      </c>
      <c r="DQ11" s="3">
        <v>0</v>
      </c>
      <c r="DR11" s="3">
        <v>0</v>
      </c>
      <c r="DS11" s="3">
        <v>0</v>
      </c>
      <c r="DT11" s="3">
        <v>0</v>
      </c>
      <c r="DU11" s="3">
        <v>0</v>
      </c>
      <c r="DV11" s="3">
        <v>0</v>
      </c>
      <c r="DW11" s="3">
        <v>0</v>
      </c>
      <c r="DX11" s="3">
        <v>0</v>
      </c>
      <c r="DY11" s="3">
        <v>0</v>
      </c>
      <c r="DZ11" s="3">
        <v>0</v>
      </c>
      <c r="EA11" s="3">
        <v>0</v>
      </c>
      <c r="EB11" s="3">
        <v>0</v>
      </c>
      <c r="EC11" s="3">
        <v>0</v>
      </c>
      <c r="ED11" s="3">
        <v>0</v>
      </c>
      <c r="EE11" s="3">
        <v>0</v>
      </c>
      <c r="EF11" s="3">
        <v>0</v>
      </c>
      <c r="EG11" s="3">
        <v>0</v>
      </c>
      <c r="EH11" s="3">
        <v>0</v>
      </c>
      <c r="EI11" s="3">
        <v>32251</v>
      </c>
      <c r="EJ11" s="3">
        <v>0</v>
      </c>
      <c r="EK11" s="3">
        <v>0</v>
      </c>
      <c r="EL11" s="3">
        <v>3583</v>
      </c>
      <c r="EM11" s="3">
        <v>705</v>
      </c>
      <c r="EN11" s="3">
        <v>4288</v>
      </c>
      <c r="EO11" s="3">
        <v>0</v>
      </c>
      <c r="EP11" s="3">
        <v>4288</v>
      </c>
      <c r="EQ11" s="3">
        <v>28668</v>
      </c>
      <c r="ER11" s="3">
        <v>0</v>
      </c>
      <c r="ES11" s="3">
        <v>0</v>
      </c>
      <c r="ET11" s="3">
        <v>0</v>
      </c>
      <c r="EU11" s="3">
        <v>28668</v>
      </c>
      <c r="EV11" s="3">
        <v>0</v>
      </c>
      <c r="EW11" s="3">
        <v>0</v>
      </c>
      <c r="EX11" s="3">
        <v>0</v>
      </c>
      <c r="EY11" s="3">
        <v>0</v>
      </c>
      <c r="EZ11" s="3">
        <v>0</v>
      </c>
      <c r="FA11" s="3">
        <v>0</v>
      </c>
      <c r="FB11" s="3">
        <v>0</v>
      </c>
      <c r="FC11" s="3">
        <v>0</v>
      </c>
      <c r="FD11" s="3">
        <v>0</v>
      </c>
      <c r="FE11" s="3">
        <v>0</v>
      </c>
      <c r="FF11" s="3">
        <v>0</v>
      </c>
      <c r="FG11" s="3">
        <v>0</v>
      </c>
      <c r="FH11" s="3">
        <v>0</v>
      </c>
      <c r="FI11" s="3">
        <v>0</v>
      </c>
      <c r="FJ11" s="3">
        <v>0</v>
      </c>
      <c r="FK11" s="3">
        <v>0</v>
      </c>
      <c r="FL11" s="3">
        <v>0</v>
      </c>
      <c r="FM11" s="3">
        <v>0</v>
      </c>
      <c r="FN11" s="3">
        <v>0</v>
      </c>
      <c r="FO11" s="3">
        <v>0</v>
      </c>
      <c r="FP11" s="3">
        <v>0</v>
      </c>
      <c r="FQ11" s="3">
        <v>0</v>
      </c>
      <c r="FR11" s="3">
        <v>0</v>
      </c>
      <c r="FS11" s="3">
        <v>0</v>
      </c>
      <c r="FT11" s="3">
        <v>0</v>
      </c>
      <c r="FU11" s="3">
        <v>0</v>
      </c>
      <c r="FV11" s="3">
        <v>0</v>
      </c>
      <c r="FW11" s="3">
        <v>0</v>
      </c>
      <c r="FX11" s="3">
        <v>0</v>
      </c>
      <c r="FY11" s="3">
        <v>0</v>
      </c>
      <c r="FZ11" s="3">
        <v>0</v>
      </c>
      <c r="GA11" s="3">
        <v>0</v>
      </c>
      <c r="GB11" s="3">
        <v>0</v>
      </c>
      <c r="GC11" s="3">
        <v>0</v>
      </c>
      <c r="GD11" s="3">
        <v>0</v>
      </c>
      <c r="GE11" s="3">
        <v>0</v>
      </c>
      <c r="GF11" s="3">
        <v>0</v>
      </c>
      <c r="GG11" s="3">
        <v>0</v>
      </c>
      <c r="GH11" s="3">
        <v>0</v>
      </c>
      <c r="GI11" s="3">
        <v>0</v>
      </c>
      <c r="GJ11" s="3">
        <v>0</v>
      </c>
      <c r="GK11" s="3">
        <v>0</v>
      </c>
      <c r="GL11" s="3">
        <v>0</v>
      </c>
      <c r="GM11" s="3">
        <v>0</v>
      </c>
      <c r="GN11" s="3">
        <v>0</v>
      </c>
      <c r="GO11" s="3">
        <v>0</v>
      </c>
      <c r="GP11" s="3">
        <v>0</v>
      </c>
      <c r="GQ11" s="3">
        <v>0</v>
      </c>
      <c r="GR11" s="3">
        <v>0</v>
      </c>
      <c r="GS11" s="3">
        <v>0</v>
      </c>
      <c r="GT11" s="3">
        <v>0</v>
      </c>
      <c r="GU11" s="3">
        <v>0</v>
      </c>
      <c r="GV11" s="3">
        <v>0</v>
      </c>
      <c r="GW11" s="3">
        <v>0</v>
      </c>
      <c r="GX11" s="3">
        <v>0</v>
      </c>
      <c r="GY11" s="3">
        <v>0</v>
      </c>
      <c r="GZ11" s="3">
        <v>0</v>
      </c>
      <c r="HA11" s="3">
        <v>0</v>
      </c>
      <c r="HB11" s="3">
        <v>0</v>
      </c>
      <c r="HC11" s="3">
        <v>0</v>
      </c>
      <c r="HD11" s="3">
        <v>0</v>
      </c>
      <c r="HE11" s="3">
        <v>0</v>
      </c>
      <c r="HF11" s="3">
        <v>0</v>
      </c>
      <c r="HG11" s="3">
        <v>0</v>
      </c>
      <c r="HH11" s="3">
        <v>0</v>
      </c>
      <c r="HI11" s="3">
        <v>37465</v>
      </c>
      <c r="HJ11" s="3">
        <v>0</v>
      </c>
      <c r="HK11" s="3">
        <v>0</v>
      </c>
      <c r="HL11" s="3">
        <v>1768</v>
      </c>
      <c r="HM11" s="3">
        <v>694</v>
      </c>
      <c r="HN11" s="3">
        <v>2462</v>
      </c>
      <c r="HO11" s="3">
        <v>0</v>
      </c>
      <c r="HP11" s="3">
        <v>2462</v>
      </c>
      <c r="HQ11" s="3">
        <v>35697</v>
      </c>
      <c r="HR11" s="3">
        <v>0</v>
      </c>
      <c r="HS11" s="3">
        <v>0</v>
      </c>
      <c r="HT11" s="3">
        <v>0</v>
      </c>
      <c r="HU11" s="3">
        <v>35697</v>
      </c>
      <c r="HV11" s="3">
        <v>0</v>
      </c>
      <c r="HW11" s="3">
        <v>0</v>
      </c>
      <c r="HX11" s="3">
        <v>0</v>
      </c>
      <c r="HY11" s="3">
        <v>0</v>
      </c>
      <c r="HZ11" s="3">
        <v>0</v>
      </c>
      <c r="IA11" s="3">
        <v>0</v>
      </c>
      <c r="IB11" s="3">
        <v>0</v>
      </c>
      <c r="IC11" s="3">
        <v>0</v>
      </c>
      <c r="ID11" s="3">
        <v>0</v>
      </c>
      <c r="IE11" s="3">
        <v>0</v>
      </c>
      <c r="IF11" s="3">
        <v>0</v>
      </c>
      <c r="IG11" s="3">
        <v>0</v>
      </c>
      <c r="IH11" s="3">
        <v>0</v>
      </c>
      <c r="II11" s="3">
        <v>53291</v>
      </c>
      <c r="IJ11" s="3">
        <v>0</v>
      </c>
      <c r="IK11" s="3">
        <v>0</v>
      </c>
      <c r="IL11" s="3">
        <v>8446</v>
      </c>
      <c r="IM11" s="3">
        <v>1024</v>
      </c>
      <c r="IN11" s="3">
        <v>9470</v>
      </c>
      <c r="IO11" s="3">
        <v>0</v>
      </c>
      <c r="IP11" s="3">
        <v>9470</v>
      </c>
      <c r="IQ11" s="3">
        <v>44845</v>
      </c>
      <c r="IR11" s="3">
        <v>0</v>
      </c>
      <c r="IS11" s="3">
        <v>0</v>
      </c>
      <c r="IT11" s="3">
        <v>44845</v>
      </c>
      <c r="IU11" s="3">
        <v>0</v>
      </c>
      <c r="IV11" s="3">
        <v>0</v>
      </c>
    </row>
    <row r="12" spans="1:256">
      <c r="A12" s="3" t="s">
        <v>19</v>
      </c>
      <c r="B12" s="3" t="s">
        <v>20</v>
      </c>
      <c r="C12" s="3">
        <v>2205372</v>
      </c>
      <c r="D12" s="3">
        <v>24879188</v>
      </c>
      <c r="E12" s="3">
        <v>0</v>
      </c>
      <c r="F12" s="3">
        <v>51725</v>
      </c>
      <c r="G12" s="3">
        <v>1762846</v>
      </c>
      <c r="H12" s="3">
        <v>23116342</v>
      </c>
      <c r="I12" s="3">
        <v>301475</v>
      </c>
      <c r="J12" s="3">
        <v>0</v>
      </c>
      <c r="K12" s="3">
        <v>0</v>
      </c>
      <c r="L12" s="3">
        <v>62089</v>
      </c>
      <c r="M12" s="3">
        <v>2973</v>
      </c>
      <c r="N12" s="3">
        <v>65062</v>
      </c>
      <c r="O12" s="3">
        <v>65062</v>
      </c>
      <c r="P12" s="3">
        <v>0</v>
      </c>
      <c r="Q12" s="3">
        <v>239386</v>
      </c>
      <c r="R12" s="3">
        <v>0</v>
      </c>
      <c r="S12" s="3">
        <v>0</v>
      </c>
      <c r="T12" s="3">
        <v>0</v>
      </c>
      <c r="U12" s="3">
        <v>239386</v>
      </c>
      <c r="V12" s="3">
        <v>17151</v>
      </c>
      <c r="W12" s="3">
        <v>0</v>
      </c>
      <c r="X12" s="3">
        <v>0</v>
      </c>
      <c r="Y12" s="3">
        <v>6485</v>
      </c>
      <c r="Z12" s="3">
        <v>116</v>
      </c>
      <c r="AA12" s="3">
        <v>6601</v>
      </c>
      <c r="AB12" s="3">
        <v>0</v>
      </c>
      <c r="AC12" s="3">
        <v>6601</v>
      </c>
      <c r="AD12" s="3">
        <v>10666</v>
      </c>
      <c r="AE12" s="3">
        <v>0</v>
      </c>
      <c r="AF12" s="3">
        <v>1640</v>
      </c>
      <c r="AG12" s="3">
        <v>0</v>
      </c>
      <c r="AH12" s="3">
        <v>10666</v>
      </c>
      <c r="AI12" s="3">
        <v>7080</v>
      </c>
      <c r="AJ12" s="3">
        <v>0</v>
      </c>
      <c r="AK12" s="3">
        <v>0</v>
      </c>
      <c r="AL12" s="3">
        <v>1560</v>
      </c>
      <c r="AM12" s="3">
        <v>64</v>
      </c>
      <c r="AN12" s="3">
        <v>1624</v>
      </c>
      <c r="AO12" s="3">
        <v>0</v>
      </c>
      <c r="AP12" s="3">
        <v>1624</v>
      </c>
      <c r="AQ12" s="3">
        <v>5520</v>
      </c>
      <c r="AR12" s="3">
        <v>0</v>
      </c>
      <c r="AS12" s="3">
        <v>0</v>
      </c>
      <c r="AT12" s="3">
        <v>0</v>
      </c>
      <c r="AU12" s="3">
        <v>5520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0</v>
      </c>
      <c r="BI12" s="3">
        <v>19912193</v>
      </c>
      <c r="BJ12" s="3">
        <v>2351800</v>
      </c>
      <c r="BK12" s="3">
        <v>0</v>
      </c>
      <c r="BL12" s="3">
        <v>1021870</v>
      </c>
      <c r="BM12" s="3">
        <v>335369</v>
      </c>
      <c r="BN12" s="3">
        <v>1357239</v>
      </c>
      <c r="BO12" s="3">
        <v>0</v>
      </c>
      <c r="BP12" s="3">
        <v>1357239</v>
      </c>
      <c r="BQ12" s="3">
        <v>21242123</v>
      </c>
      <c r="BR12" s="3">
        <v>0</v>
      </c>
      <c r="BS12" s="3">
        <v>0</v>
      </c>
      <c r="BT12" s="3">
        <v>0</v>
      </c>
      <c r="BU12" s="3">
        <v>21242123</v>
      </c>
      <c r="BV12" s="3">
        <v>19766752</v>
      </c>
      <c r="BW12" s="3">
        <v>2351800</v>
      </c>
      <c r="BX12" s="3">
        <v>0</v>
      </c>
      <c r="BY12" s="3">
        <v>1004749</v>
      </c>
      <c r="BZ12" s="3">
        <v>332969</v>
      </c>
      <c r="CA12" s="3">
        <v>1337718</v>
      </c>
      <c r="CB12" s="3">
        <v>0</v>
      </c>
      <c r="CC12" s="3">
        <v>1337718</v>
      </c>
      <c r="CD12" s="3">
        <v>21113803</v>
      </c>
      <c r="CE12" s="3">
        <v>0</v>
      </c>
      <c r="CF12" s="3">
        <v>0</v>
      </c>
      <c r="CG12" s="3">
        <v>0</v>
      </c>
      <c r="CH12" s="3">
        <v>21113803</v>
      </c>
      <c r="CI12" s="3">
        <v>145441</v>
      </c>
      <c r="CJ12" s="3">
        <v>0</v>
      </c>
      <c r="CK12" s="3">
        <v>0</v>
      </c>
      <c r="CL12" s="3">
        <v>17121</v>
      </c>
      <c r="CM12" s="3">
        <v>2400</v>
      </c>
      <c r="CN12" s="3">
        <v>19521</v>
      </c>
      <c r="CO12" s="3">
        <v>0</v>
      </c>
      <c r="CP12" s="3">
        <v>19521</v>
      </c>
      <c r="CQ12" s="3">
        <v>128320</v>
      </c>
      <c r="CR12" s="3">
        <v>0</v>
      </c>
      <c r="CS12" s="3">
        <v>0</v>
      </c>
      <c r="CT12" s="3">
        <v>0</v>
      </c>
      <c r="CU12" s="3">
        <v>128320</v>
      </c>
      <c r="CV12" s="3">
        <v>426203</v>
      </c>
      <c r="CW12" s="3">
        <v>0</v>
      </c>
      <c r="CX12" s="3">
        <v>0</v>
      </c>
      <c r="CY12" s="3">
        <v>77352</v>
      </c>
      <c r="CZ12" s="3">
        <v>8396</v>
      </c>
      <c r="DA12" s="3">
        <v>85748</v>
      </c>
      <c r="DB12" s="3">
        <v>0</v>
      </c>
      <c r="DC12" s="3">
        <v>85748</v>
      </c>
      <c r="DD12" s="3">
        <v>348851</v>
      </c>
      <c r="DE12" s="3">
        <v>0</v>
      </c>
      <c r="DF12" s="3">
        <v>46685</v>
      </c>
      <c r="DG12" s="3">
        <v>43657</v>
      </c>
      <c r="DH12" s="3">
        <v>305194</v>
      </c>
      <c r="DI12" s="3">
        <v>0</v>
      </c>
      <c r="DJ12" s="3">
        <v>0</v>
      </c>
      <c r="DK12" s="3">
        <v>0</v>
      </c>
      <c r="DL12" s="3">
        <v>0</v>
      </c>
      <c r="DM12" s="3">
        <v>0</v>
      </c>
      <c r="DN12" s="3">
        <v>0</v>
      </c>
      <c r="DO12" s="3">
        <v>0</v>
      </c>
      <c r="DP12" s="3">
        <v>0</v>
      </c>
      <c r="DQ12" s="3">
        <v>0</v>
      </c>
      <c r="DR12" s="3">
        <v>0</v>
      </c>
      <c r="DS12" s="3">
        <v>0</v>
      </c>
      <c r="DT12" s="3">
        <v>0</v>
      </c>
      <c r="DU12" s="3">
        <v>0</v>
      </c>
      <c r="DV12" s="3">
        <v>0</v>
      </c>
      <c r="DW12" s="3">
        <v>0</v>
      </c>
      <c r="DX12" s="3">
        <v>0</v>
      </c>
      <c r="DY12" s="3">
        <v>0</v>
      </c>
      <c r="DZ12" s="3">
        <v>0</v>
      </c>
      <c r="EA12" s="3">
        <v>0</v>
      </c>
      <c r="EB12" s="3">
        <v>0</v>
      </c>
      <c r="EC12" s="3">
        <v>0</v>
      </c>
      <c r="ED12" s="3">
        <v>0</v>
      </c>
      <c r="EE12" s="3">
        <v>0</v>
      </c>
      <c r="EF12" s="3">
        <v>0</v>
      </c>
      <c r="EG12" s="3">
        <v>0</v>
      </c>
      <c r="EH12" s="3">
        <v>0</v>
      </c>
      <c r="EI12" s="3">
        <v>0</v>
      </c>
      <c r="EJ12" s="3">
        <v>0</v>
      </c>
      <c r="EK12" s="3">
        <v>0</v>
      </c>
      <c r="EL12" s="3">
        <v>0</v>
      </c>
      <c r="EM12" s="3">
        <v>0</v>
      </c>
      <c r="EN12" s="3">
        <v>0</v>
      </c>
      <c r="EO12" s="3">
        <v>0</v>
      </c>
      <c r="EP12" s="3">
        <v>0</v>
      </c>
      <c r="EQ12" s="3">
        <v>0</v>
      </c>
      <c r="ER12" s="3">
        <v>0</v>
      </c>
      <c r="ES12" s="3">
        <v>0</v>
      </c>
      <c r="ET12" s="3">
        <v>0</v>
      </c>
      <c r="EU12" s="3">
        <v>0</v>
      </c>
      <c r="EV12" s="3">
        <v>0</v>
      </c>
      <c r="EW12" s="3">
        <v>0</v>
      </c>
      <c r="EX12" s="3">
        <v>0</v>
      </c>
      <c r="EY12" s="3">
        <v>0</v>
      </c>
      <c r="EZ12" s="3">
        <v>0</v>
      </c>
      <c r="FA12" s="3">
        <v>0</v>
      </c>
      <c r="FB12" s="3">
        <v>0</v>
      </c>
      <c r="FC12" s="3">
        <v>0</v>
      </c>
      <c r="FD12" s="3">
        <v>0</v>
      </c>
      <c r="FE12" s="3">
        <v>0</v>
      </c>
      <c r="FF12" s="3">
        <v>0</v>
      </c>
      <c r="FG12" s="3">
        <v>0</v>
      </c>
      <c r="FH12" s="3">
        <v>0</v>
      </c>
      <c r="FI12" s="3">
        <v>32652</v>
      </c>
      <c r="FJ12" s="3">
        <v>0</v>
      </c>
      <c r="FK12" s="3">
        <v>0</v>
      </c>
      <c r="FL12" s="3">
        <v>6498</v>
      </c>
      <c r="FM12" s="3">
        <v>734</v>
      </c>
      <c r="FN12" s="3">
        <v>7232</v>
      </c>
      <c r="FO12" s="3">
        <v>0</v>
      </c>
      <c r="FP12" s="3">
        <v>7232</v>
      </c>
      <c r="FQ12" s="3">
        <v>26154</v>
      </c>
      <c r="FR12" s="3">
        <v>0</v>
      </c>
      <c r="FS12" s="3">
        <v>0</v>
      </c>
      <c r="FT12" s="3">
        <v>0</v>
      </c>
      <c r="FU12" s="3">
        <v>26154</v>
      </c>
      <c r="FV12" s="3">
        <v>0</v>
      </c>
      <c r="FW12" s="3">
        <v>0</v>
      </c>
      <c r="FX12" s="3">
        <v>0</v>
      </c>
      <c r="FY12" s="3">
        <v>0</v>
      </c>
      <c r="FZ12" s="3">
        <v>0</v>
      </c>
      <c r="GA12" s="3">
        <v>0</v>
      </c>
      <c r="GB12" s="3">
        <v>0</v>
      </c>
      <c r="GC12" s="3">
        <v>0</v>
      </c>
      <c r="GD12" s="3">
        <v>0</v>
      </c>
      <c r="GE12" s="3">
        <v>0</v>
      </c>
      <c r="GF12" s="3">
        <v>0</v>
      </c>
      <c r="GG12" s="3">
        <v>0</v>
      </c>
      <c r="GH12" s="3">
        <v>0</v>
      </c>
      <c r="GI12" s="3">
        <v>169659</v>
      </c>
      <c r="GJ12" s="3">
        <v>17800</v>
      </c>
      <c r="GK12" s="3">
        <v>0</v>
      </c>
      <c r="GL12" s="3">
        <v>23257</v>
      </c>
      <c r="GM12" s="3">
        <v>1838</v>
      </c>
      <c r="GN12" s="3">
        <v>25095</v>
      </c>
      <c r="GO12" s="3">
        <v>0</v>
      </c>
      <c r="GP12" s="3">
        <v>25095</v>
      </c>
      <c r="GQ12" s="3">
        <v>164202</v>
      </c>
      <c r="GR12" s="3">
        <v>0</v>
      </c>
      <c r="GS12" s="3">
        <v>0</v>
      </c>
      <c r="GT12" s="3">
        <v>164202</v>
      </c>
      <c r="GU12" s="3">
        <v>0</v>
      </c>
      <c r="GV12" s="3">
        <v>0</v>
      </c>
      <c r="GW12" s="3">
        <v>0</v>
      </c>
      <c r="GX12" s="3">
        <v>0</v>
      </c>
      <c r="GY12" s="3">
        <v>0</v>
      </c>
      <c r="GZ12" s="3">
        <v>0</v>
      </c>
      <c r="HA12" s="3">
        <v>0</v>
      </c>
      <c r="HB12" s="3">
        <v>0</v>
      </c>
      <c r="HC12" s="3">
        <v>0</v>
      </c>
      <c r="HD12" s="3">
        <v>0</v>
      </c>
      <c r="HE12" s="3">
        <v>0</v>
      </c>
      <c r="HF12" s="3">
        <v>0</v>
      </c>
      <c r="HG12" s="3">
        <v>0</v>
      </c>
      <c r="HH12" s="3">
        <v>0</v>
      </c>
      <c r="HI12" s="3">
        <v>0</v>
      </c>
      <c r="HJ12" s="3">
        <v>0</v>
      </c>
      <c r="HK12" s="3">
        <v>0</v>
      </c>
      <c r="HL12" s="3">
        <v>0</v>
      </c>
      <c r="HM12" s="3">
        <v>0</v>
      </c>
      <c r="HN12" s="3">
        <v>0</v>
      </c>
      <c r="HO12" s="3">
        <v>0</v>
      </c>
      <c r="HP12" s="3">
        <v>0</v>
      </c>
      <c r="HQ12" s="3">
        <v>0</v>
      </c>
      <c r="HR12" s="3">
        <v>0</v>
      </c>
      <c r="HS12" s="3">
        <v>0</v>
      </c>
      <c r="HT12" s="3">
        <v>0</v>
      </c>
      <c r="HU12" s="3">
        <v>0</v>
      </c>
      <c r="HV12" s="3">
        <v>0</v>
      </c>
      <c r="HW12" s="3">
        <v>0</v>
      </c>
      <c r="HX12" s="3">
        <v>0</v>
      </c>
      <c r="HY12" s="3">
        <v>0</v>
      </c>
      <c r="HZ12" s="3">
        <v>0</v>
      </c>
      <c r="IA12" s="3">
        <v>0</v>
      </c>
      <c r="IB12" s="3">
        <v>0</v>
      </c>
      <c r="IC12" s="3">
        <v>0</v>
      </c>
      <c r="ID12" s="3">
        <v>0</v>
      </c>
      <c r="IE12" s="3">
        <v>0</v>
      </c>
      <c r="IF12" s="3">
        <v>0</v>
      </c>
      <c r="IG12" s="3">
        <v>0</v>
      </c>
      <c r="IH12" s="3">
        <v>0</v>
      </c>
      <c r="II12" s="3">
        <v>206174</v>
      </c>
      <c r="IJ12" s="3">
        <v>0</v>
      </c>
      <c r="IK12" s="3">
        <v>0</v>
      </c>
      <c r="IL12" s="3">
        <v>39065</v>
      </c>
      <c r="IM12" s="3">
        <v>4469</v>
      </c>
      <c r="IN12" s="3">
        <v>43534</v>
      </c>
      <c r="IO12" s="3">
        <v>0</v>
      </c>
      <c r="IP12" s="3">
        <v>43534</v>
      </c>
      <c r="IQ12" s="3">
        <v>167109</v>
      </c>
      <c r="IR12" s="3">
        <v>0</v>
      </c>
      <c r="IS12" s="3">
        <v>0</v>
      </c>
      <c r="IT12" s="3">
        <v>117118</v>
      </c>
      <c r="IU12" s="3">
        <v>49991</v>
      </c>
      <c r="IV12" s="3">
        <v>0</v>
      </c>
    </row>
    <row r="13" spans="1:256">
      <c r="A13" s="3" t="s">
        <v>21</v>
      </c>
      <c r="B13" s="3" t="s">
        <v>22</v>
      </c>
      <c r="C13" s="3">
        <v>538398</v>
      </c>
      <c r="D13" s="3">
        <v>7226484</v>
      </c>
      <c r="E13" s="3">
        <v>0</v>
      </c>
      <c r="F13" s="3">
        <v>77467</v>
      </c>
      <c r="G13" s="3">
        <v>1524719</v>
      </c>
      <c r="H13" s="3">
        <v>5701765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58167</v>
      </c>
      <c r="AJ13" s="3">
        <v>0</v>
      </c>
      <c r="AK13" s="3">
        <v>0</v>
      </c>
      <c r="AL13" s="3">
        <v>5817</v>
      </c>
      <c r="AM13" s="3">
        <v>794</v>
      </c>
      <c r="AN13" s="3">
        <v>6611</v>
      </c>
      <c r="AO13" s="3">
        <v>0</v>
      </c>
      <c r="AP13" s="3">
        <v>6611</v>
      </c>
      <c r="AQ13" s="3">
        <v>52350</v>
      </c>
      <c r="AR13" s="3">
        <v>0</v>
      </c>
      <c r="AS13" s="3">
        <v>0</v>
      </c>
      <c r="AT13" s="3">
        <v>0</v>
      </c>
      <c r="AU13" s="3">
        <v>52350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0</v>
      </c>
      <c r="BI13" s="3">
        <v>3586969</v>
      </c>
      <c r="BJ13" s="3">
        <v>912200</v>
      </c>
      <c r="BK13" s="3">
        <v>0</v>
      </c>
      <c r="BL13" s="3">
        <v>11175</v>
      </c>
      <c r="BM13" s="3">
        <v>47518</v>
      </c>
      <c r="BN13" s="3">
        <v>58693</v>
      </c>
      <c r="BO13" s="3">
        <v>0</v>
      </c>
      <c r="BP13" s="3">
        <v>58693</v>
      </c>
      <c r="BQ13" s="3">
        <v>4487994</v>
      </c>
      <c r="BR13" s="3">
        <v>0</v>
      </c>
      <c r="BS13" s="3">
        <v>0</v>
      </c>
      <c r="BT13" s="3">
        <v>0</v>
      </c>
      <c r="BU13" s="3">
        <v>4487994</v>
      </c>
      <c r="BV13" s="3">
        <v>3586969</v>
      </c>
      <c r="BW13" s="3">
        <v>912200</v>
      </c>
      <c r="BX13" s="3">
        <v>0</v>
      </c>
      <c r="BY13" s="3">
        <v>11175</v>
      </c>
      <c r="BZ13" s="3">
        <v>47518</v>
      </c>
      <c r="CA13" s="3">
        <v>58693</v>
      </c>
      <c r="CB13" s="3">
        <v>0</v>
      </c>
      <c r="CC13" s="3">
        <v>58693</v>
      </c>
      <c r="CD13" s="3">
        <v>4487994</v>
      </c>
      <c r="CE13" s="3">
        <v>0</v>
      </c>
      <c r="CF13" s="3">
        <v>0</v>
      </c>
      <c r="CG13" s="3">
        <v>0</v>
      </c>
      <c r="CH13" s="3">
        <v>4487994</v>
      </c>
      <c r="CI13" s="3">
        <v>0</v>
      </c>
      <c r="CJ13" s="3">
        <v>0</v>
      </c>
      <c r="CK13" s="3">
        <v>0</v>
      </c>
      <c r="CL13" s="3">
        <v>0</v>
      </c>
      <c r="CM13" s="3">
        <v>0</v>
      </c>
      <c r="CN13" s="3">
        <v>0</v>
      </c>
      <c r="CO13" s="3">
        <v>0</v>
      </c>
      <c r="CP13" s="3">
        <v>0</v>
      </c>
      <c r="CQ13" s="3">
        <v>0</v>
      </c>
      <c r="CR13" s="3">
        <v>0</v>
      </c>
      <c r="CS13" s="3">
        <v>0</v>
      </c>
      <c r="CT13" s="3">
        <v>0</v>
      </c>
      <c r="CU13" s="3">
        <v>0</v>
      </c>
      <c r="CV13" s="3">
        <v>435303</v>
      </c>
      <c r="CW13" s="3">
        <v>67100</v>
      </c>
      <c r="CX13" s="3">
        <v>0</v>
      </c>
      <c r="CY13" s="3">
        <v>65418</v>
      </c>
      <c r="CZ13" s="3">
        <v>9134</v>
      </c>
      <c r="DA13" s="3">
        <v>74552</v>
      </c>
      <c r="DB13" s="3">
        <v>0</v>
      </c>
      <c r="DC13" s="3">
        <v>74552</v>
      </c>
      <c r="DD13" s="3">
        <v>436985</v>
      </c>
      <c r="DE13" s="3">
        <v>0</v>
      </c>
      <c r="DF13" s="3">
        <v>0</v>
      </c>
      <c r="DG13" s="3">
        <v>99741</v>
      </c>
      <c r="DH13" s="3">
        <v>337244</v>
      </c>
      <c r="DI13" s="3">
        <v>0</v>
      </c>
      <c r="DJ13" s="3">
        <v>0</v>
      </c>
      <c r="DK13" s="3">
        <v>0</v>
      </c>
      <c r="DL13" s="3">
        <v>0</v>
      </c>
      <c r="DM13" s="3">
        <v>0</v>
      </c>
      <c r="DN13" s="3">
        <v>0</v>
      </c>
      <c r="DO13" s="3">
        <v>0</v>
      </c>
      <c r="DP13" s="3">
        <v>0</v>
      </c>
      <c r="DQ13" s="3">
        <v>0</v>
      </c>
      <c r="DR13" s="3">
        <v>0</v>
      </c>
      <c r="DS13" s="3">
        <v>0</v>
      </c>
      <c r="DT13" s="3">
        <v>0</v>
      </c>
      <c r="DU13" s="3">
        <v>0</v>
      </c>
      <c r="DV13" s="3">
        <v>0</v>
      </c>
      <c r="DW13" s="3">
        <v>0</v>
      </c>
      <c r="DX13" s="3">
        <v>0</v>
      </c>
      <c r="DY13" s="3">
        <v>0</v>
      </c>
      <c r="DZ13" s="3">
        <v>0</v>
      </c>
      <c r="EA13" s="3">
        <v>0</v>
      </c>
      <c r="EB13" s="3">
        <v>0</v>
      </c>
      <c r="EC13" s="3">
        <v>0</v>
      </c>
      <c r="ED13" s="3">
        <v>0</v>
      </c>
      <c r="EE13" s="3">
        <v>0</v>
      </c>
      <c r="EF13" s="3">
        <v>0</v>
      </c>
      <c r="EG13" s="3">
        <v>0</v>
      </c>
      <c r="EH13" s="3">
        <v>0</v>
      </c>
      <c r="EI13" s="3">
        <v>149450</v>
      </c>
      <c r="EJ13" s="3">
        <v>0</v>
      </c>
      <c r="EK13" s="3">
        <v>0</v>
      </c>
      <c r="EL13" s="3">
        <v>17883</v>
      </c>
      <c r="EM13" s="3">
        <v>3458</v>
      </c>
      <c r="EN13" s="3">
        <v>21341</v>
      </c>
      <c r="EO13" s="3">
        <v>0</v>
      </c>
      <c r="EP13" s="3">
        <v>21341</v>
      </c>
      <c r="EQ13" s="3">
        <v>131567</v>
      </c>
      <c r="ER13" s="3">
        <v>0</v>
      </c>
      <c r="ES13" s="3">
        <v>0</v>
      </c>
      <c r="ET13" s="3">
        <v>0</v>
      </c>
      <c r="EU13" s="3">
        <v>131567</v>
      </c>
      <c r="EV13" s="3">
        <v>0</v>
      </c>
      <c r="EW13" s="3">
        <v>0</v>
      </c>
      <c r="EX13" s="3">
        <v>0</v>
      </c>
      <c r="EY13" s="3">
        <v>0</v>
      </c>
      <c r="EZ13" s="3">
        <v>0</v>
      </c>
      <c r="FA13" s="3">
        <v>0</v>
      </c>
      <c r="FB13" s="3">
        <v>0</v>
      </c>
      <c r="FC13" s="3">
        <v>0</v>
      </c>
      <c r="FD13" s="3">
        <v>0</v>
      </c>
      <c r="FE13" s="3">
        <v>0</v>
      </c>
      <c r="FF13" s="3">
        <v>0</v>
      </c>
      <c r="FG13" s="3">
        <v>0</v>
      </c>
      <c r="FH13" s="3">
        <v>0</v>
      </c>
      <c r="FI13" s="3">
        <v>0</v>
      </c>
      <c r="FJ13" s="3">
        <v>0</v>
      </c>
      <c r="FK13" s="3">
        <v>0</v>
      </c>
      <c r="FL13" s="3">
        <v>0</v>
      </c>
      <c r="FM13" s="3">
        <v>0</v>
      </c>
      <c r="FN13" s="3">
        <v>0</v>
      </c>
      <c r="FO13" s="3">
        <v>0</v>
      </c>
      <c r="FP13" s="3">
        <v>0</v>
      </c>
      <c r="FQ13" s="3">
        <v>0</v>
      </c>
      <c r="FR13" s="3">
        <v>0</v>
      </c>
      <c r="FS13" s="3">
        <v>0</v>
      </c>
      <c r="FT13" s="3">
        <v>0</v>
      </c>
      <c r="FU13" s="3">
        <v>0</v>
      </c>
      <c r="FV13" s="3">
        <v>0</v>
      </c>
      <c r="FW13" s="3">
        <v>0</v>
      </c>
      <c r="FX13" s="3">
        <v>0</v>
      </c>
      <c r="FY13" s="3">
        <v>0</v>
      </c>
      <c r="FZ13" s="3">
        <v>0</v>
      </c>
      <c r="GA13" s="3">
        <v>0</v>
      </c>
      <c r="GB13" s="3">
        <v>0</v>
      </c>
      <c r="GC13" s="3">
        <v>0</v>
      </c>
      <c r="GD13" s="3">
        <v>0</v>
      </c>
      <c r="GE13" s="3">
        <v>0</v>
      </c>
      <c r="GF13" s="3">
        <v>0</v>
      </c>
      <c r="GG13" s="3">
        <v>0</v>
      </c>
      <c r="GH13" s="3">
        <v>0</v>
      </c>
      <c r="GI13" s="3">
        <v>3211158</v>
      </c>
      <c r="GJ13" s="3">
        <v>239200</v>
      </c>
      <c r="GK13" s="3">
        <v>0</v>
      </c>
      <c r="GL13" s="3">
        <v>446198</v>
      </c>
      <c r="GM13" s="3">
        <v>29561</v>
      </c>
      <c r="GN13" s="3">
        <v>475759</v>
      </c>
      <c r="GO13" s="3">
        <v>0</v>
      </c>
      <c r="GP13" s="3">
        <v>475759</v>
      </c>
      <c r="GQ13" s="3">
        <v>3004160</v>
      </c>
      <c r="GR13" s="3">
        <v>0</v>
      </c>
      <c r="GS13" s="3">
        <v>0</v>
      </c>
      <c r="GT13" s="3">
        <v>3004160</v>
      </c>
      <c r="GU13" s="3">
        <v>0</v>
      </c>
      <c r="GV13" s="3">
        <v>1981970</v>
      </c>
      <c r="GW13" s="3">
        <v>667600</v>
      </c>
      <c r="GX13" s="3">
        <v>0</v>
      </c>
      <c r="GY13" s="3">
        <v>321884</v>
      </c>
      <c r="GZ13" s="3">
        <v>21626</v>
      </c>
      <c r="HA13" s="3">
        <v>343510</v>
      </c>
      <c r="HB13" s="3">
        <v>0</v>
      </c>
      <c r="HC13" s="3">
        <v>343510</v>
      </c>
      <c r="HD13" s="3">
        <v>2327686</v>
      </c>
      <c r="HE13" s="3">
        <v>0</v>
      </c>
      <c r="HF13" s="3">
        <v>0</v>
      </c>
      <c r="HG13" s="3">
        <v>2327686</v>
      </c>
      <c r="HH13" s="3">
        <v>0</v>
      </c>
      <c r="HI13" s="3">
        <v>0</v>
      </c>
      <c r="HJ13" s="3">
        <v>0</v>
      </c>
      <c r="HK13" s="3">
        <v>0</v>
      </c>
      <c r="HL13" s="3">
        <v>0</v>
      </c>
      <c r="HM13" s="3">
        <v>0</v>
      </c>
      <c r="HN13" s="3">
        <v>0</v>
      </c>
      <c r="HO13" s="3">
        <v>0</v>
      </c>
      <c r="HP13" s="3">
        <v>0</v>
      </c>
      <c r="HQ13" s="3">
        <v>0</v>
      </c>
      <c r="HR13" s="3">
        <v>0</v>
      </c>
      <c r="HS13" s="3">
        <v>0</v>
      </c>
      <c r="HT13" s="3">
        <v>0</v>
      </c>
      <c r="HU13" s="3">
        <v>0</v>
      </c>
      <c r="HV13" s="3">
        <v>0</v>
      </c>
      <c r="HW13" s="3">
        <v>0</v>
      </c>
      <c r="HX13" s="3">
        <v>0</v>
      </c>
      <c r="HY13" s="3">
        <v>0</v>
      </c>
      <c r="HZ13" s="3">
        <v>0</v>
      </c>
      <c r="IA13" s="3">
        <v>0</v>
      </c>
      <c r="IB13" s="3">
        <v>0</v>
      </c>
      <c r="IC13" s="3">
        <v>0</v>
      </c>
      <c r="ID13" s="3">
        <v>0</v>
      </c>
      <c r="IE13" s="3">
        <v>0</v>
      </c>
      <c r="IF13" s="3">
        <v>0</v>
      </c>
      <c r="IG13" s="3">
        <v>0</v>
      </c>
      <c r="IH13" s="3">
        <v>0</v>
      </c>
      <c r="II13" s="3">
        <v>48084</v>
      </c>
      <c r="IJ13" s="3">
        <v>0</v>
      </c>
      <c r="IK13" s="3">
        <v>0</v>
      </c>
      <c r="IL13" s="3">
        <v>6883</v>
      </c>
      <c r="IM13" s="3">
        <v>1995</v>
      </c>
      <c r="IN13" s="3">
        <v>8878</v>
      </c>
      <c r="IO13" s="3">
        <v>0</v>
      </c>
      <c r="IP13" s="3">
        <v>8878</v>
      </c>
      <c r="IQ13" s="3">
        <v>41201</v>
      </c>
      <c r="IR13" s="3">
        <v>0</v>
      </c>
      <c r="IS13" s="3">
        <v>0</v>
      </c>
      <c r="IT13" s="3">
        <v>41201</v>
      </c>
      <c r="IU13" s="3">
        <v>0</v>
      </c>
      <c r="IV13" s="3">
        <v>0</v>
      </c>
    </row>
    <row r="14" spans="1:256">
      <c r="A14" s="3" t="s">
        <v>23</v>
      </c>
      <c r="B14" s="3" t="s">
        <v>24</v>
      </c>
      <c r="C14" s="3">
        <v>751531</v>
      </c>
      <c r="D14" s="3">
        <v>9164756</v>
      </c>
      <c r="E14" s="3">
        <v>0</v>
      </c>
      <c r="F14" s="3">
        <v>6979</v>
      </c>
      <c r="G14" s="3">
        <v>1540207</v>
      </c>
      <c r="H14" s="3">
        <v>7624549</v>
      </c>
      <c r="I14" s="3">
        <v>23096</v>
      </c>
      <c r="J14" s="3">
        <v>0</v>
      </c>
      <c r="K14" s="3">
        <v>0</v>
      </c>
      <c r="L14" s="3">
        <v>5808</v>
      </c>
      <c r="M14" s="3">
        <v>352</v>
      </c>
      <c r="N14" s="3">
        <v>6160</v>
      </c>
      <c r="O14" s="3">
        <v>0</v>
      </c>
      <c r="P14" s="3">
        <v>6160</v>
      </c>
      <c r="Q14" s="3">
        <v>17288</v>
      </c>
      <c r="R14" s="3">
        <v>0</v>
      </c>
      <c r="S14" s="3">
        <v>1519</v>
      </c>
      <c r="T14" s="3">
        <v>0</v>
      </c>
      <c r="U14" s="3">
        <v>17288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5950</v>
      </c>
      <c r="AJ14" s="3">
        <v>0</v>
      </c>
      <c r="AK14" s="3">
        <v>0</v>
      </c>
      <c r="AL14" s="3">
        <v>915</v>
      </c>
      <c r="AM14" s="3">
        <v>34</v>
      </c>
      <c r="AN14" s="3">
        <v>949</v>
      </c>
      <c r="AO14" s="3">
        <v>0</v>
      </c>
      <c r="AP14" s="3">
        <v>949</v>
      </c>
      <c r="AQ14" s="3">
        <v>5035</v>
      </c>
      <c r="AR14" s="3">
        <v>0</v>
      </c>
      <c r="AS14" s="3">
        <v>973</v>
      </c>
      <c r="AT14" s="3">
        <v>0</v>
      </c>
      <c r="AU14" s="3">
        <v>5035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3">
        <v>0</v>
      </c>
      <c r="BE14" s="3">
        <v>0</v>
      </c>
      <c r="BF14" s="3">
        <v>0</v>
      </c>
      <c r="BG14" s="3">
        <v>0</v>
      </c>
      <c r="BH14" s="3">
        <v>0</v>
      </c>
      <c r="BI14" s="3">
        <v>6825686</v>
      </c>
      <c r="BJ14" s="3">
        <v>935600</v>
      </c>
      <c r="BK14" s="3">
        <v>0</v>
      </c>
      <c r="BL14" s="3">
        <v>326868</v>
      </c>
      <c r="BM14" s="3">
        <v>105451</v>
      </c>
      <c r="BN14" s="3">
        <v>432319</v>
      </c>
      <c r="BO14" s="3">
        <v>0</v>
      </c>
      <c r="BP14" s="3">
        <v>432319</v>
      </c>
      <c r="BQ14" s="3">
        <v>7434418</v>
      </c>
      <c r="BR14" s="3">
        <v>0</v>
      </c>
      <c r="BS14" s="3">
        <v>0</v>
      </c>
      <c r="BT14" s="3">
        <v>0</v>
      </c>
      <c r="BU14" s="3">
        <v>7434418</v>
      </c>
      <c r="BV14" s="3">
        <v>6814978</v>
      </c>
      <c r="BW14" s="3">
        <v>935600</v>
      </c>
      <c r="BX14" s="3">
        <v>0</v>
      </c>
      <c r="BY14" s="3">
        <v>326104</v>
      </c>
      <c r="BZ14" s="3">
        <v>105168</v>
      </c>
      <c r="CA14" s="3">
        <v>431272</v>
      </c>
      <c r="CB14" s="3">
        <v>0</v>
      </c>
      <c r="CC14" s="3">
        <v>431272</v>
      </c>
      <c r="CD14" s="3">
        <v>7424474</v>
      </c>
      <c r="CE14" s="3">
        <v>0</v>
      </c>
      <c r="CF14" s="3">
        <v>0</v>
      </c>
      <c r="CG14" s="3">
        <v>0</v>
      </c>
      <c r="CH14" s="3">
        <v>7424474</v>
      </c>
      <c r="CI14" s="3">
        <v>10708</v>
      </c>
      <c r="CJ14" s="3">
        <v>0</v>
      </c>
      <c r="CK14" s="3">
        <v>0</v>
      </c>
      <c r="CL14" s="3">
        <v>764</v>
      </c>
      <c r="CM14" s="3">
        <v>283</v>
      </c>
      <c r="CN14" s="3">
        <v>1047</v>
      </c>
      <c r="CO14" s="3">
        <v>0</v>
      </c>
      <c r="CP14" s="3">
        <v>1047</v>
      </c>
      <c r="CQ14" s="3">
        <v>9944</v>
      </c>
      <c r="CR14" s="3">
        <v>0</v>
      </c>
      <c r="CS14" s="3">
        <v>0</v>
      </c>
      <c r="CT14" s="3">
        <v>0</v>
      </c>
      <c r="CU14" s="3">
        <v>9944</v>
      </c>
      <c r="CV14" s="3">
        <v>40499</v>
      </c>
      <c r="CW14" s="3">
        <v>0</v>
      </c>
      <c r="CX14" s="3">
        <v>0</v>
      </c>
      <c r="CY14" s="3">
        <v>10605</v>
      </c>
      <c r="CZ14" s="3">
        <v>954</v>
      </c>
      <c r="DA14" s="3">
        <v>11559</v>
      </c>
      <c r="DB14" s="3">
        <v>0</v>
      </c>
      <c r="DC14" s="3">
        <v>11559</v>
      </c>
      <c r="DD14" s="3">
        <v>29894</v>
      </c>
      <c r="DE14" s="3">
        <v>0</v>
      </c>
      <c r="DF14" s="3">
        <v>4487</v>
      </c>
      <c r="DG14" s="3">
        <v>23338</v>
      </c>
      <c r="DH14" s="3">
        <v>6556</v>
      </c>
      <c r="DI14" s="3">
        <v>0</v>
      </c>
      <c r="DJ14" s="3">
        <v>0</v>
      </c>
      <c r="DK14" s="3">
        <v>0</v>
      </c>
      <c r="DL14" s="3">
        <v>0</v>
      </c>
      <c r="DM14" s="3">
        <v>0</v>
      </c>
      <c r="DN14" s="3">
        <v>0</v>
      </c>
      <c r="DO14" s="3">
        <v>0</v>
      </c>
      <c r="DP14" s="3">
        <v>0</v>
      </c>
      <c r="DQ14" s="3">
        <v>0</v>
      </c>
      <c r="DR14" s="3">
        <v>0</v>
      </c>
      <c r="DS14" s="3">
        <v>0</v>
      </c>
      <c r="DT14" s="3">
        <v>0</v>
      </c>
      <c r="DU14" s="3">
        <v>0</v>
      </c>
      <c r="DV14" s="3">
        <v>0</v>
      </c>
      <c r="DW14" s="3">
        <v>0</v>
      </c>
      <c r="DX14" s="3">
        <v>0</v>
      </c>
      <c r="DY14" s="3">
        <v>0</v>
      </c>
      <c r="DZ14" s="3">
        <v>0</v>
      </c>
      <c r="EA14" s="3">
        <v>0</v>
      </c>
      <c r="EB14" s="3">
        <v>0</v>
      </c>
      <c r="EC14" s="3">
        <v>0</v>
      </c>
      <c r="ED14" s="3">
        <v>0</v>
      </c>
      <c r="EE14" s="3">
        <v>0</v>
      </c>
      <c r="EF14" s="3">
        <v>0</v>
      </c>
      <c r="EG14" s="3">
        <v>0</v>
      </c>
      <c r="EH14" s="3">
        <v>0</v>
      </c>
      <c r="EI14" s="3">
        <v>18546</v>
      </c>
      <c r="EJ14" s="3">
        <v>0</v>
      </c>
      <c r="EK14" s="3">
        <v>0</v>
      </c>
      <c r="EL14" s="3">
        <v>15018</v>
      </c>
      <c r="EM14" s="3">
        <v>400</v>
      </c>
      <c r="EN14" s="3">
        <v>15418</v>
      </c>
      <c r="EO14" s="3">
        <v>0</v>
      </c>
      <c r="EP14" s="3">
        <v>15418</v>
      </c>
      <c r="EQ14" s="3">
        <v>3528</v>
      </c>
      <c r="ER14" s="3">
        <v>0</v>
      </c>
      <c r="ES14" s="3">
        <v>0</v>
      </c>
      <c r="ET14" s="3">
        <v>0</v>
      </c>
      <c r="EU14" s="3">
        <v>3528</v>
      </c>
      <c r="EV14" s="3">
        <v>193</v>
      </c>
      <c r="EW14" s="3">
        <v>0</v>
      </c>
      <c r="EX14" s="3">
        <v>0</v>
      </c>
      <c r="EY14" s="3">
        <v>193</v>
      </c>
      <c r="EZ14" s="3">
        <v>1</v>
      </c>
      <c r="FA14" s="3">
        <v>194</v>
      </c>
      <c r="FB14" s="3">
        <v>0</v>
      </c>
      <c r="FC14" s="3">
        <v>194</v>
      </c>
      <c r="FD14" s="3">
        <v>0</v>
      </c>
      <c r="FE14" s="3">
        <v>0</v>
      </c>
      <c r="FF14" s="3">
        <v>0</v>
      </c>
      <c r="FG14" s="3">
        <v>0</v>
      </c>
      <c r="FH14" s="3">
        <v>0</v>
      </c>
      <c r="FI14" s="3">
        <v>452</v>
      </c>
      <c r="FJ14" s="3">
        <v>0</v>
      </c>
      <c r="FK14" s="3">
        <v>0</v>
      </c>
      <c r="FL14" s="3">
        <v>452</v>
      </c>
      <c r="FM14" s="3">
        <v>4</v>
      </c>
      <c r="FN14" s="3">
        <v>456</v>
      </c>
      <c r="FO14" s="3">
        <v>0</v>
      </c>
      <c r="FP14" s="3">
        <v>456</v>
      </c>
      <c r="FQ14" s="3">
        <v>0</v>
      </c>
      <c r="FR14" s="3">
        <v>0</v>
      </c>
      <c r="FS14" s="3">
        <v>0</v>
      </c>
      <c r="FT14" s="3">
        <v>0</v>
      </c>
      <c r="FU14" s="3">
        <v>0</v>
      </c>
      <c r="FV14" s="3">
        <v>0</v>
      </c>
      <c r="FW14" s="3">
        <v>0</v>
      </c>
      <c r="FX14" s="3">
        <v>0</v>
      </c>
      <c r="FY14" s="3">
        <v>0</v>
      </c>
      <c r="FZ14" s="3">
        <v>0</v>
      </c>
      <c r="GA14" s="3">
        <v>0</v>
      </c>
      <c r="GB14" s="3">
        <v>0</v>
      </c>
      <c r="GC14" s="3">
        <v>0</v>
      </c>
      <c r="GD14" s="3">
        <v>0</v>
      </c>
      <c r="GE14" s="3">
        <v>0</v>
      </c>
      <c r="GF14" s="3">
        <v>0</v>
      </c>
      <c r="GG14" s="3">
        <v>0</v>
      </c>
      <c r="GH14" s="3">
        <v>0</v>
      </c>
      <c r="GI14" s="3">
        <v>204363</v>
      </c>
      <c r="GJ14" s="3">
        <v>0</v>
      </c>
      <c r="GK14" s="3">
        <v>0</v>
      </c>
      <c r="GL14" s="3">
        <v>24153</v>
      </c>
      <c r="GM14" s="3">
        <v>1439</v>
      </c>
      <c r="GN14" s="3">
        <v>25592</v>
      </c>
      <c r="GO14" s="3">
        <v>3716</v>
      </c>
      <c r="GP14" s="3">
        <v>21876</v>
      </c>
      <c r="GQ14" s="3">
        <v>180210</v>
      </c>
      <c r="GR14" s="3">
        <v>0</v>
      </c>
      <c r="GS14" s="3">
        <v>0</v>
      </c>
      <c r="GT14" s="3">
        <v>180210</v>
      </c>
      <c r="GU14" s="3">
        <v>0</v>
      </c>
      <c r="GV14" s="3">
        <v>0</v>
      </c>
      <c r="GW14" s="3">
        <v>0</v>
      </c>
      <c r="GX14" s="3">
        <v>0</v>
      </c>
      <c r="GY14" s="3">
        <v>0</v>
      </c>
      <c r="GZ14" s="3">
        <v>0</v>
      </c>
      <c r="HA14" s="3">
        <v>0</v>
      </c>
      <c r="HB14" s="3">
        <v>0</v>
      </c>
      <c r="HC14" s="3">
        <v>0</v>
      </c>
      <c r="HD14" s="3">
        <v>0</v>
      </c>
      <c r="HE14" s="3">
        <v>0</v>
      </c>
      <c r="HF14" s="3">
        <v>0</v>
      </c>
      <c r="HG14" s="3">
        <v>0</v>
      </c>
      <c r="HH14" s="3">
        <v>0</v>
      </c>
      <c r="HI14" s="3">
        <v>0</v>
      </c>
      <c r="HJ14" s="3">
        <v>0</v>
      </c>
      <c r="HK14" s="3">
        <v>0</v>
      </c>
      <c r="HL14" s="3">
        <v>0</v>
      </c>
      <c r="HM14" s="3">
        <v>0</v>
      </c>
      <c r="HN14" s="3">
        <v>0</v>
      </c>
      <c r="HO14" s="3">
        <v>0</v>
      </c>
      <c r="HP14" s="3">
        <v>0</v>
      </c>
      <c r="HQ14" s="3">
        <v>0</v>
      </c>
      <c r="HR14" s="3">
        <v>0</v>
      </c>
      <c r="HS14" s="3">
        <v>0</v>
      </c>
      <c r="HT14" s="3">
        <v>0</v>
      </c>
      <c r="HU14" s="3">
        <v>0</v>
      </c>
      <c r="HV14" s="3">
        <v>0</v>
      </c>
      <c r="HW14" s="3">
        <v>0</v>
      </c>
      <c r="HX14" s="3">
        <v>0</v>
      </c>
      <c r="HY14" s="3">
        <v>0</v>
      </c>
      <c r="HZ14" s="3">
        <v>0</v>
      </c>
      <c r="IA14" s="3">
        <v>0</v>
      </c>
      <c r="IB14" s="3">
        <v>0</v>
      </c>
      <c r="IC14" s="3">
        <v>0</v>
      </c>
      <c r="ID14" s="3">
        <v>0</v>
      </c>
      <c r="IE14" s="3">
        <v>0</v>
      </c>
      <c r="IF14" s="3">
        <v>0</v>
      </c>
      <c r="IG14" s="3">
        <v>0</v>
      </c>
      <c r="IH14" s="3">
        <v>0</v>
      </c>
      <c r="II14" s="3">
        <v>89395</v>
      </c>
      <c r="IJ14" s="3">
        <v>0</v>
      </c>
      <c r="IK14" s="3">
        <v>0</v>
      </c>
      <c r="IL14" s="3">
        <v>25206</v>
      </c>
      <c r="IM14" s="3">
        <v>2691</v>
      </c>
      <c r="IN14" s="3">
        <v>27897</v>
      </c>
      <c r="IO14" s="3">
        <v>0</v>
      </c>
      <c r="IP14" s="3">
        <v>27897</v>
      </c>
      <c r="IQ14" s="3">
        <v>64189</v>
      </c>
      <c r="IR14" s="3">
        <v>0</v>
      </c>
      <c r="IS14" s="3">
        <v>0</v>
      </c>
      <c r="IT14" s="3">
        <v>64189</v>
      </c>
      <c r="IU14" s="3">
        <v>0</v>
      </c>
      <c r="IV14" s="3">
        <v>0</v>
      </c>
    </row>
    <row r="15" spans="1:256">
      <c r="A15" s="3" t="s">
        <v>25</v>
      </c>
      <c r="B15" s="3" t="s">
        <v>26</v>
      </c>
      <c r="C15" s="3">
        <v>69015</v>
      </c>
      <c r="D15" s="3">
        <v>381295</v>
      </c>
      <c r="E15" s="3">
        <v>0</v>
      </c>
      <c r="F15" s="3">
        <v>7641</v>
      </c>
      <c r="G15" s="3">
        <v>294271</v>
      </c>
      <c r="H15" s="3">
        <v>87024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18480</v>
      </c>
      <c r="AJ15" s="3">
        <v>0</v>
      </c>
      <c r="AK15" s="3">
        <v>0</v>
      </c>
      <c r="AL15" s="3">
        <v>3080</v>
      </c>
      <c r="AM15" s="3">
        <v>387</v>
      </c>
      <c r="AN15" s="3">
        <v>3467</v>
      </c>
      <c r="AO15" s="3">
        <v>0</v>
      </c>
      <c r="AP15" s="3">
        <v>3467</v>
      </c>
      <c r="AQ15" s="3">
        <v>15400</v>
      </c>
      <c r="AR15" s="3">
        <v>0</v>
      </c>
      <c r="AS15" s="3">
        <v>0</v>
      </c>
      <c r="AT15" s="3">
        <v>0</v>
      </c>
      <c r="AU15" s="3">
        <v>15400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  <c r="BD15" s="3">
        <v>0</v>
      </c>
      <c r="BE15" s="3">
        <v>0</v>
      </c>
      <c r="BF15" s="3">
        <v>0</v>
      </c>
      <c r="BG15" s="3">
        <v>0</v>
      </c>
      <c r="BH15" s="3">
        <v>0</v>
      </c>
      <c r="BI15" s="3">
        <v>0</v>
      </c>
      <c r="BJ15" s="3">
        <v>0</v>
      </c>
      <c r="BK15" s="3">
        <v>0</v>
      </c>
      <c r="BL15" s="3">
        <v>0</v>
      </c>
      <c r="BM15" s="3">
        <v>0</v>
      </c>
      <c r="BN15" s="3">
        <v>0</v>
      </c>
      <c r="BO15" s="3">
        <v>0</v>
      </c>
      <c r="BP15" s="3">
        <v>0</v>
      </c>
      <c r="BQ15" s="3">
        <v>0</v>
      </c>
      <c r="BR15" s="3">
        <v>0</v>
      </c>
      <c r="BS15" s="3">
        <v>0</v>
      </c>
      <c r="BT15" s="3">
        <v>0</v>
      </c>
      <c r="BU15" s="3">
        <v>0</v>
      </c>
      <c r="BV15" s="3">
        <v>0</v>
      </c>
      <c r="BW15" s="3">
        <v>0</v>
      </c>
      <c r="BX15" s="3">
        <v>0</v>
      </c>
      <c r="BY15" s="3">
        <v>0</v>
      </c>
      <c r="BZ15" s="3">
        <v>0</v>
      </c>
      <c r="CA15" s="3">
        <v>0</v>
      </c>
      <c r="CB15" s="3">
        <v>0</v>
      </c>
      <c r="CC15" s="3">
        <v>0</v>
      </c>
      <c r="CD15" s="3">
        <v>0</v>
      </c>
      <c r="CE15" s="3">
        <v>0</v>
      </c>
      <c r="CF15" s="3">
        <v>0</v>
      </c>
      <c r="CG15" s="3">
        <v>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  <c r="CM15" s="3">
        <v>0</v>
      </c>
      <c r="CN15" s="3">
        <v>0</v>
      </c>
      <c r="CO15" s="3">
        <v>0</v>
      </c>
      <c r="CP15" s="3">
        <v>0</v>
      </c>
      <c r="CQ15" s="3">
        <v>0</v>
      </c>
      <c r="CR15" s="3">
        <v>0</v>
      </c>
      <c r="CS15" s="3">
        <v>0</v>
      </c>
      <c r="CT15" s="3">
        <v>0</v>
      </c>
      <c r="CU15" s="3">
        <v>0</v>
      </c>
      <c r="CV15" s="3">
        <v>46715</v>
      </c>
      <c r="CW15" s="3">
        <v>0</v>
      </c>
      <c r="CX15" s="3">
        <v>0</v>
      </c>
      <c r="CY15" s="3">
        <v>8395</v>
      </c>
      <c r="CZ15" s="3">
        <v>968</v>
      </c>
      <c r="DA15" s="3">
        <v>9363</v>
      </c>
      <c r="DB15" s="3">
        <v>0</v>
      </c>
      <c r="DC15" s="3">
        <v>9363</v>
      </c>
      <c r="DD15" s="3">
        <v>38320</v>
      </c>
      <c r="DE15" s="3">
        <v>0</v>
      </c>
      <c r="DF15" s="3">
        <v>7641</v>
      </c>
      <c r="DG15" s="3">
        <v>6045</v>
      </c>
      <c r="DH15" s="3">
        <v>32275</v>
      </c>
      <c r="DI15" s="3">
        <v>0</v>
      </c>
      <c r="DJ15" s="3">
        <v>0</v>
      </c>
      <c r="DK15" s="3">
        <v>0</v>
      </c>
      <c r="DL15" s="3">
        <v>0</v>
      </c>
      <c r="DM15" s="3">
        <v>0</v>
      </c>
      <c r="DN15" s="3">
        <v>0</v>
      </c>
      <c r="DO15" s="3">
        <v>0</v>
      </c>
      <c r="DP15" s="3">
        <v>0</v>
      </c>
      <c r="DQ15" s="3">
        <v>0</v>
      </c>
      <c r="DR15" s="3">
        <v>0</v>
      </c>
      <c r="DS15" s="3">
        <v>0</v>
      </c>
      <c r="DT15" s="3">
        <v>0</v>
      </c>
      <c r="DU15" s="3">
        <v>0</v>
      </c>
      <c r="DV15" s="3">
        <v>0</v>
      </c>
      <c r="DW15" s="3">
        <v>0</v>
      </c>
      <c r="DX15" s="3">
        <v>0</v>
      </c>
      <c r="DY15" s="3">
        <v>0</v>
      </c>
      <c r="DZ15" s="3">
        <v>0</v>
      </c>
      <c r="EA15" s="3">
        <v>0</v>
      </c>
      <c r="EB15" s="3">
        <v>0</v>
      </c>
      <c r="EC15" s="3">
        <v>0</v>
      </c>
      <c r="ED15" s="3">
        <v>0</v>
      </c>
      <c r="EE15" s="3">
        <v>0</v>
      </c>
      <c r="EF15" s="3">
        <v>0</v>
      </c>
      <c r="EG15" s="3">
        <v>0</v>
      </c>
      <c r="EH15" s="3">
        <v>0</v>
      </c>
      <c r="EI15" s="3">
        <v>0</v>
      </c>
      <c r="EJ15" s="3">
        <v>0</v>
      </c>
      <c r="EK15" s="3">
        <v>0</v>
      </c>
      <c r="EL15" s="3">
        <v>0</v>
      </c>
      <c r="EM15" s="3">
        <v>0</v>
      </c>
      <c r="EN15" s="3">
        <v>0</v>
      </c>
      <c r="EO15" s="3">
        <v>0</v>
      </c>
      <c r="EP15" s="3">
        <v>0</v>
      </c>
      <c r="EQ15" s="3">
        <v>0</v>
      </c>
      <c r="ER15" s="3">
        <v>0</v>
      </c>
      <c r="ES15" s="3">
        <v>0</v>
      </c>
      <c r="ET15" s="3">
        <v>0</v>
      </c>
      <c r="EU15" s="3">
        <v>0</v>
      </c>
      <c r="EV15" s="3">
        <v>0</v>
      </c>
      <c r="EW15" s="3">
        <v>0</v>
      </c>
      <c r="EX15" s="3">
        <v>0</v>
      </c>
      <c r="EY15" s="3">
        <v>0</v>
      </c>
      <c r="EZ15" s="3">
        <v>0</v>
      </c>
      <c r="FA15" s="3">
        <v>0</v>
      </c>
      <c r="FB15" s="3">
        <v>0</v>
      </c>
      <c r="FC15" s="3">
        <v>0</v>
      </c>
      <c r="FD15" s="3">
        <v>0</v>
      </c>
      <c r="FE15" s="3">
        <v>0</v>
      </c>
      <c r="FF15" s="3">
        <v>0</v>
      </c>
      <c r="FG15" s="3">
        <v>0</v>
      </c>
      <c r="FH15" s="3">
        <v>0</v>
      </c>
      <c r="FI15" s="3">
        <v>0</v>
      </c>
      <c r="FJ15" s="3">
        <v>0</v>
      </c>
      <c r="FK15" s="3">
        <v>0</v>
      </c>
      <c r="FL15" s="3">
        <v>0</v>
      </c>
      <c r="FM15" s="3">
        <v>0</v>
      </c>
      <c r="FN15" s="3">
        <v>0</v>
      </c>
      <c r="FO15" s="3">
        <v>0</v>
      </c>
      <c r="FP15" s="3">
        <v>0</v>
      </c>
      <c r="FQ15" s="3">
        <v>0</v>
      </c>
      <c r="FR15" s="3">
        <v>0</v>
      </c>
      <c r="FS15" s="3">
        <v>0</v>
      </c>
      <c r="FT15" s="3">
        <v>0</v>
      </c>
      <c r="FU15" s="3">
        <v>0</v>
      </c>
      <c r="FV15" s="3">
        <v>0</v>
      </c>
      <c r="FW15" s="3">
        <v>0</v>
      </c>
      <c r="FX15" s="3">
        <v>0</v>
      </c>
      <c r="FY15" s="3">
        <v>0</v>
      </c>
      <c r="FZ15" s="3">
        <v>0</v>
      </c>
      <c r="GA15" s="3">
        <v>0</v>
      </c>
      <c r="GB15" s="3">
        <v>0</v>
      </c>
      <c r="GC15" s="3">
        <v>0</v>
      </c>
      <c r="GD15" s="3">
        <v>0</v>
      </c>
      <c r="GE15" s="3">
        <v>0</v>
      </c>
      <c r="GF15" s="3">
        <v>0</v>
      </c>
      <c r="GG15" s="3">
        <v>0</v>
      </c>
      <c r="GH15" s="3">
        <v>0</v>
      </c>
      <c r="GI15" s="3">
        <v>99209</v>
      </c>
      <c r="GJ15" s="3">
        <v>54200</v>
      </c>
      <c r="GK15" s="3">
        <v>0</v>
      </c>
      <c r="GL15" s="3">
        <v>10000</v>
      </c>
      <c r="GM15" s="3">
        <v>872</v>
      </c>
      <c r="GN15" s="3">
        <v>10872</v>
      </c>
      <c r="GO15" s="3">
        <v>0</v>
      </c>
      <c r="GP15" s="3">
        <v>10872</v>
      </c>
      <c r="GQ15" s="3">
        <v>143409</v>
      </c>
      <c r="GR15" s="3">
        <v>0</v>
      </c>
      <c r="GS15" s="3">
        <v>0</v>
      </c>
      <c r="GT15" s="3">
        <v>143409</v>
      </c>
      <c r="GU15" s="3">
        <v>0</v>
      </c>
      <c r="GV15" s="3">
        <v>2431135</v>
      </c>
      <c r="GW15" s="3">
        <v>440500</v>
      </c>
      <c r="GX15" s="3">
        <v>0</v>
      </c>
      <c r="GY15" s="3">
        <v>288139</v>
      </c>
      <c r="GZ15" s="3">
        <v>28849</v>
      </c>
      <c r="HA15" s="3">
        <v>316988</v>
      </c>
      <c r="HB15" s="3">
        <v>0</v>
      </c>
      <c r="HC15" s="3">
        <v>316988</v>
      </c>
      <c r="HD15" s="3">
        <v>2583496</v>
      </c>
      <c r="HE15" s="3">
        <v>0</v>
      </c>
      <c r="HF15" s="3">
        <v>0</v>
      </c>
      <c r="HG15" s="3">
        <v>2416496</v>
      </c>
      <c r="HH15" s="3">
        <v>167000</v>
      </c>
      <c r="HI15" s="3">
        <v>0</v>
      </c>
      <c r="HJ15" s="3">
        <v>0</v>
      </c>
      <c r="HK15" s="3">
        <v>0</v>
      </c>
      <c r="HL15" s="3">
        <v>0</v>
      </c>
      <c r="HM15" s="3">
        <v>0</v>
      </c>
      <c r="HN15" s="3">
        <v>0</v>
      </c>
      <c r="HO15" s="3">
        <v>0</v>
      </c>
      <c r="HP15" s="3">
        <v>0</v>
      </c>
      <c r="HQ15" s="3">
        <v>0</v>
      </c>
      <c r="HR15" s="3">
        <v>0</v>
      </c>
      <c r="HS15" s="3">
        <v>0</v>
      </c>
      <c r="HT15" s="3">
        <v>0</v>
      </c>
      <c r="HU15" s="3">
        <v>0</v>
      </c>
      <c r="HV15" s="3">
        <v>0</v>
      </c>
      <c r="HW15" s="3">
        <v>0</v>
      </c>
      <c r="HX15" s="3">
        <v>0</v>
      </c>
      <c r="HY15" s="3">
        <v>0</v>
      </c>
      <c r="HZ15" s="3">
        <v>0</v>
      </c>
      <c r="IA15" s="3">
        <v>0</v>
      </c>
      <c r="IB15" s="3">
        <v>0</v>
      </c>
      <c r="IC15" s="3">
        <v>0</v>
      </c>
      <c r="ID15" s="3">
        <v>0</v>
      </c>
      <c r="IE15" s="3">
        <v>0</v>
      </c>
      <c r="IF15" s="3">
        <v>0</v>
      </c>
      <c r="IG15" s="3">
        <v>0</v>
      </c>
      <c r="IH15" s="3">
        <v>0</v>
      </c>
      <c r="II15" s="3">
        <v>0</v>
      </c>
      <c r="IJ15" s="3">
        <v>0</v>
      </c>
      <c r="IK15" s="3">
        <v>0</v>
      </c>
      <c r="IL15" s="3">
        <v>0</v>
      </c>
      <c r="IM15" s="3">
        <v>0</v>
      </c>
      <c r="IN15" s="3">
        <v>0</v>
      </c>
      <c r="IO15" s="3">
        <v>0</v>
      </c>
      <c r="IP15" s="3">
        <v>0</v>
      </c>
      <c r="IQ15" s="3">
        <v>0</v>
      </c>
      <c r="IR15" s="3">
        <v>0</v>
      </c>
      <c r="IS15" s="3">
        <v>0</v>
      </c>
      <c r="IT15" s="3">
        <v>0</v>
      </c>
      <c r="IU15" s="3">
        <v>0</v>
      </c>
      <c r="IV15" s="3">
        <v>0</v>
      </c>
    </row>
    <row r="16" spans="1:256">
      <c r="A16" s="3" t="s">
        <v>27</v>
      </c>
      <c r="B16" s="3" t="s">
        <v>28</v>
      </c>
      <c r="C16" s="3">
        <v>16130</v>
      </c>
      <c r="D16" s="3">
        <v>81377</v>
      </c>
      <c r="E16" s="3">
        <v>0</v>
      </c>
      <c r="F16" s="3">
        <v>0</v>
      </c>
      <c r="G16" s="3">
        <v>70253</v>
      </c>
      <c r="H16" s="3">
        <v>11124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  <c r="BE16" s="3">
        <v>0</v>
      </c>
      <c r="BF16" s="3">
        <v>0</v>
      </c>
      <c r="BG16" s="3">
        <v>0</v>
      </c>
      <c r="BH16" s="3">
        <v>0</v>
      </c>
      <c r="BI16" s="3">
        <v>0</v>
      </c>
      <c r="BJ16" s="3">
        <v>0</v>
      </c>
      <c r="BK16" s="3">
        <v>0</v>
      </c>
      <c r="BL16" s="3">
        <v>0</v>
      </c>
      <c r="BM16" s="3">
        <v>0</v>
      </c>
      <c r="BN16" s="3">
        <v>0</v>
      </c>
      <c r="BO16" s="3">
        <v>0</v>
      </c>
      <c r="BP16" s="3">
        <v>0</v>
      </c>
      <c r="BQ16" s="3">
        <v>0</v>
      </c>
      <c r="BR16" s="3">
        <v>0</v>
      </c>
      <c r="BS16" s="3">
        <v>0</v>
      </c>
      <c r="BT16" s="3">
        <v>0</v>
      </c>
      <c r="BU16" s="3">
        <v>0</v>
      </c>
      <c r="BV16" s="3">
        <v>0</v>
      </c>
      <c r="BW16" s="3">
        <v>0</v>
      </c>
      <c r="BX16" s="3">
        <v>0</v>
      </c>
      <c r="BY16" s="3">
        <v>0</v>
      </c>
      <c r="BZ16" s="3">
        <v>0</v>
      </c>
      <c r="CA16" s="3">
        <v>0</v>
      </c>
      <c r="CB16" s="3">
        <v>0</v>
      </c>
      <c r="CC16" s="3">
        <v>0</v>
      </c>
      <c r="CD16" s="3">
        <v>0</v>
      </c>
      <c r="CE16" s="3">
        <v>0</v>
      </c>
      <c r="CF16" s="3">
        <v>0</v>
      </c>
      <c r="CG16" s="3">
        <v>0</v>
      </c>
      <c r="CH16" s="3">
        <v>0</v>
      </c>
      <c r="CI16" s="3">
        <v>0</v>
      </c>
      <c r="CJ16" s="3">
        <v>0</v>
      </c>
      <c r="CK16" s="3">
        <v>0</v>
      </c>
      <c r="CL16" s="3">
        <v>0</v>
      </c>
      <c r="CM16" s="3">
        <v>0</v>
      </c>
      <c r="CN16" s="3">
        <v>0</v>
      </c>
      <c r="CO16" s="3">
        <v>0</v>
      </c>
      <c r="CP16" s="3">
        <v>0</v>
      </c>
      <c r="CQ16" s="3">
        <v>0</v>
      </c>
      <c r="CR16" s="3">
        <v>0</v>
      </c>
      <c r="CS16" s="3">
        <v>0</v>
      </c>
      <c r="CT16" s="3">
        <v>0</v>
      </c>
      <c r="CU16" s="3">
        <v>0</v>
      </c>
      <c r="CV16" s="3">
        <v>0</v>
      </c>
      <c r="CW16" s="3">
        <v>0</v>
      </c>
      <c r="CX16" s="3">
        <v>0</v>
      </c>
      <c r="CY16" s="3">
        <v>0</v>
      </c>
      <c r="CZ16" s="3">
        <v>0</v>
      </c>
      <c r="DA16" s="3">
        <v>0</v>
      </c>
      <c r="DB16" s="3">
        <v>0</v>
      </c>
      <c r="DC16" s="3">
        <v>0</v>
      </c>
      <c r="DD16" s="3">
        <v>0</v>
      </c>
      <c r="DE16" s="3">
        <v>0</v>
      </c>
      <c r="DF16" s="3">
        <v>0</v>
      </c>
      <c r="DG16" s="3">
        <v>0</v>
      </c>
      <c r="DH16" s="3">
        <v>0</v>
      </c>
      <c r="DI16" s="3">
        <v>0</v>
      </c>
      <c r="DJ16" s="3">
        <v>0</v>
      </c>
      <c r="DK16" s="3">
        <v>0</v>
      </c>
      <c r="DL16" s="3">
        <v>0</v>
      </c>
      <c r="DM16" s="3">
        <v>0</v>
      </c>
      <c r="DN16" s="3">
        <v>0</v>
      </c>
      <c r="DO16" s="3">
        <v>0</v>
      </c>
      <c r="DP16" s="3">
        <v>0</v>
      </c>
      <c r="DQ16" s="3">
        <v>0</v>
      </c>
      <c r="DR16" s="3">
        <v>0</v>
      </c>
      <c r="DS16" s="3">
        <v>0</v>
      </c>
      <c r="DT16" s="3">
        <v>0</v>
      </c>
      <c r="DU16" s="3">
        <v>0</v>
      </c>
      <c r="DV16" s="3">
        <v>0</v>
      </c>
      <c r="DW16" s="3">
        <v>0</v>
      </c>
      <c r="DX16" s="3">
        <v>0</v>
      </c>
      <c r="DY16" s="3">
        <v>0</v>
      </c>
      <c r="DZ16" s="3">
        <v>0</v>
      </c>
      <c r="EA16" s="3">
        <v>0</v>
      </c>
      <c r="EB16" s="3">
        <v>0</v>
      </c>
      <c r="EC16" s="3">
        <v>0</v>
      </c>
      <c r="ED16" s="3">
        <v>0</v>
      </c>
      <c r="EE16" s="3">
        <v>0</v>
      </c>
      <c r="EF16" s="3">
        <v>0</v>
      </c>
      <c r="EG16" s="3">
        <v>0</v>
      </c>
      <c r="EH16" s="3">
        <v>0</v>
      </c>
      <c r="EI16" s="3">
        <v>0</v>
      </c>
      <c r="EJ16" s="3">
        <v>0</v>
      </c>
      <c r="EK16" s="3">
        <v>0</v>
      </c>
      <c r="EL16" s="3">
        <v>0</v>
      </c>
      <c r="EM16" s="3">
        <v>0</v>
      </c>
      <c r="EN16" s="3">
        <v>0</v>
      </c>
      <c r="EO16" s="3">
        <v>0</v>
      </c>
      <c r="EP16" s="3">
        <v>0</v>
      </c>
      <c r="EQ16" s="3">
        <v>0</v>
      </c>
      <c r="ER16" s="3">
        <v>0</v>
      </c>
      <c r="ES16" s="3">
        <v>0</v>
      </c>
      <c r="ET16" s="3">
        <v>0</v>
      </c>
      <c r="EU16" s="3">
        <v>0</v>
      </c>
      <c r="EV16" s="3">
        <v>0</v>
      </c>
      <c r="EW16" s="3">
        <v>0</v>
      </c>
      <c r="EX16" s="3">
        <v>0</v>
      </c>
      <c r="EY16" s="3">
        <v>0</v>
      </c>
      <c r="EZ16" s="3">
        <v>0</v>
      </c>
      <c r="FA16" s="3">
        <v>0</v>
      </c>
      <c r="FB16" s="3">
        <v>0</v>
      </c>
      <c r="FC16" s="3">
        <v>0</v>
      </c>
      <c r="FD16" s="3">
        <v>0</v>
      </c>
      <c r="FE16" s="3">
        <v>0</v>
      </c>
      <c r="FF16" s="3">
        <v>0</v>
      </c>
      <c r="FG16" s="3">
        <v>0</v>
      </c>
      <c r="FH16" s="3">
        <v>0</v>
      </c>
      <c r="FI16" s="3">
        <v>0</v>
      </c>
      <c r="FJ16" s="3">
        <v>0</v>
      </c>
      <c r="FK16" s="3">
        <v>0</v>
      </c>
      <c r="FL16" s="3">
        <v>0</v>
      </c>
      <c r="FM16" s="3">
        <v>0</v>
      </c>
      <c r="FN16" s="3">
        <v>0</v>
      </c>
      <c r="FO16" s="3">
        <v>0</v>
      </c>
      <c r="FP16" s="3">
        <v>0</v>
      </c>
      <c r="FQ16" s="3">
        <v>0</v>
      </c>
      <c r="FR16" s="3">
        <v>0</v>
      </c>
      <c r="FS16" s="3">
        <v>0</v>
      </c>
      <c r="FT16" s="3">
        <v>0</v>
      </c>
      <c r="FU16" s="3">
        <v>0</v>
      </c>
      <c r="FV16" s="3">
        <v>0</v>
      </c>
      <c r="FW16" s="3">
        <v>0</v>
      </c>
      <c r="FX16" s="3">
        <v>0</v>
      </c>
      <c r="FY16" s="3">
        <v>0</v>
      </c>
      <c r="FZ16" s="3">
        <v>0</v>
      </c>
      <c r="GA16" s="3">
        <v>0</v>
      </c>
      <c r="GB16" s="3">
        <v>0</v>
      </c>
      <c r="GC16" s="3">
        <v>0</v>
      </c>
      <c r="GD16" s="3">
        <v>0</v>
      </c>
      <c r="GE16" s="3">
        <v>0</v>
      </c>
      <c r="GF16" s="3">
        <v>0</v>
      </c>
      <c r="GG16" s="3">
        <v>0</v>
      </c>
      <c r="GH16" s="3">
        <v>0</v>
      </c>
      <c r="GI16" s="3">
        <v>0</v>
      </c>
      <c r="GJ16" s="3">
        <v>0</v>
      </c>
      <c r="GK16" s="3">
        <v>0</v>
      </c>
      <c r="GL16" s="3">
        <v>0</v>
      </c>
      <c r="GM16" s="3">
        <v>0</v>
      </c>
      <c r="GN16" s="3">
        <v>0</v>
      </c>
      <c r="GO16" s="3">
        <v>0</v>
      </c>
      <c r="GP16" s="3">
        <v>0</v>
      </c>
      <c r="GQ16" s="3">
        <v>0</v>
      </c>
      <c r="GR16" s="3">
        <v>0</v>
      </c>
      <c r="GS16" s="3">
        <v>0</v>
      </c>
      <c r="GT16" s="3">
        <v>0</v>
      </c>
      <c r="GU16" s="3">
        <v>0</v>
      </c>
      <c r="GV16" s="3">
        <v>757366</v>
      </c>
      <c r="GW16" s="3">
        <v>198300</v>
      </c>
      <c r="GX16" s="3">
        <v>0</v>
      </c>
      <c r="GY16" s="3">
        <v>83832</v>
      </c>
      <c r="GZ16" s="3">
        <v>7734</v>
      </c>
      <c r="HA16" s="3">
        <v>91566</v>
      </c>
      <c r="HB16" s="3">
        <v>0</v>
      </c>
      <c r="HC16" s="3">
        <v>91566</v>
      </c>
      <c r="HD16" s="3">
        <v>871834</v>
      </c>
      <c r="HE16" s="3">
        <v>0</v>
      </c>
      <c r="HF16" s="3">
        <v>0</v>
      </c>
      <c r="HG16" s="3">
        <v>768434</v>
      </c>
      <c r="HH16" s="3">
        <v>103400</v>
      </c>
      <c r="HI16" s="3">
        <v>0</v>
      </c>
      <c r="HJ16" s="3">
        <v>0</v>
      </c>
      <c r="HK16" s="3">
        <v>0</v>
      </c>
      <c r="HL16" s="3">
        <v>0</v>
      </c>
      <c r="HM16" s="3">
        <v>0</v>
      </c>
      <c r="HN16" s="3">
        <v>0</v>
      </c>
      <c r="HO16" s="3">
        <v>0</v>
      </c>
      <c r="HP16" s="3">
        <v>0</v>
      </c>
      <c r="HQ16" s="3">
        <v>0</v>
      </c>
      <c r="HR16" s="3">
        <v>0</v>
      </c>
      <c r="HS16" s="3">
        <v>0</v>
      </c>
      <c r="HT16" s="3">
        <v>0</v>
      </c>
      <c r="HU16" s="3">
        <v>0</v>
      </c>
      <c r="HV16" s="3">
        <v>0</v>
      </c>
      <c r="HW16" s="3">
        <v>0</v>
      </c>
      <c r="HX16" s="3">
        <v>0</v>
      </c>
      <c r="HY16" s="3">
        <v>0</v>
      </c>
      <c r="HZ16" s="3">
        <v>0</v>
      </c>
      <c r="IA16" s="3">
        <v>0</v>
      </c>
      <c r="IB16" s="3">
        <v>0</v>
      </c>
      <c r="IC16" s="3">
        <v>0</v>
      </c>
      <c r="ID16" s="3">
        <v>0</v>
      </c>
      <c r="IE16" s="3">
        <v>0</v>
      </c>
      <c r="IF16" s="3">
        <v>0</v>
      </c>
      <c r="IG16" s="3">
        <v>0</v>
      </c>
      <c r="IH16" s="3">
        <v>0</v>
      </c>
      <c r="II16" s="3">
        <v>9639</v>
      </c>
      <c r="IJ16" s="3">
        <v>0</v>
      </c>
      <c r="IK16" s="3">
        <v>0</v>
      </c>
      <c r="IL16" s="3">
        <v>6608</v>
      </c>
      <c r="IM16" s="3">
        <v>143</v>
      </c>
      <c r="IN16" s="3">
        <v>6751</v>
      </c>
      <c r="IO16" s="3">
        <v>0</v>
      </c>
      <c r="IP16" s="3">
        <v>6751</v>
      </c>
      <c r="IQ16" s="3">
        <v>3031</v>
      </c>
      <c r="IR16" s="3">
        <v>0</v>
      </c>
      <c r="IS16" s="3">
        <v>0</v>
      </c>
      <c r="IT16" s="3">
        <v>3031</v>
      </c>
      <c r="IU16" s="3">
        <v>0</v>
      </c>
      <c r="IV16" s="3">
        <v>0</v>
      </c>
    </row>
    <row r="17" spans="1:256">
      <c r="A17" s="3" t="s">
        <v>29</v>
      </c>
      <c r="B17" s="3" t="s">
        <v>30</v>
      </c>
      <c r="C17" s="3">
        <v>84186</v>
      </c>
      <c r="D17" s="3">
        <v>850820</v>
      </c>
      <c r="E17" s="3">
        <v>0</v>
      </c>
      <c r="F17" s="3">
        <v>0</v>
      </c>
      <c r="G17" s="3">
        <v>670192</v>
      </c>
      <c r="H17" s="3">
        <v>180628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0</v>
      </c>
      <c r="BW17" s="3">
        <v>0</v>
      </c>
      <c r="BX17" s="3">
        <v>0</v>
      </c>
      <c r="BY17" s="3">
        <v>0</v>
      </c>
      <c r="BZ17" s="3">
        <v>0</v>
      </c>
      <c r="CA17" s="3">
        <v>0</v>
      </c>
      <c r="CB17" s="3">
        <v>0</v>
      </c>
      <c r="CC17" s="3">
        <v>0</v>
      </c>
      <c r="CD17" s="3">
        <v>0</v>
      </c>
      <c r="CE17" s="3">
        <v>0</v>
      </c>
      <c r="CF17" s="3">
        <v>0</v>
      </c>
      <c r="CG17" s="3">
        <v>0</v>
      </c>
      <c r="CH17" s="3">
        <v>0</v>
      </c>
      <c r="CI17" s="3">
        <v>0</v>
      </c>
      <c r="CJ17" s="3">
        <v>0</v>
      </c>
      <c r="CK17" s="3">
        <v>0</v>
      </c>
      <c r="CL17" s="3">
        <v>0</v>
      </c>
      <c r="CM17" s="3">
        <v>0</v>
      </c>
      <c r="CN17" s="3">
        <v>0</v>
      </c>
      <c r="CO17" s="3">
        <v>0</v>
      </c>
      <c r="CP17" s="3">
        <v>0</v>
      </c>
      <c r="CQ17" s="3">
        <v>0</v>
      </c>
      <c r="CR17" s="3">
        <v>0</v>
      </c>
      <c r="CS17" s="3">
        <v>0</v>
      </c>
      <c r="CT17" s="3">
        <v>0</v>
      </c>
      <c r="CU17" s="3">
        <v>0</v>
      </c>
      <c r="CV17" s="3">
        <v>6884</v>
      </c>
      <c r="CW17" s="3">
        <v>0</v>
      </c>
      <c r="CX17" s="3">
        <v>0</v>
      </c>
      <c r="CY17" s="3">
        <v>1354</v>
      </c>
      <c r="CZ17" s="3">
        <v>137</v>
      </c>
      <c r="DA17" s="3">
        <v>1491</v>
      </c>
      <c r="DB17" s="3">
        <v>0</v>
      </c>
      <c r="DC17" s="3">
        <v>1491</v>
      </c>
      <c r="DD17" s="3">
        <v>5530</v>
      </c>
      <c r="DE17" s="3">
        <v>0</v>
      </c>
      <c r="DF17" s="3">
        <v>0</v>
      </c>
      <c r="DG17" s="3">
        <v>0</v>
      </c>
      <c r="DH17" s="3">
        <v>5530</v>
      </c>
      <c r="DI17" s="3">
        <v>0</v>
      </c>
      <c r="DJ17" s="3">
        <v>0</v>
      </c>
      <c r="DK17" s="3">
        <v>0</v>
      </c>
      <c r="DL17" s="3">
        <v>0</v>
      </c>
      <c r="DM17" s="3">
        <v>0</v>
      </c>
      <c r="DN17" s="3">
        <v>0</v>
      </c>
      <c r="DO17" s="3">
        <v>0</v>
      </c>
      <c r="DP17" s="3">
        <v>0</v>
      </c>
      <c r="DQ17" s="3">
        <v>0</v>
      </c>
      <c r="DR17" s="3">
        <v>0</v>
      </c>
      <c r="DS17" s="3">
        <v>0</v>
      </c>
      <c r="DT17" s="3">
        <v>0</v>
      </c>
      <c r="DU17" s="3">
        <v>0</v>
      </c>
      <c r="DV17" s="3">
        <v>0</v>
      </c>
      <c r="DW17" s="3">
        <v>0</v>
      </c>
      <c r="DX17" s="3">
        <v>0</v>
      </c>
      <c r="DY17" s="3">
        <v>0</v>
      </c>
      <c r="DZ17" s="3">
        <v>0</v>
      </c>
      <c r="EA17" s="3">
        <v>0</v>
      </c>
      <c r="EB17" s="3">
        <v>0</v>
      </c>
      <c r="EC17" s="3">
        <v>0</v>
      </c>
      <c r="ED17" s="3">
        <v>0</v>
      </c>
      <c r="EE17" s="3">
        <v>0</v>
      </c>
      <c r="EF17" s="3">
        <v>0</v>
      </c>
      <c r="EG17" s="3">
        <v>0</v>
      </c>
      <c r="EH17" s="3">
        <v>0</v>
      </c>
      <c r="EI17" s="3">
        <v>0</v>
      </c>
      <c r="EJ17" s="3">
        <v>0</v>
      </c>
      <c r="EK17" s="3">
        <v>0</v>
      </c>
      <c r="EL17" s="3">
        <v>0</v>
      </c>
      <c r="EM17" s="3">
        <v>0</v>
      </c>
      <c r="EN17" s="3">
        <v>0</v>
      </c>
      <c r="EO17" s="3">
        <v>0</v>
      </c>
      <c r="EP17" s="3">
        <v>0</v>
      </c>
      <c r="EQ17" s="3">
        <v>0</v>
      </c>
      <c r="ER17" s="3">
        <v>0</v>
      </c>
      <c r="ES17" s="3">
        <v>0</v>
      </c>
      <c r="ET17" s="3">
        <v>0</v>
      </c>
      <c r="EU17" s="3">
        <v>0</v>
      </c>
      <c r="EV17" s="3">
        <v>0</v>
      </c>
      <c r="EW17" s="3">
        <v>0</v>
      </c>
      <c r="EX17" s="3">
        <v>0</v>
      </c>
      <c r="EY17" s="3">
        <v>0</v>
      </c>
      <c r="EZ17" s="3">
        <v>0</v>
      </c>
      <c r="FA17" s="3">
        <v>0</v>
      </c>
      <c r="FB17" s="3">
        <v>0</v>
      </c>
      <c r="FC17" s="3">
        <v>0</v>
      </c>
      <c r="FD17" s="3">
        <v>0</v>
      </c>
      <c r="FE17" s="3">
        <v>0</v>
      </c>
      <c r="FF17" s="3">
        <v>0</v>
      </c>
      <c r="FG17" s="3">
        <v>0</v>
      </c>
      <c r="FH17" s="3">
        <v>0</v>
      </c>
      <c r="FI17" s="3">
        <v>0</v>
      </c>
      <c r="FJ17" s="3">
        <v>0</v>
      </c>
      <c r="FK17" s="3">
        <v>0</v>
      </c>
      <c r="FL17" s="3">
        <v>0</v>
      </c>
      <c r="FM17" s="3">
        <v>0</v>
      </c>
      <c r="FN17" s="3">
        <v>0</v>
      </c>
      <c r="FO17" s="3">
        <v>0</v>
      </c>
      <c r="FP17" s="3">
        <v>0</v>
      </c>
      <c r="FQ17" s="3">
        <v>0</v>
      </c>
      <c r="FR17" s="3">
        <v>0</v>
      </c>
      <c r="FS17" s="3">
        <v>0</v>
      </c>
      <c r="FT17" s="3">
        <v>0</v>
      </c>
      <c r="FU17" s="3">
        <v>0</v>
      </c>
      <c r="FV17" s="3">
        <v>0</v>
      </c>
      <c r="FW17" s="3">
        <v>0</v>
      </c>
      <c r="FX17" s="3">
        <v>0</v>
      </c>
      <c r="FY17" s="3">
        <v>0</v>
      </c>
      <c r="FZ17" s="3">
        <v>0</v>
      </c>
      <c r="GA17" s="3">
        <v>0</v>
      </c>
      <c r="GB17" s="3">
        <v>0</v>
      </c>
      <c r="GC17" s="3">
        <v>0</v>
      </c>
      <c r="GD17" s="3">
        <v>0</v>
      </c>
      <c r="GE17" s="3">
        <v>0</v>
      </c>
      <c r="GF17" s="3">
        <v>0</v>
      </c>
      <c r="GG17" s="3">
        <v>0</v>
      </c>
      <c r="GH17" s="3">
        <v>0</v>
      </c>
      <c r="GI17" s="3">
        <v>0</v>
      </c>
      <c r="GJ17" s="3">
        <v>0</v>
      </c>
      <c r="GK17" s="3">
        <v>0</v>
      </c>
      <c r="GL17" s="3">
        <v>0</v>
      </c>
      <c r="GM17" s="3">
        <v>0</v>
      </c>
      <c r="GN17" s="3">
        <v>0</v>
      </c>
      <c r="GO17" s="3">
        <v>0</v>
      </c>
      <c r="GP17" s="3">
        <v>0</v>
      </c>
      <c r="GQ17" s="3">
        <v>0</v>
      </c>
      <c r="GR17" s="3">
        <v>0</v>
      </c>
      <c r="GS17" s="3">
        <v>0</v>
      </c>
      <c r="GT17" s="3">
        <v>0</v>
      </c>
      <c r="GU17" s="3">
        <v>0</v>
      </c>
      <c r="GV17" s="3">
        <v>419514</v>
      </c>
      <c r="GW17" s="3">
        <v>113600</v>
      </c>
      <c r="GX17" s="3">
        <v>0</v>
      </c>
      <c r="GY17" s="3">
        <v>52325</v>
      </c>
      <c r="GZ17" s="3">
        <v>3717</v>
      </c>
      <c r="HA17" s="3">
        <v>56042</v>
      </c>
      <c r="HB17" s="3">
        <v>0</v>
      </c>
      <c r="HC17" s="3">
        <v>56042</v>
      </c>
      <c r="HD17" s="3">
        <v>480789</v>
      </c>
      <c r="HE17" s="3">
        <v>0</v>
      </c>
      <c r="HF17" s="3">
        <v>0</v>
      </c>
      <c r="HG17" s="3">
        <v>480789</v>
      </c>
      <c r="HH17" s="3">
        <v>0</v>
      </c>
      <c r="HI17" s="3">
        <v>0</v>
      </c>
      <c r="HJ17" s="3">
        <v>0</v>
      </c>
      <c r="HK17" s="3">
        <v>0</v>
      </c>
      <c r="HL17" s="3">
        <v>0</v>
      </c>
      <c r="HM17" s="3">
        <v>0</v>
      </c>
      <c r="HN17" s="3">
        <v>0</v>
      </c>
      <c r="HO17" s="3">
        <v>0</v>
      </c>
      <c r="HP17" s="3">
        <v>0</v>
      </c>
      <c r="HQ17" s="3">
        <v>0</v>
      </c>
      <c r="HR17" s="3">
        <v>0</v>
      </c>
      <c r="HS17" s="3">
        <v>0</v>
      </c>
      <c r="HT17" s="3">
        <v>0</v>
      </c>
      <c r="HU17" s="3">
        <v>0</v>
      </c>
      <c r="HV17" s="3">
        <v>0</v>
      </c>
      <c r="HW17" s="3">
        <v>0</v>
      </c>
      <c r="HX17" s="3">
        <v>0</v>
      </c>
      <c r="HY17" s="3">
        <v>0</v>
      </c>
      <c r="HZ17" s="3">
        <v>0</v>
      </c>
      <c r="IA17" s="3">
        <v>0</v>
      </c>
      <c r="IB17" s="3">
        <v>0</v>
      </c>
      <c r="IC17" s="3">
        <v>0</v>
      </c>
      <c r="ID17" s="3">
        <v>0</v>
      </c>
      <c r="IE17" s="3">
        <v>0</v>
      </c>
      <c r="IF17" s="3">
        <v>0</v>
      </c>
      <c r="IG17" s="3">
        <v>0</v>
      </c>
      <c r="IH17" s="3">
        <v>0</v>
      </c>
      <c r="II17" s="3">
        <v>0</v>
      </c>
      <c r="IJ17" s="3">
        <v>0</v>
      </c>
      <c r="IK17" s="3">
        <v>0</v>
      </c>
      <c r="IL17" s="3">
        <v>0</v>
      </c>
      <c r="IM17" s="3">
        <v>0</v>
      </c>
      <c r="IN17" s="3">
        <v>0</v>
      </c>
      <c r="IO17" s="3">
        <v>0</v>
      </c>
      <c r="IP17" s="3">
        <v>0</v>
      </c>
      <c r="IQ17" s="3">
        <v>0</v>
      </c>
      <c r="IR17" s="3">
        <v>0</v>
      </c>
      <c r="IS17" s="3">
        <v>0</v>
      </c>
      <c r="IT17" s="3">
        <v>0</v>
      </c>
      <c r="IU17" s="3">
        <v>0</v>
      </c>
      <c r="IV17" s="3">
        <v>0</v>
      </c>
    </row>
    <row r="18" spans="1:256">
      <c r="A18" s="3" t="s">
        <v>31</v>
      </c>
      <c r="B18" s="3" t="s">
        <v>32</v>
      </c>
      <c r="C18" s="3">
        <v>63122</v>
      </c>
      <c r="D18" s="3">
        <v>309032</v>
      </c>
      <c r="E18" s="3">
        <v>0</v>
      </c>
      <c r="F18" s="3">
        <v>7774</v>
      </c>
      <c r="G18" s="3">
        <v>148226</v>
      </c>
      <c r="H18" s="3">
        <v>160806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0</v>
      </c>
      <c r="BI18" s="3">
        <v>0</v>
      </c>
      <c r="BJ18" s="3">
        <v>0</v>
      </c>
      <c r="BK18" s="3">
        <v>0</v>
      </c>
      <c r="BL18" s="3">
        <v>0</v>
      </c>
      <c r="BM18" s="3">
        <v>0</v>
      </c>
      <c r="BN18" s="3">
        <v>0</v>
      </c>
      <c r="BO18" s="3">
        <v>0</v>
      </c>
      <c r="BP18" s="3">
        <v>0</v>
      </c>
      <c r="BQ18" s="3">
        <v>0</v>
      </c>
      <c r="BR18" s="3">
        <v>0</v>
      </c>
      <c r="BS18" s="3">
        <v>0</v>
      </c>
      <c r="BT18" s="3">
        <v>0</v>
      </c>
      <c r="BU18" s="3">
        <v>0</v>
      </c>
      <c r="BV18" s="3">
        <v>0</v>
      </c>
      <c r="BW18" s="3">
        <v>0</v>
      </c>
      <c r="BX18" s="3">
        <v>0</v>
      </c>
      <c r="BY18" s="3">
        <v>0</v>
      </c>
      <c r="BZ18" s="3">
        <v>0</v>
      </c>
      <c r="CA18" s="3">
        <v>0</v>
      </c>
      <c r="CB18" s="3">
        <v>0</v>
      </c>
      <c r="CC18" s="3">
        <v>0</v>
      </c>
      <c r="CD18" s="3">
        <v>0</v>
      </c>
      <c r="CE18" s="3">
        <v>0</v>
      </c>
      <c r="CF18" s="3">
        <v>0</v>
      </c>
      <c r="CG18" s="3">
        <v>0</v>
      </c>
      <c r="CH18" s="3">
        <v>0</v>
      </c>
      <c r="CI18" s="3">
        <v>0</v>
      </c>
      <c r="CJ18" s="3">
        <v>0</v>
      </c>
      <c r="CK18" s="3">
        <v>0</v>
      </c>
      <c r="CL18" s="3">
        <v>0</v>
      </c>
      <c r="CM18" s="3">
        <v>0</v>
      </c>
      <c r="CN18" s="3">
        <v>0</v>
      </c>
      <c r="CO18" s="3">
        <v>0</v>
      </c>
      <c r="CP18" s="3">
        <v>0</v>
      </c>
      <c r="CQ18" s="3">
        <v>0</v>
      </c>
      <c r="CR18" s="3">
        <v>0</v>
      </c>
      <c r="CS18" s="3">
        <v>0</v>
      </c>
      <c r="CT18" s="3">
        <v>0</v>
      </c>
      <c r="CU18" s="3">
        <v>0</v>
      </c>
      <c r="CV18" s="3">
        <v>77673</v>
      </c>
      <c r="CW18" s="3">
        <v>0</v>
      </c>
      <c r="CX18" s="3">
        <v>0</v>
      </c>
      <c r="CY18" s="3">
        <v>10097</v>
      </c>
      <c r="CZ18" s="3">
        <v>844</v>
      </c>
      <c r="DA18" s="3">
        <v>10941</v>
      </c>
      <c r="DB18" s="3">
        <v>0</v>
      </c>
      <c r="DC18" s="3">
        <v>10941</v>
      </c>
      <c r="DD18" s="3">
        <v>67576</v>
      </c>
      <c r="DE18" s="3">
        <v>0</v>
      </c>
      <c r="DF18" s="3">
        <v>0</v>
      </c>
      <c r="DG18" s="3">
        <v>36109</v>
      </c>
      <c r="DH18" s="3">
        <v>31467</v>
      </c>
      <c r="DI18" s="3">
        <v>0</v>
      </c>
      <c r="DJ18" s="3">
        <v>0</v>
      </c>
      <c r="DK18" s="3">
        <v>0</v>
      </c>
      <c r="DL18" s="3">
        <v>0</v>
      </c>
      <c r="DM18" s="3">
        <v>0</v>
      </c>
      <c r="DN18" s="3">
        <v>0</v>
      </c>
      <c r="DO18" s="3">
        <v>0</v>
      </c>
      <c r="DP18" s="3">
        <v>0</v>
      </c>
      <c r="DQ18" s="3">
        <v>0</v>
      </c>
      <c r="DR18" s="3">
        <v>0</v>
      </c>
      <c r="DS18" s="3">
        <v>0</v>
      </c>
      <c r="DT18" s="3">
        <v>0</v>
      </c>
      <c r="DU18" s="3">
        <v>0</v>
      </c>
      <c r="DV18" s="3">
        <v>0</v>
      </c>
      <c r="DW18" s="3">
        <v>0</v>
      </c>
      <c r="DX18" s="3">
        <v>0</v>
      </c>
      <c r="DY18" s="3">
        <v>0</v>
      </c>
      <c r="DZ18" s="3">
        <v>0</v>
      </c>
      <c r="EA18" s="3">
        <v>0</v>
      </c>
      <c r="EB18" s="3">
        <v>0</v>
      </c>
      <c r="EC18" s="3">
        <v>0</v>
      </c>
      <c r="ED18" s="3">
        <v>0</v>
      </c>
      <c r="EE18" s="3">
        <v>0</v>
      </c>
      <c r="EF18" s="3">
        <v>0</v>
      </c>
      <c r="EG18" s="3">
        <v>0</v>
      </c>
      <c r="EH18" s="3">
        <v>0</v>
      </c>
      <c r="EI18" s="3">
        <v>0</v>
      </c>
      <c r="EJ18" s="3">
        <v>0</v>
      </c>
      <c r="EK18" s="3">
        <v>0</v>
      </c>
      <c r="EL18" s="3">
        <v>0</v>
      </c>
      <c r="EM18" s="3">
        <v>0</v>
      </c>
      <c r="EN18" s="3">
        <v>0</v>
      </c>
      <c r="EO18" s="3">
        <v>0</v>
      </c>
      <c r="EP18" s="3">
        <v>0</v>
      </c>
      <c r="EQ18" s="3">
        <v>0</v>
      </c>
      <c r="ER18" s="3">
        <v>0</v>
      </c>
      <c r="ES18" s="3">
        <v>0</v>
      </c>
      <c r="ET18" s="3">
        <v>0</v>
      </c>
      <c r="EU18" s="3">
        <v>0</v>
      </c>
      <c r="EV18" s="3">
        <v>0</v>
      </c>
      <c r="EW18" s="3">
        <v>0</v>
      </c>
      <c r="EX18" s="3">
        <v>0</v>
      </c>
      <c r="EY18" s="3">
        <v>0</v>
      </c>
      <c r="EZ18" s="3">
        <v>0</v>
      </c>
      <c r="FA18" s="3">
        <v>0</v>
      </c>
      <c r="FB18" s="3">
        <v>0</v>
      </c>
      <c r="FC18" s="3">
        <v>0</v>
      </c>
      <c r="FD18" s="3">
        <v>0</v>
      </c>
      <c r="FE18" s="3">
        <v>0</v>
      </c>
      <c r="FF18" s="3">
        <v>0</v>
      </c>
      <c r="FG18" s="3">
        <v>0</v>
      </c>
      <c r="FH18" s="3">
        <v>0</v>
      </c>
      <c r="FI18" s="3">
        <v>0</v>
      </c>
      <c r="FJ18" s="3">
        <v>0</v>
      </c>
      <c r="FK18" s="3">
        <v>0</v>
      </c>
      <c r="FL18" s="3">
        <v>0</v>
      </c>
      <c r="FM18" s="3">
        <v>0</v>
      </c>
      <c r="FN18" s="3">
        <v>0</v>
      </c>
      <c r="FO18" s="3">
        <v>0</v>
      </c>
      <c r="FP18" s="3">
        <v>0</v>
      </c>
      <c r="FQ18" s="3">
        <v>0</v>
      </c>
      <c r="FR18" s="3">
        <v>0</v>
      </c>
      <c r="FS18" s="3">
        <v>0</v>
      </c>
      <c r="FT18" s="3">
        <v>0</v>
      </c>
      <c r="FU18" s="3">
        <v>0</v>
      </c>
      <c r="FV18" s="3">
        <v>0</v>
      </c>
      <c r="FW18" s="3">
        <v>0</v>
      </c>
      <c r="FX18" s="3">
        <v>0</v>
      </c>
      <c r="FY18" s="3">
        <v>0</v>
      </c>
      <c r="FZ18" s="3">
        <v>0</v>
      </c>
      <c r="GA18" s="3">
        <v>0</v>
      </c>
      <c r="GB18" s="3">
        <v>0</v>
      </c>
      <c r="GC18" s="3">
        <v>0</v>
      </c>
      <c r="GD18" s="3">
        <v>0</v>
      </c>
      <c r="GE18" s="3">
        <v>0</v>
      </c>
      <c r="GF18" s="3">
        <v>0</v>
      </c>
      <c r="GG18" s="3">
        <v>0</v>
      </c>
      <c r="GH18" s="3">
        <v>0</v>
      </c>
      <c r="GI18" s="3">
        <v>0</v>
      </c>
      <c r="GJ18" s="3">
        <v>0</v>
      </c>
      <c r="GK18" s="3">
        <v>0</v>
      </c>
      <c r="GL18" s="3">
        <v>0</v>
      </c>
      <c r="GM18" s="3">
        <v>0</v>
      </c>
      <c r="GN18" s="3">
        <v>0</v>
      </c>
      <c r="GO18" s="3">
        <v>0</v>
      </c>
      <c r="GP18" s="3">
        <v>0</v>
      </c>
      <c r="GQ18" s="3">
        <v>0</v>
      </c>
      <c r="GR18" s="3">
        <v>0</v>
      </c>
      <c r="GS18" s="3">
        <v>0</v>
      </c>
      <c r="GT18" s="3">
        <v>0</v>
      </c>
      <c r="GU18" s="3">
        <v>0</v>
      </c>
      <c r="GV18" s="3">
        <v>240622</v>
      </c>
      <c r="GW18" s="3">
        <v>0</v>
      </c>
      <c r="GX18" s="3">
        <v>0</v>
      </c>
      <c r="GY18" s="3">
        <v>117791</v>
      </c>
      <c r="GZ18" s="3">
        <v>1920</v>
      </c>
      <c r="HA18" s="3">
        <v>119711</v>
      </c>
      <c r="HB18" s="3">
        <v>0</v>
      </c>
      <c r="HC18" s="3">
        <v>119711</v>
      </c>
      <c r="HD18" s="3">
        <v>122831</v>
      </c>
      <c r="HE18" s="3">
        <v>0</v>
      </c>
      <c r="HF18" s="3">
        <v>0</v>
      </c>
      <c r="HG18" s="3">
        <v>122831</v>
      </c>
      <c r="HH18" s="3">
        <v>0</v>
      </c>
      <c r="HI18" s="3">
        <v>0</v>
      </c>
      <c r="HJ18" s="3">
        <v>0</v>
      </c>
      <c r="HK18" s="3">
        <v>0</v>
      </c>
      <c r="HL18" s="3">
        <v>0</v>
      </c>
      <c r="HM18" s="3">
        <v>0</v>
      </c>
      <c r="HN18" s="3">
        <v>0</v>
      </c>
      <c r="HO18" s="3">
        <v>0</v>
      </c>
      <c r="HP18" s="3">
        <v>0</v>
      </c>
      <c r="HQ18" s="3">
        <v>0</v>
      </c>
      <c r="HR18" s="3">
        <v>0</v>
      </c>
      <c r="HS18" s="3">
        <v>0</v>
      </c>
      <c r="HT18" s="3">
        <v>0</v>
      </c>
      <c r="HU18" s="3">
        <v>0</v>
      </c>
      <c r="HV18" s="3">
        <v>0</v>
      </c>
      <c r="HW18" s="3">
        <v>0</v>
      </c>
      <c r="HX18" s="3">
        <v>0</v>
      </c>
      <c r="HY18" s="3">
        <v>0</v>
      </c>
      <c r="HZ18" s="3">
        <v>0</v>
      </c>
      <c r="IA18" s="3">
        <v>0</v>
      </c>
      <c r="IB18" s="3">
        <v>0</v>
      </c>
      <c r="IC18" s="3">
        <v>0</v>
      </c>
      <c r="ID18" s="3">
        <v>0</v>
      </c>
      <c r="IE18" s="3">
        <v>0</v>
      </c>
      <c r="IF18" s="3">
        <v>0</v>
      </c>
      <c r="IG18" s="3">
        <v>0</v>
      </c>
      <c r="IH18" s="3">
        <v>0</v>
      </c>
      <c r="II18" s="3">
        <v>0</v>
      </c>
      <c r="IJ18" s="3">
        <v>0</v>
      </c>
      <c r="IK18" s="3">
        <v>0</v>
      </c>
      <c r="IL18" s="3">
        <v>0</v>
      </c>
      <c r="IM18" s="3">
        <v>0</v>
      </c>
      <c r="IN18" s="3">
        <v>0</v>
      </c>
      <c r="IO18" s="3">
        <v>0</v>
      </c>
      <c r="IP18" s="3">
        <v>0</v>
      </c>
      <c r="IQ18" s="3">
        <v>0</v>
      </c>
      <c r="IR18" s="3">
        <v>0</v>
      </c>
      <c r="IS18" s="3">
        <v>0</v>
      </c>
      <c r="IT18" s="3">
        <v>0</v>
      </c>
      <c r="IU18" s="3">
        <v>0</v>
      </c>
      <c r="IV18" s="3">
        <v>0</v>
      </c>
    </row>
    <row r="19" spans="1:256">
      <c r="A19" s="3" t="s">
        <v>33</v>
      </c>
      <c r="B19" s="3" t="s">
        <v>34</v>
      </c>
      <c r="C19" s="3">
        <v>215791</v>
      </c>
      <c r="D19" s="3">
        <v>565058</v>
      </c>
      <c r="E19" s="3">
        <v>0</v>
      </c>
      <c r="F19" s="3">
        <v>4210</v>
      </c>
      <c r="G19" s="3">
        <v>278334</v>
      </c>
      <c r="H19" s="3">
        <v>286724</v>
      </c>
      <c r="I19" s="3">
        <v>72850</v>
      </c>
      <c r="J19" s="3">
        <v>0</v>
      </c>
      <c r="K19" s="3">
        <v>0</v>
      </c>
      <c r="L19" s="3">
        <v>72850</v>
      </c>
      <c r="M19" s="3">
        <v>364</v>
      </c>
      <c r="N19" s="3">
        <v>73214</v>
      </c>
      <c r="O19" s="3">
        <v>17856</v>
      </c>
      <c r="P19" s="3">
        <v>55358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  <c r="BD19" s="3">
        <v>0</v>
      </c>
      <c r="BE19" s="3">
        <v>0</v>
      </c>
      <c r="BF19" s="3">
        <v>0</v>
      </c>
      <c r="BG19" s="3">
        <v>0</v>
      </c>
      <c r="BH19" s="3">
        <v>0</v>
      </c>
      <c r="BI19" s="3">
        <v>0</v>
      </c>
      <c r="BJ19" s="3">
        <v>0</v>
      </c>
      <c r="BK19" s="3">
        <v>0</v>
      </c>
      <c r="BL19" s="3">
        <v>0</v>
      </c>
      <c r="BM19" s="3">
        <v>0</v>
      </c>
      <c r="BN19" s="3">
        <v>0</v>
      </c>
      <c r="BO19" s="3">
        <v>0</v>
      </c>
      <c r="BP19" s="3">
        <v>0</v>
      </c>
      <c r="BQ19" s="3">
        <v>0</v>
      </c>
      <c r="BR19" s="3">
        <v>0</v>
      </c>
      <c r="BS19" s="3">
        <v>0</v>
      </c>
      <c r="BT19" s="3">
        <v>0</v>
      </c>
      <c r="BU19" s="3">
        <v>0</v>
      </c>
      <c r="BV19" s="3">
        <v>0</v>
      </c>
      <c r="BW19" s="3">
        <v>0</v>
      </c>
      <c r="BX19" s="3">
        <v>0</v>
      </c>
      <c r="BY19" s="3">
        <v>0</v>
      </c>
      <c r="BZ19" s="3">
        <v>0</v>
      </c>
      <c r="CA19" s="3">
        <v>0</v>
      </c>
      <c r="CB19" s="3">
        <v>0</v>
      </c>
      <c r="CC19" s="3">
        <v>0</v>
      </c>
      <c r="CD19" s="3">
        <v>0</v>
      </c>
      <c r="CE19" s="3">
        <v>0</v>
      </c>
      <c r="CF19" s="3">
        <v>0</v>
      </c>
      <c r="CG19" s="3">
        <v>0</v>
      </c>
      <c r="CH19" s="3">
        <v>0</v>
      </c>
      <c r="CI19" s="3">
        <v>0</v>
      </c>
      <c r="CJ19" s="3">
        <v>0</v>
      </c>
      <c r="CK19" s="3">
        <v>0</v>
      </c>
      <c r="CL19" s="3">
        <v>0</v>
      </c>
      <c r="CM19" s="3">
        <v>0</v>
      </c>
      <c r="CN19" s="3">
        <v>0</v>
      </c>
      <c r="CO19" s="3">
        <v>0</v>
      </c>
      <c r="CP19" s="3">
        <v>0</v>
      </c>
      <c r="CQ19" s="3">
        <v>0</v>
      </c>
      <c r="CR19" s="3">
        <v>0</v>
      </c>
      <c r="CS19" s="3">
        <v>0</v>
      </c>
      <c r="CT19" s="3">
        <v>0</v>
      </c>
      <c r="CU19" s="3">
        <v>0</v>
      </c>
      <c r="CV19" s="3">
        <v>24362</v>
      </c>
      <c r="CW19" s="3">
        <v>0</v>
      </c>
      <c r="CX19" s="3">
        <v>0</v>
      </c>
      <c r="CY19" s="3">
        <v>3149</v>
      </c>
      <c r="CZ19" s="3">
        <v>334</v>
      </c>
      <c r="DA19" s="3">
        <v>3483</v>
      </c>
      <c r="DB19" s="3">
        <v>0</v>
      </c>
      <c r="DC19" s="3">
        <v>3483</v>
      </c>
      <c r="DD19" s="3">
        <v>21213</v>
      </c>
      <c r="DE19" s="3">
        <v>0</v>
      </c>
      <c r="DF19" s="3">
        <v>4210</v>
      </c>
      <c r="DG19" s="3">
        <v>21213</v>
      </c>
      <c r="DH19" s="3">
        <v>0</v>
      </c>
      <c r="DI19" s="3">
        <v>0</v>
      </c>
      <c r="DJ19" s="3">
        <v>0</v>
      </c>
      <c r="DK19" s="3">
        <v>0</v>
      </c>
      <c r="DL19" s="3">
        <v>0</v>
      </c>
      <c r="DM19" s="3">
        <v>0</v>
      </c>
      <c r="DN19" s="3">
        <v>0</v>
      </c>
      <c r="DO19" s="3">
        <v>0</v>
      </c>
      <c r="DP19" s="3">
        <v>0</v>
      </c>
      <c r="DQ19" s="3">
        <v>0</v>
      </c>
      <c r="DR19" s="3">
        <v>0</v>
      </c>
      <c r="DS19" s="3">
        <v>0</v>
      </c>
      <c r="DT19" s="3">
        <v>0</v>
      </c>
      <c r="DU19" s="3">
        <v>0</v>
      </c>
      <c r="DV19" s="3">
        <v>0</v>
      </c>
      <c r="DW19" s="3">
        <v>0</v>
      </c>
      <c r="DX19" s="3">
        <v>0</v>
      </c>
      <c r="DY19" s="3">
        <v>0</v>
      </c>
      <c r="DZ19" s="3">
        <v>0</v>
      </c>
      <c r="EA19" s="3">
        <v>0</v>
      </c>
      <c r="EB19" s="3">
        <v>0</v>
      </c>
      <c r="EC19" s="3">
        <v>0</v>
      </c>
      <c r="ED19" s="3">
        <v>0</v>
      </c>
      <c r="EE19" s="3">
        <v>0</v>
      </c>
      <c r="EF19" s="3">
        <v>0</v>
      </c>
      <c r="EG19" s="3">
        <v>0</v>
      </c>
      <c r="EH19" s="3">
        <v>0</v>
      </c>
      <c r="EI19" s="3">
        <v>0</v>
      </c>
      <c r="EJ19" s="3">
        <v>0</v>
      </c>
      <c r="EK19" s="3">
        <v>0</v>
      </c>
      <c r="EL19" s="3">
        <v>0</v>
      </c>
      <c r="EM19" s="3">
        <v>0</v>
      </c>
      <c r="EN19" s="3">
        <v>0</v>
      </c>
      <c r="EO19" s="3">
        <v>0</v>
      </c>
      <c r="EP19" s="3">
        <v>0</v>
      </c>
      <c r="EQ19" s="3">
        <v>0</v>
      </c>
      <c r="ER19" s="3">
        <v>0</v>
      </c>
      <c r="ES19" s="3">
        <v>0</v>
      </c>
      <c r="ET19" s="3">
        <v>0</v>
      </c>
      <c r="EU19" s="3">
        <v>0</v>
      </c>
      <c r="EV19" s="3">
        <v>0</v>
      </c>
      <c r="EW19" s="3">
        <v>0</v>
      </c>
      <c r="EX19" s="3">
        <v>0</v>
      </c>
      <c r="EY19" s="3">
        <v>0</v>
      </c>
      <c r="EZ19" s="3">
        <v>0</v>
      </c>
      <c r="FA19" s="3">
        <v>0</v>
      </c>
      <c r="FB19" s="3">
        <v>0</v>
      </c>
      <c r="FC19" s="3">
        <v>0</v>
      </c>
      <c r="FD19" s="3">
        <v>0</v>
      </c>
      <c r="FE19" s="3">
        <v>0</v>
      </c>
      <c r="FF19" s="3">
        <v>0</v>
      </c>
      <c r="FG19" s="3">
        <v>0</v>
      </c>
      <c r="FH19" s="3">
        <v>0</v>
      </c>
      <c r="FI19" s="3">
        <v>195590</v>
      </c>
      <c r="FJ19" s="3">
        <v>0</v>
      </c>
      <c r="FK19" s="3">
        <v>0</v>
      </c>
      <c r="FL19" s="3">
        <v>38432</v>
      </c>
      <c r="FM19" s="3">
        <v>3784</v>
      </c>
      <c r="FN19" s="3">
        <v>42216</v>
      </c>
      <c r="FO19" s="3">
        <v>0</v>
      </c>
      <c r="FP19" s="3">
        <v>42216</v>
      </c>
      <c r="FQ19" s="3">
        <v>157158</v>
      </c>
      <c r="FR19" s="3">
        <v>0</v>
      </c>
      <c r="FS19" s="3">
        <v>0</v>
      </c>
      <c r="FT19" s="3">
        <v>0</v>
      </c>
      <c r="FU19" s="3">
        <v>157158</v>
      </c>
      <c r="FV19" s="3">
        <v>0</v>
      </c>
      <c r="FW19" s="3">
        <v>0</v>
      </c>
      <c r="FX19" s="3">
        <v>0</v>
      </c>
      <c r="FY19" s="3">
        <v>0</v>
      </c>
      <c r="FZ19" s="3">
        <v>0</v>
      </c>
      <c r="GA19" s="3">
        <v>0</v>
      </c>
      <c r="GB19" s="3">
        <v>0</v>
      </c>
      <c r="GC19" s="3">
        <v>0</v>
      </c>
      <c r="GD19" s="3">
        <v>0</v>
      </c>
      <c r="GE19" s="3">
        <v>0</v>
      </c>
      <c r="GF19" s="3">
        <v>0</v>
      </c>
      <c r="GG19" s="3">
        <v>0</v>
      </c>
      <c r="GH19" s="3">
        <v>0</v>
      </c>
      <c r="GI19" s="3">
        <v>58054</v>
      </c>
      <c r="GJ19" s="3">
        <v>0</v>
      </c>
      <c r="GK19" s="3">
        <v>0</v>
      </c>
      <c r="GL19" s="3">
        <v>11221</v>
      </c>
      <c r="GM19" s="3">
        <v>939</v>
      </c>
      <c r="GN19" s="3">
        <v>12160</v>
      </c>
      <c r="GO19" s="3">
        <v>0</v>
      </c>
      <c r="GP19" s="3">
        <v>12160</v>
      </c>
      <c r="GQ19" s="3">
        <v>46833</v>
      </c>
      <c r="GR19" s="3">
        <v>0</v>
      </c>
      <c r="GS19" s="3">
        <v>0</v>
      </c>
      <c r="GT19" s="3">
        <v>46833</v>
      </c>
      <c r="GU19" s="3">
        <v>0</v>
      </c>
      <c r="GV19" s="3">
        <v>1236793</v>
      </c>
      <c r="GW19" s="3">
        <v>825000</v>
      </c>
      <c r="GX19" s="3">
        <v>0</v>
      </c>
      <c r="GY19" s="3">
        <v>124746</v>
      </c>
      <c r="GZ19" s="3">
        <v>12540</v>
      </c>
      <c r="HA19" s="3">
        <v>137286</v>
      </c>
      <c r="HB19" s="3">
        <v>0</v>
      </c>
      <c r="HC19" s="3">
        <v>137286</v>
      </c>
      <c r="HD19" s="3">
        <v>1937047</v>
      </c>
      <c r="HE19" s="3">
        <v>0</v>
      </c>
      <c r="HF19" s="3">
        <v>0</v>
      </c>
      <c r="HG19" s="3">
        <v>1937047</v>
      </c>
      <c r="HH19" s="3">
        <v>0</v>
      </c>
      <c r="HI19" s="3">
        <v>0</v>
      </c>
      <c r="HJ19" s="3">
        <v>0</v>
      </c>
      <c r="HK19" s="3">
        <v>0</v>
      </c>
      <c r="HL19" s="3">
        <v>0</v>
      </c>
      <c r="HM19" s="3">
        <v>0</v>
      </c>
      <c r="HN19" s="3">
        <v>0</v>
      </c>
      <c r="HO19" s="3">
        <v>0</v>
      </c>
      <c r="HP19" s="3">
        <v>0</v>
      </c>
      <c r="HQ19" s="3">
        <v>0</v>
      </c>
      <c r="HR19" s="3">
        <v>0</v>
      </c>
      <c r="HS19" s="3">
        <v>0</v>
      </c>
      <c r="HT19" s="3">
        <v>0</v>
      </c>
      <c r="HU19" s="3">
        <v>0</v>
      </c>
      <c r="HV19" s="3">
        <v>0</v>
      </c>
      <c r="HW19" s="3">
        <v>0</v>
      </c>
      <c r="HX19" s="3">
        <v>0</v>
      </c>
      <c r="HY19" s="3">
        <v>0</v>
      </c>
      <c r="HZ19" s="3">
        <v>0</v>
      </c>
      <c r="IA19" s="3">
        <v>0</v>
      </c>
      <c r="IB19" s="3">
        <v>0</v>
      </c>
      <c r="IC19" s="3">
        <v>0</v>
      </c>
      <c r="ID19" s="3">
        <v>0</v>
      </c>
      <c r="IE19" s="3">
        <v>0</v>
      </c>
      <c r="IF19" s="3">
        <v>0</v>
      </c>
      <c r="IG19" s="3">
        <v>0</v>
      </c>
      <c r="IH19" s="3">
        <v>0</v>
      </c>
      <c r="II19" s="3">
        <v>128495</v>
      </c>
      <c r="IJ19" s="3">
        <v>0</v>
      </c>
      <c r="IK19" s="3">
        <v>0</v>
      </c>
      <c r="IL19" s="3">
        <v>23685</v>
      </c>
      <c r="IM19" s="3">
        <v>3058</v>
      </c>
      <c r="IN19" s="3">
        <v>26743</v>
      </c>
      <c r="IO19" s="3">
        <v>0</v>
      </c>
      <c r="IP19" s="3">
        <v>26743</v>
      </c>
      <c r="IQ19" s="3">
        <v>104810</v>
      </c>
      <c r="IR19" s="3">
        <v>0</v>
      </c>
      <c r="IS19" s="3">
        <v>0</v>
      </c>
      <c r="IT19" s="3">
        <v>104810</v>
      </c>
      <c r="IU19" s="3">
        <v>0</v>
      </c>
      <c r="IV19" s="3">
        <v>0</v>
      </c>
    </row>
    <row r="20" spans="1:256">
      <c r="A20" s="3" t="s">
        <v>35</v>
      </c>
      <c r="B20" s="3" t="s">
        <v>36</v>
      </c>
      <c r="C20" s="3">
        <v>125022</v>
      </c>
      <c r="D20" s="3">
        <v>951255</v>
      </c>
      <c r="E20" s="3">
        <v>0</v>
      </c>
      <c r="F20" s="3">
        <v>0</v>
      </c>
      <c r="G20" s="3">
        <v>846486</v>
      </c>
      <c r="H20" s="3">
        <v>104769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0</v>
      </c>
      <c r="BU20" s="3">
        <v>0</v>
      </c>
      <c r="BV20" s="3">
        <v>0</v>
      </c>
      <c r="BW20" s="3">
        <v>0</v>
      </c>
      <c r="BX20" s="3">
        <v>0</v>
      </c>
      <c r="BY20" s="3">
        <v>0</v>
      </c>
      <c r="BZ20" s="3">
        <v>0</v>
      </c>
      <c r="CA20" s="3">
        <v>0</v>
      </c>
      <c r="CB20" s="3">
        <v>0</v>
      </c>
      <c r="CC20" s="3">
        <v>0</v>
      </c>
      <c r="CD20" s="3">
        <v>0</v>
      </c>
      <c r="CE20" s="3">
        <v>0</v>
      </c>
      <c r="CF20" s="3">
        <v>0</v>
      </c>
      <c r="CG20" s="3">
        <v>0</v>
      </c>
      <c r="CH20" s="3">
        <v>0</v>
      </c>
      <c r="CI20" s="3">
        <v>0</v>
      </c>
      <c r="CJ20" s="3">
        <v>0</v>
      </c>
      <c r="CK20" s="3">
        <v>0</v>
      </c>
      <c r="CL20" s="3">
        <v>0</v>
      </c>
      <c r="CM20" s="3">
        <v>0</v>
      </c>
      <c r="CN20" s="3">
        <v>0</v>
      </c>
      <c r="CO20" s="3">
        <v>0</v>
      </c>
      <c r="CP20" s="3">
        <v>0</v>
      </c>
      <c r="CQ20" s="3">
        <v>0</v>
      </c>
      <c r="CR20" s="3">
        <v>0</v>
      </c>
      <c r="CS20" s="3">
        <v>0</v>
      </c>
      <c r="CT20" s="3">
        <v>0</v>
      </c>
      <c r="CU20" s="3">
        <v>0</v>
      </c>
      <c r="CV20" s="3">
        <v>0</v>
      </c>
      <c r="CW20" s="3">
        <v>0</v>
      </c>
      <c r="CX20" s="3">
        <v>0</v>
      </c>
      <c r="CY20" s="3">
        <v>0</v>
      </c>
      <c r="CZ20" s="3">
        <v>0</v>
      </c>
      <c r="DA20" s="3">
        <v>0</v>
      </c>
      <c r="DB20" s="3">
        <v>0</v>
      </c>
      <c r="DC20" s="3">
        <v>0</v>
      </c>
      <c r="DD20" s="3">
        <v>0</v>
      </c>
      <c r="DE20" s="3">
        <v>0</v>
      </c>
      <c r="DF20" s="3">
        <v>0</v>
      </c>
      <c r="DG20" s="3">
        <v>0</v>
      </c>
      <c r="DH20" s="3">
        <v>0</v>
      </c>
      <c r="DI20" s="3">
        <v>0</v>
      </c>
      <c r="DJ20" s="3">
        <v>0</v>
      </c>
      <c r="DK20" s="3">
        <v>0</v>
      </c>
      <c r="DL20" s="3">
        <v>0</v>
      </c>
      <c r="DM20" s="3">
        <v>0</v>
      </c>
      <c r="DN20" s="3">
        <v>0</v>
      </c>
      <c r="DO20" s="3">
        <v>0</v>
      </c>
      <c r="DP20" s="3">
        <v>0</v>
      </c>
      <c r="DQ20" s="3">
        <v>0</v>
      </c>
      <c r="DR20" s="3">
        <v>0</v>
      </c>
      <c r="DS20" s="3">
        <v>0</v>
      </c>
      <c r="DT20" s="3">
        <v>0</v>
      </c>
      <c r="DU20" s="3">
        <v>0</v>
      </c>
      <c r="DV20" s="3">
        <v>0</v>
      </c>
      <c r="DW20" s="3">
        <v>0</v>
      </c>
      <c r="DX20" s="3">
        <v>0</v>
      </c>
      <c r="DY20" s="3">
        <v>0</v>
      </c>
      <c r="DZ20" s="3">
        <v>0</v>
      </c>
      <c r="EA20" s="3">
        <v>0</v>
      </c>
      <c r="EB20" s="3">
        <v>0</v>
      </c>
      <c r="EC20" s="3">
        <v>0</v>
      </c>
      <c r="ED20" s="3">
        <v>0</v>
      </c>
      <c r="EE20" s="3">
        <v>0</v>
      </c>
      <c r="EF20" s="3">
        <v>0</v>
      </c>
      <c r="EG20" s="3">
        <v>0</v>
      </c>
      <c r="EH20" s="3">
        <v>0</v>
      </c>
      <c r="EI20" s="3">
        <v>0</v>
      </c>
      <c r="EJ20" s="3">
        <v>0</v>
      </c>
      <c r="EK20" s="3">
        <v>0</v>
      </c>
      <c r="EL20" s="3">
        <v>0</v>
      </c>
      <c r="EM20" s="3">
        <v>0</v>
      </c>
      <c r="EN20" s="3">
        <v>0</v>
      </c>
      <c r="EO20" s="3">
        <v>0</v>
      </c>
      <c r="EP20" s="3">
        <v>0</v>
      </c>
      <c r="EQ20" s="3">
        <v>0</v>
      </c>
      <c r="ER20" s="3">
        <v>0</v>
      </c>
      <c r="ES20" s="3">
        <v>0</v>
      </c>
      <c r="ET20" s="3">
        <v>0</v>
      </c>
      <c r="EU20" s="3">
        <v>0</v>
      </c>
      <c r="EV20" s="3">
        <v>0</v>
      </c>
      <c r="EW20" s="3">
        <v>0</v>
      </c>
      <c r="EX20" s="3">
        <v>0</v>
      </c>
      <c r="EY20" s="3">
        <v>0</v>
      </c>
      <c r="EZ20" s="3">
        <v>0</v>
      </c>
      <c r="FA20" s="3">
        <v>0</v>
      </c>
      <c r="FB20" s="3">
        <v>0</v>
      </c>
      <c r="FC20" s="3">
        <v>0</v>
      </c>
      <c r="FD20" s="3">
        <v>0</v>
      </c>
      <c r="FE20" s="3">
        <v>0</v>
      </c>
      <c r="FF20" s="3">
        <v>0</v>
      </c>
      <c r="FG20" s="3">
        <v>0</v>
      </c>
      <c r="FH20" s="3">
        <v>0</v>
      </c>
      <c r="FI20" s="3">
        <v>95717</v>
      </c>
      <c r="FJ20" s="3">
        <v>0</v>
      </c>
      <c r="FK20" s="3">
        <v>0</v>
      </c>
      <c r="FL20" s="3">
        <v>17969</v>
      </c>
      <c r="FM20" s="3">
        <v>2101</v>
      </c>
      <c r="FN20" s="3">
        <v>20070</v>
      </c>
      <c r="FO20" s="3">
        <v>0</v>
      </c>
      <c r="FP20" s="3">
        <v>20070</v>
      </c>
      <c r="FQ20" s="3">
        <v>77748</v>
      </c>
      <c r="FR20" s="3">
        <v>0</v>
      </c>
      <c r="FS20" s="3">
        <v>0</v>
      </c>
      <c r="FT20" s="3">
        <v>0</v>
      </c>
      <c r="FU20" s="3">
        <v>77748</v>
      </c>
      <c r="FV20" s="3">
        <v>0</v>
      </c>
      <c r="FW20" s="3">
        <v>0</v>
      </c>
      <c r="FX20" s="3">
        <v>0</v>
      </c>
      <c r="FY20" s="3">
        <v>0</v>
      </c>
      <c r="FZ20" s="3">
        <v>0</v>
      </c>
      <c r="GA20" s="3">
        <v>0</v>
      </c>
      <c r="GB20" s="3">
        <v>0</v>
      </c>
      <c r="GC20" s="3">
        <v>0</v>
      </c>
      <c r="GD20" s="3">
        <v>0</v>
      </c>
      <c r="GE20" s="3">
        <v>0</v>
      </c>
      <c r="GF20" s="3">
        <v>0</v>
      </c>
      <c r="GG20" s="3">
        <v>0</v>
      </c>
      <c r="GH20" s="3">
        <v>0</v>
      </c>
      <c r="GI20" s="3">
        <v>0</v>
      </c>
      <c r="GJ20" s="3">
        <v>0</v>
      </c>
      <c r="GK20" s="3">
        <v>0</v>
      </c>
      <c r="GL20" s="3">
        <v>0</v>
      </c>
      <c r="GM20" s="3">
        <v>0</v>
      </c>
      <c r="GN20" s="3">
        <v>0</v>
      </c>
      <c r="GO20" s="3">
        <v>0</v>
      </c>
      <c r="GP20" s="3">
        <v>0</v>
      </c>
      <c r="GQ20" s="3">
        <v>0</v>
      </c>
      <c r="GR20" s="3">
        <v>0</v>
      </c>
      <c r="GS20" s="3">
        <v>0</v>
      </c>
      <c r="GT20" s="3">
        <v>0</v>
      </c>
      <c r="GU20" s="3">
        <v>0</v>
      </c>
      <c r="GV20" s="3">
        <v>0</v>
      </c>
      <c r="GW20" s="3">
        <v>0</v>
      </c>
      <c r="GX20" s="3">
        <v>0</v>
      </c>
      <c r="GY20" s="3">
        <v>0</v>
      </c>
      <c r="GZ20" s="3">
        <v>0</v>
      </c>
      <c r="HA20" s="3">
        <v>0</v>
      </c>
      <c r="HB20" s="3">
        <v>0</v>
      </c>
      <c r="HC20" s="3">
        <v>0</v>
      </c>
      <c r="HD20" s="3">
        <v>0</v>
      </c>
      <c r="HE20" s="3">
        <v>0</v>
      </c>
      <c r="HF20" s="3">
        <v>0</v>
      </c>
      <c r="HG20" s="3">
        <v>0</v>
      </c>
      <c r="HH20" s="3">
        <v>0</v>
      </c>
      <c r="HI20" s="3">
        <v>0</v>
      </c>
      <c r="HJ20" s="3">
        <v>0</v>
      </c>
      <c r="HK20" s="3">
        <v>0</v>
      </c>
      <c r="HL20" s="3">
        <v>0</v>
      </c>
      <c r="HM20" s="3">
        <v>0</v>
      </c>
      <c r="HN20" s="3">
        <v>0</v>
      </c>
      <c r="HO20" s="3">
        <v>0</v>
      </c>
      <c r="HP20" s="3">
        <v>0</v>
      </c>
      <c r="HQ20" s="3">
        <v>0</v>
      </c>
      <c r="HR20" s="3">
        <v>0</v>
      </c>
      <c r="HS20" s="3">
        <v>0</v>
      </c>
      <c r="HT20" s="3">
        <v>0</v>
      </c>
      <c r="HU20" s="3">
        <v>0</v>
      </c>
      <c r="HV20" s="3">
        <v>0</v>
      </c>
      <c r="HW20" s="3">
        <v>0</v>
      </c>
      <c r="HX20" s="3">
        <v>0</v>
      </c>
      <c r="HY20" s="3">
        <v>0</v>
      </c>
      <c r="HZ20" s="3">
        <v>0</v>
      </c>
      <c r="IA20" s="3">
        <v>0</v>
      </c>
      <c r="IB20" s="3">
        <v>0</v>
      </c>
      <c r="IC20" s="3">
        <v>0</v>
      </c>
      <c r="ID20" s="3">
        <v>0</v>
      </c>
      <c r="IE20" s="3">
        <v>0</v>
      </c>
      <c r="IF20" s="3">
        <v>0</v>
      </c>
      <c r="IG20" s="3">
        <v>0</v>
      </c>
      <c r="IH20" s="3">
        <v>0</v>
      </c>
      <c r="II20" s="3">
        <v>36033</v>
      </c>
      <c r="IJ20" s="3">
        <v>0</v>
      </c>
      <c r="IK20" s="3">
        <v>0</v>
      </c>
      <c r="IL20" s="3">
        <v>3753</v>
      </c>
      <c r="IM20" s="3">
        <v>562</v>
      </c>
      <c r="IN20" s="3">
        <v>4315</v>
      </c>
      <c r="IO20" s="3">
        <v>0</v>
      </c>
      <c r="IP20" s="3">
        <v>4315</v>
      </c>
      <c r="IQ20" s="3">
        <v>32280</v>
      </c>
      <c r="IR20" s="3">
        <v>0</v>
      </c>
      <c r="IS20" s="3">
        <v>0</v>
      </c>
      <c r="IT20" s="3">
        <v>32280</v>
      </c>
      <c r="IU20" s="3">
        <v>0</v>
      </c>
      <c r="IV20" s="3">
        <v>0</v>
      </c>
    </row>
    <row r="21" spans="1:256">
      <c r="A21" s="3" t="s">
        <v>37</v>
      </c>
      <c r="B21" s="3" t="s">
        <v>38</v>
      </c>
      <c r="C21" s="3">
        <v>118567</v>
      </c>
      <c r="D21" s="3">
        <v>793582</v>
      </c>
      <c r="E21" s="3">
        <v>0</v>
      </c>
      <c r="F21" s="3">
        <v>0</v>
      </c>
      <c r="G21" s="3">
        <v>762524</v>
      </c>
      <c r="H21" s="3">
        <v>31058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3">
        <v>0</v>
      </c>
      <c r="BL21" s="3">
        <v>0</v>
      </c>
      <c r="BM21" s="3">
        <v>0</v>
      </c>
      <c r="BN21" s="3">
        <v>0</v>
      </c>
      <c r="BO21" s="3">
        <v>0</v>
      </c>
      <c r="BP21" s="3">
        <v>0</v>
      </c>
      <c r="BQ21" s="3">
        <v>0</v>
      </c>
      <c r="BR21" s="3">
        <v>0</v>
      </c>
      <c r="BS21" s="3">
        <v>0</v>
      </c>
      <c r="BT21" s="3">
        <v>0</v>
      </c>
      <c r="BU21" s="3">
        <v>0</v>
      </c>
      <c r="BV21" s="3">
        <v>0</v>
      </c>
      <c r="BW21" s="3">
        <v>0</v>
      </c>
      <c r="BX21" s="3">
        <v>0</v>
      </c>
      <c r="BY21" s="3">
        <v>0</v>
      </c>
      <c r="BZ21" s="3">
        <v>0</v>
      </c>
      <c r="CA21" s="3">
        <v>0</v>
      </c>
      <c r="CB21" s="3">
        <v>0</v>
      </c>
      <c r="CC21" s="3">
        <v>0</v>
      </c>
      <c r="CD21" s="3">
        <v>0</v>
      </c>
      <c r="CE21" s="3">
        <v>0</v>
      </c>
      <c r="CF21" s="3">
        <v>0</v>
      </c>
      <c r="CG21" s="3">
        <v>0</v>
      </c>
      <c r="CH21" s="3">
        <v>0</v>
      </c>
      <c r="CI21" s="3">
        <v>0</v>
      </c>
      <c r="CJ21" s="3">
        <v>0</v>
      </c>
      <c r="CK21" s="3">
        <v>0</v>
      </c>
      <c r="CL21" s="3">
        <v>0</v>
      </c>
      <c r="CM21" s="3">
        <v>0</v>
      </c>
      <c r="CN21" s="3">
        <v>0</v>
      </c>
      <c r="CO21" s="3">
        <v>0</v>
      </c>
      <c r="CP21" s="3">
        <v>0</v>
      </c>
      <c r="CQ21" s="3">
        <v>0</v>
      </c>
      <c r="CR21" s="3">
        <v>0</v>
      </c>
      <c r="CS21" s="3">
        <v>0</v>
      </c>
      <c r="CT21" s="3">
        <v>0</v>
      </c>
      <c r="CU21" s="3">
        <v>0</v>
      </c>
      <c r="CV21" s="3">
        <v>0</v>
      </c>
      <c r="CW21" s="3">
        <v>0</v>
      </c>
      <c r="CX21" s="3">
        <v>0</v>
      </c>
      <c r="CY21" s="3">
        <v>0</v>
      </c>
      <c r="CZ21" s="3">
        <v>0</v>
      </c>
      <c r="DA21" s="3">
        <v>0</v>
      </c>
      <c r="DB21" s="3">
        <v>0</v>
      </c>
      <c r="DC21" s="3">
        <v>0</v>
      </c>
      <c r="DD21" s="3">
        <v>0</v>
      </c>
      <c r="DE21" s="3">
        <v>0</v>
      </c>
      <c r="DF21" s="3">
        <v>0</v>
      </c>
      <c r="DG21" s="3">
        <v>0</v>
      </c>
      <c r="DH21" s="3">
        <v>0</v>
      </c>
      <c r="DI21" s="3">
        <v>0</v>
      </c>
      <c r="DJ21" s="3">
        <v>0</v>
      </c>
      <c r="DK21" s="3">
        <v>0</v>
      </c>
      <c r="DL21" s="3">
        <v>0</v>
      </c>
      <c r="DM21" s="3">
        <v>0</v>
      </c>
      <c r="DN21" s="3">
        <v>0</v>
      </c>
      <c r="DO21" s="3">
        <v>0</v>
      </c>
      <c r="DP21" s="3">
        <v>0</v>
      </c>
      <c r="DQ21" s="3">
        <v>0</v>
      </c>
      <c r="DR21" s="3">
        <v>0</v>
      </c>
      <c r="DS21" s="3">
        <v>0</v>
      </c>
      <c r="DT21" s="3">
        <v>0</v>
      </c>
      <c r="DU21" s="3">
        <v>0</v>
      </c>
      <c r="DV21" s="3">
        <v>0</v>
      </c>
      <c r="DW21" s="3">
        <v>0</v>
      </c>
      <c r="DX21" s="3">
        <v>0</v>
      </c>
      <c r="DY21" s="3">
        <v>0</v>
      </c>
      <c r="DZ21" s="3">
        <v>0</v>
      </c>
      <c r="EA21" s="3">
        <v>0</v>
      </c>
      <c r="EB21" s="3">
        <v>0</v>
      </c>
      <c r="EC21" s="3">
        <v>0</v>
      </c>
      <c r="ED21" s="3">
        <v>0</v>
      </c>
      <c r="EE21" s="3">
        <v>0</v>
      </c>
      <c r="EF21" s="3">
        <v>0</v>
      </c>
      <c r="EG21" s="3">
        <v>0</v>
      </c>
      <c r="EH21" s="3">
        <v>0</v>
      </c>
      <c r="EI21" s="3">
        <v>0</v>
      </c>
      <c r="EJ21" s="3">
        <v>0</v>
      </c>
      <c r="EK21" s="3">
        <v>0</v>
      </c>
      <c r="EL21" s="3">
        <v>0</v>
      </c>
      <c r="EM21" s="3">
        <v>0</v>
      </c>
      <c r="EN21" s="3">
        <v>0</v>
      </c>
      <c r="EO21" s="3">
        <v>0</v>
      </c>
      <c r="EP21" s="3">
        <v>0</v>
      </c>
      <c r="EQ21" s="3">
        <v>0</v>
      </c>
      <c r="ER21" s="3">
        <v>0</v>
      </c>
      <c r="ES21" s="3">
        <v>0</v>
      </c>
      <c r="ET21" s="3">
        <v>0</v>
      </c>
      <c r="EU21" s="3">
        <v>0</v>
      </c>
      <c r="EV21" s="3">
        <v>0</v>
      </c>
      <c r="EW21" s="3">
        <v>0</v>
      </c>
      <c r="EX21" s="3">
        <v>0</v>
      </c>
      <c r="EY21" s="3">
        <v>0</v>
      </c>
      <c r="EZ21" s="3">
        <v>0</v>
      </c>
      <c r="FA21" s="3">
        <v>0</v>
      </c>
      <c r="FB21" s="3">
        <v>0</v>
      </c>
      <c r="FC21" s="3">
        <v>0</v>
      </c>
      <c r="FD21" s="3">
        <v>0</v>
      </c>
      <c r="FE21" s="3">
        <v>0</v>
      </c>
      <c r="FF21" s="3">
        <v>0</v>
      </c>
      <c r="FG21" s="3">
        <v>0</v>
      </c>
      <c r="FH21" s="3">
        <v>0</v>
      </c>
      <c r="FI21" s="3">
        <v>0</v>
      </c>
      <c r="FJ21" s="3">
        <v>0</v>
      </c>
      <c r="FK21" s="3">
        <v>0</v>
      </c>
      <c r="FL21" s="3">
        <v>0</v>
      </c>
      <c r="FM21" s="3">
        <v>0</v>
      </c>
      <c r="FN21" s="3">
        <v>0</v>
      </c>
      <c r="FO21" s="3">
        <v>0</v>
      </c>
      <c r="FP21" s="3">
        <v>0</v>
      </c>
      <c r="FQ21" s="3">
        <v>0</v>
      </c>
      <c r="FR21" s="3">
        <v>0</v>
      </c>
      <c r="FS21" s="3">
        <v>0</v>
      </c>
      <c r="FT21" s="3">
        <v>0</v>
      </c>
      <c r="FU21" s="3">
        <v>0</v>
      </c>
      <c r="FV21" s="3">
        <v>0</v>
      </c>
      <c r="FW21" s="3">
        <v>0</v>
      </c>
      <c r="FX21" s="3">
        <v>0</v>
      </c>
      <c r="FY21" s="3">
        <v>0</v>
      </c>
      <c r="FZ21" s="3">
        <v>0</v>
      </c>
      <c r="GA21" s="3">
        <v>0</v>
      </c>
      <c r="GB21" s="3">
        <v>0</v>
      </c>
      <c r="GC21" s="3">
        <v>0</v>
      </c>
      <c r="GD21" s="3">
        <v>0</v>
      </c>
      <c r="GE21" s="3">
        <v>0</v>
      </c>
      <c r="GF21" s="3">
        <v>0</v>
      </c>
      <c r="GG21" s="3">
        <v>0</v>
      </c>
      <c r="GH21" s="3">
        <v>0</v>
      </c>
      <c r="GI21" s="3">
        <v>0</v>
      </c>
      <c r="GJ21" s="3">
        <v>0</v>
      </c>
      <c r="GK21" s="3">
        <v>0</v>
      </c>
      <c r="GL21" s="3">
        <v>0</v>
      </c>
      <c r="GM21" s="3">
        <v>0</v>
      </c>
      <c r="GN21" s="3">
        <v>0</v>
      </c>
      <c r="GO21" s="3">
        <v>0</v>
      </c>
      <c r="GP21" s="3">
        <v>0</v>
      </c>
      <c r="GQ21" s="3">
        <v>0</v>
      </c>
      <c r="GR21" s="3">
        <v>0</v>
      </c>
      <c r="GS21" s="3">
        <v>0</v>
      </c>
      <c r="GT21" s="3">
        <v>0</v>
      </c>
      <c r="GU21" s="3">
        <v>0</v>
      </c>
      <c r="GV21" s="3">
        <v>0</v>
      </c>
      <c r="GW21" s="3">
        <v>0</v>
      </c>
      <c r="GX21" s="3">
        <v>0</v>
      </c>
      <c r="GY21" s="3">
        <v>0</v>
      </c>
      <c r="GZ21" s="3">
        <v>0</v>
      </c>
      <c r="HA21" s="3">
        <v>0</v>
      </c>
      <c r="HB21" s="3">
        <v>0</v>
      </c>
      <c r="HC21" s="3">
        <v>0</v>
      </c>
      <c r="HD21" s="3">
        <v>0</v>
      </c>
      <c r="HE21" s="3">
        <v>0</v>
      </c>
      <c r="HF21" s="3">
        <v>0</v>
      </c>
      <c r="HG21" s="3">
        <v>0</v>
      </c>
      <c r="HH21" s="3">
        <v>0</v>
      </c>
      <c r="HI21" s="3">
        <v>0</v>
      </c>
      <c r="HJ21" s="3">
        <v>0</v>
      </c>
      <c r="HK21" s="3">
        <v>0</v>
      </c>
      <c r="HL21" s="3">
        <v>0</v>
      </c>
      <c r="HM21" s="3">
        <v>0</v>
      </c>
      <c r="HN21" s="3">
        <v>0</v>
      </c>
      <c r="HO21" s="3">
        <v>0</v>
      </c>
      <c r="HP21" s="3">
        <v>0</v>
      </c>
      <c r="HQ21" s="3">
        <v>0</v>
      </c>
      <c r="HR21" s="3">
        <v>0</v>
      </c>
      <c r="HS21" s="3">
        <v>0</v>
      </c>
      <c r="HT21" s="3">
        <v>0</v>
      </c>
      <c r="HU21" s="3">
        <v>0</v>
      </c>
      <c r="HV21" s="3">
        <v>0</v>
      </c>
      <c r="HW21" s="3">
        <v>0</v>
      </c>
      <c r="HX21" s="3">
        <v>0</v>
      </c>
      <c r="HY21" s="3">
        <v>0</v>
      </c>
      <c r="HZ21" s="3">
        <v>0</v>
      </c>
      <c r="IA21" s="3">
        <v>0</v>
      </c>
      <c r="IB21" s="3">
        <v>0</v>
      </c>
      <c r="IC21" s="3">
        <v>0</v>
      </c>
      <c r="ID21" s="3">
        <v>0</v>
      </c>
      <c r="IE21" s="3">
        <v>0</v>
      </c>
      <c r="IF21" s="3">
        <v>0</v>
      </c>
      <c r="IG21" s="3">
        <v>0</v>
      </c>
      <c r="IH21" s="3">
        <v>0</v>
      </c>
      <c r="II21" s="3">
        <v>16282</v>
      </c>
      <c r="IJ21" s="3">
        <v>0</v>
      </c>
      <c r="IK21" s="3">
        <v>0</v>
      </c>
      <c r="IL21" s="3">
        <v>3867</v>
      </c>
      <c r="IM21" s="3">
        <v>521</v>
      </c>
      <c r="IN21" s="3">
        <v>4388</v>
      </c>
      <c r="IO21" s="3">
        <v>0</v>
      </c>
      <c r="IP21" s="3">
        <v>4388</v>
      </c>
      <c r="IQ21" s="3">
        <v>12415</v>
      </c>
      <c r="IR21" s="3">
        <v>0</v>
      </c>
      <c r="IS21" s="3">
        <v>0</v>
      </c>
      <c r="IT21" s="3">
        <v>12415</v>
      </c>
      <c r="IU21" s="3">
        <v>0</v>
      </c>
      <c r="IV21" s="3">
        <v>0</v>
      </c>
    </row>
    <row r="22" spans="1:256">
      <c r="A22" s="3" t="s">
        <v>39</v>
      </c>
      <c r="B22" s="3" t="s">
        <v>40</v>
      </c>
      <c r="C22" s="3">
        <v>224799</v>
      </c>
      <c r="D22" s="3">
        <v>1614632</v>
      </c>
      <c r="E22" s="3">
        <v>0</v>
      </c>
      <c r="F22" s="3">
        <v>0</v>
      </c>
      <c r="G22" s="3">
        <v>276451</v>
      </c>
      <c r="H22" s="3">
        <v>1338181</v>
      </c>
      <c r="I22" s="3">
        <v>1481731</v>
      </c>
      <c r="J22" s="3">
        <v>0</v>
      </c>
      <c r="K22" s="3">
        <v>0</v>
      </c>
      <c r="L22" s="3">
        <v>143550</v>
      </c>
      <c r="M22" s="3">
        <v>25322</v>
      </c>
      <c r="N22" s="3">
        <v>168872</v>
      </c>
      <c r="O22" s="3">
        <v>0</v>
      </c>
      <c r="P22" s="3">
        <v>168872</v>
      </c>
      <c r="Q22" s="3">
        <v>1338181</v>
      </c>
      <c r="R22" s="3">
        <v>0</v>
      </c>
      <c r="S22" s="3">
        <v>0</v>
      </c>
      <c r="T22" s="3">
        <v>0</v>
      </c>
      <c r="U22" s="3">
        <v>1338181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0</v>
      </c>
      <c r="BO22" s="3">
        <v>0</v>
      </c>
      <c r="BP22" s="3">
        <v>0</v>
      </c>
      <c r="BQ22" s="3">
        <v>0</v>
      </c>
      <c r="BR22" s="3">
        <v>0</v>
      </c>
      <c r="BS22" s="3">
        <v>0</v>
      </c>
      <c r="BT22" s="3">
        <v>0</v>
      </c>
      <c r="BU22" s="3">
        <v>0</v>
      </c>
      <c r="BV22" s="3">
        <v>0</v>
      </c>
      <c r="BW22" s="3">
        <v>0</v>
      </c>
      <c r="BX22" s="3">
        <v>0</v>
      </c>
      <c r="BY22" s="3">
        <v>0</v>
      </c>
      <c r="BZ22" s="3">
        <v>0</v>
      </c>
      <c r="CA22" s="3">
        <v>0</v>
      </c>
      <c r="CB22" s="3">
        <v>0</v>
      </c>
      <c r="CC22" s="3">
        <v>0</v>
      </c>
      <c r="CD22" s="3">
        <v>0</v>
      </c>
      <c r="CE22" s="3">
        <v>0</v>
      </c>
      <c r="CF22" s="3">
        <v>0</v>
      </c>
      <c r="CG22" s="3">
        <v>0</v>
      </c>
      <c r="CH22" s="3">
        <v>0</v>
      </c>
      <c r="CI22" s="3">
        <v>0</v>
      </c>
      <c r="CJ22" s="3">
        <v>0</v>
      </c>
      <c r="CK22" s="3">
        <v>0</v>
      </c>
      <c r="CL22" s="3">
        <v>0</v>
      </c>
      <c r="CM22" s="3">
        <v>0</v>
      </c>
      <c r="CN22" s="3">
        <v>0</v>
      </c>
      <c r="CO22" s="3">
        <v>0</v>
      </c>
      <c r="CP22" s="3">
        <v>0</v>
      </c>
      <c r="CQ22" s="3">
        <v>0</v>
      </c>
      <c r="CR22" s="3">
        <v>0</v>
      </c>
      <c r="CS22" s="3">
        <v>0</v>
      </c>
      <c r="CT22" s="3">
        <v>0</v>
      </c>
      <c r="CU22" s="3">
        <v>0</v>
      </c>
      <c r="CV22" s="3">
        <v>0</v>
      </c>
      <c r="CW22" s="3">
        <v>0</v>
      </c>
      <c r="CX22" s="3">
        <v>0</v>
      </c>
      <c r="CY22" s="3">
        <v>0</v>
      </c>
      <c r="CZ22" s="3">
        <v>0</v>
      </c>
      <c r="DA22" s="3">
        <v>0</v>
      </c>
      <c r="DB22" s="3">
        <v>0</v>
      </c>
      <c r="DC22" s="3">
        <v>0</v>
      </c>
      <c r="DD22" s="3">
        <v>0</v>
      </c>
      <c r="DE22" s="3">
        <v>0</v>
      </c>
      <c r="DF22" s="3">
        <v>0</v>
      </c>
      <c r="DG22" s="3">
        <v>0</v>
      </c>
      <c r="DH22" s="3">
        <v>0</v>
      </c>
      <c r="DI22" s="3">
        <v>0</v>
      </c>
      <c r="DJ22" s="3">
        <v>0</v>
      </c>
      <c r="DK22" s="3">
        <v>0</v>
      </c>
      <c r="DL22" s="3">
        <v>0</v>
      </c>
      <c r="DM22" s="3">
        <v>0</v>
      </c>
      <c r="DN22" s="3">
        <v>0</v>
      </c>
      <c r="DO22" s="3">
        <v>0</v>
      </c>
      <c r="DP22" s="3">
        <v>0</v>
      </c>
      <c r="DQ22" s="3">
        <v>0</v>
      </c>
      <c r="DR22" s="3">
        <v>0</v>
      </c>
      <c r="DS22" s="3">
        <v>0</v>
      </c>
      <c r="DT22" s="3">
        <v>0</v>
      </c>
      <c r="DU22" s="3">
        <v>0</v>
      </c>
      <c r="DV22" s="3">
        <v>0</v>
      </c>
      <c r="DW22" s="3">
        <v>0</v>
      </c>
      <c r="DX22" s="3">
        <v>0</v>
      </c>
      <c r="DY22" s="3">
        <v>0</v>
      </c>
      <c r="DZ22" s="3">
        <v>0</v>
      </c>
      <c r="EA22" s="3">
        <v>0</v>
      </c>
      <c r="EB22" s="3">
        <v>0</v>
      </c>
      <c r="EC22" s="3">
        <v>0</v>
      </c>
      <c r="ED22" s="3">
        <v>0</v>
      </c>
      <c r="EE22" s="3">
        <v>0</v>
      </c>
      <c r="EF22" s="3">
        <v>0</v>
      </c>
      <c r="EG22" s="3">
        <v>0</v>
      </c>
      <c r="EH22" s="3">
        <v>0</v>
      </c>
      <c r="EI22" s="3">
        <v>0</v>
      </c>
      <c r="EJ22" s="3">
        <v>0</v>
      </c>
      <c r="EK22" s="3">
        <v>0</v>
      </c>
      <c r="EL22" s="3">
        <v>0</v>
      </c>
      <c r="EM22" s="3">
        <v>0</v>
      </c>
      <c r="EN22" s="3">
        <v>0</v>
      </c>
      <c r="EO22" s="3">
        <v>0</v>
      </c>
      <c r="EP22" s="3">
        <v>0</v>
      </c>
      <c r="EQ22" s="3">
        <v>0</v>
      </c>
      <c r="ER22" s="3">
        <v>0</v>
      </c>
      <c r="ES22" s="3">
        <v>0</v>
      </c>
      <c r="ET22" s="3">
        <v>0</v>
      </c>
      <c r="EU22" s="3">
        <v>0</v>
      </c>
      <c r="EV22" s="3">
        <v>0</v>
      </c>
      <c r="EW22" s="3">
        <v>0</v>
      </c>
      <c r="EX22" s="3">
        <v>0</v>
      </c>
      <c r="EY22" s="3">
        <v>0</v>
      </c>
      <c r="EZ22" s="3">
        <v>0</v>
      </c>
      <c r="FA22" s="3">
        <v>0</v>
      </c>
      <c r="FB22" s="3">
        <v>0</v>
      </c>
      <c r="FC22" s="3">
        <v>0</v>
      </c>
      <c r="FD22" s="3">
        <v>0</v>
      </c>
      <c r="FE22" s="3">
        <v>0</v>
      </c>
      <c r="FF22" s="3">
        <v>0</v>
      </c>
      <c r="FG22" s="3">
        <v>0</v>
      </c>
      <c r="FH22" s="3">
        <v>0</v>
      </c>
      <c r="FI22" s="3">
        <v>0</v>
      </c>
      <c r="FJ22" s="3">
        <v>0</v>
      </c>
      <c r="FK22" s="3">
        <v>0</v>
      </c>
      <c r="FL22" s="3">
        <v>0</v>
      </c>
      <c r="FM22" s="3">
        <v>0</v>
      </c>
      <c r="FN22" s="3">
        <v>0</v>
      </c>
      <c r="FO22" s="3">
        <v>0</v>
      </c>
      <c r="FP22" s="3">
        <v>0</v>
      </c>
      <c r="FQ22" s="3">
        <v>0</v>
      </c>
      <c r="FR22" s="3">
        <v>0</v>
      </c>
      <c r="FS22" s="3">
        <v>0</v>
      </c>
      <c r="FT22" s="3">
        <v>0</v>
      </c>
      <c r="FU22" s="3">
        <v>0</v>
      </c>
      <c r="FV22" s="3">
        <v>0</v>
      </c>
      <c r="FW22" s="3">
        <v>0</v>
      </c>
      <c r="FX22" s="3">
        <v>0</v>
      </c>
      <c r="FY22" s="3">
        <v>0</v>
      </c>
      <c r="FZ22" s="3">
        <v>0</v>
      </c>
      <c r="GA22" s="3">
        <v>0</v>
      </c>
      <c r="GB22" s="3">
        <v>0</v>
      </c>
      <c r="GC22" s="3">
        <v>0</v>
      </c>
      <c r="GD22" s="3">
        <v>0</v>
      </c>
      <c r="GE22" s="3">
        <v>0</v>
      </c>
      <c r="GF22" s="3">
        <v>0</v>
      </c>
      <c r="GG22" s="3">
        <v>0</v>
      </c>
      <c r="GH22" s="3">
        <v>0</v>
      </c>
      <c r="GI22" s="3">
        <v>0</v>
      </c>
      <c r="GJ22" s="3">
        <v>0</v>
      </c>
      <c r="GK22" s="3">
        <v>0</v>
      </c>
      <c r="GL22" s="3">
        <v>0</v>
      </c>
      <c r="GM22" s="3">
        <v>0</v>
      </c>
      <c r="GN22" s="3">
        <v>0</v>
      </c>
      <c r="GO22" s="3">
        <v>0</v>
      </c>
      <c r="GP22" s="3">
        <v>0</v>
      </c>
      <c r="GQ22" s="3">
        <v>0</v>
      </c>
      <c r="GR22" s="3">
        <v>0</v>
      </c>
      <c r="GS22" s="3">
        <v>0</v>
      </c>
      <c r="GT22" s="3">
        <v>0</v>
      </c>
      <c r="GU22" s="3">
        <v>0</v>
      </c>
      <c r="GV22" s="3">
        <v>0</v>
      </c>
      <c r="GW22" s="3">
        <v>0</v>
      </c>
      <c r="GX22" s="3">
        <v>0</v>
      </c>
      <c r="GY22" s="3">
        <v>0</v>
      </c>
      <c r="GZ22" s="3">
        <v>0</v>
      </c>
      <c r="HA22" s="3">
        <v>0</v>
      </c>
      <c r="HB22" s="3">
        <v>0</v>
      </c>
      <c r="HC22" s="3">
        <v>0</v>
      </c>
      <c r="HD22" s="3">
        <v>0</v>
      </c>
      <c r="HE22" s="3">
        <v>0</v>
      </c>
      <c r="HF22" s="3">
        <v>0</v>
      </c>
      <c r="HG22" s="3">
        <v>0</v>
      </c>
      <c r="HH22" s="3">
        <v>0</v>
      </c>
      <c r="HI22" s="3">
        <v>0</v>
      </c>
      <c r="HJ22" s="3">
        <v>0</v>
      </c>
      <c r="HK22" s="3">
        <v>0</v>
      </c>
      <c r="HL22" s="3">
        <v>0</v>
      </c>
      <c r="HM22" s="3">
        <v>0</v>
      </c>
      <c r="HN22" s="3">
        <v>0</v>
      </c>
      <c r="HO22" s="3">
        <v>0</v>
      </c>
      <c r="HP22" s="3">
        <v>0</v>
      </c>
      <c r="HQ22" s="3">
        <v>0</v>
      </c>
      <c r="HR22" s="3">
        <v>0</v>
      </c>
      <c r="HS22" s="3">
        <v>0</v>
      </c>
      <c r="HT22" s="3">
        <v>0</v>
      </c>
      <c r="HU22" s="3">
        <v>0</v>
      </c>
      <c r="HV22" s="3">
        <v>0</v>
      </c>
      <c r="HW22" s="3">
        <v>0</v>
      </c>
      <c r="HX22" s="3">
        <v>0</v>
      </c>
      <c r="HY22" s="3">
        <v>0</v>
      </c>
      <c r="HZ22" s="3">
        <v>0</v>
      </c>
      <c r="IA22" s="3">
        <v>0</v>
      </c>
      <c r="IB22" s="3">
        <v>0</v>
      </c>
      <c r="IC22" s="3">
        <v>0</v>
      </c>
      <c r="ID22" s="3">
        <v>0</v>
      </c>
      <c r="IE22" s="3">
        <v>0</v>
      </c>
      <c r="IF22" s="3">
        <v>0</v>
      </c>
      <c r="IG22" s="3">
        <v>0</v>
      </c>
      <c r="IH22" s="3">
        <v>0</v>
      </c>
      <c r="II22" s="3">
        <v>21104</v>
      </c>
      <c r="IJ22" s="3">
        <v>0</v>
      </c>
      <c r="IK22" s="3">
        <v>0</v>
      </c>
      <c r="IL22" s="3">
        <v>7741</v>
      </c>
      <c r="IM22" s="3">
        <v>738</v>
      </c>
      <c r="IN22" s="3">
        <v>8479</v>
      </c>
      <c r="IO22" s="3">
        <v>0</v>
      </c>
      <c r="IP22" s="3">
        <v>8479</v>
      </c>
      <c r="IQ22" s="3">
        <v>13363</v>
      </c>
      <c r="IR22" s="3">
        <v>0</v>
      </c>
      <c r="IS22" s="3">
        <v>0</v>
      </c>
      <c r="IT22" s="3">
        <v>13363</v>
      </c>
      <c r="IU22" s="3">
        <v>0</v>
      </c>
      <c r="IV22" s="3">
        <v>0</v>
      </c>
    </row>
    <row r="23" spans="1:256">
      <c r="A23" s="3" t="s">
        <v>41</v>
      </c>
      <c r="B23" s="3" t="s">
        <v>42</v>
      </c>
      <c r="C23" s="3">
        <v>74094</v>
      </c>
      <c r="D23" s="3">
        <v>443853</v>
      </c>
      <c r="E23" s="3">
        <v>0</v>
      </c>
      <c r="F23" s="3">
        <v>0</v>
      </c>
      <c r="G23" s="3">
        <v>425787</v>
      </c>
      <c r="H23" s="3">
        <v>18066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0</v>
      </c>
      <c r="BW23" s="3">
        <v>0</v>
      </c>
      <c r="BX23" s="3">
        <v>0</v>
      </c>
      <c r="BY23" s="3">
        <v>0</v>
      </c>
      <c r="BZ23" s="3">
        <v>0</v>
      </c>
      <c r="CA23" s="3">
        <v>0</v>
      </c>
      <c r="CB23" s="3">
        <v>0</v>
      </c>
      <c r="CC23" s="3">
        <v>0</v>
      </c>
      <c r="CD23" s="3">
        <v>0</v>
      </c>
      <c r="CE23" s="3">
        <v>0</v>
      </c>
      <c r="CF23" s="3">
        <v>0</v>
      </c>
      <c r="CG23" s="3">
        <v>0</v>
      </c>
      <c r="CH23" s="3">
        <v>0</v>
      </c>
      <c r="CI23" s="3">
        <v>0</v>
      </c>
      <c r="CJ23" s="3">
        <v>0</v>
      </c>
      <c r="CK23" s="3">
        <v>0</v>
      </c>
      <c r="CL23" s="3">
        <v>0</v>
      </c>
      <c r="CM23" s="3">
        <v>0</v>
      </c>
      <c r="CN23" s="3">
        <v>0</v>
      </c>
      <c r="CO23" s="3">
        <v>0</v>
      </c>
      <c r="CP23" s="3">
        <v>0</v>
      </c>
      <c r="CQ23" s="3">
        <v>0</v>
      </c>
      <c r="CR23" s="3">
        <v>0</v>
      </c>
      <c r="CS23" s="3">
        <v>0</v>
      </c>
      <c r="CT23" s="3">
        <v>0</v>
      </c>
      <c r="CU23" s="3">
        <v>0</v>
      </c>
      <c r="CV23" s="3">
        <v>0</v>
      </c>
      <c r="CW23" s="3">
        <v>0</v>
      </c>
      <c r="CX23" s="3">
        <v>0</v>
      </c>
      <c r="CY23" s="3">
        <v>0</v>
      </c>
      <c r="CZ23" s="3">
        <v>0</v>
      </c>
      <c r="DA23" s="3">
        <v>0</v>
      </c>
      <c r="DB23" s="3">
        <v>0</v>
      </c>
      <c r="DC23" s="3">
        <v>0</v>
      </c>
      <c r="DD23" s="3">
        <v>0</v>
      </c>
      <c r="DE23" s="3">
        <v>0</v>
      </c>
      <c r="DF23" s="3">
        <v>0</v>
      </c>
      <c r="DG23" s="3">
        <v>0</v>
      </c>
      <c r="DH23" s="3">
        <v>0</v>
      </c>
      <c r="DI23" s="3">
        <v>0</v>
      </c>
      <c r="DJ23" s="3">
        <v>0</v>
      </c>
      <c r="DK23" s="3">
        <v>0</v>
      </c>
      <c r="DL23" s="3">
        <v>0</v>
      </c>
      <c r="DM23" s="3">
        <v>0</v>
      </c>
      <c r="DN23" s="3">
        <v>0</v>
      </c>
      <c r="DO23" s="3">
        <v>0</v>
      </c>
      <c r="DP23" s="3">
        <v>0</v>
      </c>
      <c r="DQ23" s="3">
        <v>0</v>
      </c>
      <c r="DR23" s="3">
        <v>0</v>
      </c>
      <c r="DS23" s="3">
        <v>0</v>
      </c>
      <c r="DT23" s="3">
        <v>0</v>
      </c>
      <c r="DU23" s="3">
        <v>0</v>
      </c>
      <c r="DV23" s="3">
        <v>0</v>
      </c>
      <c r="DW23" s="3">
        <v>0</v>
      </c>
      <c r="DX23" s="3">
        <v>0</v>
      </c>
      <c r="DY23" s="3">
        <v>0</v>
      </c>
      <c r="DZ23" s="3">
        <v>0</v>
      </c>
      <c r="EA23" s="3">
        <v>0</v>
      </c>
      <c r="EB23" s="3">
        <v>0</v>
      </c>
      <c r="EC23" s="3">
        <v>0</v>
      </c>
      <c r="ED23" s="3">
        <v>0</v>
      </c>
      <c r="EE23" s="3">
        <v>0</v>
      </c>
      <c r="EF23" s="3">
        <v>0</v>
      </c>
      <c r="EG23" s="3">
        <v>0</v>
      </c>
      <c r="EH23" s="3">
        <v>0</v>
      </c>
      <c r="EI23" s="3">
        <v>0</v>
      </c>
      <c r="EJ23" s="3">
        <v>0</v>
      </c>
      <c r="EK23" s="3">
        <v>0</v>
      </c>
      <c r="EL23" s="3">
        <v>0</v>
      </c>
      <c r="EM23" s="3">
        <v>0</v>
      </c>
      <c r="EN23" s="3">
        <v>0</v>
      </c>
      <c r="EO23" s="3">
        <v>0</v>
      </c>
      <c r="EP23" s="3">
        <v>0</v>
      </c>
      <c r="EQ23" s="3">
        <v>0</v>
      </c>
      <c r="ER23" s="3">
        <v>0</v>
      </c>
      <c r="ES23" s="3">
        <v>0</v>
      </c>
      <c r="ET23" s="3">
        <v>0</v>
      </c>
      <c r="EU23" s="3">
        <v>0</v>
      </c>
      <c r="EV23" s="3">
        <v>0</v>
      </c>
      <c r="EW23" s="3">
        <v>0</v>
      </c>
      <c r="EX23" s="3">
        <v>0</v>
      </c>
      <c r="EY23" s="3">
        <v>0</v>
      </c>
      <c r="EZ23" s="3">
        <v>0</v>
      </c>
      <c r="FA23" s="3">
        <v>0</v>
      </c>
      <c r="FB23" s="3">
        <v>0</v>
      </c>
      <c r="FC23" s="3">
        <v>0</v>
      </c>
      <c r="FD23" s="3">
        <v>0</v>
      </c>
      <c r="FE23" s="3">
        <v>0</v>
      </c>
      <c r="FF23" s="3">
        <v>0</v>
      </c>
      <c r="FG23" s="3">
        <v>0</v>
      </c>
      <c r="FH23" s="3">
        <v>0</v>
      </c>
      <c r="FI23" s="3">
        <v>0</v>
      </c>
      <c r="FJ23" s="3">
        <v>0</v>
      </c>
      <c r="FK23" s="3">
        <v>0</v>
      </c>
      <c r="FL23" s="3">
        <v>0</v>
      </c>
      <c r="FM23" s="3">
        <v>0</v>
      </c>
      <c r="FN23" s="3">
        <v>0</v>
      </c>
      <c r="FO23" s="3">
        <v>0</v>
      </c>
      <c r="FP23" s="3">
        <v>0</v>
      </c>
      <c r="FQ23" s="3">
        <v>0</v>
      </c>
      <c r="FR23" s="3">
        <v>0</v>
      </c>
      <c r="FS23" s="3">
        <v>0</v>
      </c>
      <c r="FT23" s="3">
        <v>0</v>
      </c>
      <c r="FU23" s="3">
        <v>0</v>
      </c>
      <c r="FV23" s="3">
        <v>0</v>
      </c>
      <c r="FW23" s="3">
        <v>0</v>
      </c>
      <c r="FX23" s="3">
        <v>0</v>
      </c>
      <c r="FY23" s="3">
        <v>0</v>
      </c>
      <c r="FZ23" s="3">
        <v>0</v>
      </c>
      <c r="GA23" s="3">
        <v>0</v>
      </c>
      <c r="GB23" s="3">
        <v>0</v>
      </c>
      <c r="GC23" s="3">
        <v>0</v>
      </c>
      <c r="GD23" s="3">
        <v>0</v>
      </c>
      <c r="GE23" s="3">
        <v>0</v>
      </c>
      <c r="GF23" s="3">
        <v>0</v>
      </c>
      <c r="GG23" s="3">
        <v>0</v>
      </c>
      <c r="GH23" s="3">
        <v>0</v>
      </c>
      <c r="GI23" s="3">
        <v>187805</v>
      </c>
      <c r="GJ23" s="3">
        <v>142100</v>
      </c>
      <c r="GK23" s="3">
        <v>0</v>
      </c>
      <c r="GL23" s="3">
        <v>703</v>
      </c>
      <c r="GM23" s="3">
        <v>2063</v>
      </c>
      <c r="GN23" s="3">
        <v>2766</v>
      </c>
      <c r="GO23" s="3">
        <v>0</v>
      </c>
      <c r="GP23" s="3">
        <v>2766</v>
      </c>
      <c r="GQ23" s="3">
        <v>329202</v>
      </c>
      <c r="GR23" s="3">
        <v>0</v>
      </c>
      <c r="GS23" s="3">
        <v>0</v>
      </c>
      <c r="GT23" s="3">
        <v>329202</v>
      </c>
      <c r="GU23" s="3">
        <v>0</v>
      </c>
      <c r="GV23" s="3">
        <v>327109</v>
      </c>
      <c r="GW23" s="3">
        <v>282200</v>
      </c>
      <c r="GX23" s="3">
        <v>0</v>
      </c>
      <c r="GY23" s="3">
        <v>31017</v>
      </c>
      <c r="GZ23" s="3">
        <v>3294</v>
      </c>
      <c r="HA23" s="3">
        <v>34311</v>
      </c>
      <c r="HB23" s="3">
        <v>0</v>
      </c>
      <c r="HC23" s="3">
        <v>34311</v>
      </c>
      <c r="HD23" s="3">
        <v>578292</v>
      </c>
      <c r="HE23" s="3">
        <v>0</v>
      </c>
      <c r="HF23" s="3">
        <v>0</v>
      </c>
      <c r="HG23" s="3">
        <v>578292</v>
      </c>
      <c r="HH23" s="3">
        <v>0</v>
      </c>
      <c r="HI23" s="3">
        <v>0</v>
      </c>
      <c r="HJ23" s="3">
        <v>0</v>
      </c>
      <c r="HK23" s="3">
        <v>0</v>
      </c>
      <c r="HL23" s="3">
        <v>0</v>
      </c>
      <c r="HM23" s="3">
        <v>0</v>
      </c>
      <c r="HN23" s="3">
        <v>0</v>
      </c>
      <c r="HO23" s="3">
        <v>0</v>
      </c>
      <c r="HP23" s="3">
        <v>0</v>
      </c>
      <c r="HQ23" s="3">
        <v>0</v>
      </c>
      <c r="HR23" s="3">
        <v>0</v>
      </c>
      <c r="HS23" s="3">
        <v>0</v>
      </c>
      <c r="HT23" s="3">
        <v>0</v>
      </c>
      <c r="HU23" s="3">
        <v>0</v>
      </c>
      <c r="HV23" s="3">
        <v>0</v>
      </c>
      <c r="HW23" s="3">
        <v>0</v>
      </c>
      <c r="HX23" s="3">
        <v>0</v>
      </c>
      <c r="HY23" s="3">
        <v>0</v>
      </c>
      <c r="HZ23" s="3">
        <v>0</v>
      </c>
      <c r="IA23" s="3">
        <v>0</v>
      </c>
      <c r="IB23" s="3">
        <v>0</v>
      </c>
      <c r="IC23" s="3">
        <v>0</v>
      </c>
      <c r="ID23" s="3">
        <v>0</v>
      </c>
      <c r="IE23" s="3">
        <v>0</v>
      </c>
      <c r="IF23" s="3">
        <v>0</v>
      </c>
      <c r="IG23" s="3">
        <v>0</v>
      </c>
      <c r="IH23" s="3">
        <v>0</v>
      </c>
      <c r="II23" s="3">
        <v>0</v>
      </c>
      <c r="IJ23" s="3">
        <v>0</v>
      </c>
      <c r="IK23" s="3">
        <v>0</v>
      </c>
      <c r="IL23" s="3">
        <v>0</v>
      </c>
      <c r="IM23" s="3">
        <v>0</v>
      </c>
      <c r="IN23" s="3">
        <v>0</v>
      </c>
      <c r="IO23" s="3">
        <v>0</v>
      </c>
      <c r="IP23" s="3">
        <v>0</v>
      </c>
      <c r="IQ23" s="3">
        <v>0</v>
      </c>
      <c r="IR23" s="3">
        <v>0</v>
      </c>
      <c r="IS23" s="3">
        <v>0</v>
      </c>
      <c r="IT23" s="3">
        <v>0</v>
      </c>
      <c r="IU23" s="3">
        <v>0</v>
      </c>
      <c r="IV23" s="3">
        <v>0</v>
      </c>
    </row>
    <row r="24" spans="1:256">
      <c r="A24" s="3" t="s">
        <v>43</v>
      </c>
      <c r="B24" s="3" t="s">
        <v>44</v>
      </c>
      <c r="C24" s="3">
        <v>183774</v>
      </c>
      <c r="D24" s="3">
        <v>1140786</v>
      </c>
      <c r="E24" s="3">
        <v>0</v>
      </c>
      <c r="F24" s="3">
        <v>45218</v>
      </c>
      <c r="G24" s="3">
        <v>1043856</v>
      </c>
      <c r="H24" s="3">
        <v>96930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0</v>
      </c>
      <c r="BW24" s="3">
        <v>0</v>
      </c>
      <c r="BX24" s="3">
        <v>0</v>
      </c>
      <c r="BY24" s="3">
        <v>0</v>
      </c>
      <c r="BZ24" s="3">
        <v>0</v>
      </c>
      <c r="CA24" s="3">
        <v>0</v>
      </c>
      <c r="CB24" s="3">
        <v>0</v>
      </c>
      <c r="CC24" s="3">
        <v>0</v>
      </c>
      <c r="CD24" s="3">
        <v>0</v>
      </c>
      <c r="CE24" s="3">
        <v>0</v>
      </c>
      <c r="CF24" s="3">
        <v>0</v>
      </c>
      <c r="CG24" s="3">
        <v>0</v>
      </c>
      <c r="CH24" s="3">
        <v>0</v>
      </c>
      <c r="CI24" s="3">
        <v>0</v>
      </c>
      <c r="CJ24" s="3">
        <v>0</v>
      </c>
      <c r="CK24" s="3">
        <v>0</v>
      </c>
      <c r="CL24" s="3">
        <v>0</v>
      </c>
      <c r="CM24" s="3">
        <v>0</v>
      </c>
      <c r="CN24" s="3">
        <v>0</v>
      </c>
      <c r="CO24" s="3">
        <v>0</v>
      </c>
      <c r="CP24" s="3">
        <v>0</v>
      </c>
      <c r="CQ24" s="3">
        <v>0</v>
      </c>
      <c r="CR24" s="3">
        <v>0</v>
      </c>
      <c r="CS24" s="3">
        <v>0</v>
      </c>
      <c r="CT24" s="3">
        <v>0</v>
      </c>
      <c r="CU24" s="3">
        <v>0</v>
      </c>
      <c r="CV24" s="3">
        <v>259905</v>
      </c>
      <c r="CW24" s="3">
        <v>0</v>
      </c>
      <c r="CX24" s="3">
        <v>0</v>
      </c>
      <c r="CY24" s="3">
        <v>32197</v>
      </c>
      <c r="CZ24" s="3">
        <v>4266</v>
      </c>
      <c r="DA24" s="3">
        <v>36463</v>
      </c>
      <c r="DB24" s="3">
        <v>0</v>
      </c>
      <c r="DC24" s="3">
        <v>36463</v>
      </c>
      <c r="DD24" s="3">
        <v>227708</v>
      </c>
      <c r="DE24" s="3">
        <v>0</v>
      </c>
      <c r="DF24" s="3">
        <v>45218</v>
      </c>
      <c r="DG24" s="3">
        <v>130778</v>
      </c>
      <c r="DH24" s="3">
        <v>96930</v>
      </c>
      <c r="DI24" s="3">
        <v>0</v>
      </c>
      <c r="DJ24" s="3">
        <v>0</v>
      </c>
      <c r="DK24" s="3">
        <v>0</v>
      </c>
      <c r="DL24" s="3">
        <v>0</v>
      </c>
      <c r="DM24" s="3">
        <v>0</v>
      </c>
      <c r="DN24" s="3">
        <v>0</v>
      </c>
      <c r="DO24" s="3">
        <v>0</v>
      </c>
      <c r="DP24" s="3">
        <v>0</v>
      </c>
      <c r="DQ24" s="3">
        <v>0</v>
      </c>
      <c r="DR24" s="3">
        <v>0</v>
      </c>
      <c r="DS24" s="3">
        <v>0</v>
      </c>
      <c r="DT24" s="3">
        <v>0</v>
      </c>
      <c r="DU24" s="3">
        <v>0</v>
      </c>
      <c r="DV24" s="3">
        <v>0</v>
      </c>
      <c r="DW24" s="3">
        <v>0</v>
      </c>
      <c r="DX24" s="3">
        <v>0</v>
      </c>
      <c r="DY24" s="3">
        <v>0</v>
      </c>
      <c r="DZ24" s="3">
        <v>0</v>
      </c>
      <c r="EA24" s="3">
        <v>0</v>
      </c>
      <c r="EB24" s="3">
        <v>0</v>
      </c>
      <c r="EC24" s="3">
        <v>0</v>
      </c>
      <c r="ED24" s="3">
        <v>0</v>
      </c>
      <c r="EE24" s="3">
        <v>0</v>
      </c>
      <c r="EF24" s="3">
        <v>0</v>
      </c>
      <c r="EG24" s="3">
        <v>0</v>
      </c>
      <c r="EH24" s="3">
        <v>0</v>
      </c>
      <c r="EI24" s="3">
        <v>0</v>
      </c>
      <c r="EJ24" s="3">
        <v>0</v>
      </c>
      <c r="EK24" s="3">
        <v>0</v>
      </c>
      <c r="EL24" s="3">
        <v>0</v>
      </c>
      <c r="EM24" s="3">
        <v>0</v>
      </c>
      <c r="EN24" s="3">
        <v>0</v>
      </c>
      <c r="EO24" s="3">
        <v>0</v>
      </c>
      <c r="EP24" s="3">
        <v>0</v>
      </c>
      <c r="EQ24" s="3">
        <v>0</v>
      </c>
      <c r="ER24" s="3">
        <v>0</v>
      </c>
      <c r="ES24" s="3">
        <v>0</v>
      </c>
      <c r="ET24" s="3">
        <v>0</v>
      </c>
      <c r="EU24" s="3">
        <v>0</v>
      </c>
      <c r="EV24" s="3">
        <v>0</v>
      </c>
      <c r="EW24" s="3">
        <v>0</v>
      </c>
      <c r="EX24" s="3">
        <v>0</v>
      </c>
      <c r="EY24" s="3">
        <v>0</v>
      </c>
      <c r="EZ24" s="3">
        <v>0</v>
      </c>
      <c r="FA24" s="3">
        <v>0</v>
      </c>
      <c r="FB24" s="3">
        <v>0</v>
      </c>
      <c r="FC24" s="3">
        <v>0</v>
      </c>
      <c r="FD24" s="3">
        <v>0</v>
      </c>
      <c r="FE24" s="3">
        <v>0</v>
      </c>
      <c r="FF24" s="3">
        <v>0</v>
      </c>
      <c r="FG24" s="3">
        <v>0</v>
      </c>
      <c r="FH24" s="3">
        <v>0</v>
      </c>
      <c r="FI24" s="3">
        <v>0</v>
      </c>
      <c r="FJ24" s="3">
        <v>0</v>
      </c>
      <c r="FK24" s="3">
        <v>0</v>
      </c>
      <c r="FL24" s="3">
        <v>0</v>
      </c>
      <c r="FM24" s="3">
        <v>0</v>
      </c>
      <c r="FN24" s="3">
        <v>0</v>
      </c>
      <c r="FO24" s="3">
        <v>0</v>
      </c>
      <c r="FP24" s="3">
        <v>0</v>
      </c>
      <c r="FQ24" s="3">
        <v>0</v>
      </c>
      <c r="FR24" s="3">
        <v>0</v>
      </c>
      <c r="FS24" s="3">
        <v>0</v>
      </c>
      <c r="FT24" s="3">
        <v>0</v>
      </c>
      <c r="FU24" s="3">
        <v>0</v>
      </c>
      <c r="FV24" s="3">
        <v>0</v>
      </c>
      <c r="FW24" s="3">
        <v>0</v>
      </c>
      <c r="FX24" s="3">
        <v>0</v>
      </c>
      <c r="FY24" s="3">
        <v>0</v>
      </c>
      <c r="FZ24" s="3">
        <v>0</v>
      </c>
      <c r="GA24" s="3">
        <v>0</v>
      </c>
      <c r="GB24" s="3">
        <v>0</v>
      </c>
      <c r="GC24" s="3">
        <v>0</v>
      </c>
      <c r="GD24" s="3">
        <v>0</v>
      </c>
      <c r="GE24" s="3">
        <v>0</v>
      </c>
      <c r="GF24" s="3">
        <v>0</v>
      </c>
      <c r="GG24" s="3">
        <v>0</v>
      </c>
      <c r="GH24" s="3">
        <v>0</v>
      </c>
      <c r="GI24" s="3">
        <v>0</v>
      </c>
      <c r="GJ24" s="3">
        <v>0</v>
      </c>
      <c r="GK24" s="3">
        <v>0</v>
      </c>
      <c r="GL24" s="3">
        <v>0</v>
      </c>
      <c r="GM24" s="3">
        <v>0</v>
      </c>
      <c r="GN24" s="3">
        <v>0</v>
      </c>
      <c r="GO24" s="3">
        <v>0</v>
      </c>
      <c r="GP24" s="3">
        <v>0</v>
      </c>
      <c r="GQ24" s="3">
        <v>0</v>
      </c>
      <c r="GR24" s="3">
        <v>0</v>
      </c>
      <c r="GS24" s="3">
        <v>0</v>
      </c>
      <c r="GT24" s="3">
        <v>0</v>
      </c>
      <c r="GU24" s="3">
        <v>0</v>
      </c>
      <c r="GV24" s="3">
        <v>0</v>
      </c>
      <c r="GW24" s="3">
        <v>0</v>
      </c>
      <c r="GX24" s="3">
        <v>0</v>
      </c>
      <c r="GY24" s="3">
        <v>0</v>
      </c>
      <c r="GZ24" s="3">
        <v>0</v>
      </c>
      <c r="HA24" s="3">
        <v>0</v>
      </c>
      <c r="HB24" s="3">
        <v>0</v>
      </c>
      <c r="HC24" s="3">
        <v>0</v>
      </c>
      <c r="HD24" s="3">
        <v>0</v>
      </c>
      <c r="HE24" s="3">
        <v>0</v>
      </c>
      <c r="HF24" s="3">
        <v>0</v>
      </c>
      <c r="HG24" s="3">
        <v>0</v>
      </c>
      <c r="HH24" s="3">
        <v>0</v>
      </c>
      <c r="HI24" s="3">
        <v>0</v>
      </c>
      <c r="HJ24" s="3">
        <v>0</v>
      </c>
      <c r="HK24" s="3">
        <v>0</v>
      </c>
      <c r="HL24" s="3">
        <v>0</v>
      </c>
      <c r="HM24" s="3">
        <v>0</v>
      </c>
      <c r="HN24" s="3">
        <v>0</v>
      </c>
      <c r="HO24" s="3">
        <v>0</v>
      </c>
      <c r="HP24" s="3">
        <v>0</v>
      </c>
      <c r="HQ24" s="3">
        <v>0</v>
      </c>
      <c r="HR24" s="3">
        <v>0</v>
      </c>
      <c r="HS24" s="3">
        <v>0</v>
      </c>
      <c r="HT24" s="3">
        <v>0</v>
      </c>
      <c r="HU24" s="3">
        <v>0</v>
      </c>
      <c r="HV24" s="3">
        <v>0</v>
      </c>
      <c r="HW24" s="3">
        <v>0</v>
      </c>
      <c r="HX24" s="3">
        <v>0</v>
      </c>
      <c r="HY24" s="3">
        <v>0</v>
      </c>
      <c r="HZ24" s="3">
        <v>0</v>
      </c>
      <c r="IA24" s="3">
        <v>0</v>
      </c>
      <c r="IB24" s="3">
        <v>0</v>
      </c>
      <c r="IC24" s="3">
        <v>0</v>
      </c>
      <c r="ID24" s="3">
        <v>0</v>
      </c>
      <c r="IE24" s="3">
        <v>0</v>
      </c>
      <c r="IF24" s="3">
        <v>0</v>
      </c>
      <c r="IG24" s="3">
        <v>0</v>
      </c>
      <c r="IH24" s="3">
        <v>0</v>
      </c>
      <c r="II24" s="3">
        <v>0</v>
      </c>
      <c r="IJ24" s="3">
        <v>0</v>
      </c>
      <c r="IK24" s="3">
        <v>0</v>
      </c>
      <c r="IL24" s="3">
        <v>0</v>
      </c>
      <c r="IM24" s="3">
        <v>0</v>
      </c>
      <c r="IN24" s="3">
        <v>0</v>
      </c>
      <c r="IO24" s="3">
        <v>0</v>
      </c>
      <c r="IP24" s="3">
        <v>0</v>
      </c>
      <c r="IQ24" s="3">
        <v>0</v>
      </c>
      <c r="IR24" s="3">
        <v>0</v>
      </c>
      <c r="IS24" s="3">
        <v>0</v>
      </c>
      <c r="IT24" s="3">
        <v>0</v>
      </c>
      <c r="IU24" s="3">
        <v>0</v>
      </c>
      <c r="IV24" s="3">
        <v>0</v>
      </c>
    </row>
    <row r="25" spans="1:256">
      <c r="A25" s="3" t="s">
        <v>45</v>
      </c>
      <c r="B25" s="3" t="s">
        <v>46</v>
      </c>
      <c r="C25" s="3">
        <v>194091</v>
      </c>
      <c r="D25" s="3">
        <v>1671751</v>
      </c>
      <c r="E25" s="3">
        <v>0</v>
      </c>
      <c r="F25" s="3">
        <v>0</v>
      </c>
      <c r="G25" s="3">
        <v>1654131</v>
      </c>
      <c r="H25" s="3">
        <v>17620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0</v>
      </c>
      <c r="BI25" s="3">
        <v>0</v>
      </c>
      <c r="BJ25" s="3">
        <v>0</v>
      </c>
      <c r="BK25" s="3">
        <v>0</v>
      </c>
      <c r="BL25" s="3">
        <v>0</v>
      </c>
      <c r="BM25" s="3">
        <v>0</v>
      </c>
      <c r="BN25" s="3">
        <v>0</v>
      </c>
      <c r="BO25" s="3">
        <v>0</v>
      </c>
      <c r="BP25" s="3">
        <v>0</v>
      </c>
      <c r="BQ25" s="3">
        <v>0</v>
      </c>
      <c r="BR25" s="3">
        <v>0</v>
      </c>
      <c r="BS25" s="3">
        <v>0</v>
      </c>
      <c r="BT25" s="3">
        <v>0</v>
      </c>
      <c r="BU25" s="3">
        <v>0</v>
      </c>
      <c r="BV25" s="3">
        <v>0</v>
      </c>
      <c r="BW25" s="3">
        <v>0</v>
      </c>
      <c r="BX25" s="3">
        <v>0</v>
      </c>
      <c r="BY25" s="3">
        <v>0</v>
      </c>
      <c r="BZ25" s="3">
        <v>0</v>
      </c>
      <c r="CA25" s="3">
        <v>0</v>
      </c>
      <c r="CB25" s="3">
        <v>0</v>
      </c>
      <c r="CC25" s="3">
        <v>0</v>
      </c>
      <c r="CD25" s="3">
        <v>0</v>
      </c>
      <c r="CE25" s="3">
        <v>0</v>
      </c>
      <c r="CF25" s="3">
        <v>0</v>
      </c>
      <c r="CG25" s="3">
        <v>0</v>
      </c>
      <c r="CH25" s="3">
        <v>0</v>
      </c>
      <c r="CI25" s="3">
        <v>0</v>
      </c>
      <c r="CJ25" s="3">
        <v>0</v>
      </c>
      <c r="CK25" s="3">
        <v>0</v>
      </c>
      <c r="CL25" s="3">
        <v>0</v>
      </c>
      <c r="CM25" s="3">
        <v>0</v>
      </c>
      <c r="CN25" s="3">
        <v>0</v>
      </c>
      <c r="CO25" s="3">
        <v>0</v>
      </c>
      <c r="CP25" s="3">
        <v>0</v>
      </c>
      <c r="CQ25" s="3">
        <v>0</v>
      </c>
      <c r="CR25" s="3">
        <v>0</v>
      </c>
      <c r="CS25" s="3">
        <v>0</v>
      </c>
      <c r="CT25" s="3">
        <v>0</v>
      </c>
      <c r="CU25" s="3">
        <v>0</v>
      </c>
      <c r="CV25" s="3">
        <v>0</v>
      </c>
      <c r="CW25" s="3">
        <v>0</v>
      </c>
      <c r="CX25" s="3">
        <v>0</v>
      </c>
      <c r="CY25" s="3">
        <v>0</v>
      </c>
      <c r="CZ25" s="3">
        <v>0</v>
      </c>
      <c r="DA25" s="3">
        <v>0</v>
      </c>
      <c r="DB25" s="3">
        <v>0</v>
      </c>
      <c r="DC25" s="3">
        <v>0</v>
      </c>
      <c r="DD25" s="3">
        <v>0</v>
      </c>
      <c r="DE25" s="3">
        <v>0</v>
      </c>
      <c r="DF25" s="3">
        <v>0</v>
      </c>
      <c r="DG25" s="3">
        <v>0</v>
      </c>
      <c r="DH25" s="3">
        <v>0</v>
      </c>
      <c r="DI25" s="3">
        <v>0</v>
      </c>
      <c r="DJ25" s="3">
        <v>0</v>
      </c>
      <c r="DK25" s="3">
        <v>0</v>
      </c>
      <c r="DL25" s="3">
        <v>0</v>
      </c>
      <c r="DM25" s="3">
        <v>0</v>
      </c>
      <c r="DN25" s="3">
        <v>0</v>
      </c>
      <c r="DO25" s="3">
        <v>0</v>
      </c>
      <c r="DP25" s="3">
        <v>0</v>
      </c>
      <c r="DQ25" s="3">
        <v>0</v>
      </c>
      <c r="DR25" s="3">
        <v>0</v>
      </c>
      <c r="DS25" s="3">
        <v>0</v>
      </c>
      <c r="DT25" s="3">
        <v>0</v>
      </c>
      <c r="DU25" s="3">
        <v>0</v>
      </c>
      <c r="DV25" s="3">
        <v>0</v>
      </c>
      <c r="DW25" s="3">
        <v>0</v>
      </c>
      <c r="DX25" s="3">
        <v>0</v>
      </c>
      <c r="DY25" s="3">
        <v>0</v>
      </c>
      <c r="DZ25" s="3">
        <v>0</v>
      </c>
      <c r="EA25" s="3">
        <v>0</v>
      </c>
      <c r="EB25" s="3">
        <v>0</v>
      </c>
      <c r="EC25" s="3">
        <v>0</v>
      </c>
      <c r="ED25" s="3">
        <v>0</v>
      </c>
      <c r="EE25" s="3">
        <v>0</v>
      </c>
      <c r="EF25" s="3">
        <v>0</v>
      </c>
      <c r="EG25" s="3">
        <v>0</v>
      </c>
      <c r="EH25" s="3">
        <v>0</v>
      </c>
      <c r="EI25" s="3">
        <v>26430</v>
      </c>
      <c r="EJ25" s="3">
        <v>0</v>
      </c>
      <c r="EK25" s="3">
        <v>0</v>
      </c>
      <c r="EL25" s="3">
        <v>8810</v>
      </c>
      <c r="EM25" s="3">
        <v>97</v>
      </c>
      <c r="EN25" s="3">
        <v>8907</v>
      </c>
      <c r="EO25" s="3">
        <v>0</v>
      </c>
      <c r="EP25" s="3">
        <v>8907</v>
      </c>
      <c r="EQ25" s="3">
        <v>17620</v>
      </c>
      <c r="ER25" s="3">
        <v>0</v>
      </c>
      <c r="ES25" s="3">
        <v>0</v>
      </c>
      <c r="ET25" s="3">
        <v>0</v>
      </c>
      <c r="EU25" s="3">
        <v>17620</v>
      </c>
      <c r="EV25" s="3">
        <v>0</v>
      </c>
      <c r="EW25" s="3">
        <v>0</v>
      </c>
      <c r="EX25" s="3">
        <v>0</v>
      </c>
      <c r="EY25" s="3">
        <v>0</v>
      </c>
      <c r="EZ25" s="3">
        <v>0</v>
      </c>
      <c r="FA25" s="3">
        <v>0</v>
      </c>
      <c r="FB25" s="3">
        <v>0</v>
      </c>
      <c r="FC25" s="3">
        <v>0</v>
      </c>
      <c r="FD25" s="3">
        <v>0</v>
      </c>
      <c r="FE25" s="3">
        <v>0</v>
      </c>
      <c r="FF25" s="3">
        <v>0</v>
      </c>
      <c r="FG25" s="3">
        <v>0</v>
      </c>
      <c r="FH25" s="3">
        <v>0</v>
      </c>
      <c r="FI25" s="3">
        <v>0</v>
      </c>
      <c r="FJ25" s="3">
        <v>0</v>
      </c>
      <c r="FK25" s="3">
        <v>0</v>
      </c>
      <c r="FL25" s="3">
        <v>0</v>
      </c>
      <c r="FM25" s="3">
        <v>0</v>
      </c>
      <c r="FN25" s="3">
        <v>0</v>
      </c>
      <c r="FO25" s="3">
        <v>0</v>
      </c>
      <c r="FP25" s="3">
        <v>0</v>
      </c>
      <c r="FQ25" s="3">
        <v>0</v>
      </c>
      <c r="FR25" s="3">
        <v>0</v>
      </c>
      <c r="FS25" s="3">
        <v>0</v>
      </c>
      <c r="FT25" s="3">
        <v>0</v>
      </c>
      <c r="FU25" s="3">
        <v>0</v>
      </c>
      <c r="FV25" s="3">
        <v>0</v>
      </c>
      <c r="FW25" s="3">
        <v>0</v>
      </c>
      <c r="FX25" s="3">
        <v>0</v>
      </c>
      <c r="FY25" s="3">
        <v>0</v>
      </c>
      <c r="FZ25" s="3">
        <v>0</v>
      </c>
      <c r="GA25" s="3">
        <v>0</v>
      </c>
      <c r="GB25" s="3">
        <v>0</v>
      </c>
      <c r="GC25" s="3">
        <v>0</v>
      </c>
      <c r="GD25" s="3">
        <v>0</v>
      </c>
      <c r="GE25" s="3">
        <v>0</v>
      </c>
      <c r="GF25" s="3">
        <v>0</v>
      </c>
      <c r="GG25" s="3">
        <v>0</v>
      </c>
      <c r="GH25" s="3">
        <v>0</v>
      </c>
      <c r="GI25" s="3">
        <v>0</v>
      </c>
      <c r="GJ25" s="3">
        <v>0</v>
      </c>
      <c r="GK25" s="3">
        <v>0</v>
      </c>
      <c r="GL25" s="3">
        <v>0</v>
      </c>
      <c r="GM25" s="3">
        <v>0</v>
      </c>
      <c r="GN25" s="3">
        <v>0</v>
      </c>
      <c r="GO25" s="3">
        <v>0</v>
      </c>
      <c r="GP25" s="3">
        <v>0</v>
      </c>
      <c r="GQ25" s="3">
        <v>0</v>
      </c>
      <c r="GR25" s="3">
        <v>0</v>
      </c>
      <c r="GS25" s="3">
        <v>0</v>
      </c>
      <c r="GT25" s="3">
        <v>0</v>
      </c>
      <c r="GU25" s="3">
        <v>0</v>
      </c>
      <c r="GV25" s="3">
        <v>0</v>
      </c>
      <c r="GW25" s="3">
        <v>0</v>
      </c>
      <c r="GX25" s="3">
        <v>0</v>
      </c>
      <c r="GY25" s="3">
        <v>0</v>
      </c>
      <c r="GZ25" s="3">
        <v>0</v>
      </c>
      <c r="HA25" s="3">
        <v>0</v>
      </c>
      <c r="HB25" s="3">
        <v>0</v>
      </c>
      <c r="HC25" s="3">
        <v>0</v>
      </c>
      <c r="HD25" s="3">
        <v>0</v>
      </c>
      <c r="HE25" s="3">
        <v>0</v>
      </c>
      <c r="HF25" s="3">
        <v>0</v>
      </c>
      <c r="HG25" s="3">
        <v>0</v>
      </c>
      <c r="HH25" s="3">
        <v>0</v>
      </c>
      <c r="HI25" s="3">
        <v>0</v>
      </c>
      <c r="HJ25" s="3">
        <v>0</v>
      </c>
      <c r="HK25" s="3">
        <v>0</v>
      </c>
      <c r="HL25" s="3">
        <v>0</v>
      </c>
      <c r="HM25" s="3">
        <v>0</v>
      </c>
      <c r="HN25" s="3">
        <v>0</v>
      </c>
      <c r="HO25" s="3">
        <v>0</v>
      </c>
      <c r="HP25" s="3">
        <v>0</v>
      </c>
      <c r="HQ25" s="3">
        <v>0</v>
      </c>
      <c r="HR25" s="3">
        <v>0</v>
      </c>
      <c r="HS25" s="3">
        <v>0</v>
      </c>
      <c r="HT25" s="3">
        <v>0</v>
      </c>
      <c r="HU25" s="3">
        <v>0</v>
      </c>
      <c r="HV25" s="3">
        <v>0</v>
      </c>
      <c r="HW25" s="3">
        <v>0</v>
      </c>
      <c r="HX25" s="3">
        <v>0</v>
      </c>
      <c r="HY25" s="3">
        <v>0</v>
      </c>
      <c r="HZ25" s="3">
        <v>0</v>
      </c>
      <c r="IA25" s="3">
        <v>0</v>
      </c>
      <c r="IB25" s="3">
        <v>0</v>
      </c>
      <c r="IC25" s="3">
        <v>0</v>
      </c>
      <c r="ID25" s="3">
        <v>0</v>
      </c>
      <c r="IE25" s="3">
        <v>0</v>
      </c>
      <c r="IF25" s="3">
        <v>0</v>
      </c>
      <c r="IG25" s="3">
        <v>0</v>
      </c>
      <c r="IH25" s="3">
        <v>0</v>
      </c>
      <c r="II25" s="3">
        <v>0</v>
      </c>
      <c r="IJ25" s="3">
        <v>0</v>
      </c>
      <c r="IK25" s="3">
        <v>0</v>
      </c>
      <c r="IL25" s="3">
        <v>0</v>
      </c>
      <c r="IM25" s="3">
        <v>0</v>
      </c>
      <c r="IN25" s="3">
        <v>0</v>
      </c>
      <c r="IO25" s="3">
        <v>0</v>
      </c>
      <c r="IP25" s="3">
        <v>0</v>
      </c>
      <c r="IQ25" s="3">
        <v>0</v>
      </c>
      <c r="IR25" s="3">
        <v>0</v>
      </c>
      <c r="IS25" s="3">
        <v>0</v>
      </c>
      <c r="IT25" s="3">
        <v>0</v>
      </c>
      <c r="IU25" s="3">
        <v>0</v>
      </c>
      <c r="IV25" s="3">
        <v>0</v>
      </c>
    </row>
    <row r="26" spans="1:256">
      <c r="A26" s="3" t="s">
        <v>47</v>
      </c>
      <c r="B26" s="3" t="s">
        <v>48</v>
      </c>
      <c r="C26" s="3">
        <v>397180</v>
      </c>
      <c r="D26" s="3">
        <v>3538339</v>
      </c>
      <c r="E26" s="3">
        <v>0</v>
      </c>
      <c r="F26" s="3">
        <v>26806</v>
      </c>
      <c r="G26" s="3">
        <v>1747146</v>
      </c>
      <c r="H26" s="3">
        <v>1791193</v>
      </c>
      <c r="I26" s="3">
        <v>3803</v>
      </c>
      <c r="J26" s="3">
        <v>0</v>
      </c>
      <c r="K26" s="3">
        <v>0</v>
      </c>
      <c r="L26" s="3">
        <v>3803</v>
      </c>
      <c r="M26" s="3">
        <v>19</v>
      </c>
      <c r="N26" s="3">
        <v>3822</v>
      </c>
      <c r="O26" s="3">
        <v>0</v>
      </c>
      <c r="P26" s="3">
        <v>3822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37406</v>
      </c>
      <c r="AJ26" s="3">
        <v>0</v>
      </c>
      <c r="AK26" s="3">
        <v>0</v>
      </c>
      <c r="AL26" s="3">
        <v>8312</v>
      </c>
      <c r="AM26" s="3">
        <v>636</v>
      </c>
      <c r="AN26" s="3">
        <v>8948</v>
      </c>
      <c r="AO26" s="3">
        <v>0</v>
      </c>
      <c r="AP26" s="3">
        <v>8948</v>
      </c>
      <c r="AQ26" s="3">
        <v>29094</v>
      </c>
      <c r="AR26" s="3">
        <v>0</v>
      </c>
      <c r="AS26" s="3">
        <v>5819</v>
      </c>
      <c r="AT26" s="3">
        <v>0</v>
      </c>
      <c r="AU26" s="3">
        <v>29094</v>
      </c>
      <c r="AV26" s="3">
        <v>5800</v>
      </c>
      <c r="AW26" s="3">
        <v>0</v>
      </c>
      <c r="AX26" s="3">
        <v>0</v>
      </c>
      <c r="AY26" s="3">
        <v>1200</v>
      </c>
      <c r="AZ26" s="3">
        <v>98</v>
      </c>
      <c r="BA26" s="3">
        <v>1298</v>
      </c>
      <c r="BB26" s="3">
        <v>0</v>
      </c>
      <c r="BC26" s="3">
        <v>1298</v>
      </c>
      <c r="BD26" s="3">
        <v>4600</v>
      </c>
      <c r="BE26" s="3">
        <v>0</v>
      </c>
      <c r="BF26" s="3">
        <v>0</v>
      </c>
      <c r="BG26" s="3">
        <v>0</v>
      </c>
      <c r="BH26" s="3">
        <v>4600</v>
      </c>
      <c r="BI26" s="3">
        <v>0</v>
      </c>
      <c r="BJ26" s="3">
        <v>0</v>
      </c>
      <c r="BK26" s="3">
        <v>0</v>
      </c>
      <c r="BL26" s="3">
        <v>0</v>
      </c>
      <c r="BM26" s="3">
        <v>0</v>
      </c>
      <c r="BN26" s="3">
        <v>0</v>
      </c>
      <c r="BO26" s="3">
        <v>0</v>
      </c>
      <c r="BP26" s="3">
        <v>0</v>
      </c>
      <c r="BQ26" s="3">
        <v>0</v>
      </c>
      <c r="BR26" s="3">
        <v>0</v>
      </c>
      <c r="BS26" s="3">
        <v>0</v>
      </c>
      <c r="BT26" s="3">
        <v>0</v>
      </c>
      <c r="BU26" s="3">
        <v>0</v>
      </c>
      <c r="BV26" s="3">
        <v>0</v>
      </c>
      <c r="BW26" s="3">
        <v>0</v>
      </c>
      <c r="BX26" s="3">
        <v>0</v>
      </c>
      <c r="BY26" s="3">
        <v>0</v>
      </c>
      <c r="BZ26" s="3">
        <v>0</v>
      </c>
      <c r="CA26" s="3">
        <v>0</v>
      </c>
      <c r="CB26" s="3">
        <v>0</v>
      </c>
      <c r="CC26" s="3">
        <v>0</v>
      </c>
      <c r="CD26" s="3">
        <v>0</v>
      </c>
      <c r="CE26" s="3">
        <v>0</v>
      </c>
      <c r="CF26" s="3">
        <v>0</v>
      </c>
      <c r="CG26" s="3">
        <v>0</v>
      </c>
      <c r="CH26" s="3">
        <v>0</v>
      </c>
      <c r="CI26" s="3">
        <v>0</v>
      </c>
      <c r="CJ26" s="3">
        <v>0</v>
      </c>
      <c r="CK26" s="3">
        <v>0</v>
      </c>
      <c r="CL26" s="3">
        <v>0</v>
      </c>
      <c r="CM26" s="3">
        <v>0</v>
      </c>
      <c r="CN26" s="3">
        <v>0</v>
      </c>
      <c r="CO26" s="3">
        <v>0</v>
      </c>
      <c r="CP26" s="3">
        <v>0</v>
      </c>
      <c r="CQ26" s="3">
        <v>0</v>
      </c>
      <c r="CR26" s="3">
        <v>0</v>
      </c>
      <c r="CS26" s="3">
        <v>0</v>
      </c>
      <c r="CT26" s="3">
        <v>0</v>
      </c>
      <c r="CU26" s="3">
        <v>0</v>
      </c>
      <c r="CV26" s="3">
        <v>135601</v>
      </c>
      <c r="CW26" s="3">
        <v>0</v>
      </c>
      <c r="CX26" s="3">
        <v>0</v>
      </c>
      <c r="CY26" s="3">
        <v>29065</v>
      </c>
      <c r="CZ26" s="3">
        <v>2293</v>
      </c>
      <c r="DA26" s="3">
        <v>31358</v>
      </c>
      <c r="DB26" s="3">
        <v>0</v>
      </c>
      <c r="DC26" s="3">
        <v>31358</v>
      </c>
      <c r="DD26" s="3">
        <v>106536</v>
      </c>
      <c r="DE26" s="3">
        <v>0</v>
      </c>
      <c r="DF26" s="3">
        <v>20987</v>
      </c>
      <c r="DG26" s="3">
        <v>39965</v>
      </c>
      <c r="DH26" s="3">
        <v>66571</v>
      </c>
      <c r="DI26" s="3">
        <v>0</v>
      </c>
      <c r="DJ26" s="3">
        <v>0</v>
      </c>
      <c r="DK26" s="3">
        <v>0</v>
      </c>
      <c r="DL26" s="3">
        <v>0</v>
      </c>
      <c r="DM26" s="3">
        <v>0</v>
      </c>
      <c r="DN26" s="3">
        <v>0</v>
      </c>
      <c r="DO26" s="3">
        <v>0</v>
      </c>
      <c r="DP26" s="3">
        <v>0</v>
      </c>
      <c r="DQ26" s="3">
        <v>0</v>
      </c>
      <c r="DR26" s="3">
        <v>0</v>
      </c>
      <c r="DS26" s="3">
        <v>0</v>
      </c>
      <c r="DT26" s="3">
        <v>0</v>
      </c>
      <c r="DU26" s="3">
        <v>0</v>
      </c>
      <c r="DV26" s="3">
        <v>0</v>
      </c>
      <c r="DW26" s="3">
        <v>0</v>
      </c>
      <c r="DX26" s="3">
        <v>0</v>
      </c>
      <c r="DY26" s="3">
        <v>0</v>
      </c>
      <c r="DZ26" s="3">
        <v>0</v>
      </c>
      <c r="EA26" s="3">
        <v>0</v>
      </c>
      <c r="EB26" s="3">
        <v>0</v>
      </c>
      <c r="EC26" s="3">
        <v>0</v>
      </c>
      <c r="ED26" s="3">
        <v>0</v>
      </c>
      <c r="EE26" s="3">
        <v>0</v>
      </c>
      <c r="EF26" s="3">
        <v>0</v>
      </c>
      <c r="EG26" s="3">
        <v>0</v>
      </c>
      <c r="EH26" s="3">
        <v>0</v>
      </c>
      <c r="EI26" s="3">
        <v>66000</v>
      </c>
      <c r="EJ26" s="3">
        <v>0</v>
      </c>
      <c r="EK26" s="3">
        <v>0</v>
      </c>
      <c r="EL26" s="3">
        <v>22000</v>
      </c>
      <c r="EM26" s="3">
        <v>1056</v>
      </c>
      <c r="EN26" s="3">
        <v>23056</v>
      </c>
      <c r="EO26" s="3">
        <v>0</v>
      </c>
      <c r="EP26" s="3">
        <v>23056</v>
      </c>
      <c r="EQ26" s="3">
        <v>44000</v>
      </c>
      <c r="ER26" s="3">
        <v>0</v>
      </c>
      <c r="ES26" s="3">
        <v>0</v>
      </c>
      <c r="ET26" s="3">
        <v>0</v>
      </c>
      <c r="EU26" s="3">
        <v>44000</v>
      </c>
      <c r="EV26" s="3">
        <v>0</v>
      </c>
      <c r="EW26" s="3">
        <v>0</v>
      </c>
      <c r="EX26" s="3">
        <v>0</v>
      </c>
      <c r="EY26" s="3">
        <v>0</v>
      </c>
      <c r="EZ26" s="3">
        <v>0</v>
      </c>
      <c r="FA26" s="3">
        <v>0</v>
      </c>
      <c r="FB26" s="3">
        <v>0</v>
      </c>
      <c r="FC26" s="3">
        <v>0</v>
      </c>
      <c r="FD26" s="3">
        <v>0</v>
      </c>
      <c r="FE26" s="3">
        <v>0</v>
      </c>
      <c r="FF26" s="3">
        <v>0</v>
      </c>
      <c r="FG26" s="3">
        <v>0</v>
      </c>
      <c r="FH26" s="3">
        <v>0</v>
      </c>
      <c r="FI26" s="3">
        <v>0</v>
      </c>
      <c r="FJ26" s="3">
        <v>0</v>
      </c>
      <c r="FK26" s="3">
        <v>0</v>
      </c>
      <c r="FL26" s="3">
        <v>0</v>
      </c>
      <c r="FM26" s="3">
        <v>0</v>
      </c>
      <c r="FN26" s="3">
        <v>0</v>
      </c>
      <c r="FO26" s="3">
        <v>0</v>
      </c>
      <c r="FP26" s="3">
        <v>0</v>
      </c>
      <c r="FQ26" s="3">
        <v>0</v>
      </c>
      <c r="FR26" s="3">
        <v>0</v>
      </c>
      <c r="FS26" s="3">
        <v>0</v>
      </c>
      <c r="FT26" s="3">
        <v>0</v>
      </c>
      <c r="FU26" s="3">
        <v>0</v>
      </c>
      <c r="FV26" s="3">
        <v>0</v>
      </c>
      <c r="FW26" s="3">
        <v>0</v>
      </c>
      <c r="FX26" s="3">
        <v>0</v>
      </c>
      <c r="FY26" s="3">
        <v>0</v>
      </c>
      <c r="FZ26" s="3">
        <v>0</v>
      </c>
      <c r="GA26" s="3">
        <v>0</v>
      </c>
      <c r="GB26" s="3">
        <v>0</v>
      </c>
      <c r="GC26" s="3">
        <v>0</v>
      </c>
      <c r="GD26" s="3">
        <v>0</v>
      </c>
      <c r="GE26" s="3">
        <v>0</v>
      </c>
      <c r="GF26" s="3">
        <v>0</v>
      </c>
      <c r="GG26" s="3">
        <v>0</v>
      </c>
      <c r="GH26" s="3">
        <v>0</v>
      </c>
      <c r="GI26" s="3">
        <v>0</v>
      </c>
      <c r="GJ26" s="3">
        <v>0</v>
      </c>
      <c r="GK26" s="3">
        <v>0</v>
      </c>
      <c r="GL26" s="3">
        <v>0</v>
      </c>
      <c r="GM26" s="3">
        <v>0</v>
      </c>
      <c r="GN26" s="3">
        <v>0</v>
      </c>
      <c r="GO26" s="3">
        <v>0</v>
      </c>
      <c r="GP26" s="3">
        <v>0</v>
      </c>
      <c r="GQ26" s="3">
        <v>0</v>
      </c>
      <c r="GR26" s="3">
        <v>0</v>
      </c>
      <c r="GS26" s="3">
        <v>0</v>
      </c>
      <c r="GT26" s="3">
        <v>0</v>
      </c>
      <c r="GU26" s="3">
        <v>0</v>
      </c>
      <c r="GV26" s="3">
        <v>0</v>
      </c>
      <c r="GW26" s="3">
        <v>0</v>
      </c>
      <c r="GX26" s="3">
        <v>0</v>
      </c>
      <c r="GY26" s="3">
        <v>0</v>
      </c>
      <c r="GZ26" s="3">
        <v>0</v>
      </c>
      <c r="HA26" s="3">
        <v>0</v>
      </c>
      <c r="HB26" s="3">
        <v>0</v>
      </c>
      <c r="HC26" s="3">
        <v>0</v>
      </c>
      <c r="HD26" s="3">
        <v>0</v>
      </c>
      <c r="HE26" s="3">
        <v>0</v>
      </c>
      <c r="HF26" s="3">
        <v>0</v>
      </c>
      <c r="HG26" s="3">
        <v>0</v>
      </c>
      <c r="HH26" s="3">
        <v>0</v>
      </c>
      <c r="HI26" s="3">
        <v>0</v>
      </c>
      <c r="HJ26" s="3">
        <v>0</v>
      </c>
      <c r="HK26" s="3">
        <v>0</v>
      </c>
      <c r="HL26" s="3">
        <v>0</v>
      </c>
      <c r="HM26" s="3">
        <v>0</v>
      </c>
      <c r="HN26" s="3">
        <v>0</v>
      </c>
      <c r="HO26" s="3">
        <v>0</v>
      </c>
      <c r="HP26" s="3">
        <v>0</v>
      </c>
      <c r="HQ26" s="3">
        <v>0</v>
      </c>
      <c r="HR26" s="3">
        <v>0</v>
      </c>
      <c r="HS26" s="3">
        <v>0</v>
      </c>
      <c r="HT26" s="3">
        <v>0</v>
      </c>
      <c r="HU26" s="3">
        <v>0</v>
      </c>
      <c r="HV26" s="3">
        <v>0</v>
      </c>
      <c r="HW26" s="3">
        <v>0</v>
      </c>
      <c r="HX26" s="3">
        <v>0</v>
      </c>
      <c r="HY26" s="3">
        <v>0</v>
      </c>
      <c r="HZ26" s="3">
        <v>0</v>
      </c>
      <c r="IA26" s="3">
        <v>0</v>
      </c>
      <c r="IB26" s="3">
        <v>0</v>
      </c>
      <c r="IC26" s="3">
        <v>0</v>
      </c>
      <c r="ID26" s="3">
        <v>0</v>
      </c>
      <c r="IE26" s="3">
        <v>0</v>
      </c>
      <c r="IF26" s="3">
        <v>0</v>
      </c>
      <c r="IG26" s="3">
        <v>0</v>
      </c>
      <c r="IH26" s="3">
        <v>0</v>
      </c>
      <c r="II26" s="3">
        <v>21660</v>
      </c>
      <c r="IJ26" s="3">
        <v>0</v>
      </c>
      <c r="IK26" s="3">
        <v>0</v>
      </c>
      <c r="IL26" s="3">
        <v>5144</v>
      </c>
      <c r="IM26" s="3">
        <v>693</v>
      </c>
      <c r="IN26" s="3">
        <v>5837</v>
      </c>
      <c r="IO26" s="3">
        <v>0</v>
      </c>
      <c r="IP26" s="3">
        <v>5837</v>
      </c>
      <c r="IQ26" s="3">
        <v>16516</v>
      </c>
      <c r="IR26" s="3">
        <v>0</v>
      </c>
      <c r="IS26" s="3">
        <v>0</v>
      </c>
      <c r="IT26" s="3">
        <v>16516</v>
      </c>
      <c r="IU26" s="3">
        <v>0</v>
      </c>
      <c r="IV26" s="3">
        <v>0</v>
      </c>
    </row>
    <row r="27" spans="1:256">
      <c r="A27" s="3" t="s">
        <v>49</v>
      </c>
      <c r="B27" s="3" t="s">
        <v>50</v>
      </c>
      <c r="C27" s="3">
        <v>95105</v>
      </c>
      <c r="D27" s="3">
        <v>896460</v>
      </c>
      <c r="E27" s="3">
        <v>0</v>
      </c>
      <c r="F27" s="3">
        <v>7377</v>
      </c>
      <c r="G27" s="3">
        <v>492517</v>
      </c>
      <c r="H27" s="3">
        <v>403943</v>
      </c>
      <c r="I27" s="3">
        <v>8022</v>
      </c>
      <c r="J27" s="3">
        <v>0</v>
      </c>
      <c r="K27" s="3">
        <v>0</v>
      </c>
      <c r="L27" s="3">
        <v>8022</v>
      </c>
      <c r="M27" s="3">
        <v>40</v>
      </c>
      <c r="N27" s="3">
        <v>8062</v>
      </c>
      <c r="O27" s="3">
        <v>0</v>
      </c>
      <c r="P27" s="3">
        <v>8062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57650</v>
      </c>
      <c r="W27" s="3">
        <v>0</v>
      </c>
      <c r="X27" s="3">
        <v>0</v>
      </c>
      <c r="Y27" s="3">
        <v>8869</v>
      </c>
      <c r="Z27" s="3">
        <v>332</v>
      </c>
      <c r="AA27" s="3">
        <v>9201</v>
      </c>
      <c r="AB27" s="3">
        <v>0</v>
      </c>
      <c r="AC27" s="3">
        <v>9201</v>
      </c>
      <c r="AD27" s="3">
        <v>48781</v>
      </c>
      <c r="AE27" s="3">
        <v>0</v>
      </c>
      <c r="AF27" s="3">
        <v>6896</v>
      </c>
      <c r="AG27" s="3">
        <v>0</v>
      </c>
      <c r="AH27" s="3">
        <v>48781</v>
      </c>
      <c r="AI27" s="3">
        <v>62425</v>
      </c>
      <c r="AJ27" s="3">
        <v>0</v>
      </c>
      <c r="AK27" s="3">
        <v>0</v>
      </c>
      <c r="AL27" s="3">
        <v>450</v>
      </c>
      <c r="AM27" s="3">
        <v>1011</v>
      </c>
      <c r="AN27" s="3">
        <v>1461</v>
      </c>
      <c r="AO27" s="3">
        <v>0</v>
      </c>
      <c r="AP27" s="3">
        <v>1461</v>
      </c>
      <c r="AQ27" s="3">
        <v>61975</v>
      </c>
      <c r="AR27" s="3">
        <v>0</v>
      </c>
      <c r="AS27" s="3">
        <v>481</v>
      </c>
      <c r="AT27" s="3">
        <v>0</v>
      </c>
      <c r="AU27" s="3">
        <v>61975</v>
      </c>
      <c r="AV27" s="3">
        <v>0</v>
      </c>
      <c r="AW27" s="3">
        <v>0</v>
      </c>
      <c r="AX27" s="3">
        <v>0</v>
      </c>
      <c r="AY27" s="3">
        <v>0</v>
      </c>
      <c r="AZ27" s="3">
        <v>0</v>
      </c>
      <c r="BA27" s="3">
        <v>0</v>
      </c>
      <c r="BB27" s="3">
        <v>0</v>
      </c>
      <c r="BC27" s="3">
        <v>0</v>
      </c>
      <c r="BD27" s="3">
        <v>0</v>
      </c>
      <c r="BE27" s="3">
        <v>0</v>
      </c>
      <c r="BF27" s="3">
        <v>0</v>
      </c>
      <c r="BG27" s="3">
        <v>0</v>
      </c>
      <c r="BH27" s="3">
        <v>0</v>
      </c>
      <c r="BI27" s="3">
        <v>0</v>
      </c>
      <c r="BJ27" s="3">
        <v>0</v>
      </c>
      <c r="BK27" s="3">
        <v>0</v>
      </c>
      <c r="BL27" s="3">
        <v>0</v>
      </c>
      <c r="BM27" s="3">
        <v>0</v>
      </c>
      <c r="BN27" s="3">
        <v>0</v>
      </c>
      <c r="BO27" s="3">
        <v>0</v>
      </c>
      <c r="BP27" s="3">
        <v>0</v>
      </c>
      <c r="BQ27" s="3">
        <v>0</v>
      </c>
      <c r="BR27" s="3">
        <v>0</v>
      </c>
      <c r="BS27" s="3">
        <v>0</v>
      </c>
      <c r="BT27" s="3">
        <v>0</v>
      </c>
      <c r="BU27" s="3">
        <v>0</v>
      </c>
      <c r="BV27" s="3">
        <v>0</v>
      </c>
      <c r="BW27" s="3">
        <v>0</v>
      </c>
      <c r="BX27" s="3">
        <v>0</v>
      </c>
      <c r="BY27" s="3">
        <v>0</v>
      </c>
      <c r="BZ27" s="3">
        <v>0</v>
      </c>
      <c r="CA27" s="3">
        <v>0</v>
      </c>
      <c r="CB27" s="3">
        <v>0</v>
      </c>
      <c r="CC27" s="3">
        <v>0</v>
      </c>
      <c r="CD27" s="3">
        <v>0</v>
      </c>
      <c r="CE27" s="3">
        <v>0</v>
      </c>
      <c r="CF27" s="3">
        <v>0</v>
      </c>
      <c r="CG27" s="3">
        <v>0</v>
      </c>
      <c r="CH27" s="3">
        <v>0</v>
      </c>
      <c r="CI27" s="3">
        <v>0</v>
      </c>
      <c r="CJ27" s="3">
        <v>0</v>
      </c>
      <c r="CK27" s="3">
        <v>0</v>
      </c>
      <c r="CL27" s="3">
        <v>0</v>
      </c>
      <c r="CM27" s="3">
        <v>0</v>
      </c>
      <c r="CN27" s="3">
        <v>0</v>
      </c>
      <c r="CO27" s="3">
        <v>0</v>
      </c>
      <c r="CP27" s="3">
        <v>0</v>
      </c>
      <c r="CQ27" s="3">
        <v>0</v>
      </c>
      <c r="CR27" s="3">
        <v>0</v>
      </c>
      <c r="CS27" s="3">
        <v>0</v>
      </c>
      <c r="CT27" s="3">
        <v>0</v>
      </c>
      <c r="CU27" s="3">
        <v>0</v>
      </c>
      <c r="CV27" s="3">
        <v>35982</v>
      </c>
      <c r="CW27" s="3">
        <v>7700</v>
      </c>
      <c r="CX27" s="3">
        <v>0</v>
      </c>
      <c r="CY27" s="3">
        <v>3327</v>
      </c>
      <c r="CZ27" s="3">
        <v>645</v>
      </c>
      <c r="DA27" s="3">
        <v>3972</v>
      </c>
      <c r="DB27" s="3">
        <v>0</v>
      </c>
      <c r="DC27" s="3">
        <v>3972</v>
      </c>
      <c r="DD27" s="3">
        <v>40355</v>
      </c>
      <c r="DE27" s="3">
        <v>0</v>
      </c>
      <c r="DF27" s="3">
        <v>0</v>
      </c>
      <c r="DG27" s="3">
        <v>0</v>
      </c>
      <c r="DH27" s="3">
        <v>40355</v>
      </c>
      <c r="DI27" s="3">
        <v>0</v>
      </c>
      <c r="DJ27" s="3">
        <v>0</v>
      </c>
      <c r="DK27" s="3">
        <v>0</v>
      </c>
      <c r="DL27" s="3">
        <v>0</v>
      </c>
      <c r="DM27" s="3">
        <v>0</v>
      </c>
      <c r="DN27" s="3">
        <v>0</v>
      </c>
      <c r="DO27" s="3">
        <v>0</v>
      </c>
      <c r="DP27" s="3">
        <v>0</v>
      </c>
      <c r="DQ27" s="3">
        <v>0</v>
      </c>
      <c r="DR27" s="3">
        <v>0</v>
      </c>
      <c r="DS27" s="3">
        <v>0</v>
      </c>
      <c r="DT27" s="3">
        <v>0</v>
      </c>
      <c r="DU27" s="3">
        <v>0</v>
      </c>
      <c r="DV27" s="3">
        <v>0</v>
      </c>
      <c r="DW27" s="3">
        <v>0</v>
      </c>
      <c r="DX27" s="3">
        <v>0</v>
      </c>
      <c r="DY27" s="3">
        <v>0</v>
      </c>
      <c r="DZ27" s="3">
        <v>0</v>
      </c>
      <c r="EA27" s="3">
        <v>0</v>
      </c>
      <c r="EB27" s="3">
        <v>0</v>
      </c>
      <c r="EC27" s="3">
        <v>0</v>
      </c>
      <c r="ED27" s="3">
        <v>0</v>
      </c>
      <c r="EE27" s="3">
        <v>0</v>
      </c>
      <c r="EF27" s="3">
        <v>0</v>
      </c>
      <c r="EG27" s="3">
        <v>0</v>
      </c>
      <c r="EH27" s="3">
        <v>0</v>
      </c>
      <c r="EI27" s="3">
        <v>16335</v>
      </c>
      <c r="EJ27" s="3">
        <v>0</v>
      </c>
      <c r="EK27" s="3">
        <v>0</v>
      </c>
      <c r="EL27" s="3">
        <v>2041</v>
      </c>
      <c r="EM27" s="3">
        <v>269</v>
      </c>
      <c r="EN27" s="3">
        <v>2310</v>
      </c>
      <c r="EO27" s="3">
        <v>0</v>
      </c>
      <c r="EP27" s="3">
        <v>2310</v>
      </c>
      <c r="EQ27" s="3">
        <v>14294</v>
      </c>
      <c r="ER27" s="3">
        <v>0</v>
      </c>
      <c r="ES27" s="3">
        <v>0</v>
      </c>
      <c r="ET27" s="3">
        <v>0</v>
      </c>
      <c r="EU27" s="3">
        <v>14294</v>
      </c>
      <c r="EV27" s="3">
        <v>0</v>
      </c>
      <c r="EW27" s="3">
        <v>0</v>
      </c>
      <c r="EX27" s="3">
        <v>0</v>
      </c>
      <c r="EY27" s="3">
        <v>0</v>
      </c>
      <c r="EZ27" s="3">
        <v>0</v>
      </c>
      <c r="FA27" s="3">
        <v>0</v>
      </c>
      <c r="FB27" s="3">
        <v>0</v>
      </c>
      <c r="FC27" s="3">
        <v>0</v>
      </c>
      <c r="FD27" s="3">
        <v>0</v>
      </c>
      <c r="FE27" s="3">
        <v>0</v>
      </c>
      <c r="FF27" s="3">
        <v>0</v>
      </c>
      <c r="FG27" s="3">
        <v>0</v>
      </c>
      <c r="FH27" s="3">
        <v>0</v>
      </c>
      <c r="FI27" s="3">
        <v>3100</v>
      </c>
      <c r="FJ27" s="3">
        <v>0</v>
      </c>
      <c r="FK27" s="3">
        <v>0</v>
      </c>
      <c r="FL27" s="3">
        <v>3100</v>
      </c>
      <c r="FM27" s="3">
        <v>39</v>
      </c>
      <c r="FN27" s="3">
        <v>3139</v>
      </c>
      <c r="FO27" s="3">
        <v>0</v>
      </c>
      <c r="FP27" s="3">
        <v>3139</v>
      </c>
      <c r="FQ27" s="3">
        <v>0</v>
      </c>
      <c r="FR27" s="3">
        <v>0</v>
      </c>
      <c r="FS27" s="3">
        <v>0</v>
      </c>
      <c r="FT27" s="3">
        <v>0</v>
      </c>
      <c r="FU27" s="3">
        <v>0</v>
      </c>
      <c r="FV27" s="3">
        <v>0</v>
      </c>
      <c r="FW27" s="3">
        <v>0</v>
      </c>
      <c r="FX27" s="3">
        <v>0</v>
      </c>
      <c r="FY27" s="3">
        <v>0</v>
      </c>
      <c r="FZ27" s="3">
        <v>0</v>
      </c>
      <c r="GA27" s="3">
        <v>0</v>
      </c>
      <c r="GB27" s="3">
        <v>0</v>
      </c>
      <c r="GC27" s="3">
        <v>0</v>
      </c>
      <c r="GD27" s="3">
        <v>0</v>
      </c>
      <c r="GE27" s="3">
        <v>0</v>
      </c>
      <c r="GF27" s="3">
        <v>0</v>
      </c>
      <c r="GG27" s="3">
        <v>0</v>
      </c>
      <c r="GH27" s="3">
        <v>0</v>
      </c>
      <c r="GI27" s="3">
        <v>0</v>
      </c>
      <c r="GJ27" s="3">
        <v>0</v>
      </c>
      <c r="GK27" s="3">
        <v>0</v>
      </c>
      <c r="GL27" s="3">
        <v>0</v>
      </c>
      <c r="GM27" s="3">
        <v>0</v>
      </c>
      <c r="GN27" s="3">
        <v>0</v>
      </c>
      <c r="GO27" s="3">
        <v>0</v>
      </c>
      <c r="GP27" s="3">
        <v>0</v>
      </c>
      <c r="GQ27" s="3">
        <v>0</v>
      </c>
      <c r="GR27" s="3">
        <v>0</v>
      </c>
      <c r="GS27" s="3">
        <v>0</v>
      </c>
      <c r="GT27" s="3">
        <v>0</v>
      </c>
      <c r="GU27" s="3">
        <v>0</v>
      </c>
      <c r="GV27" s="3">
        <v>0</v>
      </c>
      <c r="GW27" s="3">
        <v>0</v>
      </c>
      <c r="GX27" s="3">
        <v>0</v>
      </c>
      <c r="GY27" s="3">
        <v>0</v>
      </c>
      <c r="GZ27" s="3">
        <v>0</v>
      </c>
      <c r="HA27" s="3">
        <v>0</v>
      </c>
      <c r="HB27" s="3">
        <v>0</v>
      </c>
      <c r="HC27" s="3">
        <v>0</v>
      </c>
      <c r="HD27" s="3">
        <v>0</v>
      </c>
      <c r="HE27" s="3">
        <v>0</v>
      </c>
      <c r="HF27" s="3">
        <v>0</v>
      </c>
      <c r="HG27" s="3">
        <v>0</v>
      </c>
      <c r="HH27" s="3">
        <v>0</v>
      </c>
      <c r="HI27" s="3">
        <v>0</v>
      </c>
      <c r="HJ27" s="3">
        <v>0</v>
      </c>
      <c r="HK27" s="3">
        <v>0</v>
      </c>
      <c r="HL27" s="3">
        <v>0</v>
      </c>
      <c r="HM27" s="3">
        <v>0</v>
      </c>
      <c r="HN27" s="3">
        <v>0</v>
      </c>
      <c r="HO27" s="3">
        <v>0</v>
      </c>
      <c r="HP27" s="3">
        <v>0</v>
      </c>
      <c r="HQ27" s="3">
        <v>0</v>
      </c>
      <c r="HR27" s="3">
        <v>0</v>
      </c>
      <c r="HS27" s="3">
        <v>0</v>
      </c>
      <c r="HT27" s="3">
        <v>0</v>
      </c>
      <c r="HU27" s="3">
        <v>0</v>
      </c>
      <c r="HV27" s="3">
        <v>0</v>
      </c>
      <c r="HW27" s="3">
        <v>0</v>
      </c>
      <c r="HX27" s="3">
        <v>0</v>
      </c>
      <c r="HY27" s="3">
        <v>0</v>
      </c>
      <c r="HZ27" s="3">
        <v>0</v>
      </c>
      <c r="IA27" s="3">
        <v>0</v>
      </c>
      <c r="IB27" s="3">
        <v>0</v>
      </c>
      <c r="IC27" s="3">
        <v>0</v>
      </c>
      <c r="ID27" s="3">
        <v>0</v>
      </c>
      <c r="IE27" s="3">
        <v>0</v>
      </c>
      <c r="IF27" s="3">
        <v>0</v>
      </c>
      <c r="IG27" s="3">
        <v>0</v>
      </c>
      <c r="IH27" s="3">
        <v>0</v>
      </c>
      <c r="II27" s="3">
        <v>45548</v>
      </c>
      <c r="IJ27" s="3">
        <v>0</v>
      </c>
      <c r="IK27" s="3">
        <v>0</v>
      </c>
      <c r="IL27" s="3">
        <v>4744</v>
      </c>
      <c r="IM27" s="3">
        <v>710</v>
      </c>
      <c r="IN27" s="3">
        <v>5454</v>
      </c>
      <c r="IO27" s="3">
        <v>0</v>
      </c>
      <c r="IP27" s="3">
        <v>5454</v>
      </c>
      <c r="IQ27" s="3">
        <v>40804</v>
      </c>
      <c r="IR27" s="3">
        <v>0</v>
      </c>
      <c r="IS27" s="3">
        <v>0</v>
      </c>
      <c r="IT27" s="3">
        <v>40804</v>
      </c>
      <c r="IU27" s="3">
        <v>0</v>
      </c>
      <c r="IV27" s="3">
        <v>0</v>
      </c>
    </row>
    <row r="28" spans="1:256">
      <c r="A28" s="3" t="s">
        <v>51</v>
      </c>
      <c r="B28" s="3" t="s">
        <v>52</v>
      </c>
      <c r="C28" s="3">
        <v>192162</v>
      </c>
      <c r="D28" s="3">
        <v>1326266</v>
      </c>
      <c r="E28" s="3">
        <v>0</v>
      </c>
      <c r="F28" s="3">
        <v>199583</v>
      </c>
      <c r="G28" s="3">
        <v>915864</v>
      </c>
      <c r="H28" s="3">
        <v>410402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  <c r="AU28" s="3">
        <v>0</v>
      </c>
      <c r="AV28" s="3">
        <v>0</v>
      </c>
      <c r="AW28" s="3">
        <v>0</v>
      </c>
      <c r="AX28" s="3">
        <v>0</v>
      </c>
      <c r="AY28" s="3">
        <v>0</v>
      </c>
      <c r="AZ28" s="3">
        <v>0</v>
      </c>
      <c r="BA28" s="3">
        <v>0</v>
      </c>
      <c r="BB28" s="3">
        <v>0</v>
      </c>
      <c r="BC28" s="3">
        <v>0</v>
      </c>
      <c r="BD28" s="3">
        <v>0</v>
      </c>
      <c r="BE28" s="3">
        <v>0</v>
      </c>
      <c r="BF28" s="3">
        <v>0</v>
      </c>
      <c r="BG28" s="3">
        <v>0</v>
      </c>
      <c r="BH28" s="3">
        <v>0</v>
      </c>
      <c r="BI28" s="3">
        <v>0</v>
      </c>
      <c r="BJ28" s="3">
        <v>0</v>
      </c>
      <c r="BK28" s="3">
        <v>0</v>
      </c>
      <c r="BL28" s="3">
        <v>0</v>
      </c>
      <c r="BM28" s="3">
        <v>0</v>
      </c>
      <c r="BN28" s="3">
        <v>0</v>
      </c>
      <c r="BO28" s="3">
        <v>0</v>
      </c>
      <c r="BP28" s="3">
        <v>0</v>
      </c>
      <c r="BQ28" s="3">
        <v>0</v>
      </c>
      <c r="BR28" s="3">
        <v>0</v>
      </c>
      <c r="BS28" s="3">
        <v>0</v>
      </c>
      <c r="BT28" s="3">
        <v>0</v>
      </c>
      <c r="BU28" s="3">
        <v>0</v>
      </c>
      <c r="BV28" s="3">
        <v>0</v>
      </c>
      <c r="BW28" s="3">
        <v>0</v>
      </c>
      <c r="BX28" s="3">
        <v>0</v>
      </c>
      <c r="BY28" s="3">
        <v>0</v>
      </c>
      <c r="BZ28" s="3">
        <v>0</v>
      </c>
      <c r="CA28" s="3">
        <v>0</v>
      </c>
      <c r="CB28" s="3">
        <v>0</v>
      </c>
      <c r="CC28" s="3">
        <v>0</v>
      </c>
      <c r="CD28" s="3">
        <v>0</v>
      </c>
      <c r="CE28" s="3">
        <v>0</v>
      </c>
      <c r="CF28" s="3">
        <v>0</v>
      </c>
      <c r="CG28" s="3">
        <v>0</v>
      </c>
      <c r="CH28" s="3">
        <v>0</v>
      </c>
      <c r="CI28" s="3">
        <v>0</v>
      </c>
      <c r="CJ28" s="3">
        <v>0</v>
      </c>
      <c r="CK28" s="3">
        <v>0</v>
      </c>
      <c r="CL28" s="3">
        <v>0</v>
      </c>
      <c r="CM28" s="3">
        <v>0</v>
      </c>
      <c r="CN28" s="3">
        <v>0</v>
      </c>
      <c r="CO28" s="3">
        <v>0</v>
      </c>
      <c r="CP28" s="3">
        <v>0</v>
      </c>
      <c r="CQ28" s="3">
        <v>0</v>
      </c>
      <c r="CR28" s="3">
        <v>0</v>
      </c>
      <c r="CS28" s="3">
        <v>0</v>
      </c>
      <c r="CT28" s="3">
        <v>0</v>
      </c>
      <c r="CU28" s="3">
        <v>0</v>
      </c>
      <c r="CV28" s="3">
        <v>1180218</v>
      </c>
      <c r="CW28" s="3">
        <v>0</v>
      </c>
      <c r="CX28" s="3">
        <v>0</v>
      </c>
      <c r="CY28" s="3">
        <v>107579</v>
      </c>
      <c r="CZ28" s="3">
        <v>16825</v>
      </c>
      <c r="DA28" s="3">
        <v>124404</v>
      </c>
      <c r="DB28" s="3">
        <v>0</v>
      </c>
      <c r="DC28" s="3">
        <v>124404</v>
      </c>
      <c r="DD28" s="3">
        <v>1072639</v>
      </c>
      <c r="DE28" s="3">
        <v>0</v>
      </c>
      <c r="DF28" s="3">
        <v>0</v>
      </c>
      <c r="DG28" s="3">
        <v>767641</v>
      </c>
      <c r="DH28" s="3">
        <v>304998</v>
      </c>
      <c r="DI28" s="3">
        <v>0</v>
      </c>
      <c r="DJ28" s="3">
        <v>0</v>
      </c>
      <c r="DK28" s="3">
        <v>0</v>
      </c>
      <c r="DL28" s="3">
        <v>0</v>
      </c>
      <c r="DM28" s="3">
        <v>0</v>
      </c>
      <c r="DN28" s="3">
        <v>0</v>
      </c>
      <c r="DO28" s="3">
        <v>0</v>
      </c>
      <c r="DP28" s="3">
        <v>0</v>
      </c>
      <c r="DQ28" s="3">
        <v>0</v>
      </c>
      <c r="DR28" s="3">
        <v>0</v>
      </c>
      <c r="DS28" s="3">
        <v>0</v>
      </c>
      <c r="DT28" s="3">
        <v>0</v>
      </c>
      <c r="DU28" s="3">
        <v>0</v>
      </c>
      <c r="DV28" s="3">
        <v>0</v>
      </c>
      <c r="DW28" s="3">
        <v>0</v>
      </c>
      <c r="DX28" s="3">
        <v>0</v>
      </c>
      <c r="DY28" s="3">
        <v>0</v>
      </c>
      <c r="DZ28" s="3">
        <v>0</v>
      </c>
      <c r="EA28" s="3">
        <v>0</v>
      </c>
      <c r="EB28" s="3">
        <v>0</v>
      </c>
      <c r="EC28" s="3">
        <v>0</v>
      </c>
      <c r="ED28" s="3">
        <v>0</v>
      </c>
      <c r="EE28" s="3">
        <v>0</v>
      </c>
      <c r="EF28" s="3">
        <v>0</v>
      </c>
      <c r="EG28" s="3">
        <v>0</v>
      </c>
      <c r="EH28" s="3">
        <v>0</v>
      </c>
      <c r="EI28" s="3">
        <v>0</v>
      </c>
      <c r="EJ28" s="3">
        <v>0</v>
      </c>
      <c r="EK28" s="3">
        <v>0</v>
      </c>
      <c r="EL28" s="3">
        <v>0</v>
      </c>
      <c r="EM28" s="3">
        <v>0</v>
      </c>
      <c r="EN28" s="3">
        <v>0</v>
      </c>
      <c r="EO28" s="3">
        <v>0</v>
      </c>
      <c r="EP28" s="3">
        <v>0</v>
      </c>
      <c r="EQ28" s="3">
        <v>0</v>
      </c>
      <c r="ER28" s="3">
        <v>0</v>
      </c>
      <c r="ES28" s="3">
        <v>0</v>
      </c>
      <c r="ET28" s="3">
        <v>0</v>
      </c>
      <c r="EU28" s="3">
        <v>0</v>
      </c>
      <c r="EV28" s="3">
        <v>0</v>
      </c>
      <c r="EW28" s="3">
        <v>0</v>
      </c>
      <c r="EX28" s="3">
        <v>0</v>
      </c>
      <c r="EY28" s="3">
        <v>0</v>
      </c>
      <c r="EZ28" s="3">
        <v>0</v>
      </c>
      <c r="FA28" s="3">
        <v>0</v>
      </c>
      <c r="FB28" s="3">
        <v>0</v>
      </c>
      <c r="FC28" s="3">
        <v>0</v>
      </c>
      <c r="FD28" s="3">
        <v>0</v>
      </c>
      <c r="FE28" s="3">
        <v>0</v>
      </c>
      <c r="FF28" s="3">
        <v>0</v>
      </c>
      <c r="FG28" s="3">
        <v>0</v>
      </c>
      <c r="FH28" s="3">
        <v>0</v>
      </c>
      <c r="FI28" s="3">
        <v>6760</v>
      </c>
      <c r="FJ28" s="3">
        <v>0</v>
      </c>
      <c r="FK28" s="3">
        <v>0</v>
      </c>
      <c r="FL28" s="3">
        <v>2253</v>
      </c>
      <c r="FM28" s="3">
        <v>155</v>
      </c>
      <c r="FN28" s="3">
        <v>2408</v>
      </c>
      <c r="FO28" s="3">
        <v>0</v>
      </c>
      <c r="FP28" s="3">
        <v>2408</v>
      </c>
      <c r="FQ28" s="3">
        <v>4507</v>
      </c>
      <c r="FR28" s="3">
        <v>0</v>
      </c>
      <c r="FS28" s="3">
        <v>0</v>
      </c>
      <c r="FT28" s="3">
        <v>0</v>
      </c>
      <c r="FU28" s="3">
        <v>4507</v>
      </c>
      <c r="FV28" s="3">
        <v>0</v>
      </c>
      <c r="FW28" s="3">
        <v>0</v>
      </c>
      <c r="FX28" s="3">
        <v>0</v>
      </c>
      <c r="FY28" s="3">
        <v>0</v>
      </c>
      <c r="FZ28" s="3">
        <v>0</v>
      </c>
      <c r="GA28" s="3">
        <v>0</v>
      </c>
      <c r="GB28" s="3">
        <v>0</v>
      </c>
      <c r="GC28" s="3">
        <v>0</v>
      </c>
      <c r="GD28" s="3">
        <v>0</v>
      </c>
      <c r="GE28" s="3">
        <v>0</v>
      </c>
      <c r="GF28" s="3">
        <v>0</v>
      </c>
      <c r="GG28" s="3">
        <v>0</v>
      </c>
      <c r="GH28" s="3">
        <v>0</v>
      </c>
      <c r="GI28" s="3">
        <v>0</v>
      </c>
      <c r="GJ28" s="3">
        <v>0</v>
      </c>
      <c r="GK28" s="3">
        <v>0</v>
      </c>
      <c r="GL28" s="3">
        <v>0</v>
      </c>
      <c r="GM28" s="3">
        <v>0</v>
      </c>
      <c r="GN28" s="3">
        <v>0</v>
      </c>
      <c r="GO28" s="3">
        <v>0</v>
      </c>
      <c r="GP28" s="3">
        <v>0</v>
      </c>
      <c r="GQ28" s="3">
        <v>0</v>
      </c>
      <c r="GR28" s="3">
        <v>0</v>
      </c>
      <c r="GS28" s="3">
        <v>0</v>
      </c>
      <c r="GT28" s="3">
        <v>0</v>
      </c>
      <c r="GU28" s="3">
        <v>0</v>
      </c>
      <c r="GV28" s="3">
        <v>0</v>
      </c>
      <c r="GW28" s="3">
        <v>0</v>
      </c>
      <c r="GX28" s="3">
        <v>0</v>
      </c>
      <c r="GY28" s="3">
        <v>0</v>
      </c>
      <c r="GZ28" s="3">
        <v>0</v>
      </c>
      <c r="HA28" s="3">
        <v>0</v>
      </c>
      <c r="HB28" s="3">
        <v>0</v>
      </c>
      <c r="HC28" s="3">
        <v>0</v>
      </c>
      <c r="HD28" s="3">
        <v>0</v>
      </c>
      <c r="HE28" s="3">
        <v>0</v>
      </c>
      <c r="HF28" s="3">
        <v>0</v>
      </c>
      <c r="HG28" s="3">
        <v>0</v>
      </c>
      <c r="HH28" s="3">
        <v>0</v>
      </c>
      <c r="HI28" s="3">
        <v>0</v>
      </c>
      <c r="HJ28" s="3">
        <v>0</v>
      </c>
      <c r="HK28" s="3">
        <v>0</v>
      </c>
      <c r="HL28" s="3">
        <v>0</v>
      </c>
      <c r="HM28" s="3">
        <v>0</v>
      </c>
      <c r="HN28" s="3">
        <v>0</v>
      </c>
      <c r="HO28" s="3">
        <v>0</v>
      </c>
      <c r="HP28" s="3">
        <v>0</v>
      </c>
      <c r="HQ28" s="3">
        <v>0</v>
      </c>
      <c r="HR28" s="3">
        <v>0</v>
      </c>
      <c r="HS28" s="3">
        <v>0</v>
      </c>
      <c r="HT28" s="3">
        <v>0</v>
      </c>
      <c r="HU28" s="3">
        <v>0</v>
      </c>
      <c r="HV28" s="3">
        <v>0</v>
      </c>
      <c r="HW28" s="3">
        <v>0</v>
      </c>
      <c r="HX28" s="3">
        <v>0</v>
      </c>
      <c r="HY28" s="3">
        <v>0</v>
      </c>
      <c r="HZ28" s="3">
        <v>0</v>
      </c>
      <c r="IA28" s="3">
        <v>0</v>
      </c>
      <c r="IB28" s="3">
        <v>0</v>
      </c>
      <c r="IC28" s="3">
        <v>0</v>
      </c>
      <c r="ID28" s="3">
        <v>0</v>
      </c>
      <c r="IE28" s="3">
        <v>0</v>
      </c>
      <c r="IF28" s="3">
        <v>0</v>
      </c>
      <c r="IG28" s="3">
        <v>0</v>
      </c>
      <c r="IH28" s="3">
        <v>0</v>
      </c>
      <c r="II28" s="3">
        <v>0</v>
      </c>
      <c r="IJ28" s="3">
        <v>0</v>
      </c>
      <c r="IK28" s="3">
        <v>0</v>
      </c>
      <c r="IL28" s="3">
        <v>0</v>
      </c>
      <c r="IM28" s="3">
        <v>0</v>
      </c>
      <c r="IN28" s="3">
        <v>0</v>
      </c>
      <c r="IO28" s="3">
        <v>0</v>
      </c>
      <c r="IP28" s="3">
        <v>0</v>
      </c>
      <c r="IQ28" s="3">
        <v>0</v>
      </c>
      <c r="IR28" s="3">
        <v>0</v>
      </c>
      <c r="IS28" s="3">
        <v>0</v>
      </c>
      <c r="IT28" s="3">
        <v>0</v>
      </c>
      <c r="IU28" s="3">
        <v>0</v>
      </c>
      <c r="IV28" s="3">
        <v>0</v>
      </c>
    </row>
    <row r="29" spans="1:256">
      <c r="A29" s="3" t="s">
        <v>53</v>
      </c>
      <c r="B29" s="3" t="s">
        <v>54</v>
      </c>
      <c r="C29" s="3">
        <v>396645</v>
      </c>
      <c r="D29" s="3">
        <v>3052380</v>
      </c>
      <c r="E29" s="3">
        <v>0</v>
      </c>
      <c r="F29" s="3">
        <v>69936</v>
      </c>
      <c r="G29" s="3">
        <v>1031535</v>
      </c>
      <c r="H29" s="3">
        <v>2020845</v>
      </c>
      <c r="I29" s="3">
        <v>1699</v>
      </c>
      <c r="J29" s="3">
        <v>0</v>
      </c>
      <c r="K29" s="3">
        <v>0</v>
      </c>
      <c r="L29" s="3">
        <v>1699</v>
      </c>
      <c r="M29" s="3">
        <v>8</v>
      </c>
      <c r="N29" s="3">
        <v>1707</v>
      </c>
      <c r="O29" s="3">
        <v>0</v>
      </c>
      <c r="P29" s="3">
        <v>1707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689356</v>
      </c>
      <c r="W29" s="3">
        <v>0</v>
      </c>
      <c r="X29" s="3">
        <v>0</v>
      </c>
      <c r="Y29" s="3">
        <v>94892</v>
      </c>
      <c r="Z29" s="3">
        <v>8202</v>
      </c>
      <c r="AA29" s="3">
        <v>103094</v>
      </c>
      <c r="AB29" s="3">
        <v>0</v>
      </c>
      <c r="AC29" s="3">
        <v>103094</v>
      </c>
      <c r="AD29" s="3">
        <v>594464</v>
      </c>
      <c r="AE29" s="3">
        <v>0</v>
      </c>
      <c r="AF29" s="3">
        <v>0</v>
      </c>
      <c r="AG29" s="3">
        <v>0</v>
      </c>
      <c r="AH29" s="3">
        <v>594464</v>
      </c>
      <c r="AI29" s="3">
        <v>65592</v>
      </c>
      <c r="AJ29" s="3">
        <v>0</v>
      </c>
      <c r="AK29" s="3">
        <v>0</v>
      </c>
      <c r="AL29" s="3">
        <v>9368</v>
      </c>
      <c r="AM29" s="3">
        <v>1012</v>
      </c>
      <c r="AN29" s="3">
        <v>10380</v>
      </c>
      <c r="AO29" s="3">
        <v>0</v>
      </c>
      <c r="AP29" s="3">
        <v>10380</v>
      </c>
      <c r="AQ29" s="3">
        <v>56224</v>
      </c>
      <c r="AR29" s="3">
        <v>0</v>
      </c>
      <c r="AS29" s="3">
        <v>0</v>
      </c>
      <c r="AT29" s="3">
        <v>0</v>
      </c>
      <c r="AU29" s="3">
        <v>56224</v>
      </c>
      <c r="AV29" s="3">
        <v>0</v>
      </c>
      <c r="AW29" s="3">
        <v>0</v>
      </c>
      <c r="AX29" s="3">
        <v>0</v>
      </c>
      <c r="AY29" s="3">
        <v>0</v>
      </c>
      <c r="AZ29" s="3">
        <v>0</v>
      </c>
      <c r="BA29" s="3">
        <v>0</v>
      </c>
      <c r="BB29" s="3">
        <v>0</v>
      </c>
      <c r="BC29" s="3">
        <v>0</v>
      </c>
      <c r="BD29" s="3">
        <v>0</v>
      </c>
      <c r="BE29" s="3">
        <v>0</v>
      </c>
      <c r="BF29" s="3">
        <v>0</v>
      </c>
      <c r="BG29" s="3">
        <v>0</v>
      </c>
      <c r="BH29" s="3">
        <v>0</v>
      </c>
      <c r="BI29" s="3">
        <v>0</v>
      </c>
      <c r="BJ29" s="3">
        <v>0</v>
      </c>
      <c r="BK29" s="3">
        <v>0</v>
      </c>
      <c r="BL29" s="3">
        <v>0</v>
      </c>
      <c r="BM29" s="3">
        <v>0</v>
      </c>
      <c r="BN29" s="3">
        <v>0</v>
      </c>
      <c r="BO29" s="3">
        <v>0</v>
      </c>
      <c r="BP29" s="3">
        <v>0</v>
      </c>
      <c r="BQ29" s="3">
        <v>0</v>
      </c>
      <c r="BR29" s="3">
        <v>0</v>
      </c>
      <c r="BS29" s="3">
        <v>0</v>
      </c>
      <c r="BT29" s="3">
        <v>0</v>
      </c>
      <c r="BU29" s="3">
        <v>0</v>
      </c>
      <c r="BV29" s="3">
        <v>0</v>
      </c>
      <c r="BW29" s="3">
        <v>0</v>
      </c>
      <c r="BX29" s="3">
        <v>0</v>
      </c>
      <c r="BY29" s="3">
        <v>0</v>
      </c>
      <c r="BZ29" s="3">
        <v>0</v>
      </c>
      <c r="CA29" s="3">
        <v>0</v>
      </c>
      <c r="CB29" s="3">
        <v>0</v>
      </c>
      <c r="CC29" s="3">
        <v>0</v>
      </c>
      <c r="CD29" s="3">
        <v>0</v>
      </c>
      <c r="CE29" s="3">
        <v>0</v>
      </c>
      <c r="CF29" s="3">
        <v>0</v>
      </c>
      <c r="CG29" s="3">
        <v>0</v>
      </c>
      <c r="CH29" s="3">
        <v>0</v>
      </c>
      <c r="CI29" s="3">
        <v>0</v>
      </c>
      <c r="CJ29" s="3">
        <v>0</v>
      </c>
      <c r="CK29" s="3">
        <v>0</v>
      </c>
      <c r="CL29" s="3">
        <v>0</v>
      </c>
      <c r="CM29" s="3">
        <v>0</v>
      </c>
      <c r="CN29" s="3">
        <v>0</v>
      </c>
      <c r="CO29" s="3">
        <v>0</v>
      </c>
      <c r="CP29" s="3">
        <v>0</v>
      </c>
      <c r="CQ29" s="3">
        <v>0</v>
      </c>
      <c r="CR29" s="3">
        <v>0</v>
      </c>
      <c r="CS29" s="3">
        <v>0</v>
      </c>
      <c r="CT29" s="3">
        <v>0</v>
      </c>
      <c r="CU29" s="3">
        <v>0</v>
      </c>
      <c r="CV29" s="3">
        <v>430993</v>
      </c>
      <c r="CW29" s="3">
        <v>0</v>
      </c>
      <c r="CX29" s="3">
        <v>0</v>
      </c>
      <c r="CY29" s="3">
        <v>32051</v>
      </c>
      <c r="CZ29" s="3">
        <v>6043</v>
      </c>
      <c r="DA29" s="3">
        <v>38094</v>
      </c>
      <c r="DB29" s="3">
        <v>0</v>
      </c>
      <c r="DC29" s="3">
        <v>38094</v>
      </c>
      <c r="DD29" s="3">
        <v>398942</v>
      </c>
      <c r="DE29" s="3">
        <v>0</v>
      </c>
      <c r="DF29" s="3">
        <v>69936</v>
      </c>
      <c r="DG29" s="3">
        <v>91917</v>
      </c>
      <c r="DH29" s="3">
        <v>307025</v>
      </c>
      <c r="DI29" s="3">
        <v>0</v>
      </c>
      <c r="DJ29" s="3">
        <v>0</v>
      </c>
      <c r="DK29" s="3">
        <v>0</v>
      </c>
      <c r="DL29" s="3">
        <v>0</v>
      </c>
      <c r="DM29" s="3">
        <v>0</v>
      </c>
      <c r="DN29" s="3">
        <v>0</v>
      </c>
      <c r="DO29" s="3">
        <v>0</v>
      </c>
      <c r="DP29" s="3">
        <v>0</v>
      </c>
      <c r="DQ29" s="3">
        <v>0</v>
      </c>
      <c r="DR29" s="3">
        <v>0</v>
      </c>
      <c r="DS29" s="3">
        <v>0</v>
      </c>
      <c r="DT29" s="3">
        <v>0</v>
      </c>
      <c r="DU29" s="3">
        <v>0</v>
      </c>
      <c r="DV29" s="3">
        <v>0</v>
      </c>
      <c r="DW29" s="3">
        <v>0</v>
      </c>
      <c r="DX29" s="3">
        <v>0</v>
      </c>
      <c r="DY29" s="3">
        <v>0</v>
      </c>
      <c r="DZ29" s="3">
        <v>0</v>
      </c>
      <c r="EA29" s="3">
        <v>0</v>
      </c>
      <c r="EB29" s="3">
        <v>0</v>
      </c>
      <c r="EC29" s="3">
        <v>0</v>
      </c>
      <c r="ED29" s="3">
        <v>0</v>
      </c>
      <c r="EE29" s="3">
        <v>0</v>
      </c>
      <c r="EF29" s="3">
        <v>0</v>
      </c>
      <c r="EG29" s="3">
        <v>0</v>
      </c>
      <c r="EH29" s="3">
        <v>0</v>
      </c>
      <c r="EI29" s="3">
        <v>0</v>
      </c>
      <c r="EJ29" s="3">
        <v>0</v>
      </c>
      <c r="EK29" s="3">
        <v>0</v>
      </c>
      <c r="EL29" s="3">
        <v>0</v>
      </c>
      <c r="EM29" s="3">
        <v>0</v>
      </c>
      <c r="EN29" s="3">
        <v>0</v>
      </c>
      <c r="EO29" s="3">
        <v>0</v>
      </c>
      <c r="EP29" s="3">
        <v>0</v>
      </c>
      <c r="EQ29" s="3">
        <v>0</v>
      </c>
      <c r="ER29" s="3">
        <v>0</v>
      </c>
      <c r="ES29" s="3">
        <v>0</v>
      </c>
      <c r="ET29" s="3">
        <v>0</v>
      </c>
      <c r="EU29" s="3">
        <v>0</v>
      </c>
      <c r="EV29" s="3">
        <v>0</v>
      </c>
      <c r="EW29" s="3">
        <v>0</v>
      </c>
      <c r="EX29" s="3">
        <v>0</v>
      </c>
      <c r="EY29" s="3">
        <v>0</v>
      </c>
      <c r="EZ29" s="3">
        <v>0</v>
      </c>
      <c r="FA29" s="3">
        <v>0</v>
      </c>
      <c r="FB29" s="3">
        <v>0</v>
      </c>
      <c r="FC29" s="3">
        <v>0</v>
      </c>
      <c r="FD29" s="3">
        <v>0</v>
      </c>
      <c r="FE29" s="3">
        <v>0</v>
      </c>
      <c r="FF29" s="3">
        <v>0</v>
      </c>
      <c r="FG29" s="3">
        <v>0</v>
      </c>
      <c r="FH29" s="3">
        <v>0</v>
      </c>
      <c r="FI29" s="3">
        <v>0</v>
      </c>
      <c r="FJ29" s="3">
        <v>0</v>
      </c>
      <c r="FK29" s="3">
        <v>0</v>
      </c>
      <c r="FL29" s="3">
        <v>0</v>
      </c>
      <c r="FM29" s="3">
        <v>0</v>
      </c>
      <c r="FN29" s="3">
        <v>0</v>
      </c>
      <c r="FO29" s="3">
        <v>0</v>
      </c>
      <c r="FP29" s="3">
        <v>0</v>
      </c>
      <c r="FQ29" s="3">
        <v>0</v>
      </c>
      <c r="FR29" s="3">
        <v>0</v>
      </c>
      <c r="FS29" s="3">
        <v>0</v>
      </c>
      <c r="FT29" s="3">
        <v>0</v>
      </c>
      <c r="FU29" s="3">
        <v>0</v>
      </c>
      <c r="FV29" s="3">
        <v>0</v>
      </c>
      <c r="FW29" s="3">
        <v>0</v>
      </c>
      <c r="FX29" s="3">
        <v>0</v>
      </c>
      <c r="FY29" s="3">
        <v>0</v>
      </c>
      <c r="FZ29" s="3">
        <v>0</v>
      </c>
      <c r="GA29" s="3">
        <v>0</v>
      </c>
      <c r="GB29" s="3">
        <v>0</v>
      </c>
      <c r="GC29" s="3">
        <v>0</v>
      </c>
      <c r="GD29" s="3">
        <v>0</v>
      </c>
      <c r="GE29" s="3">
        <v>0</v>
      </c>
      <c r="GF29" s="3">
        <v>0</v>
      </c>
      <c r="GG29" s="3">
        <v>0</v>
      </c>
      <c r="GH29" s="3">
        <v>0</v>
      </c>
      <c r="GI29" s="3">
        <v>0</v>
      </c>
      <c r="GJ29" s="3">
        <v>0</v>
      </c>
      <c r="GK29" s="3">
        <v>0</v>
      </c>
      <c r="GL29" s="3">
        <v>0</v>
      </c>
      <c r="GM29" s="3">
        <v>0</v>
      </c>
      <c r="GN29" s="3">
        <v>0</v>
      </c>
      <c r="GO29" s="3">
        <v>0</v>
      </c>
      <c r="GP29" s="3">
        <v>0</v>
      </c>
      <c r="GQ29" s="3">
        <v>0</v>
      </c>
      <c r="GR29" s="3">
        <v>0</v>
      </c>
      <c r="GS29" s="3">
        <v>0</v>
      </c>
      <c r="GT29" s="3">
        <v>0</v>
      </c>
      <c r="GU29" s="3">
        <v>0</v>
      </c>
      <c r="GV29" s="3">
        <v>0</v>
      </c>
      <c r="GW29" s="3">
        <v>0</v>
      </c>
      <c r="GX29" s="3">
        <v>0</v>
      </c>
      <c r="GY29" s="3">
        <v>0</v>
      </c>
      <c r="GZ29" s="3">
        <v>0</v>
      </c>
      <c r="HA29" s="3">
        <v>0</v>
      </c>
      <c r="HB29" s="3">
        <v>0</v>
      </c>
      <c r="HC29" s="3">
        <v>0</v>
      </c>
      <c r="HD29" s="3">
        <v>0</v>
      </c>
      <c r="HE29" s="3">
        <v>0</v>
      </c>
      <c r="HF29" s="3">
        <v>0</v>
      </c>
      <c r="HG29" s="3">
        <v>0</v>
      </c>
      <c r="HH29" s="3">
        <v>0</v>
      </c>
      <c r="HI29" s="3">
        <v>0</v>
      </c>
      <c r="HJ29" s="3">
        <v>0</v>
      </c>
      <c r="HK29" s="3">
        <v>0</v>
      </c>
      <c r="HL29" s="3">
        <v>0</v>
      </c>
      <c r="HM29" s="3">
        <v>0</v>
      </c>
      <c r="HN29" s="3">
        <v>0</v>
      </c>
      <c r="HO29" s="3">
        <v>0</v>
      </c>
      <c r="HP29" s="3">
        <v>0</v>
      </c>
      <c r="HQ29" s="3">
        <v>0</v>
      </c>
      <c r="HR29" s="3">
        <v>0</v>
      </c>
      <c r="HS29" s="3">
        <v>0</v>
      </c>
      <c r="HT29" s="3">
        <v>0</v>
      </c>
      <c r="HU29" s="3">
        <v>0</v>
      </c>
      <c r="HV29" s="3">
        <v>0</v>
      </c>
      <c r="HW29" s="3">
        <v>0</v>
      </c>
      <c r="HX29" s="3">
        <v>0</v>
      </c>
      <c r="HY29" s="3">
        <v>0</v>
      </c>
      <c r="HZ29" s="3">
        <v>0</v>
      </c>
      <c r="IA29" s="3">
        <v>0</v>
      </c>
      <c r="IB29" s="3">
        <v>0</v>
      </c>
      <c r="IC29" s="3">
        <v>0</v>
      </c>
      <c r="ID29" s="3">
        <v>0</v>
      </c>
      <c r="IE29" s="3">
        <v>0</v>
      </c>
      <c r="IF29" s="3">
        <v>0</v>
      </c>
      <c r="IG29" s="3">
        <v>0</v>
      </c>
      <c r="IH29" s="3">
        <v>0</v>
      </c>
      <c r="II29" s="3">
        <v>105609</v>
      </c>
      <c r="IJ29" s="3">
        <v>0</v>
      </c>
      <c r="IK29" s="3">
        <v>0</v>
      </c>
      <c r="IL29" s="3">
        <v>12247</v>
      </c>
      <c r="IM29" s="3">
        <v>1985</v>
      </c>
      <c r="IN29" s="3">
        <v>14232</v>
      </c>
      <c r="IO29" s="3">
        <v>0</v>
      </c>
      <c r="IP29" s="3">
        <v>14232</v>
      </c>
      <c r="IQ29" s="3">
        <v>93362</v>
      </c>
      <c r="IR29" s="3">
        <v>0</v>
      </c>
      <c r="IS29" s="3">
        <v>0</v>
      </c>
      <c r="IT29" s="3">
        <v>93362</v>
      </c>
      <c r="IU29" s="3">
        <v>0</v>
      </c>
      <c r="IV29" s="3">
        <v>0</v>
      </c>
    </row>
    <row r="30" spans="1:256">
      <c r="A30" s="3" t="s">
        <v>55</v>
      </c>
      <c r="B30" s="3" t="s">
        <v>56</v>
      </c>
      <c r="C30" s="3">
        <v>84640</v>
      </c>
      <c r="D30" s="3">
        <v>249279</v>
      </c>
      <c r="E30" s="3">
        <v>0</v>
      </c>
      <c r="F30" s="3">
        <v>3480</v>
      </c>
      <c r="G30" s="3">
        <v>136924</v>
      </c>
      <c r="H30" s="3">
        <v>112355</v>
      </c>
      <c r="I30" s="3">
        <v>2355</v>
      </c>
      <c r="J30" s="3">
        <v>0</v>
      </c>
      <c r="K30" s="3">
        <v>0</v>
      </c>
      <c r="L30" s="3">
        <v>2355</v>
      </c>
      <c r="M30" s="3">
        <v>12</v>
      </c>
      <c r="N30" s="3">
        <v>2367</v>
      </c>
      <c r="O30" s="3">
        <v>0</v>
      </c>
      <c r="P30" s="3">
        <v>2367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26100</v>
      </c>
      <c r="W30" s="3">
        <v>0</v>
      </c>
      <c r="X30" s="3">
        <v>0</v>
      </c>
      <c r="Y30" s="3">
        <v>8700</v>
      </c>
      <c r="Z30" s="3">
        <v>96</v>
      </c>
      <c r="AA30" s="3">
        <v>8796</v>
      </c>
      <c r="AB30" s="3">
        <v>0</v>
      </c>
      <c r="AC30" s="3">
        <v>8796</v>
      </c>
      <c r="AD30" s="3">
        <v>17400</v>
      </c>
      <c r="AE30" s="3">
        <v>0</v>
      </c>
      <c r="AF30" s="3">
        <v>3480</v>
      </c>
      <c r="AG30" s="3">
        <v>0</v>
      </c>
      <c r="AH30" s="3">
        <v>17400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0</v>
      </c>
      <c r="AP30" s="3">
        <v>0</v>
      </c>
      <c r="AQ30" s="3">
        <v>0</v>
      </c>
      <c r="AR30" s="3">
        <v>0</v>
      </c>
      <c r="AS30" s="3">
        <v>0</v>
      </c>
      <c r="AT30" s="3">
        <v>0</v>
      </c>
      <c r="AU30" s="3">
        <v>0</v>
      </c>
      <c r="AV30" s="3">
        <v>0</v>
      </c>
      <c r="AW30" s="3">
        <v>0</v>
      </c>
      <c r="AX30" s="3">
        <v>0</v>
      </c>
      <c r="AY30" s="3">
        <v>0</v>
      </c>
      <c r="AZ30" s="3">
        <v>0</v>
      </c>
      <c r="BA30" s="3">
        <v>0</v>
      </c>
      <c r="BB30" s="3">
        <v>0</v>
      </c>
      <c r="BC30" s="3">
        <v>0</v>
      </c>
      <c r="BD30" s="3">
        <v>0</v>
      </c>
      <c r="BE30" s="3">
        <v>0</v>
      </c>
      <c r="BF30" s="3">
        <v>0</v>
      </c>
      <c r="BG30" s="3">
        <v>0</v>
      </c>
      <c r="BH30" s="3">
        <v>0</v>
      </c>
      <c r="BI30" s="3">
        <v>0</v>
      </c>
      <c r="BJ30" s="3">
        <v>0</v>
      </c>
      <c r="BK30" s="3">
        <v>0</v>
      </c>
      <c r="BL30" s="3">
        <v>0</v>
      </c>
      <c r="BM30" s="3">
        <v>0</v>
      </c>
      <c r="BN30" s="3">
        <v>0</v>
      </c>
      <c r="BO30" s="3">
        <v>0</v>
      </c>
      <c r="BP30" s="3">
        <v>0</v>
      </c>
      <c r="BQ30" s="3">
        <v>0</v>
      </c>
      <c r="BR30" s="3">
        <v>0</v>
      </c>
      <c r="BS30" s="3">
        <v>0</v>
      </c>
      <c r="BT30" s="3">
        <v>0</v>
      </c>
      <c r="BU30" s="3">
        <v>0</v>
      </c>
      <c r="BV30" s="3">
        <v>0</v>
      </c>
      <c r="BW30" s="3">
        <v>0</v>
      </c>
      <c r="BX30" s="3">
        <v>0</v>
      </c>
      <c r="BY30" s="3">
        <v>0</v>
      </c>
      <c r="BZ30" s="3">
        <v>0</v>
      </c>
      <c r="CA30" s="3">
        <v>0</v>
      </c>
      <c r="CB30" s="3">
        <v>0</v>
      </c>
      <c r="CC30" s="3">
        <v>0</v>
      </c>
      <c r="CD30" s="3">
        <v>0</v>
      </c>
      <c r="CE30" s="3">
        <v>0</v>
      </c>
      <c r="CF30" s="3">
        <v>0</v>
      </c>
      <c r="CG30" s="3">
        <v>0</v>
      </c>
      <c r="CH30" s="3">
        <v>0</v>
      </c>
      <c r="CI30" s="3">
        <v>0</v>
      </c>
      <c r="CJ30" s="3">
        <v>0</v>
      </c>
      <c r="CK30" s="3">
        <v>0</v>
      </c>
      <c r="CL30" s="3">
        <v>0</v>
      </c>
      <c r="CM30" s="3">
        <v>0</v>
      </c>
      <c r="CN30" s="3">
        <v>0</v>
      </c>
      <c r="CO30" s="3">
        <v>0</v>
      </c>
      <c r="CP30" s="3">
        <v>0</v>
      </c>
      <c r="CQ30" s="3">
        <v>0</v>
      </c>
      <c r="CR30" s="3">
        <v>0</v>
      </c>
      <c r="CS30" s="3">
        <v>0</v>
      </c>
      <c r="CT30" s="3">
        <v>0</v>
      </c>
      <c r="CU30" s="3">
        <v>0</v>
      </c>
      <c r="CV30" s="3">
        <v>70826</v>
      </c>
      <c r="CW30" s="3">
        <v>0</v>
      </c>
      <c r="CX30" s="3">
        <v>0</v>
      </c>
      <c r="CY30" s="3">
        <v>5212</v>
      </c>
      <c r="CZ30" s="3">
        <v>1118</v>
      </c>
      <c r="DA30" s="3">
        <v>6330</v>
      </c>
      <c r="DB30" s="3">
        <v>0</v>
      </c>
      <c r="DC30" s="3">
        <v>6330</v>
      </c>
      <c r="DD30" s="3">
        <v>65614</v>
      </c>
      <c r="DE30" s="3">
        <v>0</v>
      </c>
      <c r="DF30" s="3">
        <v>0</v>
      </c>
      <c r="DG30" s="3">
        <v>0</v>
      </c>
      <c r="DH30" s="3">
        <v>65614</v>
      </c>
      <c r="DI30" s="3">
        <v>0</v>
      </c>
      <c r="DJ30" s="3">
        <v>0</v>
      </c>
      <c r="DK30" s="3">
        <v>0</v>
      </c>
      <c r="DL30" s="3">
        <v>0</v>
      </c>
      <c r="DM30" s="3">
        <v>0</v>
      </c>
      <c r="DN30" s="3">
        <v>0</v>
      </c>
      <c r="DO30" s="3">
        <v>0</v>
      </c>
      <c r="DP30" s="3">
        <v>0</v>
      </c>
      <c r="DQ30" s="3">
        <v>0</v>
      </c>
      <c r="DR30" s="3">
        <v>0</v>
      </c>
      <c r="DS30" s="3">
        <v>0</v>
      </c>
      <c r="DT30" s="3">
        <v>0</v>
      </c>
      <c r="DU30" s="3">
        <v>0</v>
      </c>
      <c r="DV30" s="3">
        <v>0</v>
      </c>
      <c r="DW30" s="3">
        <v>0</v>
      </c>
      <c r="DX30" s="3">
        <v>0</v>
      </c>
      <c r="DY30" s="3">
        <v>0</v>
      </c>
      <c r="DZ30" s="3">
        <v>0</v>
      </c>
      <c r="EA30" s="3">
        <v>0</v>
      </c>
      <c r="EB30" s="3">
        <v>0</v>
      </c>
      <c r="EC30" s="3">
        <v>0</v>
      </c>
      <c r="ED30" s="3">
        <v>0</v>
      </c>
      <c r="EE30" s="3">
        <v>0</v>
      </c>
      <c r="EF30" s="3">
        <v>0</v>
      </c>
      <c r="EG30" s="3">
        <v>0</v>
      </c>
      <c r="EH30" s="3">
        <v>0</v>
      </c>
      <c r="EI30" s="3">
        <v>0</v>
      </c>
      <c r="EJ30" s="3">
        <v>0</v>
      </c>
      <c r="EK30" s="3">
        <v>0</v>
      </c>
      <c r="EL30" s="3">
        <v>0</v>
      </c>
      <c r="EM30" s="3">
        <v>0</v>
      </c>
      <c r="EN30" s="3">
        <v>0</v>
      </c>
      <c r="EO30" s="3">
        <v>0</v>
      </c>
      <c r="EP30" s="3">
        <v>0</v>
      </c>
      <c r="EQ30" s="3">
        <v>0</v>
      </c>
      <c r="ER30" s="3">
        <v>0</v>
      </c>
      <c r="ES30" s="3">
        <v>0</v>
      </c>
      <c r="ET30" s="3">
        <v>0</v>
      </c>
      <c r="EU30" s="3">
        <v>0</v>
      </c>
      <c r="EV30" s="3">
        <v>0</v>
      </c>
      <c r="EW30" s="3">
        <v>0</v>
      </c>
      <c r="EX30" s="3">
        <v>0</v>
      </c>
      <c r="EY30" s="3">
        <v>0</v>
      </c>
      <c r="EZ30" s="3">
        <v>0</v>
      </c>
      <c r="FA30" s="3">
        <v>0</v>
      </c>
      <c r="FB30" s="3">
        <v>0</v>
      </c>
      <c r="FC30" s="3">
        <v>0</v>
      </c>
      <c r="FD30" s="3">
        <v>0</v>
      </c>
      <c r="FE30" s="3">
        <v>0</v>
      </c>
      <c r="FF30" s="3">
        <v>0</v>
      </c>
      <c r="FG30" s="3">
        <v>0</v>
      </c>
      <c r="FH30" s="3">
        <v>0</v>
      </c>
      <c r="FI30" s="3">
        <v>0</v>
      </c>
      <c r="FJ30" s="3">
        <v>0</v>
      </c>
      <c r="FK30" s="3">
        <v>0</v>
      </c>
      <c r="FL30" s="3">
        <v>0</v>
      </c>
      <c r="FM30" s="3">
        <v>0</v>
      </c>
      <c r="FN30" s="3">
        <v>0</v>
      </c>
      <c r="FO30" s="3">
        <v>0</v>
      </c>
      <c r="FP30" s="3">
        <v>0</v>
      </c>
      <c r="FQ30" s="3">
        <v>0</v>
      </c>
      <c r="FR30" s="3">
        <v>0</v>
      </c>
      <c r="FS30" s="3">
        <v>0</v>
      </c>
      <c r="FT30" s="3">
        <v>0</v>
      </c>
      <c r="FU30" s="3">
        <v>0</v>
      </c>
      <c r="FV30" s="3">
        <v>0</v>
      </c>
      <c r="FW30" s="3">
        <v>0</v>
      </c>
      <c r="FX30" s="3">
        <v>0</v>
      </c>
      <c r="FY30" s="3">
        <v>0</v>
      </c>
      <c r="FZ30" s="3">
        <v>0</v>
      </c>
      <c r="GA30" s="3">
        <v>0</v>
      </c>
      <c r="GB30" s="3">
        <v>0</v>
      </c>
      <c r="GC30" s="3">
        <v>0</v>
      </c>
      <c r="GD30" s="3">
        <v>0</v>
      </c>
      <c r="GE30" s="3">
        <v>0</v>
      </c>
      <c r="GF30" s="3">
        <v>0</v>
      </c>
      <c r="GG30" s="3">
        <v>0</v>
      </c>
      <c r="GH30" s="3">
        <v>0</v>
      </c>
      <c r="GI30" s="3">
        <v>0</v>
      </c>
      <c r="GJ30" s="3">
        <v>0</v>
      </c>
      <c r="GK30" s="3">
        <v>0</v>
      </c>
      <c r="GL30" s="3">
        <v>0</v>
      </c>
      <c r="GM30" s="3">
        <v>0</v>
      </c>
      <c r="GN30" s="3">
        <v>0</v>
      </c>
      <c r="GO30" s="3">
        <v>0</v>
      </c>
      <c r="GP30" s="3">
        <v>0</v>
      </c>
      <c r="GQ30" s="3">
        <v>0</v>
      </c>
      <c r="GR30" s="3">
        <v>0</v>
      </c>
      <c r="GS30" s="3">
        <v>0</v>
      </c>
      <c r="GT30" s="3">
        <v>0</v>
      </c>
      <c r="GU30" s="3">
        <v>0</v>
      </c>
      <c r="GV30" s="3">
        <v>0</v>
      </c>
      <c r="GW30" s="3">
        <v>0</v>
      </c>
      <c r="GX30" s="3">
        <v>0</v>
      </c>
      <c r="GY30" s="3">
        <v>0</v>
      </c>
      <c r="GZ30" s="3">
        <v>0</v>
      </c>
      <c r="HA30" s="3">
        <v>0</v>
      </c>
      <c r="HB30" s="3">
        <v>0</v>
      </c>
      <c r="HC30" s="3">
        <v>0</v>
      </c>
      <c r="HD30" s="3">
        <v>0</v>
      </c>
      <c r="HE30" s="3">
        <v>0</v>
      </c>
      <c r="HF30" s="3">
        <v>0</v>
      </c>
      <c r="HG30" s="3">
        <v>0</v>
      </c>
      <c r="HH30" s="3">
        <v>0</v>
      </c>
      <c r="HI30" s="3">
        <v>0</v>
      </c>
      <c r="HJ30" s="3">
        <v>0</v>
      </c>
      <c r="HK30" s="3">
        <v>0</v>
      </c>
      <c r="HL30" s="3">
        <v>0</v>
      </c>
      <c r="HM30" s="3">
        <v>0</v>
      </c>
      <c r="HN30" s="3">
        <v>0</v>
      </c>
      <c r="HO30" s="3">
        <v>0</v>
      </c>
      <c r="HP30" s="3">
        <v>0</v>
      </c>
      <c r="HQ30" s="3">
        <v>0</v>
      </c>
      <c r="HR30" s="3">
        <v>0</v>
      </c>
      <c r="HS30" s="3">
        <v>0</v>
      </c>
      <c r="HT30" s="3">
        <v>0</v>
      </c>
      <c r="HU30" s="3">
        <v>0</v>
      </c>
      <c r="HV30" s="3">
        <v>0</v>
      </c>
      <c r="HW30" s="3">
        <v>0</v>
      </c>
      <c r="HX30" s="3">
        <v>0</v>
      </c>
      <c r="HY30" s="3">
        <v>0</v>
      </c>
      <c r="HZ30" s="3">
        <v>0</v>
      </c>
      <c r="IA30" s="3">
        <v>0</v>
      </c>
      <c r="IB30" s="3">
        <v>0</v>
      </c>
      <c r="IC30" s="3">
        <v>0</v>
      </c>
      <c r="ID30" s="3">
        <v>0</v>
      </c>
      <c r="IE30" s="3">
        <v>0</v>
      </c>
      <c r="IF30" s="3">
        <v>0</v>
      </c>
      <c r="IG30" s="3">
        <v>0</v>
      </c>
      <c r="IH30" s="3">
        <v>0</v>
      </c>
      <c r="II30" s="3">
        <v>60172</v>
      </c>
      <c r="IJ30" s="3">
        <v>0</v>
      </c>
      <c r="IK30" s="3">
        <v>0</v>
      </c>
      <c r="IL30" s="3">
        <v>14310</v>
      </c>
      <c r="IM30" s="3">
        <v>1876</v>
      </c>
      <c r="IN30" s="3">
        <v>16186</v>
      </c>
      <c r="IO30" s="3">
        <v>0</v>
      </c>
      <c r="IP30" s="3">
        <v>16186</v>
      </c>
      <c r="IQ30" s="3">
        <v>45862</v>
      </c>
      <c r="IR30" s="3">
        <v>0</v>
      </c>
      <c r="IS30" s="3">
        <v>0</v>
      </c>
      <c r="IT30" s="3">
        <v>45862</v>
      </c>
      <c r="IU30" s="3">
        <v>0</v>
      </c>
      <c r="IV30" s="3">
        <v>0</v>
      </c>
    </row>
    <row r="31" spans="1:256">
      <c r="A31" s="3" t="s">
        <v>57</v>
      </c>
      <c r="B31" s="3" t="s">
        <v>58</v>
      </c>
      <c r="C31" s="3">
        <v>415793</v>
      </c>
      <c r="D31" s="3">
        <v>3149471</v>
      </c>
      <c r="E31" s="3">
        <v>0</v>
      </c>
      <c r="F31" s="3">
        <v>221063</v>
      </c>
      <c r="G31" s="3">
        <v>2222663</v>
      </c>
      <c r="H31" s="3">
        <v>926808</v>
      </c>
      <c r="I31" s="3">
        <v>2025</v>
      </c>
      <c r="J31" s="3">
        <v>0</v>
      </c>
      <c r="K31" s="3">
        <v>0</v>
      </c>
      <c r="L31" s="3">
        <v>2025</v>
      </c>
      <c r="M31" s="3">
        <v>10</v>
      </c>
      <c r="N31" s="3">
        <v>2035</v>
      </c>
      <c r="O31" s="3">
        <v>0</v>
      </c>
      <c r="P31" s="3">
        <v>2035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25250</v>
      </c>
      <c r="W31" s="3">
        <v>0</v>
      </c>
      <c r="X31" s="3">
        <v>0</v>
      </c>
      <c r="Y31" s="3">
        <v>3885</v>
      </c>
      <c r="Z31" s="3">
        <v>145</v>
      </c>
      <c r="AA31" s="3">
        <v>4030</v>
      </c>
      <c r="AB31" s="3">
        <v>0</v>
      </c>
      <c r="AC31" s="3">
        <v>4030</v>
      </c>
      <c r="AD31" s="3">
        <v>21365</v>
      </c>
      <c r="AE31" s="3">
        <v>0</v>
      </c>
      <c r="AF31" s="3">
        <v>0</v>
      </c>
      <c r="AG31" s="3">
        <v>0</v>
      </c>
      <c r="AH31" s="3">
        <v>21365</v>
      </c>
      <c r="AI31" s="3">
        <v>29250</v>
      </c>
      <c r="AJ31" s="3">
        <v>0</v>
      </c>
      <c r="AK31" s="3">
        <v>0</v>
      </c>
      <c r="AL31" s="3">
        <v>5308</v>
      </c>
      <c r="AM31" s="3">
        <v>224</v>
      </c>
      <c r="AN31" s="3">
        <v>5532</v>
      </c>
      <c r="AO31" s="3">
        <v>0</v>
      </c>
      <c r="AP31" s="3">
        <v>5532</v>
      </c>
      <c r="AQ31" s="3">
        <v>23942</v>
      </c>
      <c r="AR31" s="3">
        <v>0</v>
      </c>
      <c r="AS31" s="3">
        <v>0</v>
      </c>
      <c r="AT31" s="3">
        <v>0</v>
      </c>
      <c r="AU31" s="3">
        <v>23942</v>
      </c>
      <c r="AV31" s="3">
        <v>0</v>
      </c>
      <c r="AW31" s="3">
        <v>0</v>
      </c>
      <c r="AX31" s="3">
        <v>0</v>
      </c>
      <c r="AY31" s="3">
        <v>0</v>
      </c>
      <c r="AZ31" s="3">
        <v>0</v>
      </c>
      <c r="BA31" s="3">
        <v>0</v>
      </c>
      <c r="BB31" s="3">
        <v>0</v>
      </c>
      <c r="BC31" s="3">
        <v>0</v>
      </c>
      <c r="BD31" s="3">
        <v>0</v>
      </c>
      <c r="BE31" s="3">
        <v>0</v>
      </c>
      <c r="BF31" s="3">
        <v>0</v>
      </c>
      <c r="BG31" s="3">
        <v>0</v>
      </c>
      <c r="BH31" s="3">
        <v>0</v>
      </c>
      <c r="BI31" s="3">
        <v>0</v>
      </c>
      <c r="BJ31" s="3">
        <v>0</v>
      </c>
      <c r="BK31" s="3">
        <v>0</v>
      </c>
      <c r="BL31" s="3">
        <v>0</v>
      </c>
      <c r="BM31" s="3">
        <v>0</v>
      </c>
      <c r="BN31" s="3">
        <v>0</v>
      </c>
      <c r="BO31" s="3">
        <v>0</v>
      </c>
      <c r="BP31" s="3">
        <v>0</v>
      </c>
      <c r="BQ31" s="3">
        <v>0</v>
      </c>
      <c r="BR31" s="3">
        <v>0</v>
      </c>
      <c r="BS31" s="3">
        <v>0</v>
      </c>
      <c r="BT31" s="3">
        <v>0</v>
      </c>
      <c r="BU31" s="3">
        <v>0</v>
      </c>
      <c r="BV31" s="3">
        <v>0</v>
      </c>
      <c r="BW31" s="3">
        <v>0</v>
      </c>
      <c r="BX31" s="3">
        <v>0</v>
      </c>
      <c r="BY31" s="3">
        <v>0</v>
      </c>
      <c r="BZ31" s="3">
        <v>0</v>
      </c>
      <c r="CA31" s="3">
        <v>0</v>
      </c>
      <c r="CB31" s="3">
        <v>0</v>
      </c>
      <c r="CC31" s="3">
        <v>0</v>
      </c>
      <c r="CD31" s="3">
        <v>0</v>
      </c>
      <c r="CE31" s="3">
        <v>0</v>
      </c>
      <c r="CF31" s="3">
        <v>0</v>
      </c>
      <c r="CG31" s="3">
        <v>0</v>
      </c>
      <c r="CH31" s="3">
        <v>0</v>
      </c>
      <c r="CI31" s="3">
        <v>0</v>
      </c>
      <c r="CJ31" s="3">
        <v>0</v>
      </c>
      <c r="CK31" s="3">
        <v>0</v>
      </c>
      <c r="CL31" s="3">
        <v>0</v>
      </c>
      <c r="CM31" s="3">
        <v>0</v>
      </c>
      <c r="CN31" s="3">
        <v>0</v>
      </c>
      <c r="CO31" s="3">
        <v>0</v>
      </c>
      <c r="CP31" s="3">
        <v>0</v>
      </c>
      <c r="CQ31" s="3">
        <v>0</v>
      </c>
      <c r="CR31" s="3">
        <v>0</v>
      </c>
      <c r="CS31" s="3">
        <v>0</v>
      </c>
      <c r="CT31" s="3">
        <v>0</v>
      </c>
      <c r="CU31" s="3">
        <v>0</v>
      </c>
      <c r="CV31" s="3">
        <v>1305941</v>
      </c>
      <c r="CW31" s="3">
        <v>150000</v>
      </c>
      <c r="CX31" s="3">
        <v>0</v>
      </c>
      <c r="CY31" s="3">
        <v>78520</v>
      </c>
      <c r="CZ31" s="3">
        <v>20206</v>
      </c>
      <c r="DA31" s="3">
        <v>98726</v>
      </c>
      <c r="DB31" s="3">
        <v>0</v>
      </c>
      <c r="DC31" s="3">
        <v>98726</v>
      </c>
      <c r="DD31" s="3">
        <v>1377421</v>
      </c>
      <c r="DE31" s="3">
        <v>0</v>
      </c>
      <c r="DF31" s="3">
        <v>0</v>
      </c>
      <c r="DG31" s="3">
        <v>580750</v>
      </c>
      <c r="DH31" s="3">
        <v>796671</v>
      </c>
      <c r="DI31" s="3">
        <v>0</v>
      </c>
      <c r="DJ31" s="3">
        <v>0</v>
      </c>
      <c r="DK31" s="3">
        <v>0</v>
      </c>
      <c r="DL31" s="3">
        <v>0</v>
      </c>
      <c r="DM31" s="3">
        <v>0</v>
      </c>
      <c r="DN31" s="3">
        <v>0</v>
      </c>
      <c r="DO31" s="3">
        <v>0</v>
      </c>
      <c r="DP31" s="3">
        <v>0</v>
      </c>
      <c r="DQ31" s="3">
        <v>0</v>
      </c>
      <c r="DR31" s="3">
        <v>0</v>
      </c>
      <c r="DS31" s="3">
        <v>0</v>
      </c>
      <c r="DT31" s="3">
        <v>0</v>
      </c>
      <c r="DU31" s="3">
        <v>0</v>
      </c>
      <c r="DV31" s="3">
        <v>0</v>
      </c>
      <c r="DW31" s="3">
        <v>0</v>
      </c>
      <c r="DX31" s="3">
        <v>0</v>
      </c>
      <c r="DY31" s="3">
        <v>0</v>
      </c>
      <c r="DZ31" s="3">
        <v>0</v>
      </c>
      <c r="EA31" s="3">
        <v>0</v>
      </c>
      <c r="EB31" s="3">
        <v>0</v>
      </c>
      <c r="EC31" s="3">
        <v>0</v>
      </c>
      <c r="ED31" s="3">
        <v>0</v>
      </c>
      <c r="EE31" s="3">
        <v>0</v>
      </c>
      <c r="EF31" s="3">
        <v>0</v>
      </c>
      <c r="EG31" s="3">
        <v>0</v>
      </c>
      <c r="EH31" s="3">
        <v>0</v>
      </c>
      <c r="EI31" s="3">
        <v>0</v>
      </c>
      <c r="EJ31" s="3">
        <v>0</v>
      </c>
      <c r="EK31" s="3">
        <v>0</v>
      </c>
      <c r="EL31" s="3">
        <v>0</v>
      </c>
      <c r="EM31" s="3">
        <v>0</v>
      </c>
      <c r="EN31" s="3">
        <v>0</v>
      </c>
      <c r="EO31" s="3">
        <v>0</v>
      </c>
      <c r="EP31" s="3">
        <v>0</v>
      </c>
      <c r="EQ31" s="3">
        <v>0</v>
      </c>
      <c r="ER31" s="3">
        <v>0</v>
      </c>
      <c r="ES31" s="3">
        <v>0</v>
      </c>
      <c r="ET31" s="3">
        <v>0</v>
      </c>
      <c r="EU31" s="3">
        <v>0</v>
      </c>
      <c r="EV31" s="3">
        <v>0</v>
      </c>
      <c r="EW31" s="3">
        <v>0</v>
      </c>
      <c r="EX31" s="3">
        <v>0</v>
      </c>
      <c r="EY31" s="3">
        <v>0</v>
      </c>
      <c r="EZ31" s="3">
        <v>0</v>
      </c>
      <c r="FA31" s="3">
        <v>0</v>
      </c>
      <c r="FB31" s="3">
        <v>0</v>
      </c>
      <c r="FC31" s="3">
        <v>0</v>
      </c>
      <c r="FD31" s="3">
        <v>0</v>
      </c>
      <c r="FE31" s="3">
        <v>0</v>
      </c>
      <c r="FF31" s="3">
        <v>0</v>
      </c>
      <c r="FG31" s="3">
        <v>0</v>
      </c>
      <c r="FH31" s="3">
        <v>0</v>
      </c>
      <c r="FI31" s="3">
        <v>2158</v>
      </c>
      <c r="FJ31" s="3">
        <v>0</v>
      </c>
      <c r="FK31" s="3">
        <v>0</v>
      </c>
      <c r="FL31" s="3">
        <v>2158</v>
      </c>
      <c r="FM31" s="3">
        <v>15</v>
      </c>
      <c r="FN31" s="3">
        <v>2173</v>
      </c>
      <c r="FO31" s="3">
        <v>0</v>
      </c>
      <c r="FP31" s="3">
        <v>2173</v>
      </c>
      <c r="FQ31" s="3">
        <v>0</v>
      </c>
      <c r="FR31" s="3">
        <v>0</v>
      </c>
      <c r="FS31" s="3">
        <v>0</v>
      </c>
      <c r="FT31" s="3">
        <v>0</v>
      </c>
      <c r="FU31" s="3">
        <v>0</v>
      </c>
      <c r="FV31" s="3">
        <v>0</v>
      </c>
      <c r="FW31" s="3">
        <v>0</v>
      </c>
      <c r="FX31" s="3">
        <v>0</v>
      </c>
      <c r="FY31" s="3">
        <v>0</v>
      </c>
      <c r="FZ31" s="3">
        <v>0</v>
      </c>
      <c r="GA31" s="3">
        <v>0</v>
      </c>
      <c r="GB31" s="3">
        <v>0</v>
      </c>
      <c r="GC31" s="3">
        <v>0</v>
      </c>
      <c r="GD31" s="3">
        <v>0</v>
      </c>
      <c r="GE31" s="3">
        <v>0</v>
      </c>
      <c r="GF31" s="3">
        <v>0</v>
      </c>
      <c r="GG31" s="3">
        <v>0</v>
      </c>
      <c r="GH31" s="3">
        <v>0</v>
      </c>
      <c r="GI31" s="3">
        <v>0</v>
      </c>
      <c r="GJ31" s="3">
        <v>0</v>
      </c>
      <c r="GK31" s="3">
        <v>0</v>
      </c>
      <c r="GL31" s="3">
        <v>0</v>
      </c>
      <c r="GM31" s="3">
        <v>0</v>
      </c>
      <c r="GN31" s="3">
        <v>0</v>
      </c>
      <c r="GO31" s="3">
        <v>0</v>
      </c>
      <c r="GP31" s="3">
        <v>0</v>
      </c>
      <c r="GQ31" s="3">
        <v>0</v>
      </c>
      <c r="GR31" s="3">
        <v>0</v>
      </c>
      <c r="GS31" s="3">
        <v>0</v>
      </c>
      <c r="GT31" s="3">
        <v>0</v>
      </c>
      <c r="GU31" s="3">
        <v>0</v>
      </c>
      <c r="GV31" s="3">
        <v>0</v>
      </c>
      <c r="GW31" s="3">
        <v>0</v>
      </c>
      <c r="GX31" s="3">
        <v>0</v>
      </c>
      <c r="GY31" s="3">
        <v>0</v>
      </c>
      <c r="GZ31" s="3">
        <v>0</v>
      </c>
      <c r="HA31" s="3">
        <v>0</v>
      </c>
      <c r="HB31" s="3">
        <v>0</v>
      </c>
      <c r="HC31" s="3">
        <v>0</v>
      </c>
      <c r="HD31" s="3">
        <v>0</v>
      </c>
      <c r="HE31" s="3">
        <v>0</v>
      </c>
      <c r="HF31" s="3">
        <v>0</v>
      </c>
      <c r="HG31" s="3">
        <v>0</v>
      </c>
      <c r="HH31" s="3">
        <v>0</v>
      </c>
      <c r="HI31" s="3">
        <v>0</v>
      </c>
      <c r="HJ31" s="3">
        <v>0</v>
      </c>
      <c r="HK31" s="3">
        <v>0</v>
      </c>
      <c r="HL31" s="3">
        <v>0</v>
      </c>
      <c r="HM31" s="3">
        <v>0</v>
      </c>
      <c r="HN31" s="3">
        <v>0</v>
      </c>
      <c r="HO31" s="3">
        <v>0</v>
      </c>
      <c r="HP31" s="3">
        <v>0</v>
      </c>
      <c r="HQ31" s="3">
        <v>0</v>
      </c>
      <c r="HR31" s="3">
        <v>0</v>
      </c>
      <c r="HS31" s="3">
        <v>0</v>
      </c>
      <c r="HT31" s="3">
        <v>0</v>
      </c>
      <c r="HU31" s="3">
        <v>0</v>
      </c>
      <c r="HV31" s="3">
        <v>0</v>
      </c>
      <c r="HW31" s="3">
        <v>0</v>
      </c>
      <c r="HX31" s="3">
        <v>0</v>
      </c>
      <c r="HY31" s="3">
        <v>0</v>
      </c>
      <c r="HZ31" s="3">
        <v>0</v>
      </c>
      <c r="IA31" s="3">
        <v>0</v>
      </c>
      <c r="IB31" s="3">
        <v>0</v>
      </c>
      <c r="IC31" s="3">
        <v>0</v>
      </c>
      <c r="ID31" s="3">
        <v>0</v>
      </c>
      <c r="IE31" s="3">
        <v>0</v>
      </c>
      <c r="IF31" s="3">
        <v>0</v>
      </c>
      <c r="IG31" s="3">
        <v>0</v>
      </c>
      <c r="IH31" s="3">
        <v>0</v>
      </c>
      <c r="II31" s="3">
        <v>22097</v>
      </c>
      <c r="IJ31" s="3">
        <v>0</v>
      </c>
      <c r="IK31" s="3">
        <v>0</v>
      </c>
      <c r="IL31" s="3">
        <v>6301</v>
      </c>
      <c r="IM31" s="3">
        <v>426</v>
      </c>
      <c r="IN31" s="3">
        <v>6727</v>
      </c>
      <c r="IO31" s="3">
        <v>0</v>
      </c>
      <c r="IP31" s="3">
        <v>6727</v>
      </c>
      <c r="IQ31" s="3">
        <v>15796</v>
      </c>
      <c r="IR31" s="3">
        <v>0</v>
      </c>
      <c r="IS31" s="3">
        <v>0</v>
      </c>
      <c r="IT31" s="3">
        <v>15796</v>
      </c>
      <c r="IU31" s="3">
        <v>0</v>
      </c>
      <c r="IV31" s="3">
        <v>0</v>
      </c>
    </row>
    <row r="32" spans="1:256">
      <c r="A32" s="3" t="s">
        <v>59</v>
      </c>
      <c r="B32" s="3" t="s">
        <v>60</v>
      </c>
      <c r="C32" s="3">
        <v>2402</v>
      </c>
      <c r="D32" s="3">
        <v>9186</v>
      </c>
      <c r="E32" s="3">
        <v>0</v>
      </c>
      <c r="F32" s="3">
        <v>0</v>
      </c>
      <c r="G32" s="3">
        <v>9186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0</v>
      </c>
      <c r="AO32" s="3">
        <v>0</v>
      </c>
      <c r="AP32" s="3">
        <v>0</v>
      </c>
      <c r="AQ32" s="3">
        <v>0</v>
      </c>
      <c r="AR32" s="3">
        <v>0</v>
      </c>
      <c r="AS32" s="3">
        <v>0</v>
      </c>
      <c r="AT32" s="3">
        <v>0</v>
      </c>
      <c r="AU32" s="3">
        <v>0</v>
      </c>
      <c r="AV32" s="3">
        <v>0</v>
      </c>
      <c r="AW32" s="3">
        <v>0</v>
      </c>
      <c r="AX32" s="3">
        <v>0</v>
      </c>
      <c r="AY32" s="3">
        <v>0</v>
      </c>
      <c r="AZ32" s="3">
        <v>0</v>
      </c>
      <c r="BA32" s="3">
        <v>0</v>
      </c>
      <c r="BB32" s="3">
        <v>0</v>
      </c>
      <c r="BC32" s="3">
        <v>0</v>
      </c>
      <c r="BD32" s="3">
        <v>0</v>
      </c>
      <c r="BE32" s="3">
        <v>0</v>
      </c>
      <c r="BF32" s="3">
        <v>0</v>
      </c>
      <c r="BG32" s="3">
        <v>0</v>
      </c>
      <c r="BH32" s="3">
        <v>0</v>
      </c>
      <c r="BI32" s="3">
        <v>0</v>
      </c>
      <c r="BJ32" s="3">
        <v>0</v>
      </c>
      <c r="BK32" s="3">
        <v>0</v>
      </c>
      <c r="BL32" s="3">
        <v>0</v>
      </c>
      <c r="BM32" s="3">
        <v>0</v>
      </c>
      <c r="BN32" s="3">
        <v>0</v>
      </c>
      <c r="BO32" s="3">
        <v>0</v>
      </c>
      <c r="BP32" s="3">
        <v>0</v>
      </c>
      <c r="BQ32" s="3">
        <v>0</v>
      </c>
      <c r="BR32" s="3">
        <v>0</v>
      </c>
      <c r="BS32" s="3">
        <v>0</v>
      </c>
      <c r="BT32" s="3">
        <v>0</v>
      </c>
      <c r="BU32" s="3">
        <v>0</v>
      </c>
      <c r="BV32" s="3">
        <v>0</v>
      </c>
      <c r="BW32" s="3">
        <v>0</v>
      </c>
      <c r="BX32" s="3">
        <v>0</v>
      </c>
      <c r="BY32" s="3">
        <v>0</v>
      </c>
      <c r="BZ32" s="3">
        <v>0</v>
      </c>
      <c r="CA32" s="3">
        <v>0</v>
      </c>
      <c r="CB32" s="3">
        <v>0</v>
      </c>
      <c r="CC32" s="3">
        <v>0</v>
      </c>
      <c r="CD32" s="3">
        <v>0</v>
      </c>
      <c r="CE32" s="3">
        <v>0</v>
      </c>
      <c r="CF32" s="3">
        <v>0</v>
      </c>
      <c r="CG32" s="3">
        <v>0</v>
      </c>
      <c r="CH32" s="3">
        <v>0</v>
      </c>
      <c r="CI32" s="3">
        <v>0</v>
      </c>
      <c r="CJ32" s="3">
        <v>0</v>
      </c>
      <c r="CK32" s="3">
        <v>0</v>
      </c>
      <c r="CL32" s="3">
        <v>0</v>
      </c>
      <c r="CM32" s="3">
        <v>0</v>
      </c>
      <c r="CN32" s="3">
        <v>0</v>
      </c>
      <c r="CO32" s="3">
        <v>0</v>
      </c>
      <c r="CP32" s="3">
        <v>0</v>
      </c>
      <c r="CQ32" s="3">
        <v>0</v>
      </c>
      <c r="CR32" s="3">
        <v>0</v>
      </c>
      <c r="CS32" s="3">
        <v>0</v>
      </c>
      <c r="CT32" s="3">
        <v>0</v>
      </c>
      <c r="CU32" s="3">
        <v>0</v>
      </c>
      <c r="CV32" s="3">
        <v>0</v>
      </c>
      <c r="CW32" s="3">
        <v>0</v>
      </c>
      <c r="CX32" s="3">
        <v>0</v>
      </c>
      <c r="CY32" s="3">
        <v>0</v>
      </c>
      <c r="CZ32" s="3">
        <v>0</v>
      </c>
      <c r="DA32" s="3">
        <v>0</v>
      </c>
      <c r="DB32" s="3">
        <v>0</v>
      </c>
      <c r="DC32" s="3">
        <v>0</v>
      </c>
      <c r="DD32" s="3">
        <v>0</v>
      </c>
      <c r="DE32" s="3">
        <v>0</v>
      </c>
      <c r="DF32" s="3">
        <v>0</v>
      </c>
      <c r="DG32" s="3">
        <v>0</v>
      </c>
      <c r="DH32" s="3">
        <v>0</v>
      </c>
      <c r="DI32" s="3">
        <v>0</v>
      </c>
      <c r="DJ32" s="3">
        <v>0</v>
      </c>
      <c r="DK32" s="3">
        <v>0</v>
      </c>
      <c r="DL32" s="3">
        <v>0</v>
      </c>
      <c r="DM32" s="3">
        <v>0</v>
      </c>
      <c r="DN32" s="3">
        <v>0</v>
      </c>
      <c r="DO32" s="3">
        <v>0</v>
      </c>
      <c r="DP32" s="3">
        <v>0</v>
      </c>
      <c r="DQ32" s="3">
        <v>0</v>
      </c>
      <c r="DR32" s="3">
        <v>0</v>
      </c>
      <c r="DS32" s="3">
        <v>0</v>
      </c>
      <c r="DT32" s="3">
        <v>0</v>
      </c>
      <c r="DU32" s="3">
        <v>0</v>
      </c>
      <c r="DV32" s="3">
        <v>0</v>
      </c>
      <c r="DW32" s="3">
        <v>0</v>
      </c>
      <c r="DX32" s="3">
        <v>0</v>
      </c>
      <c r="DY32" s="3">
        <v>0</v>
      </c>
      <c r="DZ32" s="3">
        <v>0</v>
      </c>
      <c r="EA32" s="3">
        <v>0</v>
      </c>
      <c r="EB32" s="3">
        <v>0</v>
      </c>
      <c r="EC32" s="3">
        <v>0</v>
      </c>
      <c r="ED32" s="3">
        <v>0</v>
      </c>
      <c r="EE32" s="3">
        <v>0</v>
      </c>
      <c r="EF32" s="3">
        <v>0</v>
      </c>
      <c r="EG32" s="3">
        <v>0</v>
      </c>
      <c r="EH32" s="3">
        <v>0</v>
      </c>
      <c r="EI32" s="3">
        <v>0</v>
      </c>
      <c r="EJ32" s="3">
        <v>0</v>
      </c>
      <c r="EK32" s="3">
        <v>0</v>
      </c>
      <c r="EL32" s="3">
        <v>0</v>
      </c>
      <c r="EM32" s="3">
        <v>0</v>
      </c>
      <c r="EN32" s="3">
        <v>0</v>
      </c>
      <c r="EO32" s="3">
        <v>0</v>
      </c>
      <c r="EP32" s="3">
        <v>0</v>
      </c>
      <c r="EQ32" s="3">
        <v>0</v>
      </c>
      <c r="ER32" s="3">
        <v>0</v>
      </c>
      <c r="ES32" s="3">
        <v>0</v>
      </c>
      <c r="ET32" s="3">
        <v>0</v>
      </c>
      <c r="EU32" s="3">
        <v>0</v>
      </c>
      <c r="EV32" s="3">
        <v>0</v>
      </c>
      <c r="EW32" s="3">
        <v>0</v>
      </c>
      <c r="EX32" s="3">
        <v>0</v>
      </c>
      <c r="EY32" s="3">
        <v>0</v>
      </c>
      <c r="EZ32" s="3">
        <v>0</v>
      </c>
      <c r="FA32" s="3">
        <v>0</v>
      </c>
      <c r="FB32" s="3">
        <v>0</v>
      </c>
      <c r="FC32" s="3">
        <v>0</v>
      </c>
      <c r="FD32" s="3">
        <v>0</v>
      </c>
      <c r="FE32" s="3">
        <v>0</v>
      </c>
      <c r="FF32" s="3">
        <v>0</v>
      </c>
      <c r="FG32" s="3">
        <v>0</v>
      </c>
      <c r="FH32" s="3">
        <v>0</v>
      </c>
      <c r="FI32" s="3">
        <v>0</v>
      </c>
      <c r="FJ32" s="3">
        <v>0</v>
      </c>
      <c r="FK32" s="3">
        <v>0</v>
      </c>
      <c r="FL32" s="3">
        <v>0</v>
      </c>
      <c r="FM32" s="3">
        <v>0</v>
      </c>
      <c r="FN32" s="3">
        <v>0</v>
      </c>
      <c r="FO32" s="3">
        <v>0</v>
      </c>
      <c r="FP32" s="3">
        <v>0</v>
      </c>
      <c r="FQ32" s="3">
        <v>0</v>
      </c>
      <c r="FR32" s="3">
        <v>0</v>
      </c>
      <c r="FS32" s="3">
        <v>0</v>
      </c>
      <c r="FT32" s="3">
        <v>0</v>
      </c>
      <c r="FU32" s="3">
        <v>0</v>
      </c>
      <c r="FV32" s="3">
        <v>0</v>
      </c>
      <c r="FW32" s="3">
        <v>0</v>
      </c>
      <c r="FX32" s="3">
        <v>0</v>
      </c>
      <c r="FY32" s="3">
        <v>0</v>
      </c>
      <c r="FZ32" s="3">
        <v>0</v>
      </c>
      <c r="GA32" s="3">
        <v>0</v>
      </c>
      <c r="GB32" s="3">
        <v>0</v>
      </c>
      <c r="GC32" s="3">
        <v>0</v>
      </c>
      <c r="GD32" s="3">
        <v>0</v>
      </c>
      <c r="GE32" s="3">
        <v>0</v>
      </c>
      <c r="GF32" s="3">
        <v>0</v>
      </c>
      <c r="GG32" s="3">
        <v>0</v>
      </c>
      <c r="GH32" s="3">
        <v>0</v>
      </c>
      <c r="GI32" s="3">
        <v>177839</v>
      </c>
      <c r="GJ32" s="3">
        <v>73000</v>
      </c>
      <c r="GK32" s="3">
        <v>0</v>
      </c>
      <c r="GL32" s="3">
        <v>34395</v>
      </c>
      <c r="GM32" s="3">
        <v>1539</v>
      </c>
      <c r="GN32" s="3">
        <v>35934</v>
      </c>
      <c r="GO32" s="3">
        <v>0</v>
      </c>
      <c r="GP32" s="3">
        <v>35934</v>
      </c>
      <c r="GQ32" s="3">
        <v>216444</v>
      </c>
      <c r="GR32" s="3">
        <v>0</v>
      </c>
      <c r="GS32" s="3">
        <v>0</v>
      </c>
      <c r="GT32" s="3">
        <v>216444</v>
      </c>
      <c r="GU32" s="3">
        <v>0</v>
      </c>
      <c r="GV32" s="3">
        <v>172478</v>
      </c>
      <c r="GW32" s="3">
        <v>0</v>
      </c>
      <c r="GX32" s="3">
        <v>0</v>
      </c>
      <c r="GY32" s="3">
        <v>41108</v>
      </c>
      <c r="GZ32" s="3">
        <v>2456</v>
      </c>
      <c r="HA32" s="3">
        <v>43564</v>
      </c>
      <c r="HB32" s="3">
        <v>0</v>
      </c>
      <c r="HC32" s="3">
        <v>43564</v>
      </c>
      <c r="HD32" s="3">
        <v>131370</v>
      </c>
      <c r="HE32" s="3">
        <v>0</v>
      </c>
      <c r="HF32" s="3">
        <v>0</v>
      </c>
      <c r="HG32" s="3">
        <v>117070</v>
      </c>
      <c r="HH32" s="3">
        <v>14300</v>
      </c>
      <c r="HI32" s="3">
        <v>0</v>
      </c>
      <c r="HJ32" s="3">
        <v>0</v>
      </c>
      <c r="HK32" s="3">
        <v>0</v>
      </c>
      <c r="HL32" s="3">
        <v>0</v>
      </c>
      <c r="HM32" s="3">
        <v>0</v>
      </c>
      <c r="HN32" s="3">
        <v>0</v>
      </c>
      <c r="HO32" s="3">
        <v>0</v>
      </c>
      <c r="HP32" s="3">
        <v>0</v>
      </c>
      <c r="HQ32" s="3">
        <v>0</v>
      </c>
      <c r="HR32" s="3">
        <v>0</v>
      </c>
      <c r="HS32" s="3">
        <v>0</v>
      </c>
      <c r="HT32" s="3">
        <v>0</v>
      </c>
      <c r="HU32" s="3">
        <v>0</v>
      </c>
      <c r="HV32" s="3">
        <v>0</v>
      </c>
      <c r="HW32" s="3">
        <v>0</v>
      </c>
      <c r="HX32" s="3">
        <v>0</v>
      </c>
      <c r="HY32" s="3">
        <v>0</v>
      </c>
      <c r="HZ32" s="3">
        <v>0</v>
      </c>
      <c r="IA32" s="3">
        <v>0</v>
      </c>
      <c r="IB32" s="3">
        <v>0</v>
      </c>
      <c r="IC32" s="3">
        <v>0</v>
      </c>
      <c r="ID32" s="3">
        <v>0</v>
      </c>
      <c r="IE32" s="3">
        <v>0</v>
      </c>
      <c r="IF32" s="3">
        <v>0</v>
      </c>
      <c r="IG32" s="3">
        <v>0</v>
      </c>
      <c r="IH32" s="3">
        <v>0</v>
      </c>
      <c r="II32" s="3">
        <v>0</v>
      </c>
      <c r="IJ32" s="3">
        <v>0</v>
      </c>
      <c r="IK32" s="3">
        <v>0</v>
      </c>
      <c r="IL32" s="3">
        <v>0</v>
      </c>
      <c r="IM32" s="3">
        <v>0</v>
      </c>
      <c r="IN32" s="3">
        <v>0</v>
      </c>
      <c r="IO32" s="3">
        <v>0</v>
      </c>
      <c r="IP32" s="3">
        <v>0</v>
      </c>
      <c r="IQ32" s="3">
        <v>0</v>
      </c>
      <c r="IR32" s="3">
        <v>0</v>
      </c>
      <c r="IS32" s="3">
        <v>0</v>
      </c>
      <c r="IT32" s="3">
        <v>0</v>
      </c>
      <c r="IU32" s="3">
        <v>0</v>
      </c>
      <c r="IV32" s="3">
        <v>0</v>
      </c>
    </row>
    <row r="33" spans="1:256">
      <c r="A33" s="3" t="s">
        <v>61</v>
      </c>
      <c r="B33" s="3" t="s">
        <v>62</v>
      </c>
      <c r="C33" s="3">
        <v>53032</v>
      </c>
      <c r="D33" s="3">
        <v>175098</v>
      </c>
      <c r="E33" s="3">
        <v>0</v>
      </c>
      <c r="F33" s="3">
        <v>0</v>
      </c>
      <c r="G33" s="3">
        <v>143040</v>
      </c>
      <c r="H33" s="3">
        <v>32058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  <c r="AM33" s="3">
        <v>0</v>
      </c>
      <c r="AN33" s="3">
        <v>0</v>
      </c>
      <c r="AO33" s="3">
        <v>0</v>
      </c>
      <c r="AP33" s="3">
        <v>0</v>
      </c>
      <c r="AQ33" s="3">
        <v>0</v>
      </c>
      <c r="AR33" s="3">
        <v>0</v>
      </c>
      <c r="AS33" s="3">
        <v>0</v>
      </c>
      <c r="AT33" s="3">
        <v>0</v>
      </c>
      <c r="AU33" s="3">
        <v>0</v>
      </c>
      <c r="AV33" s="3">
        <v>0</v>
      </c>
      <c r="AW33" s="3">
        <v>0</v>
      </c>
      <c r="AX33" s="3">
        <v>0</v>
      </c>
      <c r="AY33" s="3">
        <v>0</v>
      </c>
      <c r="AZ33" s="3">
        <v>0</v>
      </c>
      <c r="BA33" s="3">
        <v>0</v>
      </c>
      <c r="BB33" s="3">
        <v>0</v>
      </c>
      <c r="BC33" s="3">
        <v>0</v>
      </c>
      <c r="BD33" s="3">
        <v>0</v>
      </c>
      <c r="BE33" s="3">
        <v>0</v>
      </c>
      <c r="BF33" s="3">
        <v>0</v>
      </c>
      <c r="BG33" s="3">
        <v>0</v>
      </c>
      <c r="BH33" s="3">
        <v>0</v>
      </c>
      <c r="BI33" s="3">
        <v>0</v>
      </c>
      <c r="BJ33" s="3">
        <v>0</v>
      </c>
      <c r="BK33" s="3">
        <v>0</v>
      </c>
      <c r="BL33" s="3">
        <v>0</v>
      </c>
      <c r="BM33" s="3">
        <v>0</v>
      </c>
      <c r="BN33" s="3">
        <v>0</v>
      </c>
      <c r="BO33" s="3">
        <v>0</v>
      </c>
      <c r="BP33" s="3">
        <v>0</v>
      </c>
      <c r="BQ33" s="3">
        <v>0</v>
      </c>
      <c r="BR33" s="3">
        <v>0</v>
      </c>
      <c r="BS33" s="3">
        <v>0</v>
      </c>
      <c r="BT33" s="3">
        <v>0</v>
      </c>
      <c r="BU33" s="3">
        <v>0</v>
      </c>
      <c r="BV33" s="3">
        <v>0</v>
      </c>
      <c r="BW33" s="3">
        <v>0</v>
      </c>
      <c r="BX33" s="3">
        <v>0</v>
      </c>
      <c r="BY33" s="3">
        <v>0</v>
      </c>
      <c r="BZ33" s="3">
        <v>0</v>
      </c>
      <c r="CA33" s="3">
        <v>0</v>
      </c>
      <c r="CB33" s="3">
        <v>0</v>
      </c>
      <c r="CC33" s="3">
        <v>0</v>
      </c>
      <c r="CD33" s="3">
        <v>0</v>
      </c>
      <c r="CE33" s="3">
        <v>0</v>
      </c>
      <c r="CF33" s="3">
        <v>0</v>
      </c>
      <c r="CG33" s="3">
        <v>0</v>
      </c>
      <c r="CH33" s="3">
        <v>0</v>
      </c>
      <c r="CI33" s="3">
        <v>0</v>
      </c>
      <c r="CJ33" s="3">
        <v>0</v>
      </c>
      <c r="CK33" s="3">
        <v>0</v>
      </c>
      <c r="CL33" s="3">
        <v>0</v>
      </c>
      <c r="CM33" s="3">
        <v>0</v>
      </c>
      <c r="CN33" s="3">
        <v>0</v>
      </c>
      <c r="CO33" s="3">
        <v>0</v>
      </c>
      <c r="CP33" s="3">
        <v>0</v>
      </c>
      <c r="CQ33" s="3">
        <v>0</v>
      </c>
      <c r="CR33" s="3">
        <v>0</v>
      </c>
      <c r="CS33" s="3">
        <v>0</v>
      </c>
      <c r="CT33" s="3">
        <v>0</v>
      </c>
      <c r="CU33" s="3">
        <v>0</v>
      </c>
      <c r="CV33" s="3">
        <v>153742</v>
      </c>
      <c r="CW33" s="3">
        <v>0</v>
      </c>
      <c r="CX33" s="3">
        <v>0</v>
      </c>
      <c r="CY33" s="3">
        <v>18085</v>
      </c>
      <c r="CZ33" s="3">
        <v>2261</v>
      </c>
      <c r="DA33" s="3">
        <v>20346</v>
      </c>
      <c r="DB33" s="3">
        <v>0</v>
      </c>
      <c r="DC33" s="3">
        <v>20346</v>
      </c>
      <c r="DD33" s="3">
        <v>135657</v>
      </c>
      <c r="DE33" s="3">
        <v>0</v>
      </c>
      <c r="DF33" s="3">
        <v>0</v>
      </c>
      <c r="DG33" s="3">
        <v>103600</v>
      </c>
      <c r="DH33" s="3">
        <v>32057</v>
      </c>
      <c r="DI33" s="3">
        <v>0</v>
      </c>
      <c r="DJ33" s="3">
        <v>0</v>
      </c>
      <c r="DK33" s="3">
        <v>0</v>
      </c>
      <c r="DL33" s="3">
        <v>0</v>
      </c>
      <c r="DM33" s="3">
        <v>0</v>
      </c>
      <c r="DN33" s="3">
        <v>0</v>
      </c>
      <c r="DO33" s="3">
        <v>0</v>
      </c>
      <c r="DP33" s="3">
        <v>0</v>
      </c>
      <c r="DQ33" s="3">
        <v>0</v>
      </c>
      <c r="DR33" s="3">
        <v>0</v>
      </c>
      <c r="DS33" s="3">
        <v>0</v>
      </c>
      <c r="DT33" s="3">
        <v>0</v>
      </c>
      <c r="DU33" s="3">
        <v>0</v>
      </c>
      <c r="DV33" s="3">
        <v>0</v>
      </c>
      <c r="DW33" s="3">
        <v>0</v>
      </c>
      <c r="DX33" s="3">
        <v>0</v>
      </c>
      <c r="DY33" s="3">
        <v>0</v>
      </c>
      <c r="DZ33" s="3">
        <v>0</v>
      </c>
      <c r="EA33" s="3">
        <v>0</v>
      </c>
      <c r="EB33" s="3">
        <v>0</v>
      </c>
      <c r="EC33" s="3">
        <v>0</v>
      </c>
      <c r="ED33" s="3">
        <v>0</v>
      </c>
      <c r="EE33" s="3">
        <v>0</v>
      </c>
      <c r="EF33" s="3">
        <v>0</v>
      </c>
      <c r="EG33" s="3">
        <v>0</v>
      </c>
      <c r="EH33" s="3">
        <v>0</v>
      </c>
      <c r="EI33" s="3">
        <v>0</v>
      </c>
      <c r="EJ33" s="3">
        <v>0</v>
      </c>
      <c r="EK33" s="3">
        <v>0</v>
      </c>
      <c r="EL33" s="3">
        <v>0</v>
      </c>
      <c r="EM33" s="3">
        <v>0</v>
      </c>
      <c r="EN33" s="3">
        <v>0</v>
      </c>
      <c r="EO33" s="3">
        <v>0</v>
      </c>
      <c r="EP33" s="3">
        <v>0</v>
      </c>
      <c r="EQ33" s="3">
        <v>0</v>
      </c>
      <c r="ER33" s="3">
        <v>0</v>
      </c>
      <c r="ES33" s="3">
        <v>0</v>
      </c>
      <c r="ET33" s="3">
        <v>0</v>
      </c>
      <c r="EU33" s="3">
        <v>0</v>
      </c>
      <c r="EV33" s="3">
        <v>0</v>
      </c>
      <c r="EW33" s="3">
        <v>0</v>
      </c>
      <c r="EX33" s="3">
        <v>0</v>
      </c>
      <c r="EY33" s="3">
        <v>0</v>
      </c>
      <c r="EZ33" s="3">
        <v>0</v>
      </c>
      <c r="FA33" s="3">
        <v>0</v>
      </c>
      <c r="FB33" s="3">
        <v>0</v>
      </c>
      <c r="FC33" s="3">
        <v>0</v>
      </c>
      <c r="FD33" s="3">
        <v>0</v>
      </c>
      <c r="FE33" s="3">
        <v>0</v>
      </c>
      <c r="FF33" s="3">
        <v>0</v>
      </c>
      <c r="FG33" s="3">
        <v>0</v>
      </c>
      <c r="FH33" s="3">
        <v>0</v>
      </c>
      <c r="FI33" s="3">
        <v>0</v>
      </c>
      <c r="FJ33" s="3">
        <v>0</v>
      </c>
      <c r="FK33" s="3">
        <v>0</v>
      </c>
      <c r="FL33" s="3">
        <v>0</v>
      </c>
      <c r="FM33" s="3">
        <v>0</v>
      </c>
      <c r="FN33" s="3">
        <v>0</v>
      </c>
      <c r="FO33" s="3">
        <v>0</v>
      </c>
      <c r="FP33" s="3">
        <v>0</v>
      </c>
      <c r="FQ33" s="3">
        <v>0</v>
      </c>
      <c r="FR33" s="3">
        <v>0</v>
      </c>
      <c r="FS33" s="3">
        <v>0</v>
      </c>
      <c r="FT33" s="3">
        <v>0</v>
      </c>
      <c r="FU33" s="3">
        <v>0</v>
      </c>
      <c r="FV33" s="3">
        <v>0</v>
      </c>
      <c r="FW33" s="3">
        <v>0</v>
      </c>
      <c r="FX33" s="3">
        <v>0</v>
      </c>
      <c r="FY33" s="3">
        <v>0</v>
      </c>
      <c r="FZ33" s="3">
        <v>0</v>
      </c>
      <c r="GA33" s="3">
        <v>0</v>
      </c>
      <c r="GB33" s="3">
        <v>0</v>
      </c>
      <c r="GC33" s="3">
        <v>0</v>
      </c>
      <c r="GD33" s="3">
        <v>0</v>
      </c>
      <c r="GE33" s="3">
        <v>0</v>
      </c>
      <c r="GF33" s="3">
        <v>0</v>
      </c>
      <c r="GG33" s="3">
        <v>0</v>
      </c>
      <c r="GH33" s="3">
        <v>0</v>
      </c>
      <c r="GI33" s="3">
        <v>29056</v>
      </c>
      <c r="GJ33" s="3">
        <v>6400</v>
      </c>
      <c r="GK33" s="3">
        <v>0</v>
      </c>
      <c r="GL33" s="3">
        <v>10295</v>
      </c>
      <c r="GM33" s="3">
        <v>331</v>
      </c>
      <c r="GN33" s="3">
        <v>10626</v>
      </c>
      <c r="GO33" s="3">
        <v>0</v>
      </c>
      <c r="GP33" s="3">
        <v>10626</v>
      </c>
      <c r="GQ33" s="3">
        <v>25161</v>
      </c>
      <c r="GR33" s="3">
        <v>0</v>
      </c>
      <c r="GS33" s="3">
        <v>0</v>
      </c>
      <c r="GT33" s="3">
        <v>25161</v>
      </c>
      <c r="GU33" s="3">
        <v>0</v>
      </c>
      <c r="GV33" s="3">
        <v>250226</v>
      </c>
      <c r="GW33" s="3">
        <v>24000</v>
      </c>
      <c r="GX33" s="3">
        <v>0</v>
      </c>
      <c r="GY33" s="3">
        <v>46186</v>
      </c>
      <c r="GZ33" s="3">
        <v>2999</v>
      </c>
      <c r="HA33" s="3">
        <v>49185</v>
      </c>
      <c r="HB33" s="3">
        <v>0</v>
      </c>
      <c r="HC33" s="3">
        <v>49185</v>
      </c>
      <c r="HD33" s="3">
        <v>228040</v>
      </c>
      <c r="HE33" s="3">
        <v>0</v>
      </c>
      <c r="HF33" s="3">
        <v>0</v>
      </c>
      <c r="HG33" s="3">
        <v>228040</v>
      </c>
      <c r="HH33" s="3">
        <v>0</v>
      </c>
      <c r="HI33" s="3">
        <v>0</v>
      </c>
      <c r="HJ33" s="3">
        <v>0</v>
      </c>
      <c r="HK33" s="3">
        <v>0</v>
      </c>
      <c r="HL33" s="3">
        <v>0</v>
      </c>
      <c r="HM33" s="3">
        <v>0</v>
      </c>
      <c r="HN33" s="3">
        <v>0</v>
      </c>
      <c r="HO33" s="3">
        <v>0</v>
      </c>
      <c r="HP33" s="3">
        <v>0</v>
      </c>
      <c r="HQ33" s="3">
        <v>0</v>
      </c>
      <c r="HR33" s="3">
        <v>0</v>
      </c>
      <c r="HS33" s="3">
        <v>0</v>
      </c>
      <c r="HT33" s="3">
        <v>0</v>
      </c>
      <c r="HU33" s="3">
        <v>0</v>
      </c>
      <c r="HV33" s="3">
        <v>0</v>
      </c>
      <c r="HW33" s="3">
        <v>0</v>
      </c>
      <c r="HX33" s="3">
        <v>0</v>
      </c>
      <c r="HY33" s="3">
        <v>0</v>
      </c>
      <c r="HZ33" s="3">
        <v>0</v>
      </c>
      <c r="IA33" s="3">
        <v>0</v>
      </c>
      <c r="IB33" s="3">
        <v>0</v>
      </c>
      <c r="IC33" s="3">
        <v>0</v>
      </c>
      <c r="ID33" s="3">
        <v>0</v>
      </c>
      <c r="IE33" s="3">
        <v>0</v>
      </c>
      <c r="IF33" s="3">
        <v>0</v>
      </c>
      <c r="IG33" s="3">
        <v>0</v>
      </c>
      <c r="IH33" s="3">
        <v>0</v>
      </c>
      <c r="II33" s="3">
        <v>1642</v>
      </c>
      <c r="IJ33" s="3">
        <v>0</v>
      </c>
      <c r="IK33" s="3">
        <v>0</v>
      </c>
      <c r="IL33" s="3">
        <v>1642</v>
      </c>
      <c r="IM33" s="3">
        <v>24</v>
      </c>
      <c r="IN33" s="3">
        <v>1666</v>
      </c>
      <c r="IO33" s="3">
        <v>0</v>
      </c>
      <c r="IP33" s="3">
        <v>1666</v>
      </c>
      <c r="IQ33" s="3">
        <v>0</v>
      </c>
      <c r="IR33" s="3">
        <v>0</v>
      </c>
      <c r="IS33" s="3">
        <v>0</v>
      </c>
      <c r="IT33" s="3">
        <v>0</v>
      </c>
      <c r="IU33" s="3">
        <v>0</v>
      </c>
      <c r="IV33" s="3">
        <v>0</v>
      </c>
    </row>
    <row r="34" spans="1:256">
      <c r="A34" s="3" t="s">
        <v>63</v>
      </c>
      <c r="B34" s="3" t="s">
        <v>64</v>
      </c>
      <c r="C34" s="3">
        <v>15549</v>
      </c>
      <c r="D34" s="3">
        <v>44959</v>
      </c>
      <c r="E34" s="3">
        <v>0</v>
      </c>
      <c r="F34" s="3">
        <v>0</v>
      </c>
      <c r="G34" s="3">
        <v>15990</v>
      </c>
      <c r="H34" s="3">
        <v>28969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0</v>
      </c>
      <c r="AH34" s="3">
        <v>0</v>
      </c>
      <c r="AI34" s="3">
        <v>0</v>
      </c>
      <c r="AJ34" s="3">
        <v>0</v>
      </c>
      <c r="AK34" s="3">
        <v>0</v>
      </c>
      <c r="AL34" s="3">
        <v>0</v>
      </c>
      <c r="AM34" s="3">
        <v>0</v>
      </c>
      <c r="AN34" s="3">
        <v>0</v>
      </c>
      <c r="AO34" s="3">
        <v>0</v>
      </c>
      <c r="AP34" s="3">
        <v>0</v>
      </c>
      <c r="AQ34" s="3">
        <v>0</v>
      </c>
      <c r="AR34" s="3">
        <v>0</v>
      </c>
      <c r="AS34" s="3">
        <v>0</v>
      </c>
      <c r="AT34" s="3">
        <v>0</v>
      </c>
      <c r="AU34" s="3">
        <v>0</v>
      </c>
      <c r="AV34" s="3">
        <v>0</v>
      </c>
      <c r="AW34" s="3">
        <v>0</v>
      </c>
      <c r="AX34" s="3">
        <v>0</v>
      </c>
      <c r="AY34" s="3">
        <v>0</v>
      </c>
      <c r="AZ34" s="3">
        <v>0</v>
      </c>
      <c r="BA34" s="3">
        <v>0</v>
      </c>
      <c r="BB34" s="3">
        <v>0</v>
      </c>
      <c r="BC34" s="3">
        <v>0</v>
      </c>
      <c r="BD34" s="3">
        <v>0</v>
      </c>
      <c r="BE34" s="3">
        <v>0</v>
      </c>
      <c r="BF34" s="3">
        <v>0</v>
      </c>
      <c r="BG34" s="3">
        <v>0</v>
      </c>
      <c r="BH34" s="3">
        <v>0</v>
      </c>
      <c r="BI34" s="3">
        <v>0</v>
      </c>
      <c r="BJ34" s="3">
        <v>0</v>
      </c>
      <c r="BK34" s="3">
        <v>0</v>
      </c>
      <c r="BL34" s="3">
        <v>0</v>
      </c>
      <c r="BM34" s="3">
        <v>0</v>
      </c>
      <c r="BN34" s="3">
        <v>0</v>
      </c>
      <c r="BO34" s="3">
        <v>0</v>
      </c>
      <c r="BP34" s="3">
        <v>0</v>
      </c>
      <c r="BQ34" s="3">
        <v>0</v>
      </c>
      <c r="BR34" s="3">
        <v>0</v>
      </c>
      <c r="BS34" s="3">
        <v>0</v>
      </c>
      <c r="BT34" s="3">
        <v>0</v>
      </c>
      <c r="BU34" s="3">
        <v>0</v>
      </c>
      <c r="BV34" s="3">
        <v>0</v>
      </c>
      <c r="BW34" s="3">
        <v>0</v>
      </c>
      <c r="BX34" s="3">
        <v>0</v>
      </c>
      <c r="BY34" s="3">
        <v>0</v>
      </c>
      <c r="BZ34" s="3">
        <v>0</v>
      </c>
      <c r="CA34" s="3">
        <v>0</v>
      </c>
      <c r="CB34" s="3">
        <v>0</v>
      </c>
      <c r="CC34" s="3">
        <v>0</v>
      </c>
      <c r="CD34" s="3">
        <v>0</v>
      </c>
      <c r="CE34" s="3">
        <v>0</v>
      </c>
      <c r="CF34" s="3">
        <v>0</v>
      </c>
      <c r="CG34" s="3">
        <v>0</v>
      </c>
      <c r="CH34" s="3">
        <v>0</v>
      </c>
      <c r="CI34" s="3">
        <v>0</v>
      </c>
      <c r="CJ34" s="3">
        <v>0</v>
      </c>
      <c r="CK34" s="3">
        <v>0</v>
      </c>
      <c r="CL34" s="3">
        <v>0</v>
      </c>
      <c r="CM34" s="3">
        <v>0</v>
      </c>
      <c r="CN34" s="3">
        <v>0</v>
      </c>
      <c r="CO34" s="3">
        <v>0</v>
      </c>
      <c r="CP34" s="3">
        <v>0</v>
      </c>
      <c r="CQ34" s="3">
        <v>0</v>
      </c>
      <c r="CR34" s="3">
        <v>0</v>
      </c>
      <c r="CS34" s="3">
        <v>0</v>
      </c>
      <c r="CT34" s="3">
        <v>0</v>
      </c>
      <c r="CU34" s="3">
        <v>0</v>
      </c>
      <c r="CV34" s="3">
        <v>37974</v>
      </c>
      <c r="CW34" s="3">
        <v>0</v>
      </c>
      <c r="CX34" s="3">
        <v>0</v>
      </c>
      <c r="CY34" s="3">
        <v>9005</v>
      </c>
      <c r="CZ34" s="3">
        <v>1251</v>
      </c>
      <c r="DA34" s="3">
        <v>10256</v>
      </c>
      <c r="DB34" s="3">
        <v>0</v>
      </c>
      <c r="DC34" s="3">
        <v>10256</v>
      </c>
      <c r="DD34" s="3">
        <v>28969</v>
      </c>
      <c r="DE34" s="3">
        <v>0</v>
      </c>
      <c r="DF34" s="3">
        <v>0</v>
      </c>
      <c r="DG34" s="3">
        <v>0</v>
      </c>
      <c r="DH34" s="3">
        <v>28969</v>
      </c>
      <c r="DI34" s="3">
        <v>0</v>
      </c>
      <c r="DJ34" s="3">
        <v>0</v>
      </c>
      <c r="DK34" s="3">
        <v>0</v>
      </c>
      <c r="DL34" s="3">
        <v>0</v>
      </c>
      <c r="DM34" s="3">
        <v>0</v>
      </c>
      <c r="DN34" s="3">
        <v>0</v>
      </c>
      <c r="DO34" s="3">
        <v>0</v>
      </c>
      <c r="DP34" s="3">
        <v>0</v>
      </c>
      <c r="DQ34" s="3">
        <v>0</v>
      </c>
      <c r="DR34" s="3">
        <v>0</v>
      </c>
      <c r="DS34" s="3">
        <v>0</v>
      </c>
      <c r="DT34" s="3">
        <v>0</v>
      </c>
      <c r="DU34" s="3">
        <v>0</v>
      </c>
      <c r="DV34" s="3">
        <v>0</v>
      </c>
      <c r="DW34" s="3">
        <v>0</v>
      </c>
      <c r="DX34" s="3">
        <v>0</v>
      </c>
      <c r="DY34" s="3">
        <v>0</v>
      </c>
      <c r="DZ34" s="3">
        <v>0</v>
      </c>
      <c r="EA34" s="3">
        <v>0</v>
      </c>
      <c r="EB34" s="3">
        <v>0</v>
      </c>
      <c r="EC34" s="3">
        <v>0</v>
      </c>
      <c r="ED34" s="3">
        <v>0</v>
      </c>
      <c r="EE34" s="3">
        <v>0</v>
      </c>
      <c r="EF34" s="3">
        <v>0</v>
      </c>
      <c r="EG34" s="3">
        <v>0</v>
      </c>
      <c r="EH34" s="3">
        <v>0</v>
      </c>
      <c r="EI34" s="3">
        <v>0</v>
      </c>
      <c r="EJ34" s="3">
        <v>0</v>
      </c>
      <c r="EK34" s="3">
        <v>0</v>
      </c>
      <c r="EL34" s="3">
        <v>0</v>
      </c>
      <c r="EM34" s="3">
        <v>0</v>
      </c>
      <c r="EN34" s="3">
        <v>0</v>
      </c>
      <c r="EO34" s="3">
        <v>0</v>
      </c>
      <c r="EP34" s="3">
        <v>0</v>
      </c>
      <c r="EQ34" s="3">
        <v>0</v>
      </c>
      <c r="ER34" s="3">
        <v>0</v>
      </c>
      <c r="ES34" s="3">
        <v>0</v>
      </c>
      <c r="ET34" s="3">
        <v>0</v>
      </c>
      <c r="EU34" s="3">
        <v>0</v>
      </c>
      <c r="EV34" s="3">
        <v>0</v>
      </c>
      <c r="EW34" s="3">
        <v>0</v>
      </c>
      <c r="EX34" s="3">
        <v>0</v>
      </c>
      <c r="EY34" s="3">
        <v>0</v>
      </c>
      <c r="EZ34" s="3">
        <v>0</v>
      </c>
      <c r="FA34" s="3">
        <v>0</v>
      </c>
      <c r="FB34" s="3">
        <v>0</v>
      </c>
      <c r="FC34" s="3">
        <v>0</v>
      </c>
      <c r="FD34" s="3">
        <v>0</v>
      </c>
      <c r="FE34" s="3">
        <v>0</v>
      </c>
      <c r="FF34" s="3">
        <v>0</v>
      </c>
      <c r="FG34" s="3">
        <v>0</v>
      </c>
      <c r="FH34" s="3">
        <v>0</v>
      </c>
      <c r="FI34" s="3">
        <v>0</v>
      </c>
      <c r="FJ34" s="3">
        <v>0</v>
      </c>
      <c r="FK34" s="3">
        <v>0</v>
      </c>
      <c r="FL34" s="3">
        <v>0</v>
      </c>
      <c r="FM34" s="3">
        <v>0</v>
      </c>
      <c r="FN34" s="3">
        <v>0</v>
      </c>
      <c r="FO34" s="3">
        <v>0</v>
      </c>
      <c r="FP34" s="3">
        <v>0</v>
      </c>
      <c r="FQ34" s="3">
        <v>0</v>
      </c>
      <c r="FR34" s="3">
        <v>0</v>
      </c>
      <c r="FS34" s="3">
        <v>0</v>
      </c>
      <c r="FT34" s="3">
        <v>0</v>
      </c>
      <c r="FU34" s="3">
        <v>0</v>
      </c>
      <c r="FV34" s="3">
        <v>0</v>
      </c>
      <c r="FW34" s="3">
        <v>0</v>
      </c>
      <c r="FX34" s="3">
        <v>0</v>
      </c>
      <c r="FY34" s="3">
        <v>0</v>
      </c>
      <c r="FZ34" s="3">
        <v>0</v>
      </c>
      <c r="GA34" s="3">
        <v>0</v>
      </c>
      <c r="GB34" s="3">
        <v>0</v>
      </c>
      <c r="GC34" s="3">
        <v>0</v>
      </c>
      <c r="GD34" s="3">
        <v>0</v>
      </c>
      <c r="GE34" s="3">
        <v>0</v>
      </c>
      <c r="GF34" s="3">
        <v>0</v>
      </c>
      <c r="GG34" s="3">
        <v>0</v>
      </c>
      <c r="GH34" s="3">
        <v>0</v>
      </c>
      <c r="GI34" s="3">
        <v>116803</v>
      </c>
      <c r="GJ34" s="3">
        <v>0</v>
      </c>
      <c r="GK34" s="3">
        <v>0</v>
      </c>
      <c r="GL34" s="3">
        <v>9586</v>
      </c>
      <c r="GM34" s="3">
        <v>1227</v>
      </c>
      <c r="GN34" s="3">
        <v>10813</v>
      </c>
      <c r="GO34" s="3">
        <v>0</v>
      </c>
      <c r="GP34" s="3">
        <v>10813</v>
      </c>
      <c r="GQ34" s="3">
        <v>107217</v>
      </c>
      <c r="GR34" s="3">
        <v>0</v>
      </c>
      <c r="GS34" s="3">
        <v>0</v>
      </c>
      <c r="GT34" s="3">
        <v>107217</v>
      </c>
      <c r="GU34" s="3">
        <v>0</v>
      </c>
      <c r="GV34" s="3">
        <v>74531</v>
      </c>
      <c r="GW34" s="3">
        <v>22500</v>
      </c>
      <c r="GX34" s="3">
        <v>0</v>
      </c>
      <c r="GY34" s="3">
        <v>20453</v>
      </c>
      <c r="GZ34" s="3">
        <v>934</v>
      </c>
      <c r="HA34" s="3">
        <v>21387</v>
      </c>
      <c r="HB34" s="3">
        <v>0</v>
      </c>
      <c r="HC34" s="3">
        <v>21387</v>
      </c>
      <c r="HD34" s="3">
        <v>76578</v>
      </c>
      <c r="HE34" s="3">
        <v>0</v>
      </c>
      <c r="HF34" s="3">
        <v>0</v>
      </c>
      <c r="HG34" s="3">
        <v>71156</v>
      </c>
      <c r="HH34" s="3">
        <v>5422</v>
      </c>
      <c r="HI34" s="3">
        <v>0</v>
      </c>
      <c r="HJ34" s="3">
        <v>0</v>
      </c>
      <c r="HK34" s="3">
        <v>0</v>
      </c>
      <c r="HL34" s="3">
        <v>0</v>
      </c>
      <c r="HM34" s="3">
        <v>0</v>
      </c>
      <c r="HN34" s="3">
        <v>0</v>
      </c>
      <c r="HO34" s="3">
        <v>0</v>
      </c>
      <c r="HP34" s="3">
        <v>0</v>
      </c>
      <c r="HQ34" s="3">
        <v>0</v>
      </c>
      <c r="HR34" s="3">
        <v>0</v>
      </c>
      <c r="HS34" s="3">
        <v>0</v>
      </c>
      <c r="HT34" s="3">
        <v>0</v>
      </c>
      <c r="HU34" s="3">
        <v>0</v>
      </c>
      <c r="HV34" s="3">
        <v>0</v>
      </c>
      <c r="HW34" s="3">
        <v>0</v>
      </c>
      <c r="HX34" s="3">
        <v>0</v>
      </c>
      <c r="HY34" s="3">
        <v>0</v>
      </c>
      <c r="HZ34" s="3">
        <v>0</v>
      </c>
      <c r="IA34" s="3">
        <v>0</v>
      </c>
      <c r="IB34" s="3">
        <v>0</v>
      </c>
      <c r="IC34" s="3">
        <v>0</v>
      </c>
      <c r="ID34" s="3">
        <v>0</v>
      </c>
      <c r="IE34" s="3">
        <v>0</v>
      </c>
      <c r="IF34" s="3">
        <v>0</v>
      </c>
      <c r="IG34" s="3">
        <v>0</v>
      </c>
      <c r="IH34" s="3">
        <v>0</v>
      </c>
      <c r="II34" s="3">
        <v>0</v>
      </c>
      <c r="IJ34" s="3">
        <v>0</v>
      </c>
      <c r="IK34" s="3">
        <v>0</v>
      </c>
      <c r="IL34" s="3">
        <v>0</v>
      </c>
      <c r="IM34" s="3">
        <v>0</v>
      </c>
      <c r="IN34" s="3">
        <v>0</v>
      </c>
      <c r="IO34" s="3">
        <v>0</v>
      </c>
      <c r="IP34" s="3">
        <v>0</v>
      </c>
      <c r="IQ34" s="3">
        <v>0</v>
      </c>
      <c r="IR34" s="3">
        <v>0</v>
      </c>
      <c r="IS34" s="3">
        <v>0</v>
      </c>
      <c r="IT34" s="3">
        <v>0</v>
      </c>
      <c r="IU34" s="3">
        <v>0</v>
      </c>
      <c r="IV34" s="3">
        <v>0</v>
      </c>
    </row>
    <row r="35" spans="1:256">
      <c r="A35" s="3" t="s">
        <v>65</v>
      </c>
      <c r="B35" s="3" t="s">
        <v>66</v>
      </c>
      <c r="C35" s="3">
        <v>12803</v>
      </c>
      <c r="D35" s="3">
        <v>38145</v>
      </c>
      <c r="E35" s="3">
        <v>0</v>
      </c>
      <c r="F35" s="3">
        <v>0</v>
      </c>
      <c r="G35" s="3">
        <v>38145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0</v>
      </c>
      <c r="AM35" s="3">
        <v>0</v>
      </c>
      <c r="AN35" s="3">
        <v>0</v>
      </c>
      <c r="AO35" s="3">
        <v>0</v>
      </c>
      <c r="AP35" s="3">
        <v>0</v>
      </c>
      <c r="AQ35" s="3">
        <v>0</v>
      </c>
      <c r="AR35" s="3">
        <v>0</v>
      </c>
      <c r="AS35" s="3">
        <v>0</v>
      </c>
      <c r="AT35" s="3">
        <v>0</v>
      </c>
      <c r="AU35" s="3">
        <v>0</v>
      </c>
      <c r="AV35" s="3">
        <v>0</v>
      </c>
      <c r="AW35" s="3">
        <v>0</v>
      </c>
      <c r="AX35" s="3">
        <v>0</v>
      </c>
      <c r="AY35" s="3">
        <v>0</v>
      </c>
      <c r="AZ35" s="3">
        <v>0</v>
      </c>
      <c r="BA35" s="3">
        <v>0</v>
      </c>
      <c r="BB35" s="3">
        <v>0</v>
      </c>
      <c r="BC35" s="3">
        <v>0</v>
      </c>
      <c r="BD35" s="3">
        <v>0</v>
      </c>
      <c r="BE35" s="3">
        <v>0</v>
      </c>
      <c r="BF35" s="3">
        <v>0</v>
      </c>
      <c r="BG35" s="3">
        <v>0</v>
      </c>
      <c r="BH35" s="3">
        <v>0</v>
      </c>
      <c r="BI35" s="3">
        <v>0</v>
      </c>
      <c r="BJ35" s="3">
        <v>0</v>
      </c>
      <c r="BK35" s="3">
        <v>0</v>
      </c>
      <c r="BL35" s="3">
        <v>0</v>
      </c>
      <c r="BM35" s="3">
        <v>0</v>
      </c>
      <c r="BN35" s="3">
        <v>0</v>
      </c>
      <c r="BO35" s="3">
        <v>0</v>
      </c>
      <c r="BP35" s="3">
        <v>0</v>
      </c>
      <c r="BQ35" s="3">
        <v>0</v>
      </c>
      <c r="BR35" s="3">
        <v>0</v>
      </c>
      <c r="BS35" s="3">
        <v>0</v>
      </c>
      <c r="BT35" s="3">
        <v>0</v>
      </c>
      <c r="BU35" s="3">
        <v>0</v>
      </c>
      <c r="BV35" s="3">
        <v>0</v>
      </c>
      <c r="BW35" s="3">
        <v>0</v>
      </c>
      <c r="BX35" s="3">
        <v>0</v>
      </c>
      <c r="BY35" s="3">
        <v>0</v>
      </c>
      <c r="BZ35" s="3">
        <v>0</v>
      </c>
      <c r="CA35" s="3">
        <v>0</v>
      </c>
      <c r="CB35" s="3">
        <v>0</v>
      </c>
      <c r="CC35" s="3">
        <v>0</v>
      </c>
      <c r="CD35" s="3">
        <v>0</v>
      </c>
      <c r="CE35" s="3">
        <v>0</v>
      </c>
      <c r="CF35" s="3">
        <v>0</v>
      </c>
      <c r="CG35" s="3">
        <v>0</v>
      </c>
      <c r="CH35" s="3">
        <v>0</v>
      </c>
      <c r="CI35" s="3">
        <v>0</v>
      </c>
      <c r="CJ35" s="3">
        <v>0</v>
      </c>
      <c r="CK35" s="3">
        <v>0</v>
      </c>
      <c r="CL35" s="3">
        <v>0</v>
      </c>
      <c r="CM35" s="3">
        <v>0</v>
      </c>
      <c r="CN35" s="3">
        <v>0</v>
      </c>
      <c r="CO35" s="3">
        <v>0</v>
      </c>
      <c r="CP35" s="3">
        <v>0</v>
      </c>
      <c r="CQ35" s="3">
        <v>0</v>
      </c>
      <c r="CR35" s="3">
        <v>0</v>
      </c>
      <c r="CS35" s="3">
        <v>0</v>
      </c>
      <c r="CT35" s="3">
        <v>0</v>
      </c>
      <c r="CU35" s="3">
        <v>0</v>
      </c>
      <c r="CV35" s="3">
        <v>0</v>
      </c>
      <c r="CW35" s="3">
        <v>0</v>
      </c>
      <c r="CX35" s="3">
        <v>0</v>
      </c>
      <c r="CY35" s="3">
        <v>0</v>
      </c>
      <c r="CZ35" s="3">
        <v>0</v>
      </c>
      <c r="DA35" s="3">
        <v>0</v>
      </c>
      <c r="DB35" s="3">
        <v>0</v>
      </c>
      <c r="DC35" s="3">
        <v>0</v>
      </c>
      <c r="DD35" s="3">
        <v>0</v>
      </c>
      <c r="DE35" s="3">
        <v>0</v>
      </c>
      <c r="DF35" s="3">
        <v>0</v>
      </c>
      <c r="DG35" s="3">
        <v>0</v>
      </c>
      <c r="DH35" s="3">
        <v>0</v>
      </c>
      <c r="DI35" s="3">
        <v>0</v>
      </c>
      <c r="DJ35" s="3">
        <v>0</v>
      </c>
      <c r="DK35" s="3">
        <v>0</v>
      </c>
      <c r="DL35" s="3">
        <v>0</v>
      </c>
      <c r="DM35" s="3">
        <v>0</v>
      </c>
      <c r="DN35" s="3">
        <v>0</v>
      </c>
      <c r="DO35" s="3">
        <v>0</v>
      </c>
      <c r="DP35" s="3">
        <v>0</v>
      </c>
      <c r="DQ35" s="3">
        <v>0</v>
      </c>
      <c r="DR35" s="3">
        <v>0</v>
      </c>
      <c r="DS35" s="3">
        <v>0</v>
      </c>
      <c r="DT35" s="3">
        <v>0</v>
      </c>
      <c r="DU35" s="3">
        <v>0</v>
      </c>
      <c r="DV35" s="3">
        <v>0</v>
      </c>
      <c r="DW35" s="3">
        <v>0</v>
      </c>
      <c r="DX35" s="3">
        <v>0</v>
      </c>
      <c r="DY35" s="3">
        <v>0</v>
      </c>
      <c r="DZ35" s="3">
        <v>0</v>
      </c>
      <c r="EA35" s="3">
        <v>0</v>
      </c>
      <c r="EB35" s="3">
        <v>0</v>
      </c>
      <c r="EC35" s="3">
        <v>0</v>
      </c>
      <c r="ED35" s="3">
        <v>0</v>
      </c>
      <c r="EE35" s="3">
        <v>0</v>
      </c>
      <c r="EF35" s="3">
        <v>0</v>
      </c>
      <c r="EG35" s="3">
        <v>0</v>
      </c>
      <c r="EH35" s="3">
        <v>0</v>
      </c>
      <c r="EI35" s="3">
        <v>0</v>
      </c>
      <c r="EJ35" s="3">
        <v>0</v>
      </c>
      <c r="EK35" s="3">
        <v>0</v>
      </c>
      <c r="EL35" s="3">
        <v>0</v>
      </c>
      <c r="EM35" s="3">
        <v>0</v>
      </c>
      <c r="EN35" s="3">
        <v>0</v>
      </c>
      <c r="EO35" s="3">
        <v>0</v>
      </c>
      <c r="EP35" s="3">
        <v>0</v>
      </c>
      <c r="EQ35" s="3">
        <v>0</v>
      </c>
      <c r="ER35" s="3">
        <v>0</v>
      </c>
      <c r="ES35" s="3">
        <v>0</v>
      </c>
      <c r="ET35" s="3">
        <v>0</v>
      </c>
      <c r="EU35" s="3">
        <v>0</v>
      </c>
      <c r="EV35" s="3">
        <v>0</v>
      </c>
      <c r="EW35" s="3">
        <v>0</v>
      </c>
      <c r="EX35" s="3">
        <v>0</v>
      </c>
      <c r="EY35" s="3">
        <v>0</v>
      </c>
      <c r="EZ35" s="3">
        <v>0</v>
      </c>
      <c r="FA35" s="3">
        <v>0</v>
      </c>
      <c r="FB35" s="3">
        <v>0</v>
      </c>
      <c r="FC35" s="3">
        <v>0</v>
      </c>
      <c r="FD35" s="3">
        <v>0</v>
      </c>
      <c r="FE35" s="3">
        <v>0</v>
      </c>
      <c r="FF35" s="3">
        <v>0</v>
      </c>
      <c r="FG35" s="3">
        <v>0</v>
      </c>
      <c r="FH35" s="3">
        <v>0</v>
      </c>
      <c r="FI35" s="3">
        <v>0</v>
      </c>
      <c r="FJ35" s="3">
        <v>0</v>
      </c>
      <c r="FK35" s="3">
        <v>0</v>
      </c>
      <c r="FL35" s="3">
        <v>0</v>
      </c>
      <c r="FM35" s="3">
        <v>0</v>
      </c>
      <c r="FN35" s="3">
        <v>0</v>
      </c>
      <c r="FO35" s="3">
        <v>0</v>
      </c>
      <c r="FP35" s="3">
        <v>0</v>
      </c>
      <c r="FQ35" s="3">
        <v>0</v>
      </c>
      <c r="FR35" s="3">
        <v>0</v>
      </c>
      <c r="FS35" s="3">
        <v>0</v>
      </c>
      <c r="FT35" s="3">
        <v>0</v>
      </c>
      <c r="FU35" s="3">
        <v>0</v>
      </c>
      <c r="FV35" s="3">
        <v>0</v>
      </c>
      <c r="FW35" s="3">
        <v>0</v>
      </c>
      <c r="FX35" s="3">
        <v>0</v>
      </c>
      <c r="FY35" s="3">
        <v>0</v>
      </c>
      <c r="FZ35" s="3">
        <v>0</v>
      </c>
      <c r="GA35" s="3">
        <v>0</v>
      </c>
      <c r="GB35" s="3">
        <v>0</v>
      </c>
      <c r="GC35" s="3">
        <v>0</v>
      </c>
      <c r="GD35" s="3">
        <v>0</v>
      </c>
      <c r="GE35" s="3">
        <v>0</v>
      </c>
      <c r="GF35" s="3">
        <v>0</v>
      </c>
      <c r="GG35" s="3">
        <v>0</v>
      </c>
      <c r="GH35" s="3">
        <v>0</v>
      </c>
      <c r="GI35" s="3">
        <v>82339</v>
      </c>
      <c r="GJ35" s="3">
        <v>31900</v>
      </c>
      <c r="GK35" s="3">
        <v>0</v>
      </c>
      <c r="GL35" s="3">
        <v>8522</v>
      </c>
      <c r="GM35" s="3">
        <v>673</v>
      </c>
      <c r="GN35" s="3">
        <v>9195</v>
      </c>
      <c r="GO35" s="3">
        <v>0</v>
      </c>
      <c r="GP35" s="3">
        <v>9195</v>
      </c>
      <c r="GQ35" s="3">
        <v>105717</v>
      </c>
      <c r="GR35" s="3">
        <v>0</v>
      </c>
      <c r="GS35" s="3">
        <v>0</v>
      </c>
      <c r="GT35" s="3">
        <v>105717</v>
      </c>
      <c r="GU35" s="3">
        <v>0</v>
      </c>
      <c r="GV35" s="3">
        <v>0</v>
      </c>
      <c r="GW35" s="3">
        <v>0</v>
      </c>
      <c r="GX35" s="3">
        <v>0</v>
      </c>
      <c r="GY35" s="3">
        <v>0</v>
      </c>
      <c r="GZ35" s="3">
        <v>0</v>
      </c>
      <c r="HA35" s="3">
        <v>0</v>
      </c>
      <c r="HB35" s="3">
        <v>0</v>
      </c>
      <c r="HC35" s="3">
        <v>0</v>
      </c>
      <c r="HD35" s="3">
        <v>0</v>
      </c>
      <c r="HE35" s="3">
        <v>0</v>
      </c>
      <c r="HF35" s="3">
        <v>0</v>
      </c>
      <c r="HG35" s="3">
        <v>0</v>
      </c>
      <c r="HH35" s="3">
        <v>0</v>
      </c>
      <c r="HI35" s="3">
        <v>0</v>
      </c>
      <c r="HJ35" s="3">
        <v>0</v>
      </c>
      <c r="HK35" s="3">
        <v>0</v>
      </c>
      <c r="HL35" s="3">
        <v>0</v>
      </c>
      <c r="HM35" s="3">
        <v>0</v>
      </c>
      <c r="HN35" s="3">
        <v>0</v>
      </c>
      <c r="HO35" s="3">
        <v>0</v>
      </c>
      <c r="HP35" s="3">
        <v>0</v>
      </c>
      <c r="HQ35" s="3">
        <v>0</v>
      </c>
      <c r="HR35" s="3">
        <v>0</v>
      </c>
      <c r="HS35" s="3">
        <v>0</v>
      </c>
      <c r="HT35" s="3">
        <v>0</v>
      </c>
      <c r="HU35" s="3">
        <v>0</v>
      </c>
      <c r="HV35" s="3">
        <v>0</v>
      </c>
      <c r="HW35" s="3">
        <v>0</v>
      </c>
      <c r="HX35" s="3">
        <v>0</v>
      </c>
      <c r="HY35" s="3">
        <v>0</v>
      </c>
      <c r="HZ35" s="3">
        <v>0</v>
      </c>
      <c r="IA35" s="3">
        <v>0</v>
      </c>
      <c r="IB35" s="3">
        <v>0</v>
      </c>
      <c r="IC35" s="3">
        <v>0</v>
      </c>
      <c r="ID35" s="3">
        <v>0</v>
      </c>
      <c r="IE35" s="3">
        <v>0</v>
      </c>
      <c r="IF35" s="3">
        <v>0</v>
      </c>
      <c r="IG35" s="3">
        <v>0</v>
      </c>
      <c r="IH35" s="3">
        <v>0</v>
      </c>
      <c r="II35" s="3">
        <v>0</v>
      </c>
      <c r="IJ35" s="3">
        <v>0</v>
      </c>
      <c r="IK35" s="3">
        <v>0</v>
      </c>
      <c r="IL35" s="3">
        <v>0</v>
      </c>
      <c r="IM35" s="3">
        <v>0</v>
      </c>
      <c r="IN35" s="3">
        <v>0</v>
      </c>
      <c r="IO35" s="3">
        <v>0</v>
      </c>
      <c r="IP35" s="3">
        <v>0</v>
      </c>
      <c r="IQ35" s="3">
        <v>0</v>
      </c>
      <c r="IR35" s="3">
        <v>0</v>
      </c>
      <c r="IS35" s="3">
        <v>0</v>
      </c>
      <c r="IT35" s="3">
        <v>0</v>
      </c>
      <c r="IU35" s="3">
        <v>0</v>
      </c>
      <c r="IV35" s="3">
        <v>0</v>
      </c>
    </row>
    <row r="36" spans="1:256">
      <c r="A36" s="3" t="s">
        <v>67</v>
      </c>
      <c r="B36" s="3" t="s">
        <v>68</v>
      </c>
      <c r="C36" s="3">
        <v>53373</v>
      </c>
      <c r="D36" s="3">
        <v>342220</v>
      </c>
      <c r="E36" s="3">
        <v>0</v>
      </c>
      <c r="F36" s="3">
        <v>6517</v>
      </c>
      <c r="G36" s="3">
        <v>242223</v>
      </c>
      <c r="H36" s="3">
        <v>99997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3">
        <v>0</v>
      </c>
      <c r="AH36" s="3">
        <v>0</v>
      </c>
      <c r="AI36" s="3">
        <v>0</v>
      </c>
      <c r="AJ36" s="3">
        <v>0</v>
      </c>
      <c r="AK36" s="3">
        <v>0</v>
      </c>
      <c r="AL36" s="3">
        <v>0</v>
      </c>
      <c r="AM36" s="3">
        <v>0</v>
      </c>
      <c r="AN36" s="3">
        <v>0</v>
      </c>
      <c r="AO36" s="3">
        <v>0</v>
      </c>
      <c r="AP36" s="3">
        <v>0</v>
      </c>
      <c r="AQ36" s="3">
        <v>0</v>
      </c>
      <c r="AR36" s="3">
        <v>0</v>
      </c>
      <c r="AS36" s="3">
        <v>0</v>
      </c>
      <c r="AT36" s="3">
        <v>0</v>
      </c>
      <c r="AU36" s="3">
        <v>0</v>
      </c>
      <c r="AV36" s="3">
        <v>0</v>
      </c>
      <c r="AW36" s="3">
        <v>0</v>
      </c>
      <c r="AX36" s="3">
        <v>0</v>
      </c>
      <c r="AY36" s="3">
        <v>0</v>
      </c>
      <c r="AZ36" s="3">
        <v>0</v>
      </c>
      <c r="BA36" s="3">
        <v>0</v>
      </c>
      <c r="BB36" s="3">
        <v>0</v>
      </c>
      <c r="BC36" s="3">
        <v>0</v>
      </c>
      <c r="BD36" s="3">
        <v>0</v>
      </c>
      <c r="BE36" s="3">
        <v>0</v>
      </c>
      <c r="BF36" s="3">
        <v>0</v>
      </c>
      <c r="BG36" s="3">
        <v>0</v>
      </c>
      <c r="BH36" s="3">
        <v>0</v>
      </c>
      <c r="BI36" s="3">
        <v>0</v>
      </c>
      <c r="BJ36" s="3">
        <v>0</v>
      </c>
      <c r="BK36" s="3">
        <v>0</v>
      </c>
      <c r="BL36" s="3">
        <v>0</v>
      </c>
      <c r="BM36" s="3">
        <v>0</v>
      </c>
      <c r="BN36" s="3">
        <v>0</v>
      </c>
      <c r="BO36" s="3">
        <v>0</v>
      </c>
      <c r="BP36" s="3">
        <v>0</v>
      </c>
      <c r="BQ36" s="3">
        <v>0</v>
      </c>
      <c r="BR36" s="3">
        <v>0</v>
      </c>
      <c r="BS36" s="3">
        <v>0</v>
      </c>
      <c r="BT36" s="3">
        <v>0</v>
      </c>
      <c r="BU36" s="3">
        <v>0</v>
      </c>
      <c r="BV36" s="3">
        <v>0</v>
      </c>
      <c r="BW36" s="3">
        <v>0</v>
      </c>
      <c r="BX36" s="3">
        <v>0</v>
      </c>
      <c r="BY36" s="3">
        <v>0</v>
      </c>
      <c r="BZ36" s="3">
        <v>0</v>
      </c>
      <c r="CA36" s="3">
        <v>0</v>
      </c>
      <c r="CB36" s="3">
        <v>0</v>
      </c>
      <c r="CC36" s="3">
        <v>0</v>
      </c>
      <c r="CD36" s="3">
        <v>0</v>
      </c>
      <c r="CE36" s="3">
        <v>0</v>
      </c>
      <c r="CF36" s="3">
        <v>0</v>
      </c>
      <c r="CG36" s="3">
        <v>0</v>
      </c>
      <c r="CH36" s="3">
        <v>0</v>
      </c>
      <c r="CI36" s="3">
        <v>0</v>
      </c>
      <c r="CJ36" s="3">
        <v>0</v>
      </c>
      <c r="CK36" s="3">
        <v>0</v>
      </c>
      <c r="CL36" s="3">
        <v>0</v>
      </c>
      <c r="CM36" s="3">
        <v>0</v>
      </c>
      <c r="CN36" s="3">
        <v>0</v>
      </c>
      <c r="CO36" s="3">
        <v>0</v>
      </c>
      <c r="CP36" s="3">
        <v>0</v>
      </c>
      <c r="CQ36" s="3">
        <v>0</v>
      </c>
      <c r="CR36" s="3">
        <v>0</v>
      </c>
      <c r="CS36" s="3">
        <v>0</v>
      </c>
      <c r="CT36" s="3">
        <v>0</v>
      </c>
      <c r="CU36" s="3">
        <v>0</v>
      </c>
      <c r="CV36" s="3">
        <v>123573</v>
      </c>
      <c r="CW36" s="3">
        <v>0</v>
      </c>
      <c r="CX36" s="3">
        <v>0</v>
      </c>
      <c r="CY36" s="3">
        <v>22024</v>
      </c>
      <c r="CZ36" s="3">
        <v>2310</v>
      </c>
      <c r="DA36" s="3">
        <v>24334</v>
      </c>
      <c r="DB36" s="3">
        <v>0</v>
      </c>
      <c r="DC36" s="3">
        <v>24334</v>
      </c>
      <c r="DD36" s="3">
        <v>101549</v>
      </c>
      <c r="DE36" s="3">
        <v>0</v>
      </c>
      <c r="DF36" s="3">
        <v>0</v>
      </c>
      <c r="DG36" s="3">
        <v>19960</v>
      </c>
      <c r="DH36" s="3">
        <v>81589</v>
      </c>
      <c r="DI36" s="3">
        <v>0</v>
      </c>
      <c r="DJ36" s="3">
        <v>0</v>
      </c>
      <c r="DK36" s="3">
        <v>0</v>
      </c>
      <c r="DL36" s="3">
        <v>0</v>
      </c>
      <c r="DM36" s="3">
        <v>0</v>
      </c>
      <c r="DN36" s="3">
        <v>0</v>
      </c>
      <c r="DO36" s="3">
        <v>0</v>
      </c>
      <c r="DP36" s="3">
        <v>0</v>
      </c>
      <c r="DQ36" s="3">
        <v>0</v>
      </c>
      <c r="DR36" s="3">
        <v>0</v>
      </c>
      <c r="DS36" s="3">
        <v>0</v>
      </c>
      <c r="DT36" s="3">
        <v>0</v>
      </c>
      <c r="DU36" s="3">
        <v>0</v>
      </c>
      <c r="DV36" s="3">
        <v>0</v>
      </c>
      <c r="DW36" s="3">
        <v>0</v>
      </c>
      <c r="DX36" s="3">
        <v>0</v>
      </c>
      <c r="DY36" s="3">
        <v>0</v>
      </c>
      <c r="DZ36" s="3">
        <v>0</v>
      </c>
      <c r="EA36" s="3">
        <v>0</v>
      </c>
      <c r="EB36" s="3">
        <v>0</v>
      </c>
      <c r="EC36" s="3">
        <v>0</v>
      </c>
      <c r="ED36" s="3">
        <v>0</v>
      </c>
      <c r="EE36" s="3">
        <v>0</v>
      </c>
      <c r="EF36" s="3">
        <v>0</v>
      </c>
      <c r="EG36" s="3">
        <v>0</v>
      </c>
      <c r="EH36" s="3">
        <v>0</v>
      </c>
      <c r="EI36" s="3">
        <v>0</v>
      </c>
      <c r="EJ36" s="3">
        <v>0</v>
      </c>
      <c r="EK36" s="3">
        <v>0</v>
      </c>
      <c r="EL36" s="3">
        <v>0</v>
      </c>
      <c r="EM36" s="3">
        <v>0</v>
      </c>
      <c r="EN36" s="3">
        <v>0</v>
      </c>
      <c r="EO36" s="3">
        <v>0</v>
      </c>
      <c r="EP36" s="3">
        <v>0</v>
      </c>
      <c r="EQ36" s="3">
        <v>0</v>
      </c>
      <c r="ER36" s="3">
        <v>0</v>
      </c>
      <c r="ES36" s="3">
        <v>0</v>
      </c>
      <c r="ET36" s="3">
        <v>0</v>
      </c>
      <c r="EU36" s="3">
        <v>0</v>
      </c>
      <c r="EV36" s="3">
        <v>0</v>
      </c>
      <c r="EW36" s="3">
        <v>0</v>
      </c>
      <c r="EX36" s="3">
        <v>0</v>
      </c>
      <c r="EY36" s="3">
        <v>0</v>
      </c>
      <c r="EZ36" s="3">
        <v>0</v>
      </c>
      <c r="FA36" s="3">
        <v>0</v>
      </c>
      <c r="FB36" s="3">
        <v>0</v>
      </c>
      <c r="FC36" s="3">
        <v>0</v>
      </c>
      <c r="FD36" s="3">
        <v>0</v>
      </c>
      <c r="FE36" s="3">
        <v>0</v>
      </c>
      <c r="FF36" s="3">
        <v>0</v>
      </c>
      <c r="FG36" s="3">
        <v>0</v>
      </c>
      <c r="FH36" s="3">
        <v>0</v>
      </c>
      <c r="FI36" s="3">
        <v>0</v>
      </c>
      <c r="FJ36" s="3">
        <v>0</v>
      </c>
      <c r="FK36" s="3">
        <v>0</v>
      </c>
      <c r="FL36" s="3">
        <v>0</v>
      </c>
      <c r="FM36" s="3">
        <v>0</v>
      </c>
      <c r="FN36" s="3">
        <v>0</v>
      </c>
      <c r="FO36" s="3">
        <v>0</v>
      </c>
      <c r="FP36" s="3">
        <v>0</v>
      </c>
      <c r="FQ36" s="3">
        <v>0</v>
      </c>
      <c r="FR36" s="3">
        <v>0</v>
      </c>
      <c r="FS36" s="3">
        <v>0</v>
      </c>
      <c r="FT36" s="3">
        <v>0</v>
      </c>
      <c r="FU36" s="3">
        <v>0</v>
      </c>
      <c r="FV36" s="3">
        <v>0</v>
      </c>
      <c r="FW36" s="3">
        <v>0</v>
      </c>
      <c r="FX36" s="3">
        <v>0</v>
      </c>
      <c r="FY36" s="3">
        <v>0</v>
      </c>
      <c r="FZ36" s="3">
        <v>0</v>
      </c>
      <c r="GA36" s="3">
        <v>0</v>
      </c>
      <c r="GB36" s="3">
        <v>0</v>
      </c>
      <c r="GC36" s="3">
        <v>0</v>
      </c>
      <c r="GD36" s="3">
        <v>0</v>
      </c>
      <c r="GE36" s="3">
        <v>0</v>
      </c>
      <c r="GF36" s="3">
        <v>0</v>
      </c>
      <c r="GG36" s="3">
        <v>0</v>
      </c>
      <c r="GH36" s="3">
        <v>0</v>
      </c>
      <c r="GI36" s="3">
        <v>499509</v>
      </c>
      <c r="GJ36" s="3">
        <v>326400</v>
      </c>
      <c r="GK36" s="3">
        <v>0</v>
      </c>
      <c r="GL36" s="3">
        <v>35666</v>
      </c>
      <c r="GM36" s="3">
        <v>3750</v>
      </c>
      <c r="GN36" s="3">
        <v>39416</v>
      </c>
      <c r="GO36" s="3">
        <v>0</v>
      </c>
      <c r="GP36" s="3">
        <v>39416</v>
      </c>
      <c r="GQ36" s="3">
        <v>790243</v>
      </c>
      <c r="GR36" s="3">
        <v>0</v>
      </c>
      <c r="GS36" s="3">
        <v>0</v>
      </c>
      <c r="GT36" s="3">
        <v>790243</v>
      </c>
      <c r="GU36" s="3">
        <v>0</v>
      </c>
      <c r="GV36" s="3">
        <v>167365</v>
      </c>
      <c r="GW36" s="3">
        <v>25100</v>
      </c>
      <c r="GX36" s="3">
        <v>0</v>
      </c>
      <c r="GY36" s="3">
        <v>39103</v>
      </c>
      <c r="GZ36" s="3">
        <v>1862</v>
      </c>
      <c r="HA36" s="3">
        <v>40965</v>
      </c>
      <c r="HB36" s="3">
        <v>0</v>
      </c>
      <c r="HC36" s="3">
        <v>40965</v>
      </c>
      <c r="HD36" s="3">
        <v>153362</v>
      </c>
      <c r="HE36" s="3">
        <v>0</v>
      </c>
      <c r="HF36" s="3">
        <v>0</v>
      </c>
      <c r="HG36" s="3">
        <v>153362</v>
      </c>
      <c r="HH36" s="3">
        <v>0</v>
      </c>
      <c r="HI36" s="3">
        <v>0</v>
      </c>
      <c r="HJ36" s="3">
        <v>0</v>
      </c>
      <c r="HK36" s="3">
        <v>0</v>
      </c>
      <c r="HL36" s="3">
        <v>0</v>
      </c>
      <c r="HM36" s="3">
        <v>0</v>
      </c>
      <c r="HN36" s="3">
        <v>0</v>
      </c>
      <c r="HO36" s="3">
        <v>0</v>
      </c>
      <c r="HP36" s="3">
        <v>0</v>
      </c>
      <c r="HQ36" s="3">
        <v>0</v>
      </c>
      <c r="HR36" s="3">
        <v>0</v>
      </c>
      <c r="HS36" s="3">
        <v>0</v>
      </c>
      <c r="HT36" s="3">
        <v>0</v>
      </c>
      <c r="HU36" s="3">
        <v>0</v>
      </c>
      <c r="HV36" s="3">
        <v>0</v>
      </c>
      <c r="HW36" s="3">
        <v>0</v>
      </c>
      <c r="HX36" s="3">
        <v>0</v>
      </c>
      <c r="HY36" s="3">
        <v>0</v>
      </c>
      <c r="HZ36" s="3">
        <v>0</v>
      </c>
      <c r="IA36" s="3">
        <v>0</v>
      </c>
      <c r="IB36" s="3">
        <v>0</v>
      </c>
      <c r="IC36" s="3">
        <v>0</v>
      </c>
      <c r="ID36" s="3">
        <v>0</v>
      </c>
      <c r="IE36" s="3">
        <v>0</v>
      </c>
      <c r="IF36" s="3">
        <v>0</v>
      </c>
      <c r="IG36" s="3">
        <v>0</v>
      </c>
      <c r="IH36" s="3">
        <v>0</v>
      </c>
      <c r="II36" s="3">
        <v>0</v>
      </c>
      <c r="IJ36" s="3">
        <v>0</v>
      </c>
      <c r="IK36" s="3">
        <v>0</v>
      </c>
      <c r="IL36" s="3">
        <v>0</v>
      </c>
      <c r="IM36" s="3">
        <v>0</v>
      </c>
      <c r="IN36" s="3">
        <v>0</v>
      </c>
      <c r="IO36" s="3">
        <v>0</v>
      </c>
      <c r="IP36" s="3">
        <v>0</v>
      </c>
      <c r="IQ36" s="3">
        <v>0</v>
      </c>
      <c r="IR36" s="3">
        <v>0</v>
      </c>
      <c r="IS36" s="3">
        <v>0</v>
      </c>
      <c r="IT36" s="3">
        <v>0</v>
      </c>
      <c r="IU36" s="3">
        <v>0</v>
      </c>
      <c r="IV36" s="3">
        <v>0</v>
      </c>
    </row>
    <row r="37" spans="1:256">
      <c r="A37" s="3" t="s">
        <v>69</v>
      </c>
      <c r="B37" s="3" t="s">
        <v>70</v>
      </c>
      <c r="C37" s="3">
        <v>13360</v>
      </c>
      <c r="D37" s="3">
        <v>70524</v>
      </c>
      <c r="E37" s="3">
        <v>0</v>
      </c>
      <c r="F37" s="3">
        <v>0</v>
      </c>
      <c r="G37" s="3">
        <v>46131</v>
      </c>
      <c r="H37" s="3">
        <v>24393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>
        <v>0</v>
      </c>
      <c r="AT37" s="3">
        <v>0</v>
      </c>
      <c r="AU37" s="3">
        <v>0</v>
      </c>
      <c r="AV37" s="3">
        <v>0</v>
      </c>
      <c r="AW37" s="3">
        <v>0</v>
      </c>
      <c r="AX37" s="3">
        <v>0</v>
      </c>
      <c r="AY37" s="3">
        <v>0</v>
      </c>
      <c r="AZ37" s="3">
        <v>0</v>
      </c>
      <c r="BA37" s="3">
        <v>0</v>
      </c>
      <c r="BB37" s="3">
        <v>0</v>
      </c>
      <c r="BC37" s="3">
        <v>0</v>
      </c>
      <c r="BD37" s="3">
        <v>0</v>
      </c>
      <c r="BE37" s="3">
        <v>0</v>
      </c>
      <c r="BF37" s="3">
        <v>0</v>
      </c>
      <c r="BG37" s="3">
        <v>0</v>
      </c>
      <c r="BH37" s="3">
        <v>0</v>
      </c>
      <c r="BI37" s="3">
        <v>0</v>
      </c>
      <c r="BJ37" s="3">
        <v>0</v>
      </c>
      <c r="BK37" s="3">
        <v>0</v>
      </c>
      <c r="BL37" s="3">
        <v>0</v>
      </c>
      <c r="BM37" s="3">
        <v>0</v>
      </c>
      <c r="BN37" s="3">
        <v>0</v>
      </c>
      <c r="BO37" s="3">
        <v>0</v>
      </c>
      <c r="BP37" s="3">
        <v>0</v>
      </c>
      <c r="BQ37" s="3">
        <v>0</v>
      </c>
      <c r="BR37" s="3">
        <v>0</v>
      </c>
      <c r="BS37" s="3">
        <v>0</v>
      </c>
      <c r="BT37" s="3">
        <v>0</v>
      </c>
      <c r="BU37" s="3">
        <v>0</v>
      </c>
      <c r="BV37" s="3">
        <v>0</v>
      </c>
      <c r="BW37" s="3">
        <v>0</v>
      </c>
      <c r="BX37" s="3">
        <v>0</v>
      </c>
      <c r="BY37" s="3">
        <v>0</v>
      </c>
      <c r="BZ37" s="3">
        <v>0</v>
      </c>
      <c r="CA37" s="3">
        <v>0</v>
      </c>
      <c r="CB37" s="3">
        <v>0</v>
      </c>
      <c r="CC37" s="3">
        <v>0</v>
      </c>
      <c r="CD37" s="3">
        <v>0</v>
      </c>
      <c r="CE37" s="3">
        <v>0</v>
      </c>
      <c r="CF37" s="3">
        <v>0</v>
      </c>
      <c r="CG37" s="3">
        <v>0</v>
      </c>
      <c r="CH37" s="3">
        <v>0</v>
      </c>
      <c r="CI37" s="3">
        <v>0</v>
      </c>
      <c r="CJ37" s="3">
        <v>0</v>
      </c>
      <c r="CK37" s="3">
        <v>0</v>
      </c>
      <c r="CL37" s="3">
        <v>0</v>
      </c>
      <c r="CM37" s="3">
        <v>0</v>
      </c>
      <c r="CN37" s="3">
        <v>0</v>
      </c>
      <c r="CO37" s="3">
        <v>0</v>
      </c>
      <c r="CP37" s="3">
        <v>0</v>
      </c>
      <c r="CQ37" s="3">
        <v>0</v>
      </c>
      <c r="CR37" s="3">
        <v>0</v>
      </c>
      <c r="CS37" s="3">
        <v>0</v>
      </c>
      <c r="CT37" s="3">
        <v>0</v>
      </c>
      <c r="CU37" s="3">
        <v>0</v>
      </c>
      <c r="CV37" s="3">
        <v>0</v>
      </c>
      <c r="CW37" s="3">
        <v>0</v>
      </c>
      <c r="CX37" s="3">
        <v>0</v>
      </c>
      <c r="CY37" s="3">
        <v>0</v>
      </c>
      <c r="CZ37" s="3">
        <v>0</v>
      </c>
      <c r="DA37" s="3">
        <v>0</v>
      </c>
      <c r="DB37" s="3">
        <v>0</v>
      </c>
      <c r="DC37" s="3">
        <v>0</v>
      </c>
      <c r="DD37" s="3">
        <v>0</v>
      </c>
      <c r="DE37" s="3">
        <v>0</v>
      </c>
      <c r="DF37" s="3">
        <v>0</v>
      </c>
      <c r="DG37" s="3">
        <v>0</v>
      </c>
      <c r="DH37" s="3">
        <v>0</v>
      </c>
      <c r="DI37" s="3">
        <v>0</v>
      </c>
      <c r="DJ37" s="3">
        <v>0</v>
      </c>
      <c r="DK37" s="3">
        <v>0</v>
      </c>
      <c r="DL37" s="3">
        <v>0</v>
      </c>
      <c r="DM37" s="3">
        <v>0</v>
      </c>
      <c r="DN37" s="3">
        <v>0</v>
      </c>
      <c r="DO37" s="3">
        <v>0</v>
      </c>
      <c r="DP37" s="3">
        <v>0</v>
      </c>
      <c r="DQ37" s="3">
        <v>0</v>
      </c>
      <c r="DR37" s="3">
        <v>0</v>
      </c>
      <c r="DS37" s="3">
        <v>0</v>
      </c>
      <c r="DT37" s="3">
        <v>0</v>
      </c>
      <c r="DU37" s="3">
        <v>0</v>
      </c>
      <c r="DV37" s="3">
        <v>0</v>
      </c>
      <c r="DW37" s="3">
        <v>0</v>
      </c>
      <c r="DX37" s="3">
        <v>0</v>
      </c>
      <c r="DY37" s="3">
        <v>0</v>
      </c>
      <c r="DZ37" s="3">
        <v>0</v>
      </c>
      <c r="EA37" s="3">
        <v>0</v>
      </c>
      <c r="EB37" s="3">
        <v>0</v>
      </c>
      <c r="EC37" s="3">
        <v>0</v>
      </c>
      <c r="ED37" s="3">
        <v>0</v>
      </c>
      <c r="EE37" s="3">
        <v>0</v>
      </c>
      <c r="EF37" s="3">
        <v>0</v>
      </c>
      <c r="EG37" s="3">
        <v>0</v>
      </c>
      <c r="EH37" s="3">
        <v>0</v>
      </c>
      <c r="EI37" s="3">
        <v>0</v>
      </c>
      <c r="EJ37" s="3">
        <v>0</v>
      </c>
      <c r="EK37" s="3">
        <v>0</v>
      </c>
      <c r="EL37" s="3">
        <v>0</v>
      </c>
      <c r="EM37" s="3">
        <v>0</v>
      </c>
      <c r="EN37" s="3">
        <v>0</v>
      </c>
      <c r="EO37" s="3">
        <v>0</v>
      </c>
      <c r="EP37" s="3">
        <v>0</v>
      </c>
      <c r="EQ37" s="3">
        <v>0</v>
      </c>
      <c r="ER37" s="3">
        <v>0</v>
      </c>
      <c r="ES37" s="3">
        <v>0</v>
      </c>
      <c r="ET37" s="3">
        <v>0</v>
      </c>
      <c r="EU37" s="3">
        <v>0</v>
      </c>
      <c r="EV37" s="3">
        <v>0</v>
      </c>
      <c r="EW37" s="3">
        <v>0</v>
      </c>
      <c r="EX37" s="3">
        <v>0</v>
      </c>
      <c r="EY37" s="3">
        <v>0</v>
      </c>
      <c r="EZ37" s="3">
        <v>0</v>
      </c>
      <c r="FA37" s="3">
        <v>0</v>
      </c>
      <c r="FB37" s="3">
        <v>0</v>
      </c>
      <c r="FC37" s="3">
        <v>0</v>
      </c>
      <c r="FD37" s="3">
        <v>0</v>
      </c>
      <c r="FE37" s="3">
        <v>0</v>
      </c>
      <c r="FF37" s="3">
        <v>0</v>
      </c>
      <c r="FG37" s="3">
        <v>0</v>
      </c>
      <c r="FH37" s="3">
        <v>0</v>
      </c>
      <c r="FI37" s="3">
        <v>0</v>
      </c>
      <c r="FJ37" s="3">
        <v>0</v>
      </c>
      <c r="FK37" s="3">
        <v>0</v>
      </c>
      <c r="FL37" s="3">
        <v>0</v>
      </c>
      <c r="FM37" s="3">
        <v>0</v>
      </c>
      <c r="FN37" s="3">
        <v>0</v>
      </c>
      <c r="FO37" s="3">
        <v>0</v>
      </c>
      <c r="FP37" s="3">
        <v>0</v>
      </c>
      <c r="FQ37" s="3">
        <v>0</v>
      </c>
      <c r="FR37" s="3">
        <v>0</v>
      </c>
      <c r="FS37" s="3">
        <v>0</v>
      </c>
      <c r="FT37" s="3">
        <v>0</v>
      </c>
      <c r="FU37" s="3">
        <v>0</v>
      </c>
      <c r="FV37" s="3">
        <v>0</v>
      </c>
      <c r="FW37" s="3">
        <v>0</v>
      </c>
      <c r="FX37" s="3">
        <v>0</v>
      </c>
      <c r="FY37" s="3">
        <v>0</v>
      </c>
      <c r="FZ37" s="3">
        <v>0</v>
      </c>
      <c r="GA37" s="3">
        <v>0</v>
      </c>
      <c r="GB37" s="3">
        <v>0</v>
      </c>
      <c r="GC37" s="3">
        <v>0</v>
      </c>
      <c r="GD37" s="3">
        <v>0</v>
      </c>
      <c r="GE37" s="3">
        <v>0</v>
      </c>
      <c r="GF37" s="3">
        <v>0</v>
      </c>
      <c r="GG37" s="3">
        <v>0</v>
      </c>
      <c r="GH37" s="3">
        <v>0</v>
      </c>
      <c r="GI37" s="3">
        <v>486050</v>
      </c>
      <c r="GJ37" s="3">
        <v>397555</v>
      </c>
      <c r="GK37" s="3">
        <v>0</v>
      </c>
      <c r="GL37" s="3">
        <v>67927</v>
      </c>
      <c r="GM37" s="3">
        <v>4404</v>
      </c>
      <c r="GN37" s="3">
        <v>72331</v>
      </c>
      <c r="GO37" s="3">
        <v>0</v>
      </c>
      <c r="GP37" s="3">
        <v>72331</v>
      </c>
      <c r="GQ37" s="3">
        <v>815678</v>
      </c>
      <c r="GR37" s="3">
        <v>0</v>
      </c>
      <c r="GS37" s="3">
        <v>0</v>
      </c>
      <c r="GT37" s="3">
        <v>815678</v>
      </c>
      <c r="GU37" s="3">
        <v>0</v>
      </c>
      <c r="GV37" s="3">
        <v>143422</v>
      </c>
      <c r="GW37" s="3">
        <v>42600</v>
      </c>
      <c r="GX37" s="3">
        <v>0</v>
      </c>
      <c r="GY37" s="3">
        <v>39549</v>
      </c>
      <c r="GZ37" s="3">
        <v>1478</v>
      </c>
      <c r="HA37" s="3">
        <v>41027</v>
      </c>
      <c r="HB37" s="3">
        <v>0</v>
      </c>
      <c r="HC37" s="3">
        <v>41027</v>
      </c>
      <c r="HD37" s="3">
        <v>146473</v>
      </c>
      <c r="HE37" s="3">
        <v>0</v>
      </c>
      <c r="HF37" s="3">
        <v>0</v>
      </c>
      <c r="HG37" s="3">
        <v>146473</v>
      </c>
      <c r="HH37" s="3">
        <v>0</v>
      </c>
      <c r="HI37" s="3">
        <v>0</v>
      </c>
      <c r="HJ37" s="3">
        <v>0</v>
      </c>
      <c r="HK37" s="3">
        <v>0</v>
      </c>
      <c r="HL37" s="3">
        <v>0</v>
      </c>
      <c r="HM37" s="3">
        <v>0</v>
      </c>
      <c r="HN37" s="3">
        <v>0</v>
      </c>
      <c r="HO37" s="3">
        <v>0</v>
      </c>
      <c r="HP37" s="3">
        <v>0</v>
      </c>
      <c r="HQ37" s="3">
        <v>0</v>
      </c>
      <c r="HR37" s="3">
        <v>0</v>
      </c>
      <c r="HS37" s="3">
        <v>0</v>
      </c>
      <c r="HT37" s="3">
        <v>0</v>
      </c>
      <c r="HU37" s="3">
        <v>0</v>
      </c>
      <c r="HV37" s="3">
        <v>0</v>
      </c>
      <c r="HW37" s="3">
        <v>0</v>
      </c>
      <c r="HX37" s="3">
        <v>0</v>
      </c>
      <c r="HY37" s="3">
        <v>0</v>
      </c>
      <c r="HZ37" s="3">
        <v>0</v>
      </c>
      <c r="IA37" s="3">
        <v>0</v>
      </c>
      <c r="IB37" s="3">
        <v>0</v>
      </c>
      <c r="IC37" s="3">
        <v>0</v>
      </c>
      <c r="ID37" s="3">
        <v>0</v>
      </c>
      <c r="IE37" s="3">
        <v>0</v>
      </c>
      <c r="IF37" s="3">
        <v>0</v>
      </c>
      <c r="IG37" s="3">
        <v>0</v>
      </c>
      <c r="IH37" s="3">
        <v>0</v>
      </c>
      <c r="II37" s="3">
        <v>0</v>
      </c>
      <c r="IJ37" s="3">
        <v>0</v>
      </c>
      <c r="IK37" s="3">
        <v>0</v>
      </c>
      <c r="IL37" s="3">
        <v>0</v>
      </c>
      <c r="IM37" s="3">
        <v>0</v>
      </c>
      <c r="IN37" s="3">
        <v>0</v>
      </c>
      <c r="IO37" s="3">
        <v>0</v>
      </c>
      <c r="IP37" s="3">
        <v>0</v>
      </c>
      <c r="IQ37" s="3">
        <v>0</v>
      </c>
      <c r="IR37" s="3">
        <v>0</v>
      </c>
      <c r="IS37" s="3">
        <v>0</v>
      </c>
      <c r="IT37" s="3">
        <v>0</v>
      </c>
      <c r="IU37" s="3">
        <v>0</v>
      </c>
      <c r="IV37" s="3">
        <v>0</v>
      </c>
    </row>
    <row r="38" spans="1:256">
      <c r="A38" s="3" t="s">
        <v>71</v>
      </c>
      <c r="B38" s="3" t="s">
        <v>72</v>
      </c>
      <c r="C38" s="3">
        <v>47269</v>
      </c>
      <c r="D38" s="3">
        <v>129392</v>
      </c>
      <c r="E38" s="3">
        <v>0</v>
      </c>
      <c r="F38" s="3">
        <v>0</v>
      </c>
      <c r="G38" s="3">
        <v>109650</v>
      </c>
      <c r="H38" s="3">
        <v>19742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3">
        <v>0</v>
      </c>
      <c r="AH38" s="3">
        <v>0</v>
      </c>
      <c r="AI38" s="3">
        <v>0</v>
      </c>
      <c r="AJ38" s="3">
        <v>0</v>
      </c>
      <c r="AK38" s="3">
        <v>0</v>
      </c>
      <c r="AL38" s="3">
        <v>0</v>
      </c>
      <c r="AM38" s="3">
        <v>0</v>
      </c>
      <c r="AN38" s="3">
        <v>0</v>
      </c>
      <c r="AO38" s="3">
        <v>0</v>
      </c>
      <c r="AP38" s="3">
        <v>0</v>
      </c>
      <c r="AQ38" s="3">
        <v>0</v>
      </c>
      <c r="AR38" s="3">
        <v>0</v>
      </c>
      <c r="AS38" s="3">
        <v>0</v>
      </c>
      <c r="AT38" s="3">
        <v>0</v>
      </c>
      <c r="AU38" s="3">
        <v>0</v>
      </c>
      <c r="AV38" s="3">
        <v>0</v>
      </c>
      <c r="AW38" s="3">
        <v>0</v>
      </c>
      <c r="AX38" s="3">
        <v>0</v>
      </c>
      <c r="AY38" s="3">
        <v>0</v>
      </c>
      <c r="AZ38" s="3">
        <v>0</v>
      </c>
      <c r="BA38" s="3">
        <v>0</v>
      </c>
      <c r="BB38" s="3">
        <v>0</v>
      </c>
      <c r="BC38" s="3">
        <v>0</v>
      </c>
      <c r="BD38" s="3">
        <v>0</v>
      </c>
      <c r="BE38" s="3">
        <v>0</v>
      </c>
      <c r="BF38" s="3">
        <v>0</v>
      </c>
      <c r="BG38" s="3">
        <v>0</v>
      </c>
      <c r="BH38" s="3">
        <v>0</v>
      </c>
      <c r="BI38" s="3">
        <v>0</v>
      </c>
      <c r="BJ38" s="3">
        <v>0</v>
      </c>
      <c r="BK38" s="3">
        <v>0</v>
      </c>
      <c r="BL38" s="3">
        <v>0</v>
      </c>
      <c r="BM38" s="3">
        <v>0</v>
      </c>
      <c r="BN38" s="3">
        <v>0</v>
      </c>
      <c r="BO38" s="3">
        <v>0</v>
      </c>
      <c r="BP38" s="3">
        <v>0</v>
      </c>
      <c r="BQ38" s="3">
        <v>0</v>
      </c>
      <c r="BR38" s="3">
        <v>0</v>
      </c>
      <c r="BS38" s="3">
        <v>0</v>
      </c>
      <c r="BT38" s="3">
        <v>0</v>
      </c>
      <c r="BU38" s="3">
        <v>0</v>
      </c>
      <c r="BV38" s="3">
        <v>0</v>
      </c>
      <c r="BW38" s="3">
        <v>0</v>
      </c>
      <c r="BX38" s="3">
        <v>0</v>
      </c>
      <c r="BY38" s="3">
        <v>0</v>
      </c>
      <c r="BZ38" s="3">
        <v>0</v>
      </c>
      <c r="CA38" s="3">
        <v>0</v>
      </c>
      <c r="CB38" s="3">
        <v>0</v>
      </c>
      <c r="CC38" s="3">
        <v>0</v>
      </c>
      <c r="CD38" s="3">
        <v>0</v>
      </c>
      <c r="CE38" s="3">
        <v>0</v>
      </c>
      <c r="CF38" s="3">
        <v>0</v>
      </c>
      <c r="CG38" s="3">
        <v>0</v>
      </c>
      <c r="CH38" s="3">
        <v>0</v>
      </c>
      <c r="CI38" s="3">
        <v>0</v>
      </c>
      <c r="CJ38" s="3">
        <v>0</v>
      </c>
      <c r="CK38" s="3">
        <v>0</v>
      </c>
      <c r="CL38" s="3">
        <v>0</v>
      </c>
      <c r="CM38" s="3">
        <v>0</v>
      </c>
      <c r="CN38" s="3">
        <v>0</v>
      </c>
      <c r="CO38" s="3">
        <v>0</v>
      </c>
      <c r="CP38" s="3">
        <v>0</v>
      </c>
      <c r="CQ38" s="3">
        <v>0</v>
      </c>
      <c r="CR38" s="3">
        <v>0</v>
      </c>
      <c r="CS38" s="3">
        <v>0</v>
      </c>
      <c r="CT38" s="3">
        <v>0</v>
      </c>
      <c r="CU38" s="3">
        <v>0</v>
      </c>
      <c r="CV38" s="3">
        <v>0</v>
      </c>
      <c r="CW38" s="3">
        <v>0</v>
      </c>
      <c r="CX38" s="3">
        <v>0</v>
      </c>
      <c r="CY38" s="3">
        <v>0</v>
      </c>
      <c r="CZ38" s="3">
        <v>0</v>
      </c>
      <c r="DA38" s="3">
        <v>0</v>
      </c>
      <c r="DB38" s="3">
        <v>0</v>
      </c>
      <c r="DC38" s="3">
        <v>0</v>
      </c>
      <c r="DD38" s="3">
        <v>0</v>
      </c>
      <c r="DE38" s="3">
        <v>0</v>
      </c>
      <c r="DF38" s="3">
        <v>0</v>
      </c>
      <c r="DG38" s="3">
        <v>0</v>
      </c>
      <c r="DH38" s="3">
        <v>0</v>
      </c>
      <c r="DI38" s="3">
        <v>0</v>
      </c>
      <c r="DJ38" s="3">
        <v>0</v>
      </c>
      <c r="DK38" s="3">
        <v>0</v>
      </c>
      <c r="DL38" s="3">
        <v>0</v>
      </c>
      <c r="DM38" s="3">
        <v>0</v>
      </c>
      <c r="DN38" s="3">
        <v>0</v>
      </c>
      <c r="DO38" s="3">
        <v>0</v>
      </c>
      <c r="DP38" s="3">
        <v>0</v>
      </c>
      <c r="DQ38" s="3">
        <v>0</v>
      </c>
      <c r="DR38" s="3">
        <v>0</v>
      </c>
      <c r="DS38" s="3">
        <v>0</v>
      </c>
      <c r="DT38" s="3">
        <v>0</v>
      </c>
      <c r="DU38" s="3">
        <v>0</v>
      </c>
      <c r="DV38" s="3">
        <v>0</v>
      </c>
      <c r="DW38" s="3">
        <v>0</v>
      </c>
      <c r="DX38" s="3">
        <v>0</v>
      </c>
      <c r="DY38" s="3">
        <v>0</v>
      </c>
      <c r="DZ38" s="3">
        <v>0</v>
      </c>
      <c r="EA38" s="3">
        <v>0</v>
      </c>
      <c r="EB38" s="3">
        <v>0</v>
      </c>
      <c r="EC38" s="3">
        <v>0</v>
      </c>
      <c r="ED38" s="3">
        <v>0</v>
      </c>
      <c r="EE38" s="3">
        <v>0</v>
      </c>
      <c r="EF38" s="3">
        <v>0</v>
      </c>
      <c r="EG38" s="3">
        <v>0</v>
      </c>
      <c r="EH38" s="3">
        <v>0</v>
      </c>
      <c r="EI38" s="3">
        <v>0</v>
      </c>
      <c r="EJ38" s="3">
        <v>0</v>
      </c>
      <c r="EK38" s="3">
        <v>0</v>
      </c>
      <c r="EL38" s="3">
        <v>0</v>
      </c>
      <c r="EM38" s="3">
        <v>0</v>
      </c>
      <c r="EN38" s="3">
        <v>0</v>
      </c>
      <c r="EO38" s="3">
        <v>0</v>
      </c>
      <c r="EP38" s="3">
        <v>0</v>
      </c>
      <c r="EQ38" s="3">
        <v>0</v>
      </c>
      <c r="ER38" s="3">
        <v>0</v>
      </c>
      <c r="ES38" s="3">
        <v>0</v>
      </c>
      <c r="ET38" s="3">
        <v>0</v>
      </c>
      <c r="EU38" s="3">
        <v>0</v>
      </c>
      <c r="EV38" s="3">
        <v>0</v>
      </c>
      <c r="EW38" s="3">
        <v>0</v>
      </c>
      <c r="EX38" s="3">
        <v>0</v>
      </c>
      <c r="EY38" s="3">
        <v>0</v>
      </c>
      <c r="EZ38" s="3">
        <v>0</v>
      </c>
      <c r="FA38" s="3">
        <v>0</v>
      </c>
      <c r="FB38" s="3">
        <v>0</v>
      </c>
      <c r="FC38" s="3">
        <v>0</v>
      </c>
      <c r="FD38" s="3">
        <v>0</v>
      </c>
      <c r="FE38" s="3">
        <v>0</v>
      </c>
      <c r="FF38" s="3">
        <v>0</v>
      </c>
      <c r="FG38" s="3">
        <v>0</v>
      </c>
      <c r="FH38" s="3">
        <v>0</v>
      </c>
      <c r="FI38" s="3">
        <v>0</v>
      </c>
      <c r="FJ38" s="3">
        <v>0</v>
      </c>
      <c r="FK38" s="3">
        <v>0</v>
      </c>
      <c r="FL38" s="3">
        <v>0</v>
      </c>
      <c r="FM38" s="3">
        <v>0</v>
      </c>
      <c r="FN38" s="3">
        <v>0</v>
      </c>
      <c r="FO38" s="3">
        <v>0</v>
      </c>
      <c r="FP38" s="3">
        <v>0</v>
      </c>
      <c r="FQ38" s="3">
        <v>0</v>
      </c>
      <c r="FR38" s="3">
        <v>0</v>
      </c>
      <c r="FS38" s="3">
        <v>0</v>
      </c>
      <c r="FT38" s="3">
        <v>0</v>
      </c>
      <c r="FU38" s="3">
        <v>0</v>
      </c>
      <c r="FV38" s="3">
        <v>0</v>
      </c>
      <c r="FW38" s="3">
        <v>0</v>
      </c>
      <c r="FX38" s="3">
        <v>0</v>
      </c>
      <c r="FY38" s="3">
        <v>0</v>
      </c>
      <c r="FZ38" s="3">
        <v>0</v>
      </c>
      <c r="GA38" s="3">
        <v>0</v>
      </c>
      <c r="GB38" s="3">
        <v>0</v>
      </c>
      <c r="GC38" s="3">
        <v>0</v>
      </c>
      <c r="GD38" s="3">
        <v>0</v>
      </c>
      <c r="GE38" s="3">
        <v>0</v>
      </c>
      <c r="GF38" s="3">
        <v>0</v>
      </c>
      <c r="GG38" s="3">
        <v>0</v>
      </c>
      <c r="GH38" s="3">
        <v>0</v>
      </c>
      <c r="GI38" s="3">
        <v>341140</v>
      </c>
      <c r="GJ38" s="3">
        <v>28300</v>
      </c>
      <c r="GK38" s="3">
        <v>0</v>
      </c>
      <c r="GL38" s="3">
        <v>63929</v>
      </c>
      <c r="GM38" s="3">
        <v>3519</v>
      </c>
      <c r="GN38" s="3">
        <v>67448</v>
      </c>
      <c r="GO38" s="3">
        <v>0</v>
      </c>
      <c r="GP38" s="3">
        <v>67448</v>
      </c>
      <c r="GQ38" s="3">
        <v>305511</v>
      </c>
      <c r="GR38" s="3">
        <v>0</v>
      </c>
      <c r="GS38" s="3">
        <v>0</v>
      </c>
      <c r="GT38" s="3">
        <v>305511</v>
      </c>
      <c r="GU38" s="3">
        <v>0</v>
      </c>
      <c r="GV38" s="3">
        <v>300466</v>
      </c>
      <c r="GW38" s="3">
        <v>102700</v>
      </c>
      <c r="GX38" s="3">
        <v>0</v>
      </c>
      <c r="GY38" s="3">
        <v>75988</v>
      </c>
      <c r="GZ38" s="3">
        <v>2848</v>
      </c>
      <c r="HA38" s="3">
        <v>78836</v>
      </c>
      <c r="HB38" s="3">
        <v>0</v>
      </c>
      <c r="HC38" s="3">
        <v>78836</v>
      </c>
      <c r="HD38" s="3">
        <v>327178</v>
      </c>
      <c r="HE38" s="3">
        <v>0</v>
      </c>
      <c r="HF38" s="3">
        <v>0</v>
      </c>
      <c r="HG38" s="3">
        <v>327178</v>
      </c>
      <c r="HH38" s="3">
        <v>0</v>
      </c>
      <c r="HI38" s="3">
        <v>0</v>
      </c>
      <c r="HJ38" s="3">
        <v>0</v>
      </c>
      <c r="HK38" s="3">
        <v>0</v>
      </c>
      <c r="HL38" s="3">
        <v>0</v>
      </c>
      <c r="HM38" s="3">
        <v>0</v>
      </c>
      <c r="HN38" s="3">
        <v>0</v>
      </c>
      <c r="HO38" s="3">
        <v>0</v>
      </c>
      <c r="HP38" s="3">
        <v>0</v>
      </c>
      <c r="HQ38" s="3">
        <v>0</v>
      </c>
      <c r="HR38" s="3">
        <v>0</v>
      </c>
      <c r="HS38" s="3">
        <v>0</v>
      </c>
      <c r="HT38" s="3">
        <v>0</v>
      </c>
      <c r="HU38" s="3">
        <v>0</v>
      </c>
      <c r="HV38" s="3">
        <v>0</v>
      </c>
      <c r="HW38" s="3">
        <v>0</v>
      </c>
      <c r="HX38" s="3">
        <v>0</v>
      </c>
      <c r="HY38" s="3">
        <v>0</v>
      </c>
      <c r="HZ38" s="3">
        <v>0</v>
      </c>
      <c r="IA38" s="3">
        <v>0</v>
      </c>
      <c r="IB38" s="3">
        <v>0</v>
      </c>
      <c r="IC38" s="3">
        <v>0</v>
      </c>
      <c r="ID38" s="3">
        <v>0</v>
      </c>
      <c r="IE38" s="3">
        <v>0</v>
      </c>
      <c r="IF38" s="3">
        <v>0</v>
      </c>
      <c r="IG38" s="3">
        <v>0</v>
      </c>
      <c r="IH38" s="3">
        <v>0</v>
      </c>
      <c r="II38" s="3">
        <v>0</v>
      </c>
      <c r="IJ38" s="3">
        <v>0</v>
      </c>
      <c r="IK38" s="3">
        <v>0</v>
      </c>
      <c r="IL38" s="3">
        <v>0</v>
      </c>
      <c r="IM38" s="3">
        <v>0</v>
      </c>
      <c r="IN38" s="3">
        <v>0</v>
      </c>
      <c r="IO38" s="3">
        <v>0</v>
      </c>
      <c r="IP38" s="3">
        <v>0</v>
      </c>
      <c r="IQ38" s="3">
        <v>0</v>
      </c>
      <c r="IR38" s="3">
        <v>0</v>
      </c>
      <c r="IS38" s="3">
        <v>0</v>
      </c>
      <c r="IT38" s="3">
        <v>0</v>
      </c>
      <c r="IU38" s="3">
        <v>0</v>
      </c>
      <c r="IV38" s="3">
        <v>0</v>
      </c>
    </row>
    <row r="39" spans="1:256">
      <c r="A39" s="3" t="s">
        <v>73</v>
      </c>
      <c r="B39" s="3" t="s">
        <v>74</v>
      </c>
      <c r="C39" s="3">
        <v>31036</v>
      </c>
      <c r="D39" s="3">
        <v>102307</v>
      </c>
      <c r="E39" s="3">
        <v>0</v>
      </c>
      <c r="F39" s="3">
        <v>1203</v>
      </c>
      <c r="G39" s="3">
        <v>55289</v>
      </c>
      <c r="H39" s="3">
        <v>47018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3">
        <v>0</v>
      </c>
      <c r="AL39" s="3">
        <v>0</v>
      </c>
      <c r="AM39" s="3">
        <v>0</v>
      </c>
      <c r="AN39" s="3">
        <v>0</v>
      </c>
      <c r="AO39" s="3">
        <v>0</v>
      </c>
      <c r="AP39" s="3">
        <v>0</v>
      </c>
      <c r="AQ39" s="3">
        <v>0</v>
      </c>
      <c r="AR39" s="3">
        <v>0</v>
      </c>
      <c r="AS39" s="3">
        <v>0</v>
      </c>
      <c r="AT39" s="3">
        <v>0</v>
      </c>
      <c r="AU39" s="3">
        <v>0</v>
      </c>
      <c r="AV39" s="3">
        <v>0</v>
      </c>
      <c r="AW39" s="3">
        <v>0</v>
      </c>
      <c r="AX39" s="3">
        <v>0</v>
      </c>
      <c r="AY39" s="3">
        <v>0</v>
      </c>
      <c r="AZ39" s="3">
        <v>0</v>
      </c>
      <c r="BA39" s="3">
        <v>0</v>
      </c>
      <c r="BB39" s="3">
        <v>0</v>
      </c>
      <c r="BC39" s="3">
        <v>0</v>
      </c>
      <c r="BD39" s="3">
        <v>0</v>
      </c>
      <c r="BE39" s="3">
        <v>0</v>
      </c>
      <c r="BF39" s="3">
        <v>0</v>
      </c>
      <c r="BG39" s="3">
        <v>0</v>
      </c>
      <c r="BH39" s="3">
        <v>0</v>
      </c>
      <c r="BI39" s="3">
        <v>0</v>
      </c>
      <c r="BJ39" s="3">
        <v>0</v>
      </c>
      <c r="BK39" s="3">
        <v>0</v>
      </c>
      <c r="BL39" s="3">
        <v>0</v>
      </c>
      <c r="BM39" s="3">
        <v>0</v>
      </c>
      <c r="BN39" s="3">
        <v>0</v>
      </c>
      <c r="BO39" s="3">
        <v>0</v>
      </c>
      <c r="BP39" s="3">
        <v>0</v>
      </c>
      <c r="BQ39" s="3">
        <v>0</v>
      </c>
      <c r="BR39" s="3">
        <v>0</v>
      </c>
      <c r="BS39" s="3">
        <v>0</v>
      </c>
      <c r="BT39" s="3">
        <v>0</v>
      </c>
      <c r="BU39" s="3">
        <v>0</v>
      </c>
      <c r="BV39" s="3">
        <v>0</v>
      </c>
      <c r="BW39" s="3">
        <v>0</v>
      </c>
      <c r="BX39" s="3">
        <v>0</v>
      </c>
      <c r="BY39" s="3">
        <v>0</v>
      </c>
      <c r="BZ39" s="3">
        <v>0</v>
      </c>
      <c r="CA39" s="3">
        <v>0</v>
      </c>
      <c r="CB39" s="3">
        <v>0</v>
      </c>
      <c r="CC39" s="3">
        <v>0</v>
      </c>
      <c r="CD39" s="3">
        <v>0</v>
      </c>
      <c r="CE39" s="3">
        <v>0</v>
      </c>
      <c r="CF39" s="3">
        <v>0</v>
      </c>
      <c r="CG39" s="3">
        <v>0</v>
      </c>
      <c r="CH39" s="3">
        <v>0</v>
      </c>
      <c r="CI39" s="3">
        <v>0</v>
      </c>
      <c r="CJ39" s="3">
        <v>0</v>
      </c>
      <c r="CK39" s="3">
        <v>0</v>
      </c>
      <c r="CL39" s="3">
        <v>0</v>
      </c>
      <c r="CM39" s="3">
        <v>0</v>
      </c>
      <c r="CN39" s="3">
        <v>0</v>
      </c>
      <c r="CO39" s="3">
        <v>0</v>
      </c>
      <c r="CP39" s="3">
        <v>0</v>
      </c>
      <c r="CQ39" s="3">
        <v>0</v>
      </c>
      <c r="CR39" s="3">
        <v>0</v>
      </c>
      <c r="CS39" s="3">
        <v>0</v>
      </c>
      <c r="CT39" s="3">
        <v>0</v>
      </c>
      <c r="CU39" s="3">
        <v>0</v>
      </c>
      <c r="CV39" s="3">
        <v>75368</v>
      </c>
      <c r="CW39" s="3">
        <v>0</v>
      </c>
      <c r="CX39" s="3">
        <v>0</v>
      </c>
      <c r="CY39" s="3">
        <v>18774</v>
      </c>
      <c r="CZ39" s="3">
        <v>1405</v>
      </c>
      <c r="DA39" s="3">
        <v>20179</v>
      </c>
      <c r="DB39" s="3">
        <v>0</v>
      </c>
      <c r="DC39" s="3">
        <v>20179</v>
      </c>
      <c r="DD39" s="3">
        <v>56594</v>
      </c>
      <c r="DE39" s="3">
        <v>0</v>
      </c>
      <c r="DF39" s="3">
        <v>0</v>
      </c>
      <c r="DG39" s="3">
        <v>10683</v>
      </c>
      <c r="DH39" s="3">
        <v>45911</v>
      </c>
      <c r="DI39" s="3">
        <v>0</v>
      </c>
      <c r="DJ39" s="3">
        <v>0</v>
      </c>
      <c r="DK39" s="3">
        <v>0</v>
      </c>
      <c r="DL39" s="3">
        <v>0</v>
      </c>
      <c r="DM39" s="3">
        <v>0</v>
      </c>
      <c r="DN39" s="3">
        <v>0</v>
      </c>
      <c r="DO39" s="3">
        <v>0</v>
      </c>
      <c r="DP39" s="3">
        <v>0</v>
      </c>
      <c r="DQ39" s="3">
        <v>0</v>
      </c>
      <c r="DR39" s="3">
        <v>0</v>
      </c>
      <c r="DS39" s="3">
        <v>0</v>
      </c>
      <c r="DT39" s="3">
        <v>0</v>
      </c>
      <c r="DU39" s="3">
        <v>0</v>
      </c>
      <c r="DV39" s="3">
        <v>0</v>
      </c>
      <c r="DW39" s="3">
        <v>0</v>
      </c>
      <c r="DX39" s="3">
        <v>0</v>
      </c>
      <c r="DY39" s="3">
        <v>0</v>
      </c>
      <c r="DZ39" s="3">
        <v>0</v>
      </c>
      <c r="EA39" s="3">
        <v>0</v>
      </c>
      <c r="EB39" s="3">
        <v>0</v>
      </c>
      <c r="EC39" s="3">
        <v>0</v>
      </c>
      <c r="ED39" s="3">
        <v>0</v>
      </c>
      <c r="EE39" s="3">
        <v>0</v>
      </c>
      <c r="EF39" s="3">
        <v>0</v>
      </c>
      <c r="EG39" s="3">
        <v>0</v>
      </c>
      <c r="EH39" s="3">
        <v>0</v>
      </c>
      <c r="EI39" s="3">
        <v>0</v>
      </c>
      <c r="EJ39" s="3">
        <v>0</v>
      </c>
      <c r="EK39" s="3">
        <v>0</v>
      </c>
      <c r="EL39" s="3">
        <v>0</v>
      </c>
      <c r="EM39" s="3">
        <v>0</v>
      </c>
      <c r="EN39" s="3">
        <v>0</v>
      </c>
      <c r="EO39" s="3">
        <v>0</v>
      </c>
      <c r="EP39" s="3">
        <v>0</v>
      </c>
      <c r="EQ39" s="3">
        <v>0</v>
      </c>
      <c r="ER39" s="3">
        <v>0</v>
      </c>
      <c r="ES39" s="3">
        <v>0</v>
      </c>
      <c r="ET39" s="3">
        <v>0</v>
      </c>
      <c r="EU39" s="3">
        <v>0</v>
      </c>
      <c r="EV39" s="3">
        <v>0</v>
      </c>
      <c r="EW39" s="3">
        <v>0</v>
      </c>
      <c r="EX39" s="3">
        <v>0</v>
      </c>
      <c r="EY39" s="3">
        <v>0</v>
      </c>
      <c r="EZ39" s="3">
        <v>0</v>
      </c>
      <c r="FA39" s="3">
        <v>0</v>
      </c>
      <c r="FB39" s="3">
        <v>0</v>
      </c>
      <c r="FC39" s="3">
        <v>0</v>
      </c>
      <c r="FD39" s="3">
        <v>0</v>
      </c>
      <c r="FE39" s="3">
        <v>0</v>
      </c>
      <c r="FF39" s="3">
        <v>0</v>
      </c>
      <c r="FG39" s="3">
        <v>0</v>
      </c>
      <c r="FH39" s="3">
        <v>0</v>
      </c>
      <c r="FI39" s="3">
        <v>0</v>
      </c>
      <c r="FJ39" s="3">
        <v>0</v>
      </c>
      <c r="FK39" s="3">
        <v>0</v>
      </c>
      <c r="FL39" s="3">
        <v>0</v>
      </c>
      <c r="FM39" s="3">
        <v>0</v>
      </c>
      <c r="FN39" s="3">
        <v>0</v>
      </c>
      <c r="FO39" s="3">
        <v>0</v>
      </c>
      <c r="FP39" s="3">
        <v>0</v>
      </c>
      <c r="FQ39" s="3">
        <v>0</v>
      </c>
      <c r="FR39" s="3">
        <v>0</v>
      </c>
      <c r="FS39" s="3">
        <v>0</v>
      </c>
      <c r="FT39" s="3">
        <v>0</v>
      </c>
      <c r="FU39" s="3">
        <v>0</v>
      </c>
      <c r="FV39" s="3">
        <v>0</v>
      </c>
      <c r="FW39" s="3">
        <v>0</v>
      </c>
      <c r="FX39" s="3">
        <v>0</v>
      </c>
      <c r="FY39" s="3">
        <v>0</v>
      </c>
      <c r="FZ39" s="3">
        <v>0</v>
      </c>
      <c r="GA39" s="3">
        <v>0</v>
      </c>
      <c r="GB39" s="3">
        <v>0</v>
      </c>
      <c r="GC39" s="3">
        <v>0</v>
      </c>
      <c r="GD39" s="3">
        <v>0</v>
      </c>
      <c r="GE39" s="3">
        <v>0</v>
      </c>
      <c r="GF39" s="3">
        <v>0</v>
      </c>
      <c r="GG39" s="3">
        <v>0</v>
      </c>
      <c r="GH39" s="3">
        <v>0</v>
      </c>
      <c r="GI39" s="3">
        <v>236715</v>
      </c>
      <c r="GJ39" s="3">
        <v>150600</v>
      </c>
      <c r="GK39" s="3">
        <v>0</v>
      </c>
      <c r="GL39" s="3">
        <v>26280</v>
      </c>
      <c r="GM39" s="3">
        <v>2039</v>
      </c>
      <c r="GN39" s="3">
        <v>28319</v>
      </c>
      <c r="GO39" s="3">
        <v>0</v>
      </c>
      <c r="GP39" s="3">
        <v>28319</v>
      </c>
      <c r="GQ39" s="3">
        <v>361035</v>
      </c>
      <c r="GR39" s="3">
        <v>0</v>
      </c>
      <c r="GS39" s="3">
        <v>0</v>
      </c>
      <c r="GT39" s="3">
        <v>361035</v>
      </c>
      <c r="GU39" s="3">
        <v>0</v>
      </c>
      <c r="GV39" s="3">
        <v>215550</v>
      </c>
      <c r="GW39" s="3">
        <v>44500</v>
      </c>
      <c r="GX39" s="3">
        <v>0</v>
      </c>
      <c r="GY39" s="3">
        <v>53213</v>
      </c>
      <c r="GZ39" s="3">
        <v>2497</v>
      </c>
      <c r="HA39" s="3">
        <v>55710</v>
      </c>
      <c r="HB39" s="3">
        <v>0</v>
      </c>
      <c r="HC39" s="3">
        <v>55710</v>
      </c>
      <c r="HD39" s="3">
        <v>206837</v>
      </c>
      <c r="HE39" s="3">
        <v>0</v>
      </c>
      <c r="HF39" s="3">
        <v>0</v>
      </c>
      <c r="HG39" s="3">
        <v>180437</v>
      </c>
      <c r="HH39" s="3">
        <v>26400</v>
      </c>
      <c r="HI39" s="3">
        <v>0</v>
      </c>
      <c r="HJ39" s="3">
        <v>0</v>
      </c>
      <c r="HK39" s="3">
        <v>0</v>
      </c>
      <c r="HL39" s="3">
        <v>0</v>
      </c>
      <c r="HM39" s="3">
        <v>0</v>
      </c>
      <c r="HN39" s="3">
        <v>0</v>
      </c>
      <c r="HO39" s="3">
        <v>0</v>
      </c>
      <c r="HP39" s="3">
        <v>0</v>
      </c>
      <c r="HQ39" s="3">
        <v>0</v>
      </c>
      <c r="HR39" s="3">
        <v>0</v>
      </c>
      <c r="HS39" s="3">
        <v>0</v>
      </c>
      <c r="HT39" s="3">
        <v>0</v>
      </c>
      <c r="HU39" s="3">
        <v>0</v>
      </c>
      <c r="HV39" s="3">
        <v>0</v>
      </c>
      <c r="HW39" s="3">
        <v>0</v>
      </c>
      <c r="HX39" s="3">
        <v>0</v>
      </c>
      <c r="HY39" s="3">
        <v>0</v>
      </c>
      <c r="HZ39" s="3">
        <v>0</v>
      </c>
      <c r="IA39" s="3">
        <v>0</v>
      </c>
      <c r="IB39" s="3">
        <v>0</v>
      </c>
      <c r="IC39" s="3">
        <v>0</v>
      </c>
      <c r="ID39" s="3">
        <v>0</v>
      </c>
      <c r="IE39" s="3">
        <v>0</v>
      </c>
      <c r="IF39" s="3">
        <v>0</v>
      </c>
      <c r="IG39" s="3">
        <v>0</v>
      </c>
      <c r="IH39" s="3">
        <v>0</v>
      </c>
      <c r="II39" s="3">
        <v>76130</v>
      </c>
      <c r="IJ39" s="3">
        <v>0</v>
      </c>
      <c r="IK39" s="3">
        <v>0</v>
      </c>
      <c r="IL39" s="3">
        <v>9506</v>
      </c>
      <c r="IM39" s="3">
        <v>1476</v>
      </c>
      <c r="IN39" s="3">
        <v>10982</v>
      </c>
      <c r="IO39" s="3">
        <v>0</v>
      </c>
      <c r="IP39" s="3">
        <v>10982</v>
      </c>
      <c r="IQ39" s="3">
        <v>66624</v>
      </c>
      <c r="IR39" s="3">
        <v>0</v>
      </c>
      <c r="IS39" s="3">
        <v>0</v>
      </c>
      <c r="IT39" s="3">
        <v>66624</v>
      </c>
      <c r="IU39" s="3">
        <v>0</v>
      </c>
      <c r="IV39" s="3">
        <v>0</v>
      </c>
    </row>
    <row r="40" spans="1:256">
      <c r="A40" s="3" t="s">
        <v>75</v>
      </c>
      <c r="B40" s="3" t="s">
        <v>76</v>
      </c>
      <c r="C40" s="3">
        <v>272998</v>
      </c>
      <c r="D40" s="3">
        <v>1926664</v>
      </c>
      <c r="E40" s="3">
        <v>0</v>
      </c>
      <c r="F40" s="3">
        <v>13181</v>
      </c>
      <c r="G40" s="3">
        <v>116451</v>
      </c>
      <c r="H40" s="3">
        <v>1810213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0</v>
      </c>
      <c r="AL40" s="3">
        <v>0</v>
      </c>
      <c r="AM40" s="3">
        <v>0</v>
      </c>
      <c r="AN40" s="3">
        <v>0</v>
      </c>
      <c r="AO40" s="3">
        <v>0</v>
      </c>
      <c r="AP40" s="3">
        <v>0</v>
      </c>
      <c r="AQ40" s="3">
        <v>0</v>
      </c>
      <c r="AR40" s="3">
        <v>0</v>
      </c>
      <c r="AS40" s="3">
        <v>0</v>
      </c>
      <c r="AT40" s="3">
        <v>0</v>
      </c>
      <c r="AU40" s="3">
        <v>0</v>
      </c>
      <c r="AV40" s="3">
        <v>0</v>
      </c>
      <c r="AW40" s="3">
        <v>0</v>
      </c>
      <c r="AX40" s="3">
        <v>0</v>
      </c>
      <c r="AY40" s="3">
        <v>0</v>
      </c>
      <c r="AZ40" s="3">
        <v>0</v>
      </c>
      <c r="BA40" s="3">
        <v>0</v>
      </c>
      <c r="BB40" s="3">
        <v>0</v>
      </c>
      <c r="BC40" s="3">
        <v>0</v>
      </c>
      <c r="BD40" s="3">
        <v>0</v>
      </c>
      <c r="BE40" s="3">
        <v>0</v>
      </c>
      <c r="BF40" s="3">
        <v>0</v>
      </c>
      <c r="BG40" s="3">
        <v>0</v>
      </c>
      <c r="BH40" s="3">
        <v>0</v>
      </c>
      <c r="BI40" s="3">
        <v>1832259</v>
      </c>
      <c r="BJ40" s="3">
        <v>94700</v>
      </c>
      <c r="BK40" s="3">
        <v>0</v>
      </c>
      <c r="BL40" s="3">
        <v>182246</v>
      </c>
      <c r="BM40" s="3">
        <v>34068</v>
      </c>
      <c r="BN40" s="3">
        <v>216314</v>
      </c>
      <c r="BO40" s="3">
        <v>0</v>
      </c>
      <c r="BP40" s="3">
        <v>216314</v>
      </c>
      <c r="BQ40" s="3">
        <v>1744713</v>
      </c>
      <c r="BR40" s="3">
        <v>0</v>
      </c>
      <c r="BS40" s="3">
        <v>0</v>
      </c>
      <c r="BT40" s="3">
        <v>0</v>
      </c>
      <c r="BU40" s="3">
        <v>1744713</v>
      </c>
      <c r="BV40" s="3">
        <v>1832259</v>
      </c>
      <c r="BW40" s="3">
        <v>94700</v>
      </c>
      <c r="BX40" s="3">
        <v>0</v>
      </c>
      <c r="BY40" s="3">
        <v>182246</v>
      </c>
      <c r="BZ40" s="3">
        <v>34068</v>
      </c>
      <c r="CA40" s="3">
        <v>216314</v>
      </c>
      <c r="CB40" s="3">
        <v>0</v>
      </c>
      <c r="CC40" s="3">
        <v>216314</v>
      </c>
      <c r="CD40" s="3">
        <v>1744713</v>
      </c>
      <c r="CE40" s="3">
        <v>0</v>
      </c>
      <c r="CF40" s="3">
        <v>0</v>
      </c>
      <c r="CG40" s="3">
        <v>0</v>
      </c>
      <c r="CH40" s="3">
        <v>1744713</v>
      </c>
      <c r="CI40" s="3">
        <v>0</v>
      </c>
      <c r="CJ40" s="3">
        <v>0</v>
      </c>
      <c r="CK40" s="3">
        <v>0</v>
      </c>
      <c r="CL40" s="3">
        <v>0</v>
      </c>
      <c r="CM40" s="3">
        <v>0</v>
      </c>
      <c r="CN40" s="3">
        <v>0</v>
      </c>
      <c r="CO40" s="3">
        <v>0</v>
      </c>
      <c r="CP40" s="3">
        <v>0</v>
      </c>
      <c r="CQ40" s="3">
        <v>0</v>
      </c>
      <c r="CR40" s="3">
        <v>0</v>
      </c>
      <c r="CS40" s="3">
        <v>0</v>
      </c>
      <c r="CT40" s="3">
        <v>0</v>
      </c>
      <c r="CU40" s="3">
        <v>0</v>
      </c>
      <c r="CV40" s="3">
        <v>105915</v>
      </c>
      <c r="CW40" s="3">
        <v>0</v>
      </c>
      <c r="CX40" s="3">
        <v>0</v>
      </c>
      <c r="CY40" s="3">
        <v>15812</v>
      </c>
      <c r="CZ40" s="3">
        <v>1890</v>
      </c>
      <c r="DA40" s="3">
        <v>17702</v>
      </c>
      <c r="DB40" s="3">
        <v>0</v>
      </c>
      <c r="DC40" s="3">
        <v>17702</v>
      </c>
      <c r="DD40" s="3">
        <v>90103</v>
      </c>
      <c r="DE40" s="3">
        <v>0</v>
      </c>
      <c r="DF40" s="3">
        <v>13181</v>
      </c>
      <c r="DG40" s="3">
        <v>29325</v>
      </c>
      <c r="DH40" s="3">
        <v>60778</v>
      </c>
      <c r="DI40" s="3">
        <v>0</v>
      </c>
      <c r="DJ40" s="3">
        <v>0</v>
      </c>
      <c r="DK40" s="3">
        <v>0</v>
      </c>
      <c r="DL40" s="3">
        <v>0</v>
      </c>
      <c r="DM40" s="3">
        <v>0</v>
      </c>
      <c r="DN40" s="3">
        <v>0</v>
      </c>
      <c r="DO40" s="3">
        <v>0</v>
      </c>
      <c r="DP40" s="3">
        <v>0</v>
      </c>
      <c r="DQ40" s="3">
        <v>0</v>
      </c>
      <c r="DR40" s="3">
        <v>0</v>
      </c>
      <c r="DS40" s="3">
        <v>0</v>
      </c>
      <c r="DT40" s="3">
        <v>0</v>
      </c>
      <c r="DU40" s="3">
        <v>0</v>
      </c>
      <c r="DV40" s="3">
        <v>0</v>
      </c>
      <c r="DW40" s="3">
        <v>0</v>
      </c>
      <c r="DX40" s="3">
        <v>0</v>
      </c>
      <c r="DY40" s="3">
        <v>0</v>
      </c>
      <c r="DZ40" s="3">
        <v>0</v>
      </c>
      <c r="EA40" s="3">
        <v>0</v>
      </c>
      <c r="EB40" s="3">
        <v>0</v>
      </c>
      <c r="EC40" s="3">
        <v>0</v>
      </c>
      <c r="ED40" s="3">
        <v>0</v>
      </c>
      <c r="EE40" s="3">
        <v>0</v>
      </c>
      <c r="EF40" s="3">
        <v>0</v>
      </c>
      <c r="EG40" s="3">
        <v>0</v>
      </c>
      <c r="EH40" s="3">
        <v>0</v>
      </c>
      <c r="EI40" s="3">
        <v>0</v>
      </c>
      <c r="EJ40" s="3">
        <v>0</v>
      </c>
      <c r="EK40" s="3">
        <v>0</v>
      </c>
      <c r="EL40" s="3">
        <v>0</v>
      </c>
      <c r="EM40" s="3">
        <v>0</v>
      </c>
      <c r="EN40" s="3">
        <v>0</v>
      </c>
      <c r="EO40" s="3">
        <v>0</v>
      </c>
      <c r="EP40" s="3">
        <v>0</v>
      </c>
      <c r="EQ40" s="3">
        <v>0</v>
      </c>
      <c r="ER40" s="3">
        <v>0</v>
      </c>
      <c r="ES40" s="3">
        <v>0</v>
      </c>
      <c r="ET40" s="3">
        <v>0</v>
      </c>
      <c r="EU40" s="3">
        <v>0</v>
      </c>
      <c r="EV40" s="3">
        <v>0</v>
      </c>
      <c r="EW40" s="3">
        <v>0</v>
      </c>
      <c r="EX40" s="3">
        <v>0</v>
      </c>
      <c r="EY40" s="3">
        <v>0</v>
      </c>
      <c r="EZ40" s="3">
        <v>0</v>
      </c>
      <c r="FA40" s="3">
        <v>0</v>
      </c>
      <c r="FB40" s="3">
        <v>0</v>
      </c>
      <c r="FC40" s="3">
        <v>0</v>
      </c>
      <c r="FD40" s="3">
        <v>0</v>
      </c>
      <c r="FE40" s="3">
        <v>0</v>
      </c>
      <c r="FF40" s="3">
        <v>0</v>
      </c>
      <c r="FG40" s="3">
        <v>0</v>
      </c>
      <c r="FH40" s="3">
        <v>0</v>
      </c>
      <c r="FI40" s="3">
        <v>0</v>
      </c>
      <c r="FJ40" s="3">
        <v>0</v>
      </c>
      <c r="FK40" s="3">
        <v>0</v>
      </c>
      <c r="FL40" s="3">
        <v>0</v>
      </c>
      <c r="FM40" s="3">
        <v>0</v>
      </c>
      <c r="FN40" s="3">
        <v>0</v>
      </c>
      <c r="FO40" s="3">
        <v>0</v>
      </c>
      <c r="FP40" s="3">
        <v>0</v>
      </c>
      <c r="FQ40" s="3">
        <v>0</v>
      </c>
      <c r="FR40" s="3">
        <v>0</v>
      </c>
      <c r="FS40" s="3">
        <v>0</v>
      </c>
      <c r="FT40" s="3">
        <v>0</v>
      </c>
      <c r="FU40" s="3">
        <v>0</v>
      </c>
      <c r="FV40" s="3">
        <v>0</v>
      </c>
      <c r="FW40" s="3">
        <v>0</v>
      </c>
      <c r="FX40" s="3">
        <v>0</v>
      </c>
      <c r="FY40" s="3">
        <v>0</v>
      </c>
      <c r="FZ40" s="3">
        <v>0</v>
      </c>
      <c r="GA40" s="3">
        <v>0</v>
      </c>
      <c r="GB40" s="3">
        <v>0</v>
      </c>
      <c r="GC40" s="3">
        <v>0</v>
      </c>
      <c r="GD40" s="3">
        <v>0</v>
      </c>
      <c r="GE40" s="3">
        <v>0</v>
      </c>
      <c r="GF40" s="3">
        <v>0</v>
      </c>
      <c r="GG40" s="3">
        <v>0</v>
      </c>
      <c r="GH40" s="3">
        <v>0</v>
      </c>
      <c r="GI40" s="3">
        <v>248270</v>
      </c>
      <c r="GJ40" s="3">
        <v>21700</v>
      </c>
      <c r="GK40" s="3">
        <v>0</v>
      </c>
      <c r="GL40" s="3">
        <v>51033</v>
      </c>
      <c r="GM40" s="3">
        <v>2654</v>
      </c>
      <c r="GN40" s="3">
        <v>53687</v>
      </c>
      <c r="GO40" s="3">
        <v>0</v>
      </c>
      <c r="GP40" s="3">
        <v>53687</v>
      </c>
      <c r="GQ40" s="3">
        <v>218937</v>
      </c>
      <c r="GR40" s="3">
        <v>0</v>
      </c>
      <c r="GS40" s="3">
        <v>0</v>
      </c>
      <c r="GT40" s="3">
        <v>218937</v>
      </c>
      <c r="GU40" s="3">
        <v>0</v>
      </c>
      <c r="GV40" s="3">
        <v>1955473</v>
      </c>
      <c r="GW40" s="3">
        <v>207900</v>
      </c>
      <c r="GX40" s="3">
        <v>0</v>
      </c>
      <c r="GY40" s="3">
        <v>404144</v>
      </c>
      <c r="GZ40" s="3">
        <v>23065</v>
      </c>
      <c r="HA40" s="3">
        <v>427209</v>
      </c>
      <c r="HB40" s="3">
        <v>0</v>
      </c>
      <c r="HC40" s="3">
        <v>427209</v>
      </c>
      <c r="HD40" s="3">
        <v>1759229</v>
      </c>
      <c r="HE40" s="3">
        <v>0</v>
      </c>
      <c r="HF40" s="3">
        <v>0</v>
      </c>
      <c r="HG40" s="3">
        <v>1759229</v>
      </c>
      <c r="HH40" s="3">
        <v>0</v>
      </c>
      <c r="HI40" s="3">
        <v>0</v>
      </c>
      <c r="HJ40" s="3">
        <v>0</v>
      </c>
      <c r="HK40" s="3">
        <v>0</v>
      </c>
      <c r="HL40" s="3">
        <v>0</v>
      </c>
      <c r="HM40" s="3">
        <v>0</v>
      </c>
      <c r="HN40" s="3">
        <v>0</v>
      </c>
      <c r="HO40" s="3">
        <v>0</v>
      </c>
      <c r="HP40" s="3">
        <v>0</v>
      </c>
      <c r="HQ40" s="3">
        <v>0</v>
      </c>
      <c r="HR40" s="3">
        <v>0</v>
      </c>
      <c r="HS40" s="3">
        <v>0</v>
      </c>
      <c r="HT40" s="3">
        <v>0</v>
      </c>
      <c r="HU40" s="3">
        <v>0</v>
      </c>
      <c r="HV40" s="3">
        <v>0</v>
      </c>
      <c r="HW40" s="3">
        <v>0</v>
      </c>
      <c r="HX40" s="3">
        <v>0</v>
      </c>
      <c r="HY40" s="3">
        <v>0</v>
      </c>
      <c r="HZ40" s="3">
        <v>0</v>
      </c>
      <c r="IA40" s="3">
        <v>0</v>
      </c>
      <c r="IB40" s="3">
        <v>0</v>
      </c>
      <c r="IC40" s="3">
        <v>0</v>
      </c>
      <c r="ID40" s="3">
        <v>0</v>
      </c>
      <c r="IE40" s="3">
        <v>0</v>
      </c>
      <c r="IF40" s="3">
        <v>0</v>
      </c>
      <c r="IG40" s="3">
        <v>0</v>
      </c>
      <c r="IH40" s="3">
        <v>0</v>
      </c>
      <c r="II40" s="3">
        <v>15573</v>
      </c>
      <c r="IJ40" s="3">
        <v>0</v>
      </c>
      <c r="IK40" s="3">
        <v>0</v>
      </c>
      <c r="IL40" s="3">
        <v>1938</v>
      </c>
      <c r="IM40" s="3">
        <v>317</v>
      </c>
      <c r="IN40" s="3">
        <v>2255</v>
      </c>
      <c r="IO40" s="3">
        <v>0</v>
      </c>
      <c r="IP40" s="3">
        <v>2255</v>
      </c>
      <c r="IQ40" s="3">
        <v>13635</v>
      </c>
      <c r="IR40" s="3">
        <v>0</v>
      </c>
      <c r="IS40" s="3">
        <v>0</v>
      </c>
      <c r="IT40" s="3">
        <v>13635</v>
      </c>
      <c r="IU40" s="3">
        <v>0</v>
      </c>
      <c r="IV40" s="3">
        <v>0</v>
      </c>
    </row>
    <row r="41" spans="1:256">
      <c r="A41" s="3" t="s">
        <v>77</v>
      </c>
      <c r="B41" s="3" t="s">
        <v>78</v>
      </c>
      <c r="C41" s="3">
        <v>579337</v>
      </c>
      <c r="D41" s="3">
        <v>6633366</v>
      </c>
      <c r="E41" s="3">
        <v>0</v>
      </c>
      <c r="F41" s="3">
        <v>289818</v>
      </c>
      <c r="G41" s="3">
        <v>2425362</v>
      </c>
      <c r="H41" s="3">
        <v>4208004</v>
      </c>
      <c r="I41" s="3">
        <v>49035</v>
      </c>
      <c r="J41" s="3">
        <v>0</v>
      </c>
      <c r="K41" s="3">
        <v>0</v>
      </c>
      <c r="L41" s="3">
        <v>15062</v>
      </c>
      <c r="M41" s="3">
        <v>276</v>
      </c>
      <c r="N41" s="3">
        <v>15338</v>
      </c>
      <c r="O41" s="3">
        <v>0</v>
      </c>
      <c r="P41" s="3">
        <v>15338</v>
      </c>
      <c r="Q41" s="3">
        <v>33973</v>
      </c>
      <c r="R41" s="3">
        <v>0</v>
      </c>
      <c r="S41" s="3">
        <v>7879</v>
      </c>
      <c r="T41" s="3">
        <v>0</v>
      </c>
      <c r="U41" s="3">
        <v>33973</v>
      </c>
      <c r="V41" s="3">
        <v>7400</v>
      </c>
      <c r="W41" s="3">
        <v>0</v>
      </c>
      <c r="X41" s="3">
        <v>0</v>
      </c>
      <c r="Y41" s="3">
        <v>1850</v>
      </c>
      <c r="Z41" s="3">
        <v>62</v>
      </c>
      <c r="AA41" s="3">
        <v>1912</v>
      </c>
      <c r="AB41" s="3">
        <v>0</v>
      </c>
      <c r="AC41" s="3">
        <v>1912</v>
      </c>
      <c r="AD41" s="3">
        <v>5550</v>
      </c>
      <c r="AE41" s="3">
        <v>0</v>
      </c>
      <c r="AF41" s="3">
        <v>0</v>
      </c>
      <c r="AG41" s="3">
        <v>0</v>
      </c>
      <c r="AH41" s="3">
        <v>5550</v>
      </c>
      <c r="AI41" s="3">
        <v>0</v>
      </c>
      <c r="AJ41" s="3">
        <v>0</v>
      </c>
      <c r="AK41" s="3">
        <v>0</v>
      </c>
      <c r="AL41" s="3">
        <v>0</v>
      </c>
      <c r="AM41" s="3">
        <v>0</v>
      </c>
      <c r="AN41" s="3">
        <v>0</v>
      </c>
      <c r="AO41" s="3">
        <v>0</v>
      </c>
      <c r="AP41" s="3">
        <v>0</v>
      </c>
      <c r="AQ41" s="3">
        <v>0</v>
      </c>
      <c r="AR41" s="3">
        <v>0</v>
      </c>
      <c r="AS41" s="3">
        <v>0</v>
      </c>
      <c r="AT41" s="3">
        <v>0</v>
      </c>
      <c r="AU41" s="3">
        <v>0</v>
      </c>
      <c r="AV41" s="3">
        <v>0</v>
      </c>
      <c r="AW41" s="3">
        <v>0</v>
      </c>
      <c r="AX41" s="3">
        <v>0</v>
      </c>
      <c r="AY41" s="3">
        <v>0</v>
      </c>
      <c r="AZ41" s="3">
        <v>0</v>
      </c>
      <c r="BA41" s="3">
        <v>0</v>
      </c>
      <c r="BB41" s="3">
        <v>0</v>
      </c>
      <c r="BC41" s="3">
        <v>0</v>
      </c>
      <c r="BD41" s="3">
        <v>0</v>
      </c>
      <c r="BE41" s="3">
        <v>0</v>
      </c>
      <c r="BF41" s="3">
        <v>0</v>
      </c>
      <c r="BG41" s="3">
        <v>0</v>
      </c>
      <c r="BH41" s="3">
        <v>0</v>
      </c>
      <c r="BI41" s="3">
        <v>3505781</v>
      </c>
      <c r="BJ41" s="3">
        <v>603500</v>
      </c>
      <c r="BK41" s="3">
        <v>0</v>
      </c>
      <c r="BL41" s="3">
        <v>106519</v>
      </c>
      <c r="BM41" s="3">
        <v>48706</v>
      </c>
      <c r="BN41" s="3">
        <v>155225</v>
      </c>
      <c r="BO41" s="3">
        <v>0</v>
      </c>
      <c r="BP41" s="3">
        <v>155225</v>
      </c>
      <c r="BQ41" s="3">
        <v>4002762</v>
      </c>
      <c r="BR41" s="3">
        <v>0</v>
      </c>
      <c r="BS41" s="3">
        <v>0</v>
      </c>
      <c r="BT41" s="3">
        <v>0</v>
      </c>
      <c r="BU41" s="3">
        <v>4002762</v>
      </c>
      <c r="BV41" s="3">
        <v>3461625</v>
      </c>
      <c r="BW41" s="3">
        <v>603500</v>
      </c>
      <c r="BX41" s="3">
        <v>0</v>
      </c>
      <c r="BY41" s="3">
        <v>95483</v>
      </c>
      <c r="BZ41" s="3">
        <v>47795</v>
      </c>
      <c r="CA41" s="3">
        <v>143278</v>
      </c>
      <c r="CB41" s="3">
        <v>0</v>
      </c>
      <c r="CC41" s="3">
        <v>143278</v>
      </c>
      <c r="CD41" s="3">
        <v>3969642</v>
      </c>
      <c r="CE41" s="3">
        <v>0</v>
      </c>
      <c r="CF41" s="3">
        <v>0</v>
      </c>
      <c r="CG41" s="3">
        <v>0</v>
      </c>
      <c r="CH41" s="3">
        <v>3969642</v>
      </c>
      <c r="CI41" s="3">
        <v>44156</v>
      </c>
      <c r="CJ41" s="3">
        <v>0</v>
      </c>
      <c r="CK41" s="3">
        <v>0</v>
      </c>
      <c r="CL41" s="3">
        <v>11036</v>
      </c>
      <c r="CM41" s="3">
        <v>911</v>
      </c>
      <c r="CN41" s="3">
        <v>11947</v>
      </c>
      <c r="CO41" s="3">
        <v>0</v>
      </c>
      <c r="CP41" s="3">
        <v>11947</v>
      </c>
      <c r="CQ41" s="3">
        <v>33120</v>
      </c>
      <c r="CR41" s="3">
        <v>0</v>
      </c>
      <c r="CS41" s="3">
        <v>0</v>
      </c>
      <c r="CT41" s="3">
        <v>0</v>
      </c>
      <c r="CU41" s="3">
        <v>33120</v>
      </c>
      <c r="CV41" s="3">
        <v>1393553</v>
      </c>
      <c r="CW41" s="3">
        <v>0</v>
      </c>
      <c r="CX41" s="3">
        <v>0</v>
      </c>
      <c r="CY41" s="3">
        <v>134647</v>
      </c>
      <c r="CZ41" s="3">
        <v>19755</v>
      </c>
      <c r="DA41" s="3">
        <v>154402</v>
      </c>
      <c r="DB41" s="3">
        <v>0</v>
      </c>
      <c r="DC41" s="3">
        <v>154402</v>
      </c>
      <c r="DD41" s="3">
        <v>1258906</v>
      </c>
      <c r="DE41" s="3">
        <v>0</v>
      </c>
      <c r="DF41" s="3">
        <v>244971</v>
      </c>
      <c r="DG41" s="3">
        <v>1150780</v>
      </c>
      <c r="DH41" s="3">
        <v>108126</v>
      </c>
      <c r="DI41" s="3">
        <v>0</v>
      </c>
      <c r="DJ41" s="3">
        <v>0</v>
      </c>
      <c r="DK41" s="3">
        <v>0</v>
      </c>
      <c r="DL41" s="3">
        <v>0</v>
      </c>
      <c r="DM41" s="3">
        <v>0</v>
      </c>
      <c r="DN41" s="3">
        <v>0</v>
      </c>
      <c r="DO41" s="3">
        <v>0</v>
      </c>
      <c r="DP41" s="3">
        <v>0</v>
      </c>
      <c r="DQ41" s="3">
        <v>0</v>
      </c>
      <c r="DR41" s="3">
        <v>0</v>
      </c>
      <c r="DS41" s="3">
        <v>0</v>
      </c>
      <c r="DT41" s="3">
        <v>0</v>
      </c>
      <c r="DU41" s="3">
        <v>0</v>
      </c>
      <c r="DV41" s="3">
        <v>0</v>
      </c>
      <c r="DW41" s="3">
        <v>0</v>
      </c>
      <c r="DX41" s="3">
        <v>0</v>
      </c>
      <c r="DY41" s="3">
        <v>0</v>
      </c>
      <c r="DZ41" s="3">
        <v>0</v>
      </c>
      <c r="EA41" s="3">
        <v>0</v>
      </c>
      <c r="EB41" s="3">
        <v>0</v>
      </c>
      <c r="EC41" s="3">
        <v>0</v>
      </c>
      <c r="ED41" s="3">
        <v>0</v>
      </c>
      <c r="EE41" s="3">
        <v>0</v>
      </c>
      <c r="EF41" s="3">
        <v>0</v>
      </c>
      <c r="EG41" s="3">
        <v>0</v>
      </c>
      <c r="EH41" s="3">
        <v>0</v>
      </c>
      <c r="EI41" s="3">
        <v>0</v>
      </c>
      <c r="EJ41" s="3">
        <v>0</v>
      </c>
      <c r="EK41" s="3">
        <v>0</v>
      </c>
      <c r="EL41" s="3">
        <v>0</v>
      </c>
      <c r="EM41" s="3">
        <v>0</v>
      </c>
      <c r="EN41" s="3">
        <v>0</v>
      </c>
      <c r="EO41" s="3">
        <v>0</v>
      </c>
      <c r="EP41" s="3">
        <v>0</v>
      </c>
      <c r="EQ41" s="3">
        <v>0</v>
      </c>
      <c r="ER41" s="3">
        <v>0</v>
      </c>
      <c r="ES41" s="3">
        <v>0</v>
      </c>
      <c r="ET41" s="3">
        <v>0</v>
      </c>
      <c r="EU41" s="3">
        <v>0</v>
      </c>
      <c r="EV41" s="3">
        <v>0</v>
      </c>
      <c r="EW41" s="3">
        <v>0</v>
      </c>
      <c r="EX41" s="3">
        <v>0</v>
      </c>
      <c r="EY41" s="3">
        <v>0</v>
      </c>
      <c r="EZ41" s="3">
        <v>0</v>
      </c>
      <c r="FA41" s="3">
        <v>0</v>
      </c>
      <c r="FB41" s="3">
        <v>0</v>
      </c>
      <c r="FC41" s="3">
        <v>0</v>
      </c>
      <c r="FD41" s="3">
        <v>0</v>
      </c>
      <c r="FE41" s="3">
        <v>0</v>
      </c>
      <c r="FF41" s="3">
        <v>0</v>
      </c>
      <c r="FG41" s="3">
        <v>0</v>
      </c>
      <c r="FH41" s="3">
        <v>0</v>
      </c>
      <c r="FI41" s="3">
        <v>0</v>
      </c>
      <c r="FJ41" s="3">
        <v>0</v>
      </c>
      <c r="FK41" s="3">
        <v>0</v>
      </c>
      <c r="FL41" s="3">
        <v>0</v>
      </c>
      <c r="FM41" s="3">
        <v>0</v>
      </c>
      <c r="FN41" s="3">
        <v>0</v>
      </c>
      <c r="FO41" s="3">
        <v>0</v>
      </c>
      <c r="FP41" s="3">
        <v>0</v>
      </c>
      <c r="FQ41" s="3">
        <v>0</v>
      </c>
      <c r="FR41" s="3">
        <v>0</v>
      </c>
      <c r="FS41" s="3">
        <v>0</v>
      </c>
      <c r="FT41" s="3">
        <v>0</v>
      </c>
      <c r="FU41" s="3">
        <v>0</v>
      </c>
      <c r="FV41" s="3">
        <v>0</v>
      </c>
      <c r="FW41" s="3">
        <v>0</v>
      </c>
      <c r="FX41" s="3">
        <v>0</v>
      </c>
      <c r="FY41" s="3">
        <v>0</v>
      </c>
      <c r="FZ41" s="3">
        <v>0</v>
      </c>
      <c r="GA41" s="3">
        <v>0</v>
      </c>
      <c r="GB41" s="3">
        <v>0</v>
      </c>
      <c r="GC41" s="3">
        <v>0</v>
      </c>
      <c r="GD41" s="3">
        <v>0</v>
      </c>
      <c r="GE41" s="3">
        <v>0</v>
      </c>
      <c r="GF41" s="3">
        <v>0</v>
      </c>
      <c r="GG41" s="3">
        <v>0</v>
      </c>
      <c r="GH41" s="3">
        <v>0</v>
      </c>
      <c r="GI41" s="3">
        <v>0</v>
      </c>
      <c r="GJ41" s="3">
        <v>0</v>
      </c>
      <c r="GK41" s="3">
        <v>0</v>
      </c>
      <c r="GL41" s="3">
        <v>0</v>
      </c>
      <c r="GM41" s="3">
        <v>0</v>
      </c>
      <c r="GN41" s="3">
        <v>0</v>
      </c>
      <c r="GO41" s="3">
        <v>0</v>
      </c>
      <c r="GP41" s="3">
        <v>0</v>
      </c>
      <c r="GQ41" s="3">
        <v>0</v>
      </c>
      <c r="GR41" s="3">
        <v>0</v>
      </c>
      <c r="GS41" s="3">
        <v>0</v>
      </c>
      <c r="GT41" s="3">
        <v>0</v>
      </c>
      <c r="GU41" s="3">
        <v>0</v>
      </c>
      <c r="GV41" s="3">
        <v>0</v>
      </c>
      <c r="GW41" s="3">
        <v>0</v>
      </c>
      <c r="GX41" s="3">
        <v>0</v>
      </c>
      <c r="GY41" s="3">
        <v>0</v>
      </c>
      <c r="GZ41" s="3">
        <v>0</v>
      </c>
      <c r="HA41" s="3">
        <v>0</v>
      </c>
      <c r="HB41" s="3">
        <v>0</v>
      </c>
      <c r="HC41" s="3">
        <v>0</v>
      </c>
      <c r="HD41" s="3">
        <v>0</v>
      </c>
      <c r="HE41" s="3">
        <v>0</v>
      </c>
      <c r="HF41" s="3">
        <v>0</v>
      </c>
      <c r="HG41" s="3">
        <v>0</v>
      </c>
      <c r="HH41" s="3">
        <v>0</v>
      </c>
      <c r="HI41" s="3">
        <v>0</v>
      </c>
      <c r="HJ41" s="3">
        <v>0</v>
      </c>
      <c r="HK41" s="3">
        <v>0</v>
      </c>
      <c r="HL41" s="3">
        <v>0</v>
      </c>
      <c r="HM41" s="3">
        <v>0</v>
      </c>
      <c r="HN41" s="3">
        <v>0</v>
      </c>
      <c r="HO41" s="3">
        <v>0</v>
      </c>
      <c r="HP41" s="3">
        <v>0</v>
      </c>
      <c r="HQ41" s="3">
        <v>0</v>
      </c>
      <c r="HR41" s="3">
        <v>0</v>
      </c>
      <c r="HS41" s="3">
        <v>0</v>
      </c>
      <c r="HT41" s="3">
        <v>0</v>
      </c>
      <c r="HU41" s="3">
        <v>0</v>
      </c>
      <c r="HV41" s="3">
        <v>0</v>
      </c>
      <c r="HW41" s="3">
        <v>0</v>
      </c>
      <c r="HX41" s="3">
        <v>0</v>
      </c>
      <c r="HY41" s="3">
        <v>0</v>
      </c>
      <c r="HZ41" s="3">
        <v>0</v>
      </c>
      <c r="IA41" s="3">
        <v>0</v>
      </c>
      <c r="IB41" s="3">
        <v>0</v>
      </c>
      <c r="IC41" s="3">
        <v>0</v>
      </c>
      <c r="ID41" s="3">
        <v>0</v>
      </c>
      <c r="IE41" s="3">
        <v>0</v>
      </c>
      <c r="IF41" s="3">
        <v>0</v>
      </c>
      <c r="IG41" s="3">
        <v>0</v>
      </c>
      <c r="IH41" s="3">
        <v>0</v>
      </c>
      <c r="II41" s="3">
        <v>14976</v>
      </c>
      <c r="IJ41" s="3">
        <v>0</v>
      </c>
      <c r="IK41" s="3">
        <v>0</v>
      </c>
      <c r="IL41" s="3">
        <v>1560</v>
      </c>
      <c r="IM41" s="3">
        <v>233</v>
      </c>
      <c r="IN41" s="3">
        <v>1793</v>
      </c>
      <c r="IO41" s="3">
        <v>0</v>
      </c>
      <c r="IP41" s="3">
        <v>1793</v>
      </c>
      <c r="IQ41" s="3">
        <v>13416</v>
      </c>
      <c r="IR41" s="3">
        <v>0</v>
      </c>
      <c r="IS41" s="3">
        <v>0</v>
      </c>
      <c r="IT41" s="3">
        <v>13416</v>
      </c>
      <c r="IU41" s="3">
        <v>0</v>
      </c>
      <c r="IV41" s="3">
        <v>0</v>
      </c>
    </row>
    <row r="42" spans="1:256">
      <c r="A42" s="3" t="s">
        <v>79</v>
      </c>
      <c r="B42" s="3" t="s">
        <v>80</v>
      </c>
      <c r="C42" s="3">
        <v>56166</v>
      </c>
      <c r="D42" s="3">
        <v>231503</v>
      </c>
      <c r="E42" s="3">
        <v>0</v>
      </c>
      <c r="F42" s="3">
        <v>0</v>
      </c>
      <c r="G42" s="3">
        <v>113153</v>
      </c>
      <c r="H42" s="3">
        <v>118350</v>
      </c>
      <c r="I42" s="3">
        <v>148827</v>
      </c>
      <c r="J42" s="3">
        <v>0</v>
      </c>
      <c r="K42" s="3">
        <v>0</v>
      </c>
      <c r="L42" s="3">
        <v>30477</v>
      </c>
      <c r="M42" s="3">
        <v>956</v>
      </c>
      <c r="N42" s="3">
        <v>31433</v>
      </c>
      <c r="O42" s="3">
        <v>0</v>
      </c>
      <c r="P42" s="3">
        <v>31433</v>
      </c>
      <c r="Q42" s="3">
        <v>118350</v>
      </c>
      <c r="R42" s="3">
        <v>0</v>
      </c>
      <c r="S42" s="3">
        <v>0</v>
      </c>
      <c r="T42" s="3">
        <v>0</v>
      </c>
      <c r="U42" s="3">
        <v>118350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  <c r="AG42" s="3">
        <v>0</v>
      </c>
      <c r="AH42" s="3">
        <v>0</v>
      </c>
      <c r="AI42" s="3">
        <v>0</v>
      </c>
      <c r="AJ42" s="3">
        <v>0</v>
      </c>
      <c r="AK42" s="3">
        <v>0</v>
      </c>
      <c r="AL42" s="3">
        <v>0</v>
      </c>
      <c r="AM42" s="3">
        <v>0</v>
      </c>
      <c r="AN42" s="3">
        <v>0</v>
      </c>
      <c r="AO42" s="3">
        <v>0</v>
      </c>
      <c r="AP42" s="3">
        <v>0</v>
      </c>
      <c r="AQ42" s="3">
        <v>0</v>
      </c>
      <c r="AR42" s="3">
        <v>0</v>
      </c>
      <c r="AS42" s="3">
        <v>0</v>
      </c>
      <c r="AT42" s="3">
        <v>0</v>
      </c>
      <c r="AU42" s="3">
        <v>0</v>
      </c>
      <c r="AV42" s="3">
        <v>0</v>
      </c>
      <c r="AW42" s="3">
        <v>0</v>
      </c>
      <c r="AX42" s="3">
        <v>0</v>
      </c>
      <c r="AY42" s="3">
        <v>0</v>
      </c>
      <c r="AZ42" s="3">
        <v>0</v>
      </c>
      <c r="BA42" s="3">
        <v>0</v>
      </c>
      <c r="BB42" s="3">
        <v>0</v>
      </c>
      <c r="BC42" s="3">
        <v>0</v>
      </c>
      <c r="BD42" s="3">
        <v>0</v>
      </c>
      <c r="BE42" s="3">
        <v>0</v>
      </c>
      <c r="BF42" s="3">
        <v>0</v>
      </c>
      <c r="BG42" s="3">
        <v>0</v>
      </c>
      <c r="BH42" s="3">
        <v>0</v>
      </c>
      <c r="BI42" s="3">
        <v>0</v>
      </c>
      <c r="BJ42" s="3">
        <v>0</v>
      </c>
      <c r="BK42" s="3">
        <v>0</v>
      </c>
      <c r="BL42" s="3">
        <v>0</v>
      </c>
      <c r="BM42" s="3">
        <v>0</v>
      </c>
      <c r="BN42" s="3">
        <v>0</v>
      </c>
      <c r="BO42" s="3">
        <v>0</v>
      </c>
      <c r="BP42" s="3">
        <v>0</v>
      </c>
      <c r="BQ42" s="3">
        <v>0</v>
      </c>
      <c r="BR42" s="3">
        <v>0</v>
      </c>
      <c r="BS42" s="3">
        <v>0</v>
      </c>
      <c r="BT42" s="3">
        <v>0</v>
      </c>
      <c r="BU42" s="3">
        <v>0</v>
      </c>
      <c r="BV42" s="3">
        <v>0</v>
      </c>
      <c r="BW42" s="3">
        <v>0</v>
      </c>
      <c r="BX42" s="3">
        <v>0</v>
      </c>
      <c r="BY42" s="3">
        <v>0</v>
      </c>
      <c r="BZ42" s="3">
        <v>0</v>
      </c>
      <c r="CA42" s="3">
        <v>0</v>
      </c>
      <c r="CB42" s="3">
        <v>0</v>
      </c>
      <c r="CC42" s="3">
        <v>0</v>
      </c>
      <c r="CD42" s="3">
        <v>0</v>
      </c>
      <c r="CE42" s="3">
        <v>0</v>
      </c>
      <c r="CF42" s="3">
        <v>0</v>
      </c>
      <c r="CG42" s="3">
        <v>0</v>
      </c>
      <c r="CH42" s="3">
        <v>0</v>
      </c>
      <c r="CI42" s="3">
        <v>0</v>
      </c>
      <c r="CJ42" s="3">
        <v>0</v>
      </c>
      <c r="CK42" s="3">
        <v>0</v>
      </c>
      <c r="CL42" s="3">
        <v>0</v>
      </c>
      <c r="CM42" s="3">
        <v>0</v>
      </c>
      <c r="CN42" s="3">
        <v>0</v>
      </c>
      <c r="CO42" s="3">
        <v>0</v>
      </c>
      <c r="CP42" s="3">
        <v>0</v>
      </c>
      <c r="CQ42" s="3">
        <v>0</v>
      </c>
      <c r="CR42" s="3">
        <v>0</v>
      </c>
      <c r="CS42" s="3">
        <v>0</v>
      </c>
      <c r="CT42" s="3">
        <v>0</v>
      </c>
      <c r="CU42" s="3">
        <v>0</v>
      </c>
      <c r="CV42" s="3">
        <v>0</v>
      </c>
      <c r="CW42" s="3">
        <v>0</v>
      </c>
      <c r="CX42" s="3">
        <v>0</v>
      </c>
      <c r="CY42" s="3">
        <v>0</v>
      </c>
      <c r="CZ42" s="3">
        <v>0</v>
      </c>
      <c r="DA42" s="3">
        <v>0</v>
      </c>
      <c r="DB42" s="3">
        <v>0</v>
      </c>
      <c r="DC42" s="3">
        <v>0</v>
      </c>
      <c r="DD42" s="3">
        <v>0</v>
      </c>
      <c r="DE42" s="3">
        <v>0</v>
      </c>
      <c r="DF42" s="3">
        <v>0</v>
      </c>
      <c r="DG42" s="3">
        <v>0</v>
      </c>
      <c r="DH42" s="3">
        <v>0</v>
      </c>
      <c r="DI42" s="3">
        <v>0</v>
      </c>
      <c r="DJ42" s="3">
        <v>0</v>
      </c>
      <c r="DK42" s="3">
        <v>0</v>
      </c>
      <c r="DL42" s="3">
        <v>0</v>
      </c>
      <c r="DM42" s="3">
        <v>0</v>
      </c>
      <c r="DN42" s="3">
        <v>0</v>
      </c>
      <c r="DO42" s="3">
        <v>0</v>
      </c>
      <c r="DP42" s="3">
        <v>0</v>
      </c>
      <c r="DQ42" s="3">
        <v>0</v>
      </c>
      <c r="DR42" s="3">
        <v>0</v>
      </c>
      <c r="DS42" s="3">
        <v>0</v>
      </c>
      <c r="DT42" s="3">
        <v>0</v>
      </c>
      <c r="DU42" s="3">
        <v>0</v>
      </c>
      <c r="DV42" s="3">
        <v>0</v>
      </c>
      <c r="DW42" s="3">
        <v>0</v>
      </c>
      <c r="DX42" s="3">
        <v>0</v>
      </c>
      <c r="DY42" s="3">
        <v>0</v>
      </c>
      <c r="DZ42" s="3">
        <v>0</v>
      </c>
      <c r="EA42" s="3">
        <v>0</v>
      </c>
      <c r="EB42" s="3">
        <v>0</v>
      </c>
      <c r="EC42" s="3">
        <v>0</v>
      </c>
      <c r="ED42" s="3">
        <v>0</v>
      </c>
      <c r="EE42" s="3">
        <v>0</v>
      </c>
      <c r="EF42" s="3">
        <v>0</v>
      </c>
      <c r="EG42" s="3">
        <v>0</v>
      </c>
      <c r="EH42" s="3">
        <v>0</v>
      </c>
      <c r="EI42" s="3">
        <v>0</v>
      </c>
      <c r="EJ42" s="3">
        <v>0</v>
      </c>
      <c r="EK42" s="3">
        <v>0</v>
      </c>
      <c r="EL42" s="3">
        <v>0</v>
      </c>
      <c r="EM42" s="3">
        <v>0</v>
      </c>
      <c r="EN42" s="3">
        <v>0</v>
      </c>
      <c r="EO42" s="3">
        <v>0</v>
      </c>
      <c r="EP42" s="3">
        <v>0</v>
      </c>
      <c r="EQ42" s="3">
        <v>0</v>
      </c>
      <c r="ER42" s="3">
        <v>0</v>
      </c>
      <c r="ES42" s="3">
        <v>0</v>
      </c>
      <c r="ET42" s="3">
        <v>0</v>
      </c>
      <c r="EU42" s="3">
        <v>0</v>
      </c>
      <c r="EV42" s="3">
        <v>0</v>
      </c>
      <c r="EW42" s="3">
        <v>0</v>
      </c>
      <c r="EX42" s="3">
        <v>0</v>
      </c>
      <c r="EY42" s="3">
        <v>0</v>
      </c>
      <c r="EZ42" s="3">
        <v>0</v>
      </c>
      <c r="FA42" s="3">
        <v>0</v>
      </c>
      <c r="FB42" s="3">
        <v>0</v>
      </c>
      <c r="FC42" s="3">
        <v>0</v>
      </c>
      <c r="FD42" s="3">
        <v>0</v>
      </c>
      <c r="FE42" s="3">
        <v>0</v>
      </c>
      <c r="FF42" s="3">
        <v>0</v>
      </c>
      <c r="FG42" s="3">
        <v>0</v>
      </c>
      <c r="FH42" s="3">
        <v>0</v>
      </c>
      <c r="FI42" s="3">
        <v>0</v>
      </c>
      <c r="FJ42" s="3">
        <v>0</v>
      </c>
      <c r="FK42" s="3">
        <v>0</v>
      </c>
      <c r="FL42" s="3">
        <v>0</v>
      </c>
      <c r="FM42" s="3">
        <v>0</v>
      </c>
      <c r="FN42" s="3">
        <v>0</v>
      </c>
      <c r="FO42" s="3">
        <v>0</v>
      </c>
      <c r="FP42" s="3">
        <v>0</v>
      </c>
      <c r="FQ42" s="3">
        <v>0</v>
      </c>
      <c r="FR42" s="3">
        <v>0</v>
      </c>
      <c r="FS42" s="3">
        <v>0</v>
      </c>
      <c r="FT42" s="3">
        <v>0</v>
      </c>
      <c r="FU42" s="3">
        <v>0</v>
      </c>
      <c r="FV42" s="3">
        <v>0</v>
      </c>
      <c r="FW42" s="3">
        <v>0</v>
      </c>
      <c r="FX42" s="3">
        <v>0</v>
      </c>
      <c r="FY42" s="3">
        <v>0</v>
      </c>
      <c r="FZ42" s="3">
        <v>0</v>
      </c>
      <c r="GA42" s="3">
        <v>0</v>
      </c>
      <c r="GB42" s="3">
        <v>0</v>
      </c>
      <c r="GC42" s="3">
        <v>0</v>
      </c>
      <c r="GD42" s="3">
        <v>0</v>
      </c>
      <c r="GE42" s="3">
        <v>0</v>
      </c>
      <c r="GF42" s="3">
        <v>0</v>
      </c>
      <c r="GG42" s="3">
        <v>0</v>
      </c>
      <c r="GH42" s="3">
        <v>0</v>
      </c>
      <c r="GI42" s="3">
        <v>172405</v>
      </c>
      <c r="GJ42" s="3">
        <v>24600</v>
      </c>
      <c r="GK42" s="3">
        <v>0</v>
      </c>
      <c r="GL42" s="3">
        <v>36828</v>
      </c>
      <c r="GM42" s="3">
        <v>2030</v>
      </c>
      <c r="GN42" s="3">
        <v>38858</v>
      </c>
      <c r="GO42" s="3">
        <v>0</v>
      </c>
      <c r="GP42" s="3">
        <v>38858</v>
      </c>
      <c r="GQ42" s="3">
        <v>160177</v>
      </c>
      <c r="GR42" s="3">
        <v>0</v>
      </c>
      <c r="GS42" s="3">
        <v>0</v>
      </c>
      <c r="GT42" s="3">
        <v>160177</v>
      </c>
      <c r="GU42" s="3">
        <v>0</v>
      </c>
      <c r="GV42" s="3">
        <v>278050</v>
      </c>
      <c r="GW42" s="3">
        <v>9000</v>
      </c>
      <c r="GX42" s="3">
        <v>0</v>
      </c>
      <c r="GY42" s="3">
        <v>29172</v>
      </c>
      <c r="GZ42" s="3">
        <v>2857</v>
      </c>
      <c r="HA42" s="3">
        <v>32029</v>
      </c>
      <c r="HB42" s="3">
        <v>0</v>
      </c>
      <c r="HC42" s="3">
        <v>32029</v>
      </c>
      <c r="HD42" s="3">
        <v>257878</v>
      </c>
      <c r="HE42" s="3">
        <v>0</v>
      </c>
      <c r="HF42" s="3">
        <v>0</v>
      </c>
      <c r="HG42" s="3">
        <v>257878</v>
      </c>
      <c r="HH42" s="3">
        <v>0</v>
      </c>
      <c r="HI42" s="3">
        <v>0</v>
      </c>
      <c r="HJ42" s="3">
        <v>0</v>
      </c>
      <c r="HK42" s="3">
        <v>0</v>
      </c>
      <c r="HL42" s="3">
        <v>0</v>
      </c>
      <c r="HM42" s="3">
        <v>0</v>
      </c>
      <c r="HN42" s="3">
        <v>0</v>
      </c>
      <c r="HO42" s="3">
        <v>0</v>
      </c>
      <c r="HP42" s="3">
        <v>0</v>
      </c>
      <c r="HQ42" s="3">
        <v>0</v>
      </c>
      <c r="HR42" s="3">
        <v>0</v>
      </c>
      <c r="HS42" s="3">
        <v>0</v>
      </c>
      <c r="HT42" s="3">
        <v>0</v>
      </c>
      <c r="HU42" s="3">
        <v>0</v>
      </c>
      <c r="HV42" s="3">
        <v>0</v>
      </c>
      <c r="HW42" s="3">
        <v>0</v>
      </c>
      <c r="HX42" s="3">
        <v>0</v>
      </c>
      <c r="HY42" s="3">
        <v>0</v>
      </c>
      <c r="HZ42" s="3">
        <v>0</v>
      </c>
      <c r="IA42" s="3">
        <v>0</v>
      </c>
      <c r="IB42" s="3">
        <v>0</v>
      </c>
      <c r="IC42" s="3">
        <v>0</v>
      </c>
      <c r="ID42" s="3">
        <v>0</v>
      </c>
      <c r="IE42" s="3">
        <v>0</v>
      </c>
      <c r="IF42" s="3">
        <v>0</v>
      </c>
      <c r="IG42" s="3">
        <v>0</v>
      </c>
      <c r="IH42" s="3">
        <v>0</v>
      </c>
      <c r="II42" s="3">
        <v>0</v>
      </c>
      <c r="IJ42" s="3">
        <v>0</v>
      </c>
      <c r="IK42" s="3">
        <v>0</v>
      </c>
      <c r="IL42" s="3">
        <v>0</v>
      </c>
      <c r="IM42" s="3">
        <v>0</v>
      </c>
      <c r="IN42" s="3">
        <v>0</v>
      </c>
      <c r="IO42" s="3">
        <v>0</v>
      </c>
      <c r="IP42" s="3">
        <v>0</v>
      </c>
      <c r="IQ42" s="3">
        <v>0</v>
      </c>
      <c r="IR42" s="3">
        <v>0</v>
      </c>
      <c r="IS42" s="3">
        <v>0</v>
      </c>
      <c r="IT42" s="3">
        <v>0</v>
      </c>
      <c r="IU42" s="3">
        <v>0</v>
      </c>
      <c r="IV42" s="3">
        <v>0</v>
      </c>
    </row>
    <row r="43" spans="1:256">
      <c r="A43" s="3" t="s">
        <v>81</v>
      </c>
      <c r="B43" s="3" t="s">
        <v>82</v>
      </c>
      <c r="C43" s="3">
        <v>2668</v>
      </c>
      <c r="D43" s="3">
        <v>2400</v>
      </c>
      <c r="E43" s="3">
        <v>0</v>
      </c>
      <c r="F43" s="3">
        <v>0</v>
      </c>
      <c r="G43" s="3">
        <v>0</v>
      </c>
      <c r="H43" s="3">
        <v>2400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3">
        <v>0</v>
      </c>
      <c r="AI43" s="3">
        <v>2400</v>
      </c>
      <c r="AJ43" s="3">
        <v>0</v>
      </c>
      <c r="AK43" s="3">
        <v>0</v>
      </c>
      <c r="AL43" s="3">
        <v>0</v>
      </c>
      <c r="AM43" s="3">
        <v>26</v>
      </c>
      <c r="AN43" s="3">
        <v>26</v>
      </c>
      <c r="AO43" s="3">
        <v>0</v>
      </c>
      <c r="AP43" s="3">
        <v>26</v>
      </c>
      <c r="AQ43" s="3">
        <v>2400</v>
      </c>
      <c r="AR43" s="3">
        <v>0</v>
      </c>
      <c r="AS43" s="3">
        <v>0</v>
      </c>
      <c r="AT43" s="3">
        <v>0</v>
      </c>
      <c r="AU43" s="3">
        <v>2400</v>
      </c>
      <c r="AV43" s="3">
        <v>0</v>
      </c>
      <c r="AW43" s="3">
        <v>0</v>
      </c>
      <c r="AX43" s="3">
        <v>0</v>
      </c>
      <c r="AY43" s="3">
        <v>0</v>
      </c>
      <c r="AZ43" s="3">
        <v>0</v>
      </c>
      <c r="BA43" s="3">
        <v>0</v>
      </c>
      <c r="BB43" s="3">
        <v>0</v>
      </c>
      <c r="BC43" s="3">
        <v>0</v>
      </c>
      <c r="BD43" s="3">
        <v>0</v>
      </c>
      <c r="BE43" s="3">
        <v>0</v>
      </c>
      <c r="BF43" s="3">
        <v>0</v>
      </c>
      <c r="BG43" s="3">
        <v>0</v>
      </c>
      <c r="BH43" s="3">
        <v>0</v>
      </c>
      <c r="BI43" s="3">
        <v>0</v>
      </c>
      <c r="BJ43" s="3">
        <v>0</v>
      </c>
      <c r="BK43" s="3">
        <v>0</v>
      </c>
      <c r="BL43" s="3">
        <v>0</v>
      </c>
      <c r="BM43" s="3">
        <v>0</v>
      </c>
      <c r="BN43" s="3">
        <v>0</v>
      </c>
      <c r="BO43" s="3">
        <v>0</v>
      </c>
      <c r="BP43" s="3">
        <v>0</v>
      </c>
      <c r="BQ43" s="3">
        <v>0</v>
      </c>
      <c r="BR43" s="3">
        <v>0</v>
      </c>
      <c r="BS43" s="3">
        <v>0</v>
      </c>
      <c r="BT43" s="3">
        <v>0</v>
      </c>
      <c r="BU43" s="3">
        <v>0</v>
      </c>
      <c r="BV43" s="3">
        <v>0</v>
      </c>
      <c r="BW43" s="3">
        <v>0</v>
      </c>
      <c r="BX43" s="3">
        <v>0</v>
      </c>
      <c r="BY43" s="3">
        <v>0</v>
      </c>
      <c r="BZ43" s="3">
        <v>0</v>
      </c>
      <c r="CA43" s="3">
        <v>0</v>
      </c>
      <c r="CB43" s="3">
        <v>0</v>
      </c>
      <c r="CC43" s="3">
        <v>0</v>
      </c>
      <c r="CD43" s="3">
        <v>0</v>
      </c>
      <c r="CE43" s="3">
        <v>0</v>
      </c>
      <c r="CF43" s="3">
        <v>0</v>
      </c>
      <c r="CG43" s="3">
        <v>0</v>
      </c>
      <c r="CH43" s="3">
        <v>0</v>
      </c>
      <c r="CI43" s="3">
        <v>0</v>
      </c>
      <c r="CJ43" s="3">
        <v>0</v>
      </c>
      <c r="CK43" s="3">
        <v>0</v>
      </c>
      <c r="CL43" s="3">
        <v>0</v>
      </c>
      <c r="CM43" s="3">
        <v>0</v>
      </c>
      <c r="CN43" s="3">
        <v>0</v>
      </c>
      <c r="CO43" s="3">
        <v>0</v>
      </c>
      <c r="CP43" s="3">
        <v>0</v>
      </c>
      <c r="CQ43" s="3">
        <v>0</v>
      </c>
      <c r="CR43" s="3">
        <v>0</v>
      </c>
      <c r="CS43" s="3">
        <v>0</v>
      </c>
      <c r="CT43" s="3">
        <v>0</v>
      </c>
      <c r="CU43" s="3">
        <v>0</v>
      </c>
      <c r="CV43" s="3">
        <v>0</v>
      </c>
      <c r="CW43" s="3">
        <v>0</v>
      </c>
      <c r="CX43" s="3">
        <v>0</v>
      </c>
      <c r="CY43" s="3">
        <v>0</v>
      </c>
      <c r="CZ43" s="3">
        <v>0</v>
      </c>
      <c r="DA43" s="3">
        <v>0</v>
      </c>
      <c r="DB43" s="3">
        <v>0</v>
      </c>
      <c r="DC43" s="3">
        <v>0</v>
      </c>
      <c r="DD43" s="3">
        <v>0</v>
      </c>
      <c r="DE43" s="3">
        <v>0</v>
      </c>
      <c r="DF43" s="3">
        <v>0</v>
      </c>
      <c r="DG43" s="3">
        <v>0</v>
      </c>
      <c r="DH43" s="3">
        <v>0</v>
      </c>
      <c r="DI43" s="3">
        <v>0</v>
      </c>
      <c r="DJ43" s="3">
        <v>0</v>
      </c>
      <c r="DK43" s="3">
        <v>0</v>
      </c>
      <c r="DL43" s="3">
        <v>0</v>
      </c>
      <c r="DM43" s="3">
        <v>0</v>
      </c>
      <c r="DN43" s="3">
        <v>0</v>
      </c>
      <c r="DO43" s="3">
        <v>0</v>
      </c>
      <c r="DP43" s="3">
        <v>0</v>
      </c>
      <c r="DQ43" s="3">
        <v>0</v>
      </c>
      <c r="DR43" s="3">
        <v>0</v>
      </c>
      <c r="DS43" s="3">
        <v>0</v>
      </c>
      <c r="DT43" s="3">
        <v>0</v>
      </c>
      <c r="DU43" s="3">
        <v>0</v>
      </c>
      <c r="DV43" s="3">
        <v>0</v>
      </c>
      <c r="DW43" s="3">
        <v>0</v>
      </c>
      <c r="DX43" s="3">
        <v>0</v>
      </c>
      <c r="DY43" s="3">
        <v>0</v>
      </c>
      <c r="DZ43" s="3">
        <v>0</v>
      </c>
      <c r="EA43" s="3">
        <v>0</v>
      </c>
      <c r="EB43" s="3">
        <v>0</v>
      </c>
      <c r="EC43" s="3">
        <v>0</v>
      </c>
      <c r="ED43" s="3">
        <v>0</v>
      </c>
      <c r="EE43" s="3">
        <v>0</v>
      </c>
      <c r="EF43" s="3">
        <v>0</v>
      </c>
      <c r="EG43" s="3">
        <v>0</v>
      </c>
      <c r="EH43" s="3">
        <v>0</v>
      </c>
      <c r="EI43" s="3">
        <v>0</v>
      </c>
      <c r="EJ43" s="3">
        <v>0</v>
      </c>
      <c r="EK43" s="3">
        <v>0</v>
      </c>
      <c r="EL43" s="3">
        <v>0</v>
      </c>
      <c r="EM43" s="3">
        <v>0</v>
      </c>
      <c r="EN43" s="3">
        <v>0</v>
      </c>
      <c r="EO43" s="3">
        <v>0</v>
      </c>
      <c r="EP43" s="3">
        <v>0</v>
      </c>
      <c r="EQ43" s="3">
        <v>0</v>
      </c>
      <c r="ER43" s="3">
        <v>0</v>
      </c>
      <c r="ES43" s="3">
        <v>0</v>
      </c>
      <c r="ET43" s="3">
        <v>0</v>
      </c>
      <c r="EU43" s="3">
        <v>0</v>
      </c>
      <c r="EV43" s="3">
        <v>0</v>
      </c>
      <c r="EW43" s="3">
        <v>0</v>
      </c>
      <c r="EX43" s="3">
        <v>0</v>
      </c>
      <c r="EY43" s="3">
        <v>0</v>
      </c>
      <c r="EZ43" s="3">
        <v>0</v>
      </c>
      <c r="FA43" s="3">
        <v>0</v>
      </c>
      <c r="FB43" s="3">
        <v>0</v>
      </c>
      <c r="FC43" s="3">
        <v>0</v>
      </c>
      <c r="FD43" s="3">
        <v>0</v>
      </c>
      <c r="FE43" s="3">
        <v>0</v>
      </c>
      <c r="FF43" s="3">
        <v>0</v>
      </c>
      <c r="FG43" s="3">
        <v>0</v>
      </c>
      <c r="FH43" s="3">
        <v>0</v>
      </c>
      <c r="FI43" s="3">
        <v>0</v>
      </c>
      <c r="FJ43" s="3">
        <v>0</v>
      </c>
      <c r="FK43" s="3">
        <v>0</v>
      </c>
      <c r="FL43" s="3">
        <v>0</v>
      </c>
      <c r="FM43" s="3">
        <v>0</v>
      </c>
      <c r="FN43" s="3">
        <v>0</v>
      </c>
      <c r="FO43" s="3">
        <v>0</v>
      </c>
      <c r="FP43" s="3">
        <v>0</v>
      </c>
      <c r="FQ43" s="3">
        <v>0</v>
      </c>
      <c r="FR43" s="3">
        <v>0</v>
      </c>
      <c r="FS43" s="3">
        <v>0</v>
      </c>
      <c r="FT43" s="3">
        <v>0</v>
      </c>
      <c r="FU43" s="3">
        <v>0</v>
      </c>
      <c r="FV43" s="3">
        <v>0</v>
      </c>
      <c r="FW43" s="3">
        <v>0</v>
      </c>
      <c r="FX43" s="3">
        <v>0</v>
      </c>
      <c r="FY43" s="3">
        <v>0</v>
      </c>
      <c r="FZ43" s="3">
        <v>0</v>
      </c>
      <c r="GA43" s="3">
        <v>0</v>
      </c>
      <c r="GB43" s="3">
        <v>0</v>
      </c>
      <c r="GC43" s="3">
        <v>0</v>
      </c>
      <c r="GD43" s="3">
        <v>0</v>
      </c>
      <c r="GE43" s="3">
        <v>0</v>
      </c>
      <c r="GF43" s="3">
        <v>0</v>
      </c>
      <c r="GG43" s="3">
        <v>0</v>
      </c>
      <c r="GH43" s="3">
        <v>0</v>
      </c>
      <c r="GI43" s="3">
        <v>948522</v>
      </c>
      <c r="GJ43" s="3">
        <v>211200</v>
      </c>
      <c r="GK43" s="3">
        <v>0</v>
      </c>
      <c r="GL43" s="3">
        <v>68361</v>
      </c>
      <c r="GM43" s="3">
        <v>7572</v>
      </c>
      <c r="GN43" s="3">
        <v>75933</v>
      </c>
      <c r="GO43" s="3">
        <v>0</v>
      </c>
      <c r="GP43" s="3">
        <v>75933</v>
      </c>
      <c r="GQ43" s="3">
        <v>1091361</v>
      </c>
      <c r="GR43" s="3">
        <v>0</v>
      </c>
      <c r="GS43" s="3">
        <v>0</v>
      </c>
      <c r="GT43" s="3">
        <v>1091361</v>
      </c>
      <c r="GU43" s="3">
        <v>0</v>
      </c>
      <c r="GV43" s="3">
        <v>337419</v>
      </c>
      <c r="GW43" s="3">
        <v>214500</v>
      </c>
      <c r="GX43" s="3">
        <v>0</v>
      </c>
      <c r="GY43" s="3">
        <v>82390</v>
      </c>
      <c r="GZ43" s="3">
        <v>3287</v>
      </c>
      <c r="HA43" s="3">
        <v>85677</v>
      </c>
      <c r="HB43" s="3">
        <v>0</v>
      </c>
      <c r="HC43" s="3">
        <v>85677</v>
      </c>
      <c r="HD43" s="3">
        <v>469529</v>
      </c>
      <c r="HE43" s="3">
        <v>0</v>
      </c>
      <c r="HF43" s="3">
        <v>0</v>
      </c>
      <c r="HG43" s="3">
        <v>469529</v>
      </c>
      <c r="HH43" s="3">
        <v>0</v>
      </c>
      <c r="HI43" s="3">
        <v>0</v>
      </c>
      <c r="HJ43" s="3">
        <v>0</v>
      </c>
      <c r="HK43" s="3">
        <v>0</v>
      </c>
      <c r="HL43" s="3">
        <v>0</v>
      </c>
      <c r="HM43" s="3">
        <v>0</v>
      </c>
      <c r="HN43" s="3">
        <v>0</v>
      </c>
      <c r="HO43" s="3">
        <v>0</v>
      </c>
      <c r="HP43" s="3">
        <v>0</v>
      </c>
      <c r="HQ43" s="3">
        <v>0</v>
      </c>
      <c r="HR43" s="3">
        <v>0</v>
      </c>
      <c r="HS43" s="3">
        <v>0</v>
      </c>
      <c r="HT43" s="3">
        <v>0</v>
      </c>
      <c r="HU43" s="3">
        <v>0</v>
      </c>
      <c r="HV43" s="3">
        <v>0</v>
      </c>
      <c r="HW43" s="3">
        <v>0</v>
      </c>
      <c r="HX43" s="3">
        <v>0</v>
      </c>
      <c r="HY43" s="3">
        <v>0</v>
      </c>
      <c r="HZ43" s="3">
        <v>0</v>
      </c>
      <c r="IA43" s="3">
        <v>0</v>
      </c>
      <c r="IB43" s="3">
        <v>0</v>
      </c>
      <c r="IC43" s="3">
        <v>0</v>
      </c>
      <c r="ID43" s="3">
        <v>0</v>
      </c>
      <c r="IE43" s="3">
        <v>0</v>
      </c>
      <c r="IF43" s="3">
        <v>0</v>
      </c>
      <c r="IG43" s="3">
        <v>0</v>
      </c>
      <c r="IH43" s="3">
        <v>0</v>
      </c>
      <c r="II43" s="3">
        <v>6127</v>
      </c>
      <c r="IJ43" s="3">
        <v>0</v>
      </c>
      <c r="IK43" s="3">
        <v>0</v>
      </c>
      <c r="IL43" s="3">
        <v>668</v>
      </c>
      <c r="IM43" s="3">
        <v>119</v>
      </c>
      <c r="IN43" s="3">
        <v>787</v>
      </c>
      <c r="IO43" s="3">
        <v>0</v>
      </c>
      <c r="IP43" s="3">
        <v>787</v>
      </c>
      <c r="IQ43" s="3">
        <v>5459</v>
      </c>
      <c r="IR43" s="3">
        <v>0</v>
      </c>
      <c r="IS43" s="3">
        <v>0</v>
      </c>
      <c r="IT43" s="3">
        <v>5459</v>
      </c>
      <c r="IU43" s="3">
        <v>0</v>
      </c>
      <c r="IV43" s="3">
        <v>0</v>
      </c>
    </row>
    <row r="44" spans="1:256">
      <c r="A44" s="3" t="s">
        <v>83</v>
      </c>
      <c r="B44" s="3" t="s">
        <v>84</v>
      </c>
      <c r="C44" s="3">
        <v>32619</v>
      </c>
      <c r="D44" s="3">
        <v>103789</v>
      </c>
      <c r="E44" s="3">
        <v>0</v>
      </c>
      <c r="F44" s="3">
        <v>0</v>
      </c>
      <c r="G44" s="3">
        <v>74458</v>
      </c>
      <c r="H44" s="3">
        <v>29331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3">
        <v>0</v>
      </c>
      <c r="AI44" s="3">
        <v>0</v>
      </c>
      <c r="AJ44" s="3">
        <v>0</v>
      </c>
      <c r="AK44" s="3">
        <v>0</v>
      </c>
      <c r="AL44" s="3">
        <v>0</v>
      </c>
      <c r="AM44" s="3">
        <v>0</v>
      </c>
      <c r="AN44" s="3">
        <v>0</v>
      </c>
      <c r="AO44" s="3">
        <v>0</v>
      </c>
      <c r="AP44" s="3">
        <v>0</v>
      </c>
      <c r="AQ44" s="3">
        <v>0</v>
      </c>
      <c r="AR44" s="3">
        <v>0</v>
      </c>
      <c r="AS44" s="3">
        <v>0</v>
      </c>
      <c r="AT44" s="3">
        <v>0</v>
      </c>
      <c r="AU44" s="3">
        <v>0</v>
      </c>
      <c r="AV44" s="3">
        <v>0</v>
      </c>
      <c r="AW44" s="3">
        <v>0</v>
      </c>
      <c r="AX44" s="3">
        <v>0</v>
      </c>
      <c r="AY44" s="3">
        <v>0</v>
      </c>
      <c r="AZ44" s="3">
        <v>0</v>
      </c>
      <c r="BA44" s="3">
        <v>0</v>
      </c>
      <c r="BB44" s="3">
        <v>0</v>
      </c>
      <c r="BC44" s="3">
        <v>0</v>
      </c>
      <c r="BD44" s="3">
        <v>0</v>
      </c>
      <c r="BE44" s="3">
        <v>0</v>
      </c>
      <c r="BF44" s="3">
        <v>0</v>
      </c>
      <c r="BG44" s="3">
        <v>0</v>
      </c>
      <c r="BH44" s="3">
        <v>0</v>
      </c>
      <c r="BI44" s="3">
        <v>0</v>
      </c>
      <c r="BJ44" s="3">
        <v>0</v>
      </c>
      <c r="BK44" s="3">
        <v>0</v>
      </c>
      <c r="BL44" s="3">
        <v>0</v>
      </c>
      <c r="BM44" s="3">
        <v>0</v>
      </c>
      <c r="BN44" s="3">
        <v>0</v>
      </c>
      <c r="BO44" s="3">
        <v>0</v>
      </c>
      <c r="BP44" s="3">
        <v>0</v>
      </c>
      <c r="BQ44" s="3">
        <v>0</v>
      </c>
      <c r="BR44" s="3">
        <v>0</v>
      </c>
      <c r="BS44" s="3">
        <v>0</v>
      </c>
      <c r="BT44" s="3">
        <v>0</v>
      </c>
      <c r="BU44" s="3">
        <v>0</v>
      </c>
      <c r="BV44" s="3">
        <v>0</v>
      </c>
      <c r="BW44" s="3">
        <v>0</v>
      </c>
      <c r="BX44" s="3">
        <v>0</v>
      </c>
      <c r="BY44" s="3">
        <v>0</v>
      </c>
      <c r="BZ44" s="3">
        <v>0</v>
      </c>
      <c r="CA44" s="3">
        <v>0</v>
      </c>
      <c r="CB44" s="3">
        <v>0</v>
      </c>
      <c r="CC44" s="3">
        <v>0</v>
      </c>
      <c r="CD44" s="3">
        <v>0</v>
      </c>
      <c r="CE44" s="3">
        <v>0</v>
      </c>
      <c r="CF44" s="3">
        <v>0</v>
      </c>
      <c r="CG44" s="3">
        <v>0</v>
      </c>
      <c r="CH44" s="3">
        <v>0</v>
      </c>
      <c r="CI44" s="3">
        <v>0</v>
      </c>
      <c r="CJ44" s="3">
        <v>0</v>
      </c>
      <c r="CK44" s="3">
        <v>0</v>
      </c>
      <c r="CL44" s="3">
        <v>0</v>
      </c>
      <c r="CM44" s="3">
        <v>0</v>
      </c>
      <c r="CN44" s="3">
        <v>0</v>
      </c>
      <c r="CO44" s="3">
        <v>0</v>
      </c>
      <c r="CP44" s="3">
        <v>0</v>
      </c>
      <c r="CQ44" s="3">
        <v>0</v>
      </c>
      <c r="CR44" s="3">
        <v>0</v>
      </c>
      <c r="CS44" s="3">
        <v>0</v>
      </c>
      <c r="CT44" s="3">
        <v>0</v>
      </c>
      <c r="CU44" s="3">
        <v>0</v>
      </c>
      <c r="CV44" s="3">
        <v>1739</v>
      </c>
      <c r="CW44" s="3">
        <v>0</v>
      </c>
      <c r="CX44" s="3">
        <v>0</v>
      </c>
      <c r="CY44" s="3">
        <v>851</v>
      </c>
      <c r="CZ44" s="3">
        <v>67</v>
      </c>
      <c r="DA44" s="3">
        <v>918</v>
      </c>
      <c r="DB44" s="3">
        <v>0</v>
      </c>
      <c r="DC44" s="3">
        <v>918</v>
      </c>
      <c r="DD44" s="3">
        <v>888</v>
      </c>
      <c r="DE44" s="3">
        <v>0</v>
      </c>
      <c r="DF44" s="3">
        <v>0</v>
      </c>
      <c r="DG44" s="3">
        <v>0</v>
      </c>
      <c r="DH44" s="3">
        <v>888</v>
      </c>
      <c r="DI44" s="3">
        <v>0</v>
      </c>
      <c r="DJ44" s="3">
        <v>0</v>
      </c>
      <c r="DK44" s="3">
        <v>0</v>
      </c>
      <c r="DL44" s="3">
        <v>0</v>
      </c>
      <c r="DM44" s="3">
        <v>0</v>
      </c>
      <c r="DN44" s="3">
        <v>0</v>
      </c>
      <c r="DO44" s="3">
        <v>0</v>
      </c>
      <c r="DP44" s="3">
        <v>0</v>
      </c>
      <c r="DQ44" s="3">
        <v>0</v>
      </c>
      <c r="DR44" s="3">
        <v>0</v>
      </c>
      <c r="DS44" s="3">
        <v>0</v>
      </c>
      <c r="DT44" s="3">
        <v>0</v>
      </c>
      <c r="DU44" s="3">
        <v>0</v>
      </c>
      <c r="DV44" s="3">
        <v>0</v>
      </c>
      <c r="DW44" s="3">
        <v>0</v>
      </c>
      <c r="DX44" s="3">
        <v>0</v>
      </c>
      <c r="DY44" s="3">
        <v>0</v>
      </c>
      <c r="DZ44" s="3">
        <v>0</v>
      </c>
      <c r="EA44" s="3">
        <v>0</v>
      </c>
      <c r="EB44" s="3">
        <v>0</v>
      </c>
      <c r="EC44" s="3">
        <v>0</v>
      </c>
      <c r="ED44" s="3">
        <v>0</v>
      </c>
      <c r="EE44" s="3">
        <v>0</v>
      </c>
      <c r="EF44" s="3">
        <v>0</v>
      </c>
      <c r="EG44" s="3">
        <v>0</v>
      </c>
      <c r="EH44" s="3">
        <v>0</v>
      </c>
      <c r="EI44" s="3">
        <v>0</v>
      </c>
      <c r="EJ44" s="3">
        <v>0</v>
      </c>
      <c r="EK44" s="3">
        <v>0</v>
      </c>
      <c r="EL44" s="3">
        <v>0</v>
      </c>
      <c r="EM44" s="3">
        <v>0</v>
      </c>
      <c r="EN44" s="3">
        <v>0</v>
      </c>
      <c r="EO44" s="3">
        <v>0</v>
      </c>
      <c r="EP44" s="3">
        <v>0</v>
      </c>
      <c r="EQ44" s="3">
        <v>0</v>
      </c>
      <c r="ER44" s="3">
        <v>0</v>
      </c>
      <c r="ES44" s="3">
        <v>0</v>
      </c>
      <c r="ET44" s="3">
        <v>0</v>
      </c>
      <c r="EU44" s="3">
        <v>0</v>
      </c>
      <c r="EV44" s="3">
        <v>0</v>
      </c>
      <c r="EW44" s="3">
        <v>0</v>
      </c>
      <c r="EX44" s="3">
        <v>0</v>
      </c>
      <c r="EY44" s="3">
        <v>0</v>
      </c>
      <c r="EZ44" s="3">
        <v>0</v>
      </c>
      <c r="FA44" s="3">
        <v>0</v>
      </c>
      <c r="FB44" s="3">
        <v>0</v>
      </c>
      <c r="FC44" s="3">
        <v>0</v>
      </c>
      <c r="FD44" s="3">
        <v>0</v>
      </c>
      <c r="FE44" s="3">
        <v>0</v>
      </c>
      <c r="FF44" s="3">
        <v>0</v>
      </c>
      <c r="FG44" s="3">
        <v>0</v>
      </c>
      <c r="FH44" s="3">
        <v>0</v>
      </c>
      <c r="FI44" s="3">
        <v>1078</v>
      </c>
      <c r="FJ44" s="3">
        <v>0</v>
      </c>
      <c r="FK44" s="3">
        <v>0</v>
      </c>
      <c r="FL44" s="3">
        <v>358</v>
      </c>
      <c r="FM44" s="3">
        <v>26</v>
      </c>
      <c r="FN44" s="3">
        <v>384</v>
      </c>
      <c r="FO44" s="3">
        <v>0</v>
      </c>
      <c r="FP44" s="3">
        <v>384</v>
      </c>
      <c r="FQ44" s="3">
        <v>720</v>
      </c>
      <c r="FR44" s="3">
        <v>0</v>
      </c>
      <c r="FS44" s="3">
        <v>0</v>
      </c>
      <c r="FT44" s="3">
        <v>0</v>
      </c>
      <c r="FU44" s="3">
        <v>720</v>
      </c>
      <c r="FV44" s="3">
        <v>0</v>
      </c>
      <c r="FW44" s="3">
        <v>0</v>
      </c>
      <c r="FX44" s="3">
        <v>0</v>
      </c>
      <c r="FY44" s="3">
        <v>0</v>
      </c>
      <c r="FZ44" s="3">
        <v>0</v>
      </c>
      <c r="GA44" s="3">
        <v>0</v>
      </c>
      <c r="GB44" s="3">
        <v>0</v>
      </c>
      <c r="GC44" s="3">
        <v>0</v>
      </c>
      <c r="GD44" s="3">
        <v>0</v>
      </c>
      <c r="GE44" s="3">
        <v>0</v>
      </c>
      <c r="GF44" s="3">
        <v>0</v>
      </c>
      <c r="GG44" s="3">
        <v>0</v>
      </c>
      <c r="GH44" s="3">
        <v>0</v>
      </c>
      <c r="GI44" s="3">
        <v>147487</v>
      </c>
      <c r="GJ44" s="3">
        <v>30200</v>
      </c>
      <c r="GK44" s="3">
        <v>0</v>
      </c>
      <c r="GL44" s="3">
        <v>11584</v>
      </c>
      <c r="GM44" s="3">
        <v>1493</v>
      </c>
      <c r="GN44" s="3">
        <v>13077</v>
      </c>
      <c r="GO44" s="3">
        <v>0</v>
      </c>
      <c r="GP44" s="3">
        <v>13077</v>
      </c>
      <c r="GQ44" s="3">
        <v>166103</v>
      </c>
      <c r="GR44" s="3">
        <v>0</v>
      </c>
      <c r="GS44" s="3">
        <v>0</v>
      </c>
      <c r="GT44" s="3">
        <v>166103</v>
      </c>
      <c r="GU44" s="3">
        <v>0</v>
      </c>
      <c r="GV44" s="3">
        <v>471698</v>
      </c>
      <c r="GW44" s="3">
        <v>55100</v>
      </c>
      <c r="GX44" s="3">
        <v>0</v>
      </c>
      <c r="GY44" s="3">
        <v>35809</v>
      </c>
      <c r="GZ44" s="3">
        <v>4281</v>
      </c>
      <c r="HA44" s="3">
        <v>40090</v>
      </c>
      <c r="HB44" s="3">
        <v>0</v>
      </c>
      <c r="HC44" s="3">
        <v>40090</v>
      </c>
      <c r="HD44" s="3">
        <v>490989</v>
      </c>
      <c r="HE44" s="3">
        <v>0</v>
      </c>
      <c r="HF44" s="3">
        <v>0</v>
      </c>
      <c r="HG44" s="3">
        <v>384989</v>
      </c>
      <c r="HH44" s="3">
        <v>106000</v>
      </c>
      <c r="HI44" s="3">
        <v>0</v>
      </c>
      <c r="HJ44" s="3">
        <v>0</v>
      </c>
      <c r="HK44" s="3">
        <v>0</v>
      </c>
      <c r="HL44" s="3">
        <v>0</v>
      </c>
      <c r="HM44" s="3">
        <v>0</v>
      </c>
      <c r="HN44" s="3">
        <v>0</v>
      </c>
      <c r="HO44" s="3">
        <v>0</v>
      </c>
      <c r="HP44" s="3">
        <v>0</v>
      </c>
      <c r="HQ44" s="3">
        <v>0</v>
      </c>
      <c r="HR44" s="3">
        <v>0</v>
      </c>
      <c r="HS44" s="3">
        <v>0</v>
      </c>
      <c r="HT44" s="3">
        <v>0</v>
      </c>
      <c r="HU44" s="3">
        <v>0</v>
      </c>
      <c r="HV44" s="3">
        <v>0</v>
      </c>
      <c r="HW44" s="3">
        <v>0</v>
      </c>
      <c r="HX44" s="3">
        <v>0</v>
      </c>
      <c r="HY44" s="3">
        <v>0</v>
      </c>
      <c r="HZ44" s="3">
        <v>0</v>
      </c>
      <c r="IA44" s="3">
        <v>0</v>
      </c>
      <c r="IB44" s="3">
        <v>0</v>
      </c>
      <c r="IC44" s="3">
        <v>0</v>
      </c>
      <c r="ID44" s="3">
        <v>0</v>
      </c>
      <c r="IE44" s="3">
        <v>0</v>
      </c>
      <c r="IF44" s="3">
        <v>0</v>
      </c>
      <c r="IG44" s="3">
        <v>0</v>
      </c>
      <c r="IH44" s="3">
        <v>0</v>
      </c>
      <c r="II44" s="3">
        <v>0</v>
      </c>
      <c r="IJ44" s="3">
        <v>0</v>
      </c>
      <c r="IK44" s="3">
        <v>0</v>
      </c>
      <c r="IL44" s="3">
        <v>0</v>
      </c>
      <c r="IM44" s="3">
        <v>0</v>
      </c>
      <c r="IN44" s="3">
        <v>0</v>
      </c>
      <c r="IO44" s="3">
        <v>0</v>
      </c>
      <c r="IP44" s="3">
        <v>0</v>
      </c>
      <c r="IQ44" s="3">
        <v>0</v>
      </c>
      <c r="IR44" s="3">
        <v>0</v>
      </c>
      <c r="IS44" s="3">
        <v>0</v>
      </c>
      <c r="IT44" s="3">
        <v>0</v>
      </c>
      <c r="IU44" s="3">
        <v>0</v>
      </c>
      <c r="IV44" s="3">
        <v>0</v>
      </c>
    </row>
    <row r="45" spans="1:256" ht="16.5" customHeight="1">
      <c r="A45" s="3" t="s">
        <v>85</v>
      </c>
      <c r="B45" s="3" t="s">
        <v>86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  <c r="AG45" s="3">
        <v>0</v>
      </c>
      <c r="AH45" s="3">
        <v>0</v>
      </c>
      <c r="AI45" s="3">
        <v>0</v>
      </c>
      <c r="AJ45" s="3">
        <v>0</v>
      </c>
      <c r="AK45" s="3">
        <v>0</v>
      </c>
      <c r="AL45" s="3">
        <v>0</v>
      </c>
      <c r="AM45" s="3">
        <v>0</v>
      </c>
      <c r="AN45" s="3">
        <v>0</v>
      </c>
      <c r="AO45" s="3">
        <v>0</v>
      </c>
      <c r="AP45" s="3">
        <v>0</v>
      </c>
      <c r="AQ45" s="3">
        <v>0</v>
      </c>
      <c r="AR45" s="3">
        <v>0</v>
      </c>
      <c r="AS45" s="3">
        <v>0</v>
      </c>
      <c r="AT45" s="3">
        <v>0</v>
      </c>
      <c r="AU45" s="3">
        <v>0</v>
      </c>
      <c r="AV45" s="3">
        <v>0</v>
      </c>
      <c r="AW45" s="3">
        <v>0</v>
      </c>
      <c r="AX45" s="3">
        <v>0</v>
      </c>
      <c r="AY45" s="3">
        <v>0</v>
      </c>
      <c r="AZ45" s="3">
        <v>0</v>
      </c>
      <c r="BA45" s="3">
        <v>0</v>
      </c>
      <c r="BB45" s="3">
        <v>0</v>
      </c>
      <c r="BC45" s="3">
        <v>0</v>
      </c>
      <c r="BD45" s="3">
        <v>0</v>
      </c>
      <c r="BE45" s="3">
        <v>0</v>
      </c>
      <c r="BF45" s="3">
        <v>0</v>
      </c>
      <c r="BG45" s="3">
        <v>0</v>
      </c>
      <c r="BH45" s="3">
        <v>0</v>
      </c>
      <c r="BI45" s="3">
        <v>0</v>
      </c>
      <c r="BJ45" s="3">
        <v>0</v>
      </c>
      <c r="BK45" s="3">
        <v>0</v>
      </c>
      <c r="BL45" s="3">
        <v>0</v>
      </c>
      <c r="BM45" s="3">
        <v>0</v>
      </c>
      <c r="BN45" s="3">
        <v>0</v>
      </c>
      <c r="BO45" s="3">
        <v>0</v>
      </c>
      <c r="BP45" s="3">
        <v>0</v>
      </c>
      <c r="BQ45" s="3">
        <v>0</v>
      </c>
      <c r="BR45" s="3">
        <v>0</v>
      </c>
      <c r="BS45" s="3">
        <v>0</v>
      </c>
      <c r="BT45" s="3">
        <v>0</v>
      </c>
      <c r="BU45" s="3">
        <v>0</v>
      </c>
      <c r="BV45" s="3">
        <v>0</v>
      </c>
      <c r="BW45" s="3">
        <v>0</v>
      </c>
      <c r="BX45" s="3">
        <v>0</v>
      </c>
      <c r="BY45" s="3">
        <v>0</v>
      </c>
      <c r="BZ45" s="3">
        <v>0</v>
      </c>
      <c r="CA45" s="3">
        <v>0</v>
      </c>
      <c r="CB45" s="3">
        <v>0</v>
      </c>
      <c r="CC45" s="3">
        <v>0</v>
      </c>
      <c r="CD45" s="3">
        <v>0</v>
      </c>
      <c r="CE45" s="3">
        <v>0</v>
      </c>
      <c r="CF45" s="3">
        <v>0</v>
      </c>
      <c r="CG45" s="3">
        <v>0</v>
      </c>
      <c r="CH45" s="3">
        <v>0</v>
      </c>
      <c r="CI45" s="3">
        <v>0</v>
      </c>
      <c r="CJ45" s="3">
        <v>0</v>
      </c>
      <c r="CK45" s="3">
        <v>0</v>
      </c>
      <c r="CL45" s="3">
        <v>0</v>
      </c>
      <c r="CM45" s="3">
        <v>0</v>
      </c>
      <c r="CN45" s="3">
        <v>0</v>
      </c>
      <c r="CO45" s="3">
        <v>0</v>
      </c>
      <c r="CP45" s="3">
        <v>0</v>
      </c>
      <c r="CQ45" s="3">
        <v>0</v>
      </c>
      <c r="CR45" s="3">
        <v>0</v>
      </c>
      <c r="CS45" s="3">
        <v>0</v>
      </c>
      <c r="CT45" s="3">
        <v>0</v>
      </c>
      <c r="CU45" s="3">
        <v>0</v>
      </c>
      <c r="CV45" s="3">
        <v>0</v>
      </c>
      <c r="CW45" s="3">
        <v>0</v>
      </c>
      <c r="CX45" s="3">
        <v>0</v>
      </c>
      <c r="CY45" s="3">
        <v>0</v>
      </c>
      <c r="CZ45" s="3">
        <v>0</v>
      </c>
      <c r="DA45" s="3">
        <v>0</v>
      </c>
      <c r="DB45" s="3">
        <v>0</v>
      </c>
      <c r="DC45" s="3">
        <v>0</v>
      </c>
      <c r="DD45" s="3">
        <v>0</v>
      </c>
      <c r="DE45" s="3">
        <v>0</v>
      </c>
      <c r="DF45" s="3">
        <v>0</v>
      </c>
      <c r="DG45" s="3">
        <v>0</v>
      </c>
      <c r="DH45" s="3">
        <v>0</v>
      </c>
      <c r="DI45" s="3">
        <v>0</v>
      </c>
      <c r="DJ45" s="3">
        <v>0</v>
      </c>
      <c r="DK45" s="3">
        <v>0</v>
      </c>
      <c r="DL45" s="3">
        <v>0</v>
      </c>
      <c r="DM45" s="3">
        <v>0</v>
      </c>
      <c r="DN45" s="3">
        <v>0</v>
      </c>
      <c r="DO45" s="3">
        <v>0</v>
      </c>
      <c r="DP45" s="3">
        <v>0</v>
      </c>
      <c r="DQ45" s="3">
        <v>0</v>
      </c>
      <c r="DR45" s="3">
        <v>0</v>
      </c>
      <c r="DS45" s="3">
        <v>0</v>
      </c>
      <c r="DT45" s="3">
        <v>0</v>
      </c>
      <c r="DU45" s="3">
        <v>0</v>
      </c>
      <c r="DV45" s="3">
        <v>0</v>
      </c>
      <c r="DW45" s="3">
        <v>0</v>
      </c>
      <c r="DX45" s="3">
        <v>0</v>
      </c>
      <c r="DY45" s="3">
        <v>0</v>
      </c>
      <c r="DZ45" s="3">
        <v>0</v>
      </c>
      <c r="EA45" s="3">
        <v>0</v>
      </c>
      <c r="EB45" s="3">
        <v>0</v>
      </c>
      <c r="EC45" s="3">
        <v>0</v>
      </c>
      <c r="ED45" s="3">
        <v>0</v>
      </c>
      <c r="EE45" s="3">
        <v>0</v>
      </c>
      <c r="EF45" s="3">
        <v>0</v>
      </c>
      <c r="EG45" s="3">
        <v>0</v>
      </c>
      <c r="EH45" s="3">
        <v>0</v>
      </c>
      <c r="EI45" s="3">
        <v>0</v>
      </c>
      <c r="EJ45" s="3">
        <v>0</v>
      </c>
      <c r="EK45" s="3">
        <v>0</v>
      </c>
      <c r="EL45" s="3">
        <v>0</v>
      </c>
      <c r="EM45" s="3">
        <v>0</v>
      </c>
      <c r="EN45" s="3">
        <v>0</v>
      </c>
      <c r="EO45" s="3">
        <v>0</v>
      </c>
      <c r="EP45" s="3">
        <v>0</v>
      </c>
      <c r="EQ45" s="3">
        <v>0</v>
      </c>
      <c r="ER45" s="3">
        <v>0</v>
      </c>
      <c r="ES45" s="3">
        <v>0</v>
      </c>
      <c r="ET45" s="3">
        <v>0</v>
      </c>
      <c r="EU45" s="3">
        <v>0</v>
      </c>
      <c r="EV45" s="3">
        <v>0</v>
      </c>
      <c r="EW45" s="3">
        <v>0</v>
      </c>
      <c r="EX45" s="3">
        <v>0</v>
      </c>
      <c r="EY45" s="3">
        <v>0</v>
      </c>
      <c r="EZ45" s="3">
        <v>0</v>
      </c>
      <c r="FA45" s="3">
        <v>0</v>
      </c>
      <c r="FB45" s="3">
        <v>0</v>
      </c>
      <c r="FC45" s="3">
        <v>0</v>
      </c>
      <c r="FD45" s="3">
        <v>0</v>
      </c>
      <c r="FE45" s="3">
        <v>0</v>
      </c>
      <c r="FF45" s="3">
        <v>0</v>
      </c>
      <c r="FG45" s="3">
        <v>0</v>
      </c>
      <c r="FH45" s="3">
        <v>0</v>
      </c>
      <c r="FI45" s="3">
        <v>0</v>
      </c>
      <c r="FJ45" s="3">
        <v>0</v>
      </c>
      <c r="FK45" s="3">
        <v>0</v>
      </c>
      <c r="FL45" s="3">
        <v>0</v>
      </c>
      <c r="FM45" s="3">
        <v>0</v>
      </c>
      <c r="FN45" s="3">
        <v>0</v>
      </c>
      <c r="FO45" s="3">
        <v>0</v>
      </c>
      <c r="FP45" s="3">
        <v>0</v>
      </c>
      <c r="FQ45" s="3">
        <v>0</v>
      </c>
      <c r="FR45" s="3">
        <v>0</v>
      </c>
      <c r="FS45" s="3">
        <v>0</v>
      </c>
      <c r="FT45" s="3">
        <v>0</v>
      </c>
      <c r="FU45" s="3">
        <v>0</v>
      </c>
      <c r="FV45" s="3">
        <v>0</v>
      </c>
      <c r="FW45" s="3">
        <v>0</v>
      </c>
      <c r="FX45" s="3">
        <v>0</v>
      </c>
      <c r="FY45" s="3">
        <v>0</v>
      </c>
      <c r="FZ45" s="3">
        <v>0</v>
      </c>
      <c r="GA45" s="3">
        <v>0</v>
      </c>
      <c r="GB45" s="3">
        <v>0</v>
      </c>
      <c r="GC45" s="3">
        <v>0</v>
      </c>
      <c r="GD45" s="3">
        <v>0</v>
      </c>
      <c r="GE45" s="3">
        <v>0</v>
      </c>
      <c r="GF45" s="3">
        <v>0</v>
      </c>
      <c r="GG45" s="3">
        <v>0</v>
      </c>
      <c r="GH45" s="3">
        <v>0</v>
      </c>
      <c r="GI45" s="3">
        <v>0</v>
      </c>
      <c r="GJ45" s="3">
        <v>0</v>
      </c>
      <c r="GK45" s="3">
        <v>0</v>
      </c>
      <c r="GL45" s="3">
        <v>0</v>
      </c>
      <c r="GM45" s="3">
        <v>0</v>
      </c>
      <c r="GN45" s="3">
        <v>0</v>
      </c>
      <c r="GO45" s="3">
        <v>0</v>
      </c>
      <c r="GP45" s="3">
        <v>0</v>
      </c>
      <c r="GQ45" s="3">
        <v>0</v>
      </c>
      <c r="GR45" s="3">
        <v>0</v>
      </c>
      <c r="GS45" s="3">
        <v>0</v>
      </c>
      <c r="GT45" s="3">
        <v>0</v>
      </c>
      <c r="GU45" s="3">
        <v>0</v>
      </c>
      <c r="GV45" s="3">
        <v>0</v>
      </c>
      <c r="GW45" s="3">
        <v>0</v>
      </c>
      <c r="GX45" s="3">
        <v>0</v>
      </c>
      <c r="GY45" s="3">
        <v>0</v>
      </c>
      <c r="GZ45" s="3">
        <v>0</v>
      </c>
      <c r="HA45" s="3">
        <v>0</v>
      </c>
      <c r="HB45" s="3">
        <v>0</v>
      </c>
      <c r="HC45" s="3">
        <v>0</v>
      </c>
      <c r="HD45" s="3">
        <v>0</v>
      </c>
      <c r="HE45" s="3">
        <v>0</v>
      </c>
      <c r="HF45" s="3">
        <v>0</v>
      </c>
      <c r="HG45" s="3">
        <v>0</v>
      </c>
      <c r="HH45" s="3">
        <v>0</v>
      </c>
      <c r="HI45" s="3">
        <v>0</v>
      </c>
      <c r="HJ45" s="3">
        <v>0</v>
      </c>
      <c r="HK45" s="3">
        <v>0</v>
      </c>
      <c r="HL45" s="3">
        <v>0</v>
      </c>
      <c r="HM45" s="3">
        <v>0</v>
      </c>
      <c r="HN45" s="3">
        <v>0</v>
      </c>
      <c r="HO45" s="3">
        <v>0</v>
      </c>
      <c r="HP45" s="3">
        <v>0</v>
      </c>
      <c r="HQ45" s="3">
        <v>0</v>
      </c>
      <c r="HR45" s="3">
        <v>0</v>
      </c>
      <c r="HS45" s="3">
        <v>0</v>
      </c>
      <c r="HT45" s="3">
        <v>0</v>
      </c>
      <c r="HU45" s="3">
        <v>0</v>
      </c>
      <c r="HV45" s="3">
        <v>0</v>
      </c>
      <c r="HW45" s="3">
        <v>0</v>
      </c>
      <c r="HX45" s="3">
        <v>0</v>
      </c>
      <c r="HY45" s="3">
        <v>0</v>
      </c>
      <c r="HZ45" s="3">
        <v>0</v>
      </c>
      <c r="IA45" s="3">
        <v>0</v>
      </c>
      <c r="IB45" s="3">
        <v>0</v>
      </c>
      <c r="IC45" s="3">
        <v>0</v>
      </c>
      <c r="ID45" s="3">
        <v>0</v>
      </c>
      <c r="IE45" s="3">
        <v>0</v>
      </c>
      <c r="IF45" s="3">
        <v>0</v>
      </c>
      <c r="IG45" s="3">
        <v>0</v>
      </c>
      <c r="IH45" s="3">
        <v>0</v>
      </c>
      <c r="II45" s="3">
        <v>0</v>
      </c>
      <c r="IJ45" s="3">
        <v>0</v>
      </c>
      <c r="IK45" s="3">
        <v>0</v>
      </c>
      <c r="IL45" s="3">
        <v>0</v>
      </c>
      <c r="IM45" s="3">
        <v>0</v>
      </c>
      <c r="IN45" s="3">
        <v>0</v>
      </c>
      <c r="IO45" s="3">
        <v>0</v>
      </c>
      <c r="IP45" s="3">
        <v>0</v>
      </c>
      <c r="IQ45" s="3">
        <v>0</v>
      </c>
      <c r="IR45" s="3">
        <v>0</v>
      </c>
      <c r="IS45" s="3">
        <v>0</v>
      </c>
      <c r="IT45" s="3">
        <v>0</v>
      </c>
      <c r="IU45" s="3">
        <v>0</v>
      </c>
      <c r="IV45" s="3">
        <v>0</v>
      </c>
    </row>
    <row r="46" spans="1:256" ht="16.5" customHeight="1">
      <c r="A46" s="3" t="s">
        <v>87</v>
      </c>
      <c r="B46" s="3" t="s">
        <v>88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  <c r="AH46" s="3">
        <v>0</v>
      </c>
      <c r="AI46" s="3">
        <v>0</v>
      </c>
      <c r="AJ46" s="3">
        <v>0</v>
      </c>
      <c r="AK46" s="3">
        <v>0</v>
      </c>
      <c r="AL46" s="3">
        <v>0</v>
      </c>
      <c r="AM46" s="3">
        <v>0</v>
      </c>
      <c r="AN46" s="3">
        <v>0</v>
      </c>
      <c r="AO46" s="3">
        <v>0</v>
      </c>
      <c r="AP46" s="3">
        <v>0</v>
      </c>
      <c r="AQ46" s="3">
        <v>0</v>
      </c>
      <c r="AR46" s="3">
        <v>0</v>
      </c>
      <c r="AS46" s="3">
        <v>0</v>
      </c>
      <c r="AT46" s="3">
        <v>0</v>
      </c>
      <c r="AU46" s="3">
        <v>0</v>
      </c>
      <c r="AV46" s="3">
        <v>0</v>
      </c>
      <c r="AW46" s="3">
        <v>0</v>
      </c>
      <c r="AX46" s="3">
        <v>0</v>
      </c>
      <c r="AY46" s="3">
        <v>0</v>
      </c>
      <c r="AZ46" s="3">
        <v>0</v>
      </c>
      <c r="BA46" s="3">
        <v>0</v>
      </c>
      <c r="BB46" s="3">
        <v>0</v>
      </c>
      <c r="BC46" s="3">
        <v>0</v>
      </c>
      <c r="BD46" s="3">
        <v>0</v>
      </c>
      <c r="BE46" s="3">
        <v>0</v>
      </c>
      <c r="BF46" s="3">
        <v>0</v>
      </c>
      <c r="BG46" s="3">
        <v>0</v>
      </c>
      <c r="BH46" s="3">
        <v>0</v>
      </c>
      <c r="BI46" s="3">
        <v>0</v>
      </c>
      <c r="BJ46" s="3">
        <v>0</v>
      </c>
      <c r="BK46" s="3">
        <v>0</v>
      </c>
      <c r="BL46" s="3">
        <v>0</v>
      </c>
      <c r="BM46" s="3">
        <v>0</v>
      </c>
      <c r="BN46" s="3">
        <v>0</v>
      </c>
      <c r="BO46" s="3">
        <v>0</v>
      </c>
      <c r="BP46" s="3">
        <v>0</v>
      </c>
      <c r="BQ46" s="3">
        <v>0</v>
      </c>
      <c r="BR46" s="3">
        <v>0</v>
      </c>
      <c r="BS46" s="3">
        <v>0</v>
      </c>
      <c r="BT46" s="3">
        <v>0</v>
      </c>
      <c r="BU46" s="3">
        <v>0</v>
      </c>
      <c r="BV46" s="3">
        <v>0</v>
      </c>
      <c r="BW46" s="3">
        <v>0</v>
      </c>
      <c r="BX46" s="3">
        <v>0</v>
      </c>
      <c r="BY46" s="3">
        <v>0</v>
      </c>
      <c r="BZ46" s="3">
        <v>0</v>
      </c>
      <c r="CA46" s="3">
        <v>0</v>
      </c>
      <c r="CB46" s="3">
        <v>0</v>
      </c>
      <c r="CC46" s="3">
        <v>0</v>
      </c>
      <c r="CD46" s="3">
        <v>0</v>
      </c>
      <c r="CE46" s="3">
        <v>0</v>
      </c>
      <c r="CF46" s="3">
        <v>0</v>
      </c>
      <c r="CG46" s="3">
        <v>0</v>
      </c>
      <c r="CH46" s="3">
        <v>0</v>
      </c>
      <c r="CI46" s="3">
        <v>0</v>
      </c>
      <c r="CJ46" s="3">
        <v>0</v>
      </c>
      <c r="CK46" s="3">
        <v>0</v>
      </c>
      <c r="CL46" s="3">
        <v>0</v>
      </c>
      <c r="CM46" s="3">
        <v>0</v>
      </c>
      <c r="CN46" s="3">
        <v>0</v>
      </c>
      <c r="CO46" s="3">
        <v>0</v>
      </c>
      <c r="CP46" s="3">
        <v>0</v>
      </c>
      <c r="CQ46" s="3">
        <v>0</v>
      </c>
      <c r="CR46" s="3">
        <v>0</v>
      </c>
      <c r="CS46" s="3">
        <v>0</v>
      </c>
      <c r="CT46" s="3">
        <v>0</v>
      </c>
      <c r="CU46" s="3">
        <v>0</v>
      </c>
      <c r="CV46" s="3">
        <v>0</v>
      </c>
      <c r="CW46" s="3">
        <v>0</v>
      </c>
      <c r="CX46" s="3">
        <v>0</v>
      </c>
      <c r="CY46" s="3">
        <v>0</v>
      </c>
      <c r="CZ46" s="3">
        <v>0</v>
      </c>
      <c r="DA46" s="3">
        <v>0</v>
      </c>
      <c r="DB46" s="3">
        <v>0</v>
      </c>
      <c r="DC46" s="3">
        <v>0</v>
      </c>
      <c r="DD46" s="3">
        <v>0</v>
      </c>
      <c r="DE46" s="3">
        <v>0</v>
      </c>
      <c r="DF46" s="3">
        <v>0</v>
      </c>
      <c r="DG46" s="3">
        <v>0</v>
      </c>
      <c r="DH46" s="3">
        <v>0</v>
      </c>
      <c r="DI46" s="3">
        <v>0</v>
      </c>
      <c r="DJ46" s="3">
        <v>0</v>
      </c>
      <c r="DK46" s="3">
        <v>0</v>
      </c>
      <c r="DL46" s="3">
        <v>0</v>
      </c>
      <c r="DM46" s="3">
        <v>0</v>
      </c>
      <c r="DN46" s="3">
        <v>0</v>
      </c>
      <c r="DO46" s="3">
        <v>0</v>
      </c>
      <c r="DP46" s="3">
        <v>0</v>
      </c>
      <c r="DQ46" s="3">
        <v>0</v>
      </c>
      <c r="DR46" s="3">
        <v>0</v>
      </c>
      <c r="DS46" s="3">
        <v>0</v>
      </c>
      <c r="DT46" s="3">
        <v>0</v>
      </c>
      <c r="DU46" s="3">
        <v>0</v>
      </c>
      <c r="DV46" s="3">
        <v>0</v>
      </c>
      <c r="DW46" s="3">
        <v>0</v>
      </c>
      <c r="DX46" s="3">
        <v>0</v>
      </c>
      <c r="DY46" s="3">
        <v>0</v>
      </c>
      <c r="DZ46" s="3">
        <v>0</v>
      </c>
      <c r="EA46" s="3">
        <v>0</v>
      </c>
      <c r="EB46" s="3">
        <v>0</v>
      </c>
      <c r="EC46" s="3">
        <v>0</v>
      </c>
      <c r="ED46" s="3">
        <v>0</v>
      </c>
      <c r="EE46" s="3">
        <v>0</v>
      </c>
      <c r="EF46" s="3">
        <v>0</v>
      </c>
      <c r="EG46" s="3">
        <v>0</v>
      </c>
      <c r="EH46" s="3">
        <v>0</v>
      </c>
      <c r="EI46" s="3">
        <v>0</v>
      </c>
      <c r="EJ46" s="3">
        <v>0</v>
      </c>
      <c r="EK46" s="3">
        <v>0</v>
      </c>
      <c r="EL46" s="3">
        <v>0</v>
      </c>
      <c r="EM46" s="3">
        <v>0</v>
      </c>
      <c r="EN46" s="3">
        <v>0</v>
      </c>
      <c r="EO46" s="3">
        <v>0</v>
      </c>
      <c r="EP46" s="3">
        <v>0</v>
      </c>
      <c r="EQ46" s="3">
        <v>0</v>
      </c>
      <c r="ER46" s="3">
        <v>0</v>
      </c>
      <c r="ES46" s="3">
        <v>0</v>
      </c>
      <c r="ET46" s="3">
        <v>0</v>
      </c>
      <c r="EU46" s="3">
        <v>0</v>
      </c>
      <c r="EV46" s="3">
        <v>0</v>
      </c>
      <c r="EW46" s="3">
        <v>0</v>
      </c>
      <c r="EX46" s="3">
        <v>0</v>
      </c>
      <c r="EY46" s="3">
        <v>0</v>
      </c>
      <c r="EZ46" s="3">
        <v>0</v>
      </c>
      <c r="FA46" s="3">
        <v>0</v>
      </c>
      <c r="FB46" s="3">
        <v>0</v>
      </c>
      <c r="FC46" s="3">
        <v>0</v>
      </c>
      <c r="FD46" s="3">
        <v>0</v>
      </c>
      <c r="FE46" s="3">
        <v>0</v>
      </c>
      <c r="FF46" s="3">
        <v>0</v>
      </c>
      <c r="FG46" s="3">
        <v>0</v>
      </c>
      <c r="FH46" s="3">
        <v>0</v>
      </c>
      <c r="FI46" s="3">
        <v>0</v>
      </c>
      <c r="FJ46" s="3">
        <v>0</v>
      </c>
      <c r="FK46" s="3">
        <v>0</v>
      </c>
      <c r="FL46" s="3">
        <v>0</v>
      </c>
      <c r="FM46" s="3">
        <v>0</v>
      </c>
      <c r="FN46" s="3">
        <v>0</v>
      </c>
      <c r="FO46" s="3">
        <v>0</v>
      </c>
      <c r="FP46" s="3">
        <v>0</v>
      </c>
      <c r="FQ46" s="3">
        <v>0</v>
      </c>
      <c r="FR46" s="3">
        <v>0</v>
      </c>
      <c r="FS46" s="3">
        <v>0</v>
      </c>
      <c r="FT46" s="3">
        <v>0</v>
      </c>
      <c r="FU46" s="3">
        <v>0</v>
      </c>
      <c r="FV46" s="3">
        <v>0</v>
      </c>
      <c r="FW46" s="3">
        <v>0</v>
      </c>
      <c r="FX46" s="3">
        <v>0</v>
      </c>
      <c r="FY46" s="3">
        <v>0</v>
      </c>
      <c r="FZ46" s="3">
        <v>0</v>
      </c>
      <c r="GA46" s="3">
        <v>0</v>
      </c>
      <c r="GB46" s="3">
        <v>0</v>
      </c>
      <c r="GC46" s="3">
        <v>0</v>
      </c>
      <c r="GD46" s="3">
        <v>0</v>
      </c>
      <c r="GE46" s="3">
        <v>0</v>
      </c>
      <c r="GF46" s="3">
        <v>0</v>
      </c>
      <c r="GG46" s="3">
        <v>0</v>
      </c>
      <c r="GH46" s="3">
        <v>0</v>
      </c>
      <c r="GI46" s="3">
        <v>0</v>
      </c>
      <c r="GJ46" s="3">
        <v>0</v>
      </c>
      <c r="GK46" s="3">
        <v>0</v>
      </c>
      <c r="GL46" s="3">
        <v>0</v>
      </c>
      <c r="GM46" s="3">
        <v>0</v>
      </c>
      <c r="GN46" s="3">
        <v>0</v>
      </c>
      <c r="GO46" s="3">
        <v>0</v>
      </c>
      <c r="GP46" s="3">
        <v>0</v>
      </c>
      <c r="GQ46" s="3">
        <v>0</v>
      </c>
      <c r="GR46" s="3">
        <v>0</v>
      </c>
      <c r="GS46" s="3">
        <v>0</v>
      </c>
      <c r="GT46" s="3">
        <v>0</v>
      </c>
      <c r="GU46" s="3">
        <v>0</v>
      </c>
      <c r="GV46" s="3">
        <v>0</v>
      </c>
      <c r="GW46" s="3">
        <v>0</v>
      </c>
      <c r="GX46" s="3">
        <v>0</v>
      </c>
      <c r="GY46" s="3">
        <v>0</v>
      </c>
      <c r="GZ46" s="3">
        <v>0</v>
      </c>
      <c r="HA46" s="3">
        <v>0</v>
      </c>
      <c r="HB46" s="3">
        <v>0</v>
      </c>
      <c r="HC46" s="3">
        <v>0</v>
      </c>
      <c r="HD46" s="3">
        <v>0</v>
      </c>
      <c r="HE46" s="3">
        <v>0</v>
      </c>
      <c r="HF46" s="3">
        <v>0</v>
      </c>
      <c r="HG46" s="3">
        <v>0</v>
      </c>
      <c r="HH46" s="3">
        <v>0</v>
      </c>
      <c r="HI46" s="3">
        <v>0</v>
      </c>
      <c r="HJ46" s="3">
        <v>0</v>
      </c>
      <c r="HK46" s="3">
        <v>0</v>
      </c>
      <c r="HL46" s="3">
        <v>0</v>
      </c>
      <c r="HM46" s="3">
        <v>0</v>
      </c>
      <c r="HN46" s="3">
        <v>0</v>
      </c>
      <c r="HO46" s="3">
        <v>0</v>
      </c>
      <c r="HP46" s="3">
        <v>0</v>
      </c>
      <c r="HQ46" s="3">
        <v>0</v>
      </c>
      <c r="HR46" s="3">
        <v>0</v>
      </c>
      <c r="HS46" s="3">
        <v>0</v>
      </c>
      <c r="HT46" s="3">
        <v>0</v>
      </c>
      <c r="HU46" s="3">
        <v>0</v>
      </c>
      <c r="HV46" s="3">
        <v>0</v>
      </c>
      <c r="HW46" s="3">
        <v>0</v>
      </c>
      <c r="HX46" s="3">
        <v>0</v>
      </c>
      <c r="HY46" s="3">
        <v>0</v>
      </c>
      <c r="HZ46" s="3">
        <v>0</v>
      </c>
      <c r="IA46" s="3">
        <v>0</v>
      </c>
      <c r="IB46" s="3">
        <v>0</v>
      </c>
      <c r="IC46" s="3">
        <v>0</v>
      </c>
      <c r="ID46" s="3">
        <v>0</v>
      </c>
      <c r="IE46" s="3">
        <v>0</v>
      </c>
      <c r="IF46" s="3">
        <v>0</v>
      </c>
      <c r="IG46" s="3">
        <v>0</v>
      </c>
      <c r="IH46" s="3">
        <v>0</v>
      </c>
      <c r="II46" s="3">
        <v>0</v>
      </c>
      <c r="IJ46" s="3">
        <v>0</v>
      </c>
      <c r="IK46" s="3">
        <v>0</v>
      </c>
      <c r="IL46" s="3">
        <v>0</v>
      </c>
      <c r="IM46" s="3">
        <v>0</v>
      </c>
      <c r="IN46" s="3">
        <v>0</v>
      </c>
      <c r="IO46" s="3">
        <v>0</v>
      </c>
      <c r="IP46" s="3">
        <v>0</v>
      </c>
      <c r="IQ46" s="3">
        <v>0</v>
      </c>
      <c r="IR46" s="3">
        <v>0</v>
      </c>
      <c r="IS46" s="3">
        <v>0</v>
      </c>
      <c r="IT46" s="3">
        <v>0</v>
      </c>
      <c r="IU46" s="3">
        <v>0</v>
      </c>
      <c r="IV46" s="3">
        <v>0</v>
      </c>
    </row>
    <row r="47" spans="1:256" ht="16.5" customHeight="1">
      <c r="A47" s="3" t="s">
        <v>89</v>
      </c>
      <c r="B47" s="3" t="s">
        <v>90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3">
        <v>0</v>
      </c>
      <c r="AH47" s="3">
        <v>0</v>
      </c>
      <c r="AI47" s="3">
        <v>0</v>
      </c>
      <c r="AJ47" s="3">
        <v>0</v>
      </c>
      <c r="AK47" s="3">
        <v>0</v>
      </c>
      <c r="AL47" s="3">
        <v>0</v>
      </c>
      <c r="AM47" s="3">
        <v>0</v>
      </c>
      <c r="AN47" s="3">
        <v>0</v>
      </c>
      <c r="AO47" s="3">
        <v>0</v>
      </c>
      <c r="AP47" s="3">
        <v>0</v>
      </c>
      <c r="AQ47" s="3">
        <v>0</v>
      </c>
      <c r="AR47" s="3">
        <v>0</v>
      </c>
      <c r="AS47" s="3">
        <v>0</v>
      </c>
      <c r="AT47" s="3">
        <v>0</v>
      </c>
      <c r="AU47" s="3">
        <v>0</v>
      </c>
      <c r="AV47" s="3">
        <v>0</v>
      </c>
      <c r="AW47" s="3">
        <v>0</v>
      </c>
      <c r="AX47" s="3">
        <v>0</v>
      </c>
      <c r="AY47" s="3">
        <v>0</v>
      </c>
      <c r="AZ47" s="3">
        <v>0</v>
      </c>
      <c r="BA47" s="3">
        <v>0</v>
      </c>
      <c r="BB47" s="3">
        <v>0</v>
      </c>
      <c r="BC47" s="3">
        <v>0</v>
      </c>
      <c r="BD47" s="3">
        <v>0</v>
      </c>
      <c r="BE47" s="3">
        <v>0</v>
      </c>
      <c r="BF47" s="3">
        <v>0</v>
      </c>
      <c r="BG47" s="3">
        <v>0</v>
      </c>
      <c r="BH47" s="3">
        <v>0</v>
      </c>
      <c r="BI47" s="3">
        <v>0</v>
      </c>
      <c r="BJ47" s="3">
        <v>0</v>
      </c>
      <c r="BK47" s="3">
        <v>0</v>
      </c>
      <c r="BL47" s="3">
        <v>0</v>
      </c>
      <c r="BM47" s="3">
        <v>0</v>
      </c>
      <c r="BN47" s="3">
        <v>0</v>
      </c>
      <c r="BO47" s="3">
        <v>0</v>
      </c>
      <c r="BP47" s="3">
        <v>0</v>
      </c>
      <c r="BQ47" s="3">
        <v>0</v>
      </c>
      <c r="BR47" s="3">
        <v>0</v>
      </c>
      <c r="BS47" s="3">
        <v>0</v>
      </c>
      <c r="BT47" s="3">
        <v>0</v>
      </c>
      <c r="BU47" s="3">
        <v>0</v>
      </c>
      <c r="BV47" s="3">
        <v>0</v>
      </c>
      <c r="BW47" s="3">
        <v>0</v>
      </c>
      <c r="BX47" s="3">
        <v>0</v>
      </c>
      <c r="BY47" s="3">
        <v>0</v>
      </c>
      <c r="BZ47" s="3">
        <v>0</v>
      </c>
      <c r="CA47" s="3">
        <v>0</v>
      </c>
      <c r="CB47" s="3">
        <v>0</v>
      </c>
      <c r="CC47" s="3">
        <v>0</v>
      </c>
      <c r="CD47" s="3">
        <v>0</v>
      </c>
      <c r="CE47" s="3">
        <v>0</v>
      </c>
      <c r="CF47" s="3">
        <v>0</v>
      </c>
      <c r="CG47" s="3">
        <v>0</v>
      </c>
      <c r="CH47" s="3">
        <v>0</v>
      </c>
      <c r="CI47" s="3">
        <v>0</v>
      </c>
      <c r="CJ47" s="3">
        <v>0</v>
      </c>
      <c r="CK47" s="3">
        <v>0</v>
      </c>
      <c r="CL47" s="3">
        <v>0</v>
      </c>
      <c r="CM47" s="3">
        <v>0</v>
      </c>
      <c r="CN47" s="3">
        <v>0</v>
      </c>
      <c r="CO47" s="3">
        <v>0</v>
      </c>
      <c r="CP47" s="3">
        <v>0</v>
      </c>
      <c r="CQ47" s="3">
        <v>0</v>
      </c>
      <c r="CR47" s="3">
        <v>0</v>
      </c>
      <c r="CS47" s="3">
        <v>0</v>
      </c>
      <c r="CT47" s="3">
        <v>0</v>
      </c>
      <c r="CU47" s="3">
        <v>0</v>
      </c>
      <c r="CV47" s="3">
        <v>0</v>
      </c>
      <c r="CW47" s="3">
        <v>0</v>
      </c>
      <c r="CX47" s="3">
        <v>0</v>
      </c>
      <c r="CY47" s="3">
        <v>0</v>
      </c>
      <c r="CZ47" s="3">
        <v>0</v>
      </c>
      <c r="DA47" s="3">
        <v>0</v>
      </c>
      <c r="DB47" s="3">
        <v>0</v>
      </c>
      <c r="DC47" s="3">
        <v>0</v>
      </c>
      <c r="DD47" s="3">
        <v>0</v>
      </c>
      <c r="DE47" s="3">
        <v>0</v>
      </c>
      <c r="DF47" s="3">
        <v>0</v>
      </c>
      <c r="DG47" s="3">
        <v>0</v>
      </c>
      <c r="DH47" s="3">
        <v>0</v>
      </c>
      <c r="DI47" s="3">
        <v>0</v>
      </c>
      <c r="DJ47" s="3">
        <v>0</v>
      </c>
      <c r="DK47" s="3">
        <v>0</v>
      </c>
      <c r="DL47" s="3">
        <v>0</v>
      </c>
      <c r="DM47" s="3">
        <v>0</v>
      </c>
      <c r="DN47" s="3">
        <v>0</v>
      </c>
      <c r="DO47" s="3">
        <v>0</v>
      </c>
      <c r="DP47" s="3">
        <v>0</v>
      </c>
      <c r="DQ47" s="3">
        <v>0</v>
      </c>
      <c r="DR47" s="3">
        <v>0</v>
      </c>
      <c r="DS47" s="3">
        <v>0</v>
      </c>
      <c r="DT47" s="3">
        <v>0</v>
      </c>
      <c r="DU47" s="3">
        <v>0</v>
      </c>
      <c r="DV47" s="3">
        <v>0</v>
      </c>
      <c r="DW47" s="3">
        <v>0</v>
      </c>
      <c r="DX47" s="3">
        <v>0</v>
      </c>
      <c r="DY47" s="3">
        <v>0</v>
      </c>
      <c r="DZ47" s="3">
        <v>0</v>
      </c>
      <c r="EA47" s="3">
        <v>0</v>
      </c>
      <c r="EB47" s="3">
        <v>0</v>
      </c>
      <c r="EC47" s="3">
        <v>0</v>
      </c>
      <c r="ED47" s="3">
        <v>0</v>
      </c>
      <c r="EE47" s="3">
        <v>0</v>
      </c>
      <c r="EF47" s="3">
        <v>0</v>
      </c>
      <c r="EG47" s="3">
        <v>0</v>
      </c>
      <c r="EH47" s="3">
        <v>0</v>
      </c>
      <c r="EI47" s="3">
        <v>0</v>
      </c>
      <c r="EJ47" s="3">
        <v>0</v>
      </c>
      <c r="EK47" s="3">
        <v>0</v>
      </c>
      <c r="EL47" s="3">
        <v>0</v>
      </c>
      <c r="EM47" s="3">
        <v>0</v>
      </c>
      <c r="EN47" s="3">
        <v>0</v>
      </c>
      <c r="EO47" s="3">
        <v>0</v>
      </c>
      <c r="EP47" s="3">
        <v>0</v>
      </c>
      <c r="EQ47" s="3">
        <v>0</v>
      </c>
      <c r="ER47" s="3">
        <v>0</v>
      </c>
      <c r="ES47" s="3">
        <v>0</v>
      </c>
      <c r="ET47" s="3">
        <v>0</v>
      </c>
      <c r="EU47" s="3">
        <v>0</v>
      </c>
      <c r="EV47" s="3">
        <v>0</v>
      </c>
      <c r="EW47" s="3">
        <v>0</v>
      </c>
      <c r="EX47" s="3">
        <v>0</v>
      </c>
      <c r="EY47" s="3">
        <v>0</v>
      </c>
      <c r="EZ47" s="3">
        <v>0</v>
      </c>
      <c r="FA47" s="3">
        <v>0</v>
      </c>
      <c r="FB47" s="3">
        <v>0</v>
      </c>
      <c r="FC47" s="3">
        <v>0</v>
      </c>
      <c r="FD47" s="3">
        <v>0</v>
      </c>
      <c r="FE47" s="3">
        <v>0</v>
      </c>
      <c r="FF47" s="3">
        <v>0</v>
      </c>
      <c r="FG47" s="3">
        <v>0</v>
      </c>
      <c r="FH47" s="3">
        <v>0</v>
      </c>
      <c r="FI47" s="3">
        <v>0</v>
      </c>
      <c r="FJ47" s="3">
        <v>0</v>
      </c>
      <c r="FK47" s="3">
        <v>0</v>
      </c>
      <c r="FL47" s="3">
        <v>0</v>
      </c>
      <c r="FM47" s="3">
        <v>0</v>
      </c>
      <c r="FN47" s="3">
        <v>0</v>
      </c>
      <c r="FO47" s="3">
        <v>0</v>
      </c>
      <c r="FP47" s="3">
        <v>0</v>
      </c>
      <c r="FQ47" s="3">
        <v>0</v>
      </c>
      <c r="FR47" s="3">
        <v>0</v>
      </c>
      <c r="FS47" s="3">
        <v>0</v>
      </c>
      <c r="FT47" s="3">
        <v>0</v>
      </c>
      <c r="FU47" s="3">
        <v>0</v>
      </c>
      <c r="FV47" s="3">
        <v>0</v>
      </c>
      <c r="FW47" s="3">
        <v>0</v>
      </c>
      <c r="FX47" s="3">
        <v>0</v>
      </c>
      <c r="FY47" s="3">
        <v>0</v>
      </c>
      <c r="FZ47" s="3">
        <v>0</v>
      </c>
      <c r="GA47" s="3">
        <v>0</v>
      </c>
      <c r="GB47" s="3">
        <v>0</v>
      </c>
      <c r="GC47" s="3">
        <v>0</v>
      </c>
      <c r="GD47" s="3">
        <v>0</v>
      </c>
      <c r="GE47" s="3">
        <v>0</v>
      </c>
      <c r="GF47" s="3">
        <v>0</v>
      </c>
      <c r="GG47" s="3">
        <v>0</v>
      </c>
      <c r="GH47" s="3">
        <v>0</v>
      </c>
      <c r="GI47" s="3">
        <v>0</v>
      </c>
      <c r="GJ47" s="3">
        <v>0</v>
      </c>
      <c r="GK47" s="3">
        <v>0</v>
      </c>
      <c r="GL47" s="3">
        <v>0</v>
      </c>
      <c r="GM47" s="3">
        <v>0</v>
      </c>
      <c r="GN47" s="3">
        <v>0</v>
      </c>
      <c r="GO47" s="3">
        <v>0</v>
      </c>
      <c r="GP47" s="3">
        <v>0</v>
      </c>
      <c r="GQ47" s="3">
        <v>0</v>
      </c>
      <c r="GR47" s="3">
        <v>0</v>
      </c>
      <c r="GS47" s="3">
        <v>0</v>
      </c>
      <c r="GT47" s="3">
        <v>0</v>
      </c>
      <c r="GU47" s="3">
        <v>0</v>
      </c>
      <c r="GV47" s="3">
        <v>0</v>
      </c>
      <c r="GW47" s="3">
        <v>0</v>
      </c>
      <c r="GX47" s="3">
        <v>0</v>
      </c>
      <c r="GY47" s="3">
        <v>0</v>
      </c>
      <c r="GZ47" s="3">
        <v>0</v>
      </c>
      <c r="HA47" s="3">
        <v>0</v>
      </c>
      <c r="HB47" s="3">
        <v>0</v>
      </c>
      <c r="HC47" s="3">
        <v>0</v>
      </c>
      <c r="HD47" s="3">
        <v>0</v>
      </c>
      <c r="HE47" s="3">
        <v>0</v>
      </c>
      <c r="HF47" s="3">
        <v>0</v>
      </c>
      <c r="HG47" s="3">
        <v>0</v>
      </c>
      <c r="HH47" s="3">
        <v>0</v>
      </c>
      <c r="HI47" s="3">
        <v>0</v>
      </c>
      <c r="HJ47" s="3">
        <v>0</v>
      </c>
      <c r="HK47" s="3">
        <v>0</v>
      </c>
      <c r="HL47" s="3">
        <v>0</v>
      </c>
      <c r="HM47" s="3">
        <v>0</v>
      </c>
      <c r="HN47" s="3">
        <v>0</v>
      </c>
      <c r="HO47" s="3">
        <v>0</v>
      </c>
      <c r="HP47" s="3">
        <v>0</v>
      </c>
      <c r="HQ47" s="3">
        <v>0</v>
      </c>
      <c r="HR47" s="3">
        <v>0</v>
      </c>
      <c r="HS47" s="3">
        <v>0</v>
      </c>
      <c r="HT47" s="3">
        <v>0</v>
      </c>
      <c r="HU47" s="3">
        <v>0</v>
      </c>
      <c r="HV47" s="3">
        <v>0</v>
      </c>
      <c r="HW47" s="3">
        <v>0</v>
      </c>
      <c r="HX47" s="3">
        <v>0</v>
      </c>
      <c r="HY47" s="3">
        <v>0</v>
      </c>
      <c r="HZ47" s="3">
        <v>0</v>
      </c>
      <c r="IA47" s="3">
        <v>0</v>
      </c>
      <c r="IB47" s="3">
        <v>0</v>
      </c>
      <c r="IC47" s="3">
        <v>0</v>
      </c>
      <c r="ID47" s="3">
        <v>0</v>
      </c>
      <c r="IE47" s="3">
        <v>0</v>
      </c>
      <c r="IF47" s="3">
        <v>0</v>
      </c>
      <c r="IG47" s="3">
        <v>0</v>
      </c>
      <c r="IH47" s="3">
        <v>0</v>
      </c>
      <c r="II47" s="3">
        <v>0</v>
      </c>
      <c r="IJ47" s="3">
        <v>0</v>
      </c>
      <c r="IK47" s="3">
        <v>0</v>
      </c>
      <c r="IL47" s="3">
        <v>0</v>
      </c>
      <c r="IM47" s="3">
        <v>0</v>
      </c>
      <c r="IN47" s="3">
        <v>0</v>
      </c>
      <c r="IO47" s="3">
        <v>0</v>
      </c>
      <c r="IP47" s="3">
        <v>0</v>
      </c>
      <c r="IQ47" s="3">
        <v>0</v>
      </c>
      <c r="IR47" s="3">
        <v>0</v>
      </c>
      <c r="IS47" s="3">
        <v>0</v>
      </c>
      <c r="IT47" s="3">
        <v>0</v>
      </c>
      <c r="IU47" s="3">
        <v>0</v>
      </c>
      <c r="IV47" s="3">
        <v>0</v>
      </c>
    </row>
    <row r="48" spans="1:256" ht="16.5" customHeight="1">
      <c r="A48" s="3" t="s">
        <v>91</v>
      </c>
      <c r="B48" s="3" t="s">
        <v>92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  <c r="AG48" s="3">
        <v>0</v>
      </c>
      <c r="AH48" s="3">
        <v>0</v>
      </c>
      <c r="AI48" s="3">
        <v>0</v>
      </c>
      <c r="AJ48" s="3">
        <v>0</v>
      </c>
      <c r="AK48" s="3">
        <v>0</v>
      </c>
      <c r="AL48" s="3">
        <v>0</v>
      </c>
      <c r="AM48" s="3">
        <v>0</v>
      </c>
      <c r="AN48" s="3">
        <v>0</v>
      </c>
      <c r="AO48" s="3">
        <v>0</v>
      </c>
      <c r="AP48" s="3">
        <v>0</v>
      </c>
      <c r="AQ48" s="3">
        <v>0</v>
      </c>
      <c r="AR48" s="3">
        <v>0</v>
      </c>
      <c r="AS48" s="3">
        <v>0</v>
      </c>
      <c r="AT48" s="3">
        <v>0</v>
      </c>
      <c r="AU48" s="3">
        <v>0</v>
      </c>
      <c r="AV48" s="3">
        <v>0</v>
      </c>
      <c r="AW48" s="3">
        <v>0</v>
      </c>
      <c r="AX48" s="3">
        <v>0</v>
      </c>
      <c r="AY48" s="3">
        <v>0</v>
      </c>
      <c r="AZ48" s="3">
        <v>0</v>
      </c>
      <c r="BA48" s="3">
        <v>0</v>
      </c>
      <c r="BB48" s="3">
        <v>0</v>
      </c>
      <c r="BC48" s="3">
        <v>0</v>
      </c>
      <c r="BD48" s="3">
        <v>0</v>
      </c>
      <c r="BE48" s="3">
        <v>0</v>
      </c>
      <c r="BF48" s="3">
        <v>0</v>
      </c>
      <c r="BG48" s="3">
        <v>0</v>
      </c>
      <c r="BH48" s="3">
        <v>0</v>
      </c>
      <c r="BI48" s="3">
        <v>0</v>
      </c>
      <c r="BJ48" s="3">
        <v>0</v>
      </c>
      <c r="BK48" s="3">
        <v>0</v>
      </c>
      <c r="BL48" s="3">
        <v>0</v>
      </c>
      <c r="BM48" s="3">
        <v>0</v>
      </c>
      <c r="BN48" s="3">
        <v>0</v>
      </c>
      <c r="BO48" s="3">
        <v>0</v>
      </c>
      <c r="BP48" s="3">
        <v>0</v>
      </c>
      <c r="BQ48" s="3">
        <v>0</v>
      </c>
      <c r="BR48" s="3">
        <v>0</v>
      </c>
      <c r="BS48" s="3">
        <v>0</v>
      </c>
      <c r="BT48" s="3">
        <v>0</v>
      </c>
      <c r="BU48" s="3">
        <v>0</v>
      </c>
      <c r="BV48" s="3">
        <v>0</v>
      </c>
      <c r="BW48" s="3">
        <v>0</v>
      </c>
      <c r="BX48" s="3">
        <v>0</v>
      </c>
      <c r="BY48" s="3">
        <v>0</v>
      </c>
      <c r="BZ48" s="3">
        <v>0</v>
      </c>
      <c r="CA48" s="3">
        <v>0</v>
      </c>
      <c r="CB48" s="3">
        <v>0</v>
      </c>
      <c r="CC48" s="3">
        <v>0</v>
      </c>
      <c r="CD48" s="3">
        <v>0</v>
      </c>
      <c r="CE48" s="3">
        <v>0</v>
      </c>
      <c r="CF48" s="3">
        <v>0</v>
      </c>
      <c r="CG48" s="3">
        <v>0</v>
      </c>
      <c r="CH48" s="3">
        <v>0</v>
      </c>
      <c r="CI48" s="3">
        <v>0</v>
      </c>
      <c r="CJ48" s="3">
        <v>0</v>
      </c>
      <c r="CK48" s="3">
        <v>0</v>
      </c>
      <c r="CL48" s="3">
        <v>0</v>
      </c>
      <c r="CM48" s="3">
        <v>0</v>
      </c>
      <c r="CN48" s="3">
        <v>0</v>
      </c>
      <c r="CO48" s="3">
        <v>0</v>
      </c>
      <c r="CP48" s="3">
        <v>0</v>
      </c>
      <c r="CQ48" s="3">
        <v>0</v>
      </c>
      <c r="CR48" s="3">
        <v>0</v>
      </c>
      <c r="CS48" s="3">
        <v>0</v>
      </c>
      <c r="CT48" s="3">
        <v>0</v>
      </c>
      <c r="CU48" s="3">
        <v>0</v>
      </c>
      <c r="CV48" s="3">
        <v>0</v>
      </c>
      <c r="CW48" s="3">
        <v>0</v>
      </c>
      <c r="CX48" s="3">
        <v>0</v>
      </c>
      <c r="CY48" s="3">
        <v>0</v>
      </c>
      <c r="CZ48" s="3">
        <v>0</v>
      </c>
      <c r="DA48" s="3">
        <v>0</v>
      </c>
      <c r="DB48" s="3">
        <v>0</v>
      </c>
      <c r="DC48" s="3">
        <v>0</v>
      </c>
      <c r="DD48" s="3">
        <v>0</v>
      </c>
      <c r="DE48" s="3">
        <v>0</v>
      </c>
      <c r="DF48" s="3">
        <v>0</v>
      </c>
      <c r="DG48" s="3">
        <v>0</v>
      </c>
      <c r="DH48" s="3">
        <v>0</v>
      </c>
      <c r="DI48" s="3">
        <v>0</v>
      </c>
      <c r="DJ48" s="3">
        <v>0</v>
      </c>
      <c r="DK48" s="3">
        <v>0</v>
      </c>
      <c r="DL48" s="3">
        <v>0</v>
      </c>
      <c r="DM48" s="3">
        <v>0</v>
      </c>
      <c r="DN48" s="3">
        <v>0</v>
      </c>
      <c r="DO48" s="3">
        <v>0</v>
      </c>
      <c r="DP48" s="3">
        <v>0</v>
      </c>
      <c r="DQ48" s="3">
        <v>0</v>
      </c>
      <c r="DR48" s="3">
        <v>0</v>
      </c>
      <c r="DS48" s="3">
        <v>0</v>
      </c>
      <c r="DT48" s="3">
        <v>0</v>
      </c>
      <c r="DU48" s="3">
        <v>0</v>
      </c>
      <c r="DV48" s="3">
        <v>0</v>
      </c>
      <c r="DW48" s="3">
        <v>0</v>
      </c>
      <c r="DX48" s="3">
        <v>0</v>
      </c>
      <c r="DY48" s="3">
        <v>0</v>
      </c>
      <c r="DZ48" s="3">
        <v>0</v>
      </c>
      <c r="EA48" s="3">
        <v>0</v>
      </c>
      <c r="EB48" s="3">
        <v>0</v>
      </c>
      <c r="EC48" s="3">
        <v>0</v>
      </c>
      <c r="ED48" s="3">
        <v>0</v>
      </c>
      <c r="EE48" s="3">
        <v>0</v>
      </c>
      <c r="EF48" s="3">
        <v>0</v>
      </c>
      <c r="EG48" s="3">
        <v>0</v>
      </c>
      <c r="EH48" s="3">
        <v>0</v>
      </c>
      <c r="EI48" s="3">
        <v>0</v>
      </c>
      <c r="EJ48" s="3">
        <v>0</v>
      </c>
      <c r="EK48" s="3">
        <v>0</v>
      </c>
      <c r="EL48" s="3">
        <v>0</v>
      </c>
      <c r="EM48" s="3">
        <v>0</v>
      </c>
      <c r="EN48" s="3">
        <v>0</v>
      </c>
      <c r="EO48" s="3">
        <v>0</v>
      </c>
      <c r="EP48" s="3">
        <v>0</v>
      </c>
      <c r="EQ48" s="3">
        <v>0</v>
      </c>
      <c r="ER48" s="3">
        <v>0</v>
      </c>
      <c r="ES48" s="3">
        <v>0</v>
      </c>
      <c r="ET48" s="3">
        <v>0</v>
      </c>
      <c r="EU48" s="3">
        <v>0</v>
      </c>
      <c r="EV48" s="3">
        <v>0</v>
      </c>
      <c r="EW48" s="3">
        <v>0</v>
      </c>
      <c r="EX48" s="3">
        <v>0</v>
      </c>
      <c r="EY48" s="3">
        <v>0</v>
      </c>
      <c r="EZ48" s="3">
        <v>0</v>
      </c>
      <c r="FA48" s="3">
        <v>0</v>
      </c>
      <c r="FB48" s="3">
        <v>0</v>
      </c>
      <c r="FC48" s="3">
        <v>0</v>
      </c>
      <c r="FD48" s="3">
        <v>0</v>
      </c>
      <c r="FE48" s="3">
        <v>0</v>
      </c>
      <c r="FF48" s="3">
        <v>0</v>
      </c>
      <c r="FG48" s="3">
        <v>0</v>
      </c>
      <c r="FH48" s="3">
        <v>0</v>
      </c>
      <c r="FI48" s="3">
        <v>0</v>
      </c>
      <c r="FJ48" s="3">
        <v>0</v>
      </c>
      <c r="FK48" s="3">
        <v>0</v>
      </c>
      <c r="FL48" s="3">
        <v>0</v>
      </c>
      <c r="FM48" s="3">
        <v>0</v>
      </c>
      <c r="FN48" s="3">
        <v>0</v>
      </c>
      <c r="FO48" s="3">
        <v>0</v>
      </c>
      <c r="FP48" s="3">
        <v>0</v>
      </c>
      <c r="FQ48" s="3">
        <v>0</v>
      </c>
      <c r="FR48" s="3">
        <v>0</v>
      </c>
      <c r="FS48" s="3">
        <v>0</v>
      </c>
      <c r="FT48" s="3">
        <v>0</v>
      </c>
      <c r="FU48" s="3">
        <v>0</v>
      </c>
      <c r="FV48" s="3">
        <v>0</v>
      </c>
      <c r="FW48" s="3">
        <v>0</v>
      </c>
      <c r="FX48" s="3">
        <v>0</v>
      </c>
      <c r="FY48" s="3">
        <v>0</v>
      </c>
      <c r="FZ48" s="3">
        <v>0</v>
      </c>
      <c r="GA48" s="3">
        <v>0</v>
      </c>
      <c r="GB48" s="3">
        <v>0</v>
      </c>
      <c r="GC48" s="3">
        <v>0</v>
      </c>
      <c r="GD48" s="3">
        <v>0</v>
      </c>
      <c r="GE48" s="3">
        <v>0</v>
      </c>
      <c r="GF48" s="3">
        <v>0</v>
      </c>
      <c r="GG48" s="3">
        <v>0</v>
      </c>
      <c r="GH48" s="3">
        <v>0</v>
      </c>
      <c r="GI48" s="3">
        <v>0</v>
      </c>
      <c r="GJ48" s="3">
        <v>0</v>
      </c>
      <c r="GK48" s="3">
        <v>0</v>
      </c>
      <c r="GL48" s="3">
        <v>0</v>
      </c>
      <c r="GM48" s="3">
        <v>0</v>
      </c>
      <c r="GN48" s="3">
        <v>0</v>
      </c>
      <c r="GO48" s="3">
        <v>0</v>
      </c>
      <c r="GP48" s="3">
        <v>0</v>
      </c>
      <c r="GQ48" s="3">
        <v>0</v>
      </c>
      <c r="GR48" s="3">
        <v>0</v>
      </c>
      <c r="GS48" s="3">
        <v>0</v>
      </c>
      <c r="GT48" s="3">
        <v>0</v>
      </c>
      <c r="GU48" s="3">
        <v>0</v>
      </c>
      <c r="GV48" s="3">
        <v>0</v>
      </c>
      <c r="GW48" s="3">
        <v>0</v>
      </c>
      <c r="GX48" s="3">
        <v>0</v>
      </c>
      <c r="GY48" s="3">
        <v>0</v>
      </c>
      <c r="GZ48" s="3">
        <v>0</v>
      </c>
      <c r="HA48" s="3">
        <v>0</v>
      </c>
      <c r="HB48" s="3">
        <v>0</v>
      </c>
      <c r="HC48" s="3">
        <v>0</v>
      </c>
      <c r="HD48" s="3">
        <v>0</v>
      </c>
      <c r="HE48" s="3">
        <v>0</v>
      </c>
      <c r="HF48" s="3">
        <v>0</v>
      </c>
      <c r="HG48" s="3">
        <v>0</v>
      </c>
      <c r="HH48" s="3">
        <v>0</v>
      </c>
      <c r="HI48" s="3">
        <v>0</v>
      </c>
      <c r="HJ48" s="3">
        <v>0</v>
      </c>
      <c r="HK48" s="3">
        <v>0</v>
      </c>
      <c r="HL48" s="3">
        <v>0</v>
      </c>
      <c r="HM48" s="3">
        <v>0</v>
      </c>
      <c r="HN48" s="3">
        <v>0</v>
      </c>
      <c r="HO48" s="3">
        <v>0</v>
      </c>
      <c r="HP48" s="3">
        <v>0</v>
      </c>
      <c r="HQ48" s="3">
        <v>0</v>
      </c>
      <c r="HR48" s="3">
        <v>0</v>
      </c>
      <c r="HS48" s="3">
        <v>0</v>
      </c>
      <c r="HT48" s="3">
        <v>0</v>
      </c>
      <c r="HU48" s="3">
        <v>0</v>
      </c>
      <c r="HV48" s="3">
        <v>0</v>
      </c>
      <c r="HW48" s="3">
        <v>0</v>
      </c>
      <c r="HX48" s="3">
        <v>0</v>
      </c>
      <c r="HY48" s="3">
        <v>0</v>
      </c>
      <c r="HZ48" s="3">
        <v>0</v>
      </c>
      <c r="IA48" s="3">
        <v>0</v>
      </c>
      <c r="IB48" s="3">
        <v>0</v>
      </c>
      <c r="IC48" s="3">
        <v>0</v>
      </c>
      <c r="ID48" s="3">
        <v>0</v>
      </c>
      <c r="IE48" s="3">
        <v>0</v>
      </c>
      <c r="IF48" s="3">
        <v>0</v>
      </c>
      <c r="IG48" s="3">
        <v>0</v>
      </c>
      <c r="IH48" s="3">
        <v>0</v>
      </c>
      <c r="II48" s="3">
        <v>0</v>
      </c>
      <c r="IJ48" s="3">
        <v>0</v>
      </c>
      <c r="IK48" s="3">
        <v>0</v>
      </c>
      <c r="IL48" s="3">
        <v>0</v>
      </c>
      <c r="IM48" s="3">
        <v>0</v>
      </c>
      <c r="IN48" s="3">
        <v>0</v>
      </c>
      <c r="IO48" s="3">
        <v>0</v>
      </c>
      <c r="IP48" s="3">
        <v>0</v>
      </c>
      <c r="IQ48" s="3">
        <v>0</v>
      </c>
      <c r="IR48" s="3">
        <v>0</v>
      </c>
      <c r="IS48" s="3">
        <v>0</v>
      </c>
      <c r="IT48" s="3">
        <v>0</v>
      </c>
      <c r="IU48" s="3">
        <v>0</v>
      </c>
      <c r="IV48" s="3">
        <v>0</v>
      </c>
    </row>
    <row r="49" spans="1:256" ht="16.5" customHeight="1">
      <c r="A49" s="3" t="s">
        <v>93</v>
      </c>
      <c r="B49" s="3" t="s">
        <v>94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  <c r="AG49" s="3">
        <v>0</v>
      </c>
      <c r="AH49" s="3">
        <v>0</v>
      </c>
      <c r="AI49" s="3">
        <v>0</v>
      </c>
      <c r="AJ49" s="3">
        <v>0</v>
      </c>
      <c r="AK49" s="3">
        <v>0</v>
      </c>
      <c r="AL49" s="3">
        <v>0</v>
      </c>
      <c r="AM49" s="3">
        <v>0</v>
      </c>
      <c r="AN49" s="3">
        <v>0</v>
      </c>
      <c r="AO49" s="3">
        <v>0</v>
      </c>
      <c r="AP49" s="3">
        <v>0</v>
      </c>
      <c r="AQ49" s="3">
        <v>0</v>
      </c>
      <c r="AR49" s="3">
        <v>0</v>
      </c>
      <c r="AS49" s="3">
        <v>0</v>
      </c>
      <c r="AT49" s="3">
        <v>0</v>
      </c>
      <c r="AU49" s="3">
        <v>0</v>
      </c>
      <c r="AV49" s="3">
        <v>0</v>
      </c>
      <c r="AW49" s="3">
        <v>0</v>
      </c>
      <c r="AX49" s="3">
        <v>0</v>
      </c>
      <c r="AY49" s="3">
        <v>0</v>
      </c>
      <c r="AZ49" s="3">
        <v>0</v>
      </c>
      <c r="BA49" s="3">
        <v>0</v>
      </c>
      <c r="BB49" s="3">
        <v>0</v>
      </c>
      <c r="BC49" s="3">
        <v>0</v>
      </c>
      <c r="BD49" s="3">
        <v>0</v>
      </c>
      <c r="BE49" s="3">
        <v>0</v>
      </c>
      <c r="BF49" s="3">
        <v>0</v>
      </c>
      <c r="BG49" s="3">
        <v>0</v>
      </c>
      <c r="BH49" s="3">
        <v>0</v>
      </c>
      <c r="BI49" s="3">
        <v>0</v>
      </c>
      <c r="BJ49" s="3">
        <v>0</v>
      </c>
      <c r="BK49" s="3">
        <v>0</v>
      </c>
      <c r="BL49" s="3">
        <v>0</v>
      </c>
      <c r="BM49" s="3">
        <v>0</v>
      </c>
      <c r="BN49" s="3">
        <v>0</v>
      </c>
      <c r="BO49" s="3">
        <v>0</v>
      </c>
      <c r="BP49" s="3">
        <v>0</v>
      </c>
      <c r="BQ49" s="3">
        <v>0</v>
      </c>
      <c r="BR49" s="3">
        <v>0</v>
      </c>
      <c r="BS49" s="3">
        <v>0</v>
      </c>
      <c r="BT49" s="3">
        <v>0</v>
      </c>
      <c r="BU49" s="3">
        <v>0</v>
      </c>
      <c r="BV49" s="3">
        <v>0</v>
      </c>
      <c r="BW49" s="3">
        <v>0</v>
      </c>
      <c r="BX49" s="3">
        <v>0</v>
      </c>
      <c r="BY49" s="3">
        <v>0</v>
      </c>
      <c r="BZ49" s="3">
        <v>0</v>
      </c>
      <c r="CA49" s="3">
        <v>0</v>
      </c>
      <c r="CB49" s="3">
        <v>0</v>
      </c>
      <c r="CC49" s="3">
        <v>0</v>
      </c>
      <c r="CD49" s="3">
        <v>0</v>
      </c>
      <c r="CE49" s="3">
        <v>0</v>
      </c>
      <c r="CF49" s="3">
        <v>0</v>
      </c>
      <c r="CG49" s="3">
        <v>0</v>
      </c>
      <c r="CH49" s="3">
        <v>0</v>
      </c>
      <c r="CI49" s="3">
        <v>0</v>
      </c>
      <c r="CJ49" s="3">
        <v>0</v>
      </c>
      <c r="CK49" s="3">
        <v>0</v>
      </c>
      <c r="CL49" s="3">
        <v>0</v>
      </c>
      <c r="CM49" s="3">
        <v>0</v>
      </c>
      <c r="CN49" s="3">
        <v>0</v>
      </c>
      <c r="CO49" s="3">
        <v>0</v>
      </c>
      <c r="CP49" s="3">
        <v>0</v>
      </c>
      <c r="CQ49" s="3">
        <v>0</v>
      </c>
      <c r="CR49" s="3">
        <v>0</v>
      </c>
      <c r="CS49" s="3">
        <v>0</v>
      </c>
      <c r="CT49" s="3">
        <v>0</v>
      </c>
      <c r="CU49" s="3">
        <v>0</v>
      </c>
      <c r="CV49" s="3">
        <v>0</v>
      </c>
      <c r="CW49" s="3">
        <v>0</v>
      </c>
      <c r="CX49" s="3">
        <v>0</v>
      </c>
      <c r="CY49" s="3">
        <v>0</v>
      </c>
      <c r="CZ49" s="3">
        <v>0</v>
      </c>
      <c r="DA49" s="3">
        <v>0</v>
      </c>
      <c r="DB49" s="3">
        <v>0</v>
      </c>
      <c r="DC49" s="3">
        <v>0</v>
      </c>
      <c r="DD49" s="3">
        <v>0</v>
      </c>
      <c r="DE49" s="3">
        <v>0</v>
      </c>
      <c r="DF49" s="3">
        <v>0</v>
      </c>
      <c r="DG49" s="3">
        <v>0</v>
      </c>
      <c r="DH49" s="3">
        <v>0</v>
      </c>
      <c r="DI49" s="3">
        <v>0</v>
      </c>
      <c r="DJ49" s="3">
        <v>0</v>
      </c>
      <c r="DK49" s="3">
        <v>0</v>
      </c>
      <c r="DL49" s="3">
        <v>0</v>
      </c>
      <c r="DM49" s="3">
        <v>0</v>
      </c>
      <c r="DN49" s="3">
        <v>0</v>
      </c>
      <c r="DO49" s="3">
        <v>0</v>
      </c>
      <c r="DP49" s="3">
        <v>0</v>
      </c>
      <c r="DQ49" s="3">
        <v>0</v>
      </c>
      <c r="DR49" s="3">
        <v>0</v>
      </c>
      <c r="DS49" s="3">
        <v>0</v>
      </c>
      <c r="DT49" s="3">
        <v>0</v>
      </c>
      <c r="DU49" s="3">
        <v>0</v>
      </c>
      <c r="DV49" s="3">
        <v>0</v>
      </c>
      <c r="DW49" s="3">
        <v>0</v>
      </c>
      <c r="DX49" s="3">
        <v>0</v>
      </c>
      <c r="DY49" s="3">
        <v>0</v>
      </c>
      <c r="DZ49" s="3">
        <v>0</v>
      </c>
      <c r="EA49" s="3">
        <v>0</v>
      </c>
      <c r="EB49" s="3">
        <v>0</v>
      </c>
      <c r="EC49" s="3">
        <v>0</v>
      </c>
      <c r="ED49" s="3">
        <v>0</v>
      </c>
      <c r="EE49" s="3">
        <v>0</v>
      </c>
      <c r="EF49" s="3">
        <v>0</v>
      </c>
      <c r="EG49" s="3">
        <v>0</v>
      </c>
      <c r="EH49" s="3">
        <v>0</v>
      </c>
      <c r="EI49" s="3">
        <v>0</v>
      </c>
      <c r="EJ49" s="3">
        <v>0</v>
      </c>
      <c r="EK49" s="3">
        <v>0</v>
      </c>
      <c r="EL49" s="3">
        <v>0</v>
      </c>
      <c r="EM49" s="3">
        <v>0</v>
      </c>
      <c r="EN49" s="3">
        <v>0</v>
      </c>
      <c r="EO49" s="3">
        <v>0</v>
      </c>
      <c r="EP49" s="3">
        <v>0</v>
      </c>
      <c r="EQ49" s="3">
        <v>0</v>
      </c>
      <c r="ER49" s="3">
        <v>0</v>
      </c>
      <c r="ES49" s="3">
        <v>0</v>
      </c>
      <c r="ET49" s="3">
        <v>0</v>
      </c>
      <c r="EU49" s="3">
        <v>0</v>
      </c>
      <c r="EV49" s="3">
        <v>0</v>
      </c>
      <c r="EW49" s="3">
        <v>0</v>
      </c>
      <c r="EX49" s="3">
        <v>0</v>
      </c>
      <c r="EY49" s="3">
        <v>0</v>
      </c>
      <c r="EZ49" s="3">
        <v>0</v>
      </c>
      <c r="FA49" s="3">
        <v>0</v>
      </c>
      <c r="FB49" s="3">
        <v>0</v>
      </c>
      <c r="FC49" s="3">
        <v>0</v>
      </c>
      <c r="FD49" s="3">
        <v>0</v>
      </c>
      <c r="FE49" s="3">
        <v>0</v>
      </c>
      <c r="FF49" s="3">
        <v>0</v>
      </c>
      <c r="FG49" s="3">
        <v>0</v>
      </c>
      <c r="FH49" s="3">
        <v>0</v>
      </c>
      <c r="FI49" s="3">
        <v>0</v>
      </c>
      <c r="FJ49" s="3">
        <v>0</v>
      </c>
      <c r="FK49" s="3">
        <v>0</v>
      </c>
      <c r="FL49" s="3">
        <v>0</v>
      </c>
      <c r="FM49" s="3">
        <v>0</v>
      </c>
      <c r="FN49" s="3">
        <v>0</v>
      </c>
      <c r="FO49" s="3">
        <v>0</v>
      </c>
      <c r="FP49" s="3">
        <v>0</v>
      </c>
      <c r="FQ49" s="3">
        <v>0</v>
      </c>
      <c r="FR49" s="3">
        <v>0</v>
      </c>
      <c r="FS49" s="3">
        <v>0</v>
      </c>
      <c r="FT49" s="3">
        <v>0</v>
      </c>
      <c r="FU49" s="3">
        <v>0</v>
      </c>
      <c r="FV49" s="3">
        <v>0</v>
      </c>
      <c r="FW49" s="3">
        <v>0</v>
      </c>
      <c r="FX49" s="3">
        <v>0</v>
      </c>
      <c r="FY49" s="3">
        <v>0</v>
      </c>
      <c r="FZ49" s="3">
        <v>0</v>
      </c>
      <c r="GA49" s="3">
        <v>0</v>
      </c>
      <c r="GB49" s="3">
        <v>0</v>
      </c>
      <c r="GC49" s="3">
        <v>0</v>
      </c>
      <c r="GD49" s="3">
        <v>0</v>
      </c>
      <c r="GE49" s="3">
        <v>0</v>
      </c>
      <c r="GF49" s="3">
        <v>0</v>
      </c>
      <c r="GG49" s="3">
        <v>0</v>
      </c>
      <c r="GH49" s="3">
        <v>0</v>
      </c>
      <c r="GI49" s="3">
        <v>0</v>
      </c>
      <c r="GJ49" s="3">
        <v>0</v>
      </c>
      <c r="GK49" s="3">
        <v>0</v>
      </c>
      <c r="GL49" s="3">
        <v>0</v>
      </c>
      <c r="GM49" s="3">
        <v>0</v>
      </c>
      <c r="GN49" s="3">
        <v>0</v>
      </c>
      <c r="GO49" s="3">
        <v>0</v>
      </c>
      <c r="GP49" s="3">
        <v>0</v>
      </c>
      <c r="GQ49" s="3">
        <v>0</v>
      </c>
      <c r="GR49" s="3">
        <v>0</v>
      </c>
      <c r="GS49" s="3">
        <v>0</v>
      </c>
      <c r="GT49" s="3">
        <v>0</v>
      </c>
      <c r="GU49" s="3">
        <v>0</v>
      </c>
      <c r="GV49" s="3">
        <v>0</v>
      </c>
      <c r="GW49" s="3">
        <v>0</v>
      </c>
      <c r="GX49" s="3">
        <v>0</v>
      </c>
      <c r="GY49" s="3">
        <v>0</v>
      </c>
      <c r="GZ49" s="3">
        <v>0</v>
      </c>
      <c r="HA49" s="3">
        <v>0</v>
      </c>
      <c r="HB49" s="3">
        <v>0</v>
      </c>
      <c r="HC49" s="3">
        <v>0</v>
      </c>
      <c r="HD49" s="3">
        <v>0</v>
      </c>
      <c r="HE49" s="3">
        <v>0</v>
      </c>
      <c r="HF49" s="3">
        <v>0</v>
      </c>
      <c r="HG49" s="3">
        <v>0</v>
      </c>
      <c r="HH49" s="3">
        <v>0</v>
      </c>
      <c r="HI49" s="3">
        <v>0</v>
      </c>
      <c r="HJ49" s="3">
        <v>0</v>
      </c>
      <c r="HK49" s="3">
        <v>0</v>
      </c>
      <c r="HL49" s="3">
        <v>0</v>
      </c>
      <c r="HM49" s="3">
        <v>0</v>
      </c>
      <c r="HN49" s="3">
        <v>0</v>
      </c>
      <c r="HO49" s="3">
        <v>0</v>
      </c>
      <c r="HP49" s="3">
        <v>0</v>
      </c>
      <c r="HQ49" s="3">
        <v>0</v>
      </c>
      <c r="HR49" s="3">
        <v>0</v>
      </c>
      <c r="HS49" s="3">
        <v>0</v>
      </c>
      <c r="HT49" s="3">
        <v>0</v>
      </c>
      <c r="HU49" s="3">
        <v>0</v>
      </c>
      <c r="HV49" s="3">
        <v>0</v>
      </c>
      <c r="HW49" s="3">
        <v>0</v>
      </c>
      <c r="HX49" s="3">
        <v>0</v>
      </c>
      <c r="HY49" s="3">
        <v>0</v>
      </c>
      <c r="HZ49" s="3">
        <v>0</v>
      </c>
      <c r="IA49" s="3">
        <v>0</v>
      </c>
      <c r="IB49" s="3">
        <v>0</v>
      </c>
      <c r="IC49" s="3">
        <v>0</v>
      </c>
      <c r="ID49" s="3">
        <v>0</v>
      </c>
      <c r="IE49" s="3">
        <v>0</v>
      </c>
      <c r="IF49" s="3">
        <v>0</v>
      </c>
      <c r="IG49" s="3">
        <v>0</v>
      </c>
      <c r="IH49" s="3">
        <v>0</v>
      </c>
      <c r="II49" s="3">
        <v>0</v>
      </c>
      <c r="IJ49" s="3">
        <v>0</v>
      </c>
      <c r="IK49" s="3">
        <v>0</v>
      </c>
      <c r="IL49" s="3">
        <v>0</v>
      </c>
      <c r="IM49" s="3">
        <v>0</v>
      </c>
      <c r="IN49" s="3">
        <v>0</v>
      </c>
      <c r="IO49" s="3">
        <v>0</v>
      </c>
      <c r="IP49" s="3">
        <v>0</v>
      </c>
      <c r="IQ49" s="3">
        <v>0</v>
      </c>
      <c r="IR49" s="3">
        <v>0</v>
      </c>
      <c r="IS49" s="3">
        <v>0</v>
      </c>
      <c r="IT49" s="3">
        <v>0</v>
      </c>
      <c r="IU49" s="3">
        <v>0</v>
      </c>
      <c r="IV49" s="3">
        <v>0</v>
      </c>
    </row>
    <row r="50" spans="1:256" ht="16.5" customHeight="1">
      <c r="A50" s="3" t="s">
        <v>95</v>
      </c>
      <c r="B50" s="3" t="s">
        <v>96</v>
      </c>
      <c r="C50" s="3">
        <v>0</v>
      </c>
      <c r="D50" s="3">
        <v>22300</v>
      </c>
      <c r="E50" s="3">
        <v>0</v>
      </c>
      <c r="F50" s="3">
        <v>0</v>
      </c>
      <c r="G50" s="3">
        <v>0</v>
      </c>
      <c r="H50" s="3">
        <v>22300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  <c r="AG50" s="3">
        <v>0</v>
      </c>
      <c r="AH50" s="3">
        <v>0</v>
      </c>
      <c r="AI50" s="3">
        <v>0</v>
      </c>
      <c r="AJ50" s="3">
        <v>0</v>
      </c>
      <c r="AK50" s="3">
        <v>0</v>
      </c>
      <c r="AL50" s="3">
        <v>0</v>
      </c>
      <c r="AM50" s="3">
        <v>0</v>
      </c>
      <c r="AN50" s="3">
        <v>0</v>
      </c>
      <c r="AO50" s="3">
        <v>0</v>
      </c>
      <c r="AP50" s="3">
        <v>0</v>
      </c>
      <c r="AQ50" s="3">
        <v>0</v>
      </c>
      <c r="AR50" s="3">
        <v>0</v>
      </c>
      <c r="AS50" s="3">
        <v>0</v>
      </c>
      <c r="AT50" s="3">
        <v>0</v>
      </c>
      <c r="AU50" s="3">
        <v>0</v>
      </c>
      <c r="AV50" s="3">
        <v>0</v>
      </c>
      <c r="AW50" s="3">
        <v>22300</v>
      </c>
      <c r="AX50" s="3">
        <v>0</v>
      </c>
      <c r="AY50" s="3">
        <v>0</v>
      </c>
      <c r="AZ50" s="3">
        <v>0</v>
      </c>
      <c r="BA50" s="3">
        <v>0</v>
      </c>
      <c r="BB50" s="3">
        <v>0</v>
      </c>
      <c r="BC50" s="3">
        <v>0</v>
      </c>
      <c r="BD50" s="3">
        <v>22300</v>
      </c>
      <c r="BE50" s="3">
        <v>0</v>
      </c>
      <c r="BF50" s="3">
        <v>0</v>
      </c>
      <c r="BG50" s="3">
        <v>0</v>
      </c>
      <c r="BH50" s="3">
        <v>22300</v>
      </c>
      <c r="BI50" s="3">
        <v>0</v>
      </c>
      <c r="BJ50" s="3">
        <v>0</v>
      </c>
      <c r="BK50" s="3">
        <v>0</v>
      </c>
      <c r="BL50" s="3">
        <v>0</v>
      </c>
      <c r="BM50" s="3">
        <v>0</v>
      </c>
      <c r="BN50" s="3">
        <v>0</v>
      </c>
      <c r="BO50" s="3">
        <v>0</v>
      </c>
      <c r="BP50" s="3">
        <v>0</v>
      </c>
      <c r="BQ50" s="3">
        <v>0</v>
      </c>
      <c r="BR50" s="3">
        <v>0</v>
      </c>
      <c r="BS50" s="3">
        <v>0</v>
      </c>
      <c r="BT50" s="3">
        <v>0</v>
      </c>
      <c r="BU50" s="3">
        <v>0</v>
      </c>
      <c r="BV50" s="3">
        <v>0</v>
      </c>
      <c r="BW50" s="3">
        <v>0</v>
      </c>
      <c r="BX50" s="3">
        <v>0</v>
      </c>
      <c r="BY50" s="3">
        <v>0</v>
      </c>
      <c r="BZ50" s="3">
        <v>0</v>
      </c>
      <c r="CA50" s="3">
        <v>0</v>
      </c>
      <c r="CB50" s="3">
        <v>0</v>
      </c>
      <c r="CC50" s="3">
        <v>0</v>
      </c>
      <c r="CD50" s="3">
        <v>0</v>
      </c>
      <c r="CE50" s="3">
        <v>0</v>
      </c>
      <c r="CF50" s="3">
        <v>0</v>
      </c>
      <c r="CG50" s="3">
        <v>0</v>
      </c>
      <c r="CH50" s="3">
        <v>0</v>
      </c>
      <c r="CI50" s="3">
        <v>0</v>
      </c>
      <c r="CJ50" s="3">
        <v>0</v>
      </c>
      <c r="CK50" s="3">
        <v>0</v>
      </c>
      <c r="CL50" s="3">
        <v>0</v>
      </c>
      <c r="CM50" s="3">
        <v>0</v>
      </c>
      <c r="CN50" s="3">
        <v>0</v>
      </c>
      <c r="CO50" s="3">
        <v>0</v>
      </c>
      <c r="CP50" s="3">
        <v>0</v>
      </c>
      <c r="CQ50" s="3">
        <v>0</v>
      </c>
      <c r="CR50" s="3">
        <v>0</v>
      </c>
      <c r="CS50" s="3">
        <v>0</v>
      </c>
      <c r="CT50" s="3">
        <v>0</v>
      </c>
      <c r="CU50" s="3">
        <v>0</v>
      </c>
      <c r="CV50" s="3">
        <v>0</v>
      </c>
      <c r="CW50" s="3">
        <v>0</v>
      </c>
      <c r="CX50" s="3">
        <v>0</v>
      </c>
      <c r="CY50" s="3">
        <v>0</v>
      </c>
      <c r="CZ50" s="3">
        <v>0</v>
      </c>
      <c r="DA50" s="3">
        <v>0</v>
      </c>
      <c r="DB50" s="3">
        <v>0</v>
      </c>
      <c r="DC50" s="3">
        <v>0</v>
      </c>
      <c r="DD50" s="3">
        <v>0</v>
      </c>
      <c r="DE50" s="3">
        <v>0</v>
      </c>
      <c r="DF50" s="3">
        <v>0</v>
      </c>
      <c r="DG50" s="3">
        <v>0</v>
      </c>
      <c r="DH50" s="3">
        <v>0</v>
      </c>
      <c r="DI50" s="3">
        <v>0</v>
      </c>
      <c r="DJ50" s="3">
        <v>0</v>
      </c>
      <c r="DK50" s="3">
        <v>0</v>
      </c>
      <c r="DL50" s="3">
        <v>0</v>
      </c>
      <c r="DM50" s="3">
        <v>0</v>
      </c>
      <c r="DN50" s="3">
        <v>0</v>
      </c>
      <c r="DO50" s="3">
        <v>0</v>
      </c>
      <c r="DP50" s="3">
        <v>0</v>
      </c>
      <c r="DQ50" s="3">
        <v>0</v>
      </c>
      <c r="DR50" s="3">
        <v>0</v>
      </c>
      <c r="DS50" s="3">
        <v>0</v>
      </c>
      <c r="DT50" s="3">
        <v>0</v>
      </c>
      <c r="DU50" s="3">
        <v>0</v>
      </c>
      <c r="DV50" s="3">
        <v>0</v>
      </c>
      <c r="DW50" s="3">
        <v>0</v>
      </c>
      <c r="DX50" s="3">
        <v>0</v>
      </c>
      <c r="DY50" s="3">
        <v>0</v>
      </c>
      <c r="DZ50" s="3">
        <v>0</v>
      </c>
      <c r="EA50" s="3">
        <v>0</v>
      </c>
      <c r="EB50" s="3">
        <v>0</v>
      </c>
      <c r="EC50" s="3">
        <v>0</v>
      </c>
      <c r="ED50" s="3">
        <v>0</v>
      </c>
      <c r="EE50" s="3">
        <v>0</v>
      </c>
      <c r="EF50" s="3">
        <v>0</v>
      </c>
      <c r="EG50" s="3">
        <v>0</v>
      </c>
      <c r="EH50" s="3">
        <v>0</v>
      </c>
      <c r="EI50" s="3">
        <v>0</v>
      </c>
      <c r="EJ50" s="3">
        <v>0</v>
      </c>
      <c r="EK50" s="3">
        <v>0</v>
      </c>
      <c r="EL50" s="3">
        <v>0</v>
      </c>
      <c r="EM50" s="3">
        <v>0</v>
      </c>
      <c r="EN50" s="3">
        <v>0</v>
      </c>
      <c r="EO50" s="3">
        <v>0</v>
      </c>
      <c r="EP50" s="3">
        <v>0</v>
      </c>
      <c r="EQ50" s="3">
        <v>0</v>
      </c>
      <c r="ER50" s="3">
        <v>0</v>
      </c>
      <c r="ES50" s="3">
        <v>0</v>
      </c>
      <c r="ET50" s="3">
        <v>0</v>
      </c>
      <c r="EU50" s="3">
        <v>0</v>
      </c>
      <c r="EV50" s="3">
        <v>0</v>
      </c>
      <c r="EW50" s="3">
        <v>0</v>
      </c>
      <c r="EX50" s="3">
        <v>0</v>
      </c>
      <c r="EY50" s="3">
        <v>0</v>
      </c>
      <c r="EZ50" s="3">
        <v>0</v>
      </c>
      <c r="FA50" s="3">
        <v>0</v>
      </c>
      <c r="FB50" s="3">
        <v>0</v>
      </c>
      <c r="FC50" s="3">
        <v>0</v>
      </c>
      <c r="FD50" s="3">
        <v>0</v>
      </c>
      <c r="FE50" s="3">
        <v>0</v>
      </c>
      <c r="FF50" s="3">
        <v>0</v>
      </c>
      <c r="FG50" s="3">
        <v>0</v>
      </c>
      <c r="FH50" s="3">
        <v>0</v>
      </c>
      <c r="FI50" s="3">
        <v>0</v>
      </c>
      <c r="FJ50" s="3">
        <v>0</v>
      </c>
      <c r="FK50" s="3">
        <v>0</v>
      </c>
      <c r="FL50" s="3">
        <v>0</v>
      </c>
      <c r="FM50" s="3">
        <v>0</v>
      </c>
      <c r="FN50" s="3">
        <v>0</v>
      </c>
      <c r="FO50" s="3">
        <v>0</v>
      </c>
      <c r="FP50" s="3">
        <v>0</v>
      </c>
      <c r="FQ50" s="3">
        <v>0</v>
      </c>
      <c r="FR50" s="3">
        <v>0</v>
      </c>
      <c r="FS50" s="3">
        <v>0</v>
      </c>
      <c r="FT50" s="3">
        <v>0</v>
      </c>
      <c r="FU50" s="3">
        <v>0</v>
      </c>
      <c r="FV50" s="3">
        <v>0</v>
      </c>
      <c r="FW50" s="3">
        <v>0</v>
      </c>
      <c r="FX50" s="3">
        <v>0</v>
      </c>
      <c r="FY50" s="3">
        <v>0</v>
      </c>
      <c r="FZ50" s="3">
        <v>0</v>
      </c>
      <c r="GA50" s="3">
        <v>0</v>
      </c>
      <c r="GB50" s="3">
        <v>0</v>
      </c>
      <c r="GC50" s="3">
        <v>0</v>
      </c>
      <c r="GD50" s="3">
        <v>0</v>
      </c>
      <c r="GE50" s="3">
        <v>0</v>
      </c>
      <c r="GF50" s="3">
        <v>0</v>
      </c>
      <c r="GG50" s="3">
        <v>0</v>
      </c>
      <c r="GH50" s="3">
        <v>0</v>
      </c>
      <c r="GI50" s="3">
        <v>0</v>
      </c>
      <c r="GJ50" s="3">
        <v>0</v>
      </c>
      <c r="GK50" s="3">
        <v>0</v>
      </c>
      <c r="GL50" s="3">
        <v>0</v>
      </c>
      <c r="GM50" s="3">
        <v>0</v>
      </c>
      <c r="GN50" s="3">
        <v>0</v>
      </c>
      <c r="GO50" s="3">
        <v>0</v>
      </c>
      <c r="GP50" s="3">
        <v>0</v>
      </c>
      <c r="GQ50" s="3">
        <v>0</v>
      </c>
      <c r="GR50" s="3">
        <v>0</v>
      </c>
      <c r="GS50" s="3">
        <v>0</v>
      </c>
      <c r="GT50" s="3">
        <v>0</v>
      </c>
      <c r="GU50" s="3">
        <v>0</v>
      </c>
      <c r="GV50" s="3">
        <v>0</v>
      </c>
      <c r="GW50" s="3">
        <v>0</v>
      </c>
      <c r="GX50" s="3">
        <v>0</v>
      </c>
      <c r="GY50" s="3">
        <v>0</v>
      </c>
      <c r="GZ50" s="3">
        <v>0</v>
      </c>
      <c r="HA50" s="3">
        <v>0</v>
      </c>
      <c r="HB50" s="3">
        <v>0</v>
      </c>
      <c r="HC50" s="3">
        <v>0</v>
      </c>
      <c r="HD50" s="3">
        <v>0</v>
      </c>
      <c r="HE50" s="3">
        <v>0</v>
      </c>
      <c r="HF50" s="3">
        <v>0</v>
      </c>
      <c r="HG50" s="3">
        <v>0</v>
      </c>
      <c r="HH50" s="3">
        <v>0</v>
      </c>
      <c r="HI50" s="3">
        <v>0</v>
      </c>
      <c r="HJ50" s="3">
        <v>0</v>
      </c>
      <c r="HK50" s="3">
        <v>0</v>
      </c>
      <c r="HL50" s="3">
        <v>0</v>
      </c>
      <c r="HM50" s="3">
        <v>0</v>
      </c>
      <c r="HN50" s="3">
        <v>0</v>
      </c>
      <c r="HO50" s="3">
        <v>0</v>
      </c>
      <c r="HP50" s="3">
        <v>0</v>
      </c>
      <c r="HQ50" s="3">
        <v>0</v>
      </c>
      <c r="HR50" s="3">
        <v>0</v>
      </c>
      <c r="HS50" s="3">
        <v>0</v>
      </c>
      <c r="HT50" s="3">
        <v>0</v>
      </c>
      <c r="HU50" s="3">
        <v>0</v>
      </c>
      <c r="HV50" s="3">
        <v>0</v>
      </c>
      <c r="HW50" s="3">
        <v>0</v>
      </c>
      <c r="HX50" s="3">
        <v>0</v>
      </c>
      <c r="HY50" s="3">
        <v>0</v>
      </c>
      <c r="HZ50" s="3">
        <v>0</v>
      </c>
      <c r="IA50" s="3">
        <v>0</v>
      </c>
      <c r="IB50" s="3">
        <v>0</v>
      </c>
      <c r="IC50" s="3">
        <v>0</v>
      </c>
      <c r="ID50" s="3">
        <v>0</v>
      </c>
      <c r="IE50" s="3">
        <v>0</v>
      </c>
      <c r="IF50" s="3">
        <v>0</v>
      </c>
      <c r="IG50" s="3">
        <v>0</v>
      </c>
      <c r="IH50" s="3">
        <v>0</v>
      </c>
      <c r="II50" s="3">
        <v>0</v>
      </c>
      <c r="IJ50" s="3">
        <v>0</v>
      </c>
      <c r="IK50" s="3">
        <v>0</v>
      </c>
      <c r="IL50" s="3">
        <v>0</v>
      </c>
      <c r="IM50" s="3">
        <v>0</v>
      </c>
      <c r="IN50" s="3">
        <v>0</v>
      </c>
      <c r="IO50" s="3">
        <v>0</v>
      </c>
      <c r="IP50" s="3">
        <v>0</v>
      </c>
      <c r="IQ50" s="3">
        <v>0</v>
      </c>
      <c r="IR50" s="3">
        <v>0</v>
      </c>
      <c r="IS50" s="3">
        <v>0</v>
      </c>
      <c r="IT50" s="3">
        <v>0</v>
      </c>
      <c r="IU50" s="3">
        <v>0</v>
      </c>
      <c r="IV50" s="3">
        <v>0</v>
      </c>
    </row>
    <row r="51" spans="1:256" ht="16.5" customHeight="1">
      <c r="A51" s="3" t="s">
        <v>97</v>
      </c>
      <c r="B51" s="3" t="s">
        <v>98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  <c r="AG51" s="3">
        <v>0</v>
      </c>
      <c r="AH51" s="3">
        <v>0</v>
      </c>
      <c r="AI51" s="3">
        <v>0</v>
      </c>
      <c r="AJ51" s="3">
        <v>0</v>
      </c>
      <c r="AK51" s="3">
        <v>0</v>
      </c>
      <c r="AL51" s="3">
        <v>0</v>
      </c>
      <c r="AM51" s="3">
        <v>0</v>
      </c>
      <c r="AN51" s="3">
        <v>0</v>
      </c>
      <c r="AO51" s="3">
        <v>0</v>
      </c>
      <c r="AP51" s="3">
        <v>0</v>
      </c>
      <c r="AQ51" s="3">
        <v>0</v>
      </c>
      <c r="AR51" s="3">
        <v>0</v>
      </c>
      <c r="AS51" s="3">
        <v>0</v>
      </c>
      <c r="AT51" s="3">
        <v>0</v>
      </c>
      <c r="AU51" s="3">
        <v>0</v>
      </c>
      <c r="AV51" s="3">
        <v>0</v>
      </c>
      <c r="AW51" s="3">
        <v>0</v>
      </c>
      <c r="AX51" s="3">
        <v>0</v>
      </c>
      <c r="AY51" s="3">
        <v>0</v>
      </c>
      <c r="AZ51" s="3">
        <v>0</v>
      </c>
      <c r="BA51" s="3">
        <v>0</v>
      </c>
      <c r="BB51" s="3">
        <v>0</v>
      </c>
      <c r="BC51" s="3">
        <v>0</v>
      </c>
      <c r="BD51" s="3">
        <v>0</v>
      </c>
      <c r="BE51" s="3">
        <v>0</v>
      </c>
      <c r="BF51" s="3">
        <v>0</v>
      </c>
      <c r="BG51" s="3">
        <v>0</v>
      </c>
      <c r="BH51" s="3">
        <v>0</v>
      </c>
      <c r="BI51" s="3">
        <v>0</v>
      </c>
      <c r="BJ51" s="3">
        <v>0</v>
      </c>
      <c r="BK51" s="3">
        <v>0</v>
      </c>
      <c r="BL51" s="3">
        <v>0</v>
      </c>
      <c r="BM51" s="3">
        <v>0</v>
      </c>
      <c r="BN51" s="3">
        <v>0</v>
      </c>
      <c r="BO51" s="3">
        <v>0</v>
      </c>
      <c r="BP51" s="3">
        <v>0</v>
      </c>
      <c r="BQ51" s="3">
        <v>0</v>
      </c>
      <c r="BR51" s="3">
        <v>0</v>
      </c>
      <c r="BS51" s="3">
        <v>0</v>
      </c>
      <c r="BT51" s="3">
        <v>0</v>
      </c>
      <c r="BU51" s="3">
        <v>0</v>
      </c>
      <c r="BV51" s="3">
        <v>0</v>
      </c>
      <c r="BW51" s="3">
        <v>0</v>
      </c>
      <c r="BX51" s="3">
        <v>0</v>
      </c>
      <c r="BY51" s="3">
        <v>0</v>
      </c>
      <c r="BZ51" s="3">
        <v>0</v>
      </c>
      <c r="CA51" s="3">
        <v>0</v>
      </c>
      <c r="CB51" s="3">
        <v>0</v>
      </c>
      <c r="CC51" s="3">
        <v>0</v>
      </c>
      <c r="CD51" s="3">
        <v>0</v>
      </c>
      <c r="CE51" s="3">
        <v>0</v>
      </c>
      <c r="CF51" s="3">
        <v>0</v>
      </c>
      <c r="CG51" s="3">
        <v>0</v>
      </c>
      <c r="CH51" s="3">
        <v>0</v>
      </c>
      <c r="CI51" s="3">
        <v>0</v>
      </c>
      <c r="CJ51" s="3">
        <v>0</v>
      </c>
      <c r="CK51" s="3">
        <v>0</v>
      </c>
      <c r="CL51" s="3">
        <v>0</v>
      </c>
      <c r="CM51" s="3">
        <v>0</v>
      </c>
      <c r="CN51" s="3">
        <v>0</v>
      </c>
      <c r="CO51" s="3">
        <v>0</v>
      </c>
      <c r="CP51" s="3">
        <v>0</v>
      </c>
      <c r="CQ51" s="3">
        <v>0</v>
      </c>
      <c r="CR51" s="3">
        <v>0</v>
      </c>
      <c r="CS51" s="3">
        <v>0</v>
      </c>
      <c r="CT51" s="3">
        <v>0</v>
      </c>
      <c r="CU51" s="3">
        <v>0</v>
      </c>
      <c r="CV51" s="3">
        <v>0</v>
      </c>
      <c r="CW51" s="3">
        <v>0</v>
      </c>
      <c r="CX51" s="3">
        <v>0</v>
      </c>
      <c r="CY51" s="3">
        <v>0</v>
      </c>
      <c r="CZ51" s="3">
        <v>0</v>
      </c>
      <c r="DA51" s="3">
        <v>0</v>
      </c>
      <c r="DB51" s="3">
        <v>0</v>
      </c>
      <c r="DC51" s="3">
        <v>0</v>
      </c>
      <c r="DD51" s="3">
        <v>0</v>
      </c>
      <c r="DE51" s="3">
        <v>0</v>
      </c>
      <c r="DF51" s="3">
        <v>0</v>
      </c>
      <c r="DG51" s="3">
        <v>0</v>
      </c>
      <c r="DH51" s="3">
        <v>0</v>
      </c>
      <c r="DI51" s="3">
        <v>0</v>
      </c>
      <c r="DJ51" s="3">
        <v>0</v>
      </c>
      <c r="DK51" s="3">
        <v>0</v>
      </c>
      <c r="DL51" s="3">
        <v>0</v>
      </c>
      <c r="DM51" s="3">
        <v>0</v>
      </c>
      <c r="DN51" s="3">
        <v>0</v>
      </c>
      <c r="DO51" s="3">
        <v>0</v>
      </c>
      <c r="DP51" s="3">
        <v>0</v>
      </c>
      <c r="DQ51" s="3">
        <v>0</v>
      </c>
      <c r="DR51" s="3">
        <v>0</v>
      </c>
      <c r="DS51" s="3">
        <v>0</v>
      </c>
      <c r="DT51" s="3">
        <v>0</v>
      </c>
      <c r="DU51" s="3">
        <v>0</v>
      </c>
      <c r="DV51" s="3">
        <v>0</v>
      </c>
      <c r="DW51" s="3">
        <v>0</v>
      </c>
      <c r="DX51" s="3">
        <v>0</v>
      </c>
      <c r="DY51" s="3">
        <v>0</v>
      </c>
      <c r="DZ51" s="3">
        <v>0</v>
      </c>
      <c r="EA51" s="3">
        <v>0</v>
      </c>
      <c r="EB51" s="3">
        <v>0</v>
      </c>
      <c r="EC51" s="3">
        <v>0</v>
      </c>
      <c r="ED51" s="3">
        <v>0</v>
      </c>
      <c r="EE51" s="3">
        <v>0</v>
      </c>
      <c r="EF51" s="3">
        <v>0</v>
      </c>
      <c r="EG51" s="3">
        <v>0</v>
      </c>
      <c r="EH51" s="3">
        <v>0</v>
      </c>
      <c r="EI51" s="3">
        <v>0</v>
      </c>
      <c r="EJ51" s="3">
        <v>0</v>
      </c>
      <c r="EK51" s="3">
        <v>0</v>
      </c>
      <c r="EL51" s="3">
        <v>0</v>
      </c>
      <c r="EM51" s="3">
        <v>0</v>
      </c>
      <c r="EN51" s="3">
        <v>0</v>
      </c>
      <c r="EO51" s="3">
        <v>0</v>
      </c>
      <c r="EP51" s="3">
        <v>0</v>
      </c>
      <c r="EQ51" s="3">
        <v>0</v>
      </c>
      <c r="ER51" s="3">
        <v>0</v>
      </c>
      <c r="ES51" s="3">
        <v>0</v>
      </c>
      <c r="ET51" s="3">
        <v>0</v>
      </c>
      <c r="EU51" s="3">
        <v>0</v>
      </c>
      <c r="EV51" s="3">
        <v>0</v>
      </c>
      <c r="EW51" s="3">
        <v>0</v>
      </c>
      <c r="EX51" s="3">
        <v>0</v>
      </c>
      <c r="EY51" s="3">
        <v>0</v>
      </c>
      <c r="EZ51" s="3">
        <v>0</v>
      </c>
      <c r="FA51" s="3">
        <v>0</v>
      </c>
      <c r="FB51" s="3">
        <v>0</v>
      </c>
      <c r="FC51" s="3">
        <v>0</v>
      </c>
      <c r="FD51" s="3">
        <v>0</v>
      </c>
      <c r="FE51" s="3">
        <v>0</v>
      </c>
      <c r="FF51" s="3">
        <v>0</v>
      </c>
      <c r="FG51" s="3">
        <v>0</v>
      </c>
      <c r="FH51" s="3">
        <v>0</v>
      </c>
      <c r="FI51" s="3">
        <v>0</v>
      </c>
      <c r="FJ51" s="3">
        <v>0</v>
      </c>
      <c r="FK51" s="3">
        <v>0</v>
      </c>
      <c r="FL51" s="3">
        <v>0</v>
      </c>
      <c r="FM51" s="3">
        <v>0</v>
      </c>
      <c r="FN51" s="3">
        <v>0</v>
      </c>
      <c r="FO51" s="3">
        <v>0</v>
      </c>
      <c r="FP51" s="3">
        <v>0</v>
      </c>
      <c r="FQ51" s="3">
        <v>0</v>
      </c>
      <c r="FR51" s="3">
        <v>0</v>
      </c>
      <c r="FS51" s="3">
        <v>0</v>
      </c>
      <c r="FT51" s="3">
        <v>0</v>
      </c>
      <c r="FU51" s="3">
        <v>0</v>
      </c>
      <c r="FV51" s="3">
        <v>0</v>
      </c>
      <c r="FW51" s="3">
        <v>0</v>
      </c>
      <c r="FX51" s="3">
        <v>0</v>
      </c>
      <c r="FY51" s="3">
        <v>0</v>
      </c>
      <c r="FZ51" s="3">
        <v>0</v>
      </c>
      <c r="GA51" s="3">
        <v>0</v>
      </c>
      <c r="GB51" s="3">
        <v>0</v>
      </c>
      <c r="GC51" s="3">
        <v>0</v>
      </c>
      <c r="GD51" s="3">
        <v>0</v>
      </c>
      <c r="GE51" s="3">
        <v>0</v>
      </c>
      <c r="GF51" s="3">
        <v>0</v>
      </c>
      <c r="GG51" s="3">
        <v>0</v>
      </c>
      <c r="GH51" s="3">
        <v>0</v>
      </c>
      <c r="GI51" s="3">
        <v>0</v>
      </c>
      <c r="GJ51" s="3">
        <v>0</v>
      </c>
      <c r="GK51" s="3">
        <v>0</v>
      </c>
      <c r="GL51" s="3">
        <v>0</v>
      </c>
      <c r="GM51" s="3">
        <v>0</v>
      </c>
      <c r="GN51" s="3">
        <v>0</v>
      </c>
      <c r="GO51" s="3">
        <v>0</v>
      </c>
      <c r="GP51" s="3">
        <v>0</v>
      </c>
      <c r="GQ51" s="3">
        <v>0</v>
      </c>
      <c r="GR51" s="3">
        <v>0</v>
      </c>
      <c r="GS51" s="3">
        <v>0</v>
      </c>
      <c r="GT51" s="3">
        <v>0</v>
      </c>
      <c r="GU51" s="3">
        <v>0</v>
      </c>
      <c r="GV51" s="3">
        <v>0</v>
      </c>
      <c r="GW51" s="3">
        <v>0</v>
      </c>
      <c r="GX51" s="3">
        <v>0</v>
      </c>
      <c r="GY51" s="3">
        <v>0</v>
      </c>
      <c r="GZ51" s="3">
        <v>0</v>
      </c>
      <c r="HA51" s="3">
        <v>0</v>
      </c>
      <c r="HB51" s="3">
        <v>0</v>
      </c>
      <c r="HC51" s="3">
        <v>0</v>
      </c>
      <c r="HD51" s="3">
        <v>0</v>
      </c>
      <c r="HE51" s="3">
        <v>0</v>
      </c>
      <c r="HF51" s="3">
        <v>0</v>
      </c>
      <c r="HG51" s="3">
        <v>0</v>
      </c>
      <c r="HH51" s="3">
        <v>0</v>
      </c>
      <c r="HI51" s="3">
        <v>0</v>
      </c>
      <c r="HJ51" s="3">
        <v>0</v>
      </c>
      <c r="HK51" s="3">
        <v>0</v>
      </c>
      <c r="HL51" s="3">
        <v>0</v>
      </c>
      <c r="HM51" s="3">
        <v>0</v>
      </c>
      <c r="HN51" s="3">
        <v>0</v>
      </c>
      <c r="HO51" s="3">
        <v>0</v>
      </c>
      <c r="HP51" s="3">
        <v>0</v>
      </c>
      <c r="HQ51" s="3">
        <v>0</v>
      </c>
      <c r="HR51" s="3">
        <v>0</v>
      </c>
      <c r="HS51" s="3">
        <v>0</v>
      </c>
      <c r="HT51" s="3">
        <v>0</v>
      </c>
      <c r="HU51" s="3">
        <v>0</v>
      </c>
      <c r="HV51" s="3">
        <v>0</v>
      </c>
      <c r="HW51" s="3">
        <v>0</v>
      </c>
      <c r="HX51" s="3">
        <v>0</v>
      </c>
      <c r="HY51" s="3">
        <v>0</v>
      </c>
      <c r="HZ51" s="3">
        <v>0</v>
      </c>
      <c r="IA51" s="3">
        <v>0</v>
      </c>
      <c r="IB51" s="3">
        <v>0</v>
      </c>
      <c r="IC51" s="3">
        <v>0</v>
      </c>
      <c r="ID51" s="3">
        <v>0</v>
      </c>
      <c r="IE51" s="3">
        <v>0</v>
      </c>
      <c r="IF51" s="3">
        <v>0</v>
      </c>
      <c r="IG51" s="3">
        <v>0</v>
      </c>
      <c r="IH51" s="3">
        <v>0</v>
      </c>
      <c r="II51" s="3">
        <v>0</v>
      </c>
      <c r="IJ51" s="3">
        <v>0</v>
      </c>
      <c r="IK51" s="3">
        <v>0</v>
      </c>
      <c r="IL51" s="3">
        <v>0</v>
      </c>
      <c r="IM51" s="3">
        <v>0</v>
      </c>
      <c r="IN51" s="3">
        <v>0</v>
      </c>
      <c r="IO51" s="3">
        <v>0</v>
      </c>
      <c r="IP51" s="3">
        <v>0</v>
      </c>
      <c r="IQ51" s="3">
        <v>0</v>
      </c>
      <c r="IR51" s="3">
        <v>0</v>
      </c>
      <c r="IS51" s="3">
        <v>0</v>
      </c>
      <c r="IT51" s="3">
        <v>0</v>
      </c>
      <c r="IU51" s="3">
        <v>0</v>
      </c>
      <c r="IV51" s="3">
        <v>0</v>
      </c>
    </row>
    <row r="52" spans="1:256" ht="16.5" customHeight="1">
      <c r="A52" s="3" t="s">
        <v>99</v>
      </c>
      <c r="B52" s="3" t="s">
        <v>100</v>
      </c>
      <c r="C52" s="3">
        <v>32166</v>
      </c>
      <c r="D52" s="3">
        <v>206450</v>
      </c>
      <c r="E52" s="3">
        <v>0</v>
      </c>
      <c r="F52" s="3">
        <v>0</v>
      </c>
      <c r="G52" s="3">
        <v>205881</v>
      </c>
      <c r="H52" s="3">
        <v>569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  <c r="AG52" s="3">
        <v>0</v>
      </c>
      <c r="AH52" s="3">
        <v>0</v>
      </c>
      <c r="AI52" s="3">
        <v>0</v>
      </c>
      <c r="AJ52" s="3">
        <v>0</v>
      </c>
      <c r="AK52" s="3">
        <v>0</v>
      </c>
      <c r="AL52" s="3">
        <v>0</v>
      </c>
      <c r="AM52" s="3">
        <v>0</v>
      </c>
      <c r="AN52" s="3">
        <v>0</v>
      </c>
      <c r="AO52" s="3">
        <v>0</v>
      </c>
      <c r="AP52" s="3">
        <v>0</v>
      </c>
      <c r="AQ52" s="3">
        <v>0</v>
      </c>
      <c r="AR52" s="3">
        <v>0</v>
      </c>
      <c r="AS52" s="3">
        <v>0</v>
      </c>
      <c r="AT52" s="3">
        <v>0</v>
      </c>
      <c r="AU52" s="3">
        <v>0</v>
      </c>
      <c r="AV52" s="3">
        <v>0</v>
      </c>
      <c r="AW52" s="3">
        <v>0</v>
      </c>
      <c r="AX52" s="3">
        <v>0</v>
      </c>
      <c r="AY52" s="3">
        <v>0</v>
      </c>
      <c r="AZ52" s="3">
        <v>0</v>
      </c>
      <c r="BA52" s="3">
        <v>0</v>
      </c>
      <c r="BB52" s="3">
        <v>0</v>
      </c>
      <c r="BC52" s="3">
        <v>0</v>
      </c>
      <c r="BD52" s="3">
        <v>0</v>
      </c>
      <c r="BE52" s="3">
        <v>0</v>
      </c>
      <c r="BF52" s="3">
        <v>0</v>
      </c>
      <c r="BG52" s="3">
        <v>0</v>
      </c>
      <c r="BH52" s="3">
        <v>0</v>
      </c>
      <c r="BI52" s="3">
        <v>0</v>
      </c>
      <c r="BJ52" s="3">
        <v>0</v>
      </c>
      <c r="BK52" s="3">
        <v>0</v>
      </c>
      <c r="BL52" s="3">
        <v>0</v>
      </c>
      <c r="BM52" s="3">
        <v>0</v>
      </c>
      <c r="BN52" s="3">
        <v>0</v>
      </c>
      <c r="BO52" s="3">
        <v>0</v>
      </c>
      <c r="BP52" s="3">
        <v>0</v>
      </c>
      <c r="BQ52" s="3">
        <v>0</v>
      </c>
      <c r="BR52" s="3">
        <v>0</v>
      </c>
      <c r="BS52" s="3">
        <v>0</v>
      </c>
      <c r="BT52" s="3">
        <v>0</v>
      </c>
      <c r="BU52" s="3">
        <v>0</v>
      </c>
      <c r="BV52" s="3">
        <v>0</v>
      </c>
      <c r="BW52" s="3">
        <v>0</v>
      </c>
      <c r="BX52" s="3">
        <v>0</v>
      </c>
      <c r="BY52" s="3">
        <v>0</v>
      </c>
      <c r="BZ52" s="3">
        <v>0</v>
      </c>
      <c r="CA52" s="3">
        <v>0</v>
      </c>
      <c r="CB52" s="3">
        <v>0</v>
      </c>
      <c r="CC52" s="3">
        <v>0</v>
      </c>
      <c r="CD52" s="3">
        <v>0</v>
      </c>
      <c r="CE52" s="3">
        <v>0</v>
      </c>
      <c r="CF52" s="3">
        <v>0</v>
      </c>
      <c r="CG52" s="3">
        <v>0</v>
      </c>
      <c r="CH52" s="3">
        <v>0</v>
      </c>
      <c r="CI52" s="3">
        <v>0</v>
      </c>
      <c r="CJ52" s="3">
        <v>0</v>
      </c>
      <c r="CK52" s="3">
        <v>0</v>
      </c>
      <c r="CL52" s="3">
        <v>0</v>
      </c>
      <c r="CM52" s="3">
        <v>0</v>
      </c>
      <c r="CN52" s="3">
        <v>0</v>
      </c>
      <c r="CO52" s="3">
        <v>0</v>
      </c>
      <c r="CP52" s="3">
        <v>0</v>
      </c>
      <c r="CQ52" s="3">
        <v>0</v>
      </c>
      <c r="CR52" s="3">
        <v>0</v>
      </c>
      <c r="CS52" s="3">
        <v>0</v>
      </c>
      <c r="CT52" s="3">
        <v>0</v>
      </c>
      <c r="CU52" s="3">
        <v>0</v>
      </c>
      <c r="CV52" s="3">
        <v>0</v>
      </c>
      <c r="CW52" s="3">
        <v>0</v>
      </c>
      <c r="CX52" s="3">
        <v>0</v>
      </c>
      <c r="CY52" s="3">
        <v>0</v>
      </c>
      <c r="CZ52" s="3">
        <v>0</v>
      </c>
      <c r="DA52" s="3">
        <v>0</v>
      </c>
      <c r="DB52" s="3">
        <v>0</v>
      </c>
      <c r="DC52" s="3">
        <v>0</v>
      </c>
      <c r="DD52" s="3">
        <v>0</v>
      </c>
      <c r="DE52" s="3">
        <v>0</v>
      </c>
      <c r="DF52" s="3">
        <v>0</v>
      </c>
      <c r="DG52" s="3">
        <v>0</v>
      </c>
      <c r="DH52" s="3">
        <v>0</v>
      </c>
      <c r="DI52" s="3">
        <v>0</v>
      </c>
      <c r="DJ52" s="3">
        <v>0</v>
      </c>
      <c r="DK52" s="3">
        <v>0</v>
      </c>
      <c r="DL52" s="3">
        <v>0</v>
      </c>
      <c r="DM52" s="3">
        <v>0</v>
      </c>
      <c r="DN52" s="3">
        <v>0</v>
      </c>
      <c r="DO52" s="3">
        <v>0</v>
      </c>
      <c r="DP52" s="3">
        <v>0</v>
      </c>
      <c r="DQ52" s="3">
        <v>0</v>
      </c>
      <c r="DR52" s="3">
        <v>0</v>
      </c>
      <c r="DS52" s="3">
        <v>0</v>
      </c>
      <c r="DT52" s="3">
        <v>0</v>
      </c>
      <c r="DU52" s="3">
        <v>0</v>
      </c>
      <c r="DV52" s="3">
        <v>0</v>
      </c>
      <c r="DW52" s="3">
        <v>0</v>
      </c>
      <c r="DX52" s="3">
        <v>0</v>
      </c>
      <c r="DY52" s="3">
        <v>0</v>
      </c>
      <c r="DZ52" s="3">
        <v>0</v>
      </c>
      <c r="EA52" s="3">
        <v>0</v>
      </c>
      <c r="EB52" s="3">
        <v>0</v>
      </c>
      <c r="EC52" s="3">
        <v>0</v>
      </c>
      <c r="ED52" s="3">
        <v>0</v>
      </c>
      <c r="EE52" s="3">
        <v>0</v>
      </c>
      <c r="EF52" s="3">
        <v>0</v>
      </c>
      <c r="EG52" s="3">
        <v>0</v>
      </c>
      <c r="EH52" s="3">
        <v>0</v>
      </c>
      <c r="EI52" s="3">
        <v>0</v>
      </c>
      <c r="EJ52" s="3">
        <v>0</v>
      </c>
      <c r="EK52" s="3">
        <v>0</v>
      </c>
      <c r="EL52" s="3">
        <v>0</v>
      </c>
      <c r="EM52" s="3">
        <v>0</v>
      </c>
      <c r="EN52" s="3">
        <v>0</v>
      </c>
      <c r="EO52" s="3">
        <v>0</v>
      </c>
      <c r="EP52" s="3">
        <v>0</v>
      </c>
      <c r="EQ52" s="3">
        <v>0</v>
      </c>
      <c r="ER52" s="3">
        <v>0</v>
      </c>
      <c r="ES52" s="3">
        <v>0</v>
      </c>
      <c r="ET52" s="3">
        <v>0</v>
      </c>
      <c r="EU52" s="3">
        <v>0</v>
      </c>
      <c r="EV52" s="3">
        <v>0</v>
      </c>
      <c r="EW52" s="3">
        <v>0</v>
      </c>
      <c r="EX52" s="3">
        <v>0</v>
      </c>
      <c r="EY52" s="3">
        <v>0</v>
      </c>
      <c r="EZ52" s="3">
        <v>0</v>
      </c>
      <c r="FA52" s="3">
        <v>0</v>
      </c>
      <c r="FB52" s="3">
        <v>0</v>
      </c>
      <c r="FC52" s="3">
        <v>0</v>
      </c>
      <c r="FD52" s="3">
        <v>0</v>
      </c>
      <c r="FE52" s="3">
        <v>0</v>
      </c>
      <c r="FF52" s="3">
        <v>0</v>
      </c>
      <c r="FG52" s="3">
        <v>0</v>
      </c>
      <c r="FH52" s="3">
        <v>0</v>
      </c>
      <c r="FI52" s="3">
        <v>0</v>
      </c>
      <c r="FJ52" s="3">
        <v>0</v>
      </c>
      <c r="FK52" s="3">
        <v>0</v>
      </c>
      <c r="FL52" s="3">
        <v>0</v>
      </c>
      <c r="FM52" s="3">
        <v>0</v>
      </c>
      <c r="FN52" s="3">
        <v>0</v>
      </c>
      <c r="FO52" s="3">
        <v>0</v>
      </c>
      <c r="FP52" s="3">
        <v>0</v>
      </c>
      <c r="FQ52" s="3">
        <v>0</v>
      </c>
      <c r="FR52" s="3">
        <v>0</v>
      </c>
      <c r="FS52" s="3">
        <v>0</v>
      </c>
      <c r="FT52" s="3">
        <v>0</v>
      </c>
      <c r="FU52" s="3">
        <v>0</v>
      </c>
      <c r="FV52" s="3">
        <v>0</v>
      </c>
      <c r="FW52" s="3">
        <v>0</v>
      </c>
      <c r="FX52" s="3">
        <v>0</v>
      </c>
      <c r="FY52" s="3">
        <v>0</v>
      </c>
      <c r="FZ52" s="3">
        <v>0</v>
      </c>
      <c r="GA52" s="3">
        <v>0</v>
      </c>
      <c r="GB52" s="3">
        <v>0</v>
      </c>
      <c r="GC52" s="3">
        <v>0</v>
      </c>
      <c r="GD52" s="3">
        <v>0</v>
      </c>
      <c r="GE52" s="3">
        <v>0</v>
      </c>
      <c r="GF52" s="3">
        <v>0</v>
      </c>
      <c r="GG52" s="3">
        <v>0</v>
      </c>
      <c r="GH52" s="3">
        <v>0</v>
      </c>
      <c r="GI52" s="3">
        <v>0</v>
      </c>
      <c r="GJ52" s="3">
        <v>0</v>
      </c>
      <c r="GK52" s="3">
        <v>0</v>
      </c>
      <c r="GL52" s="3">
        <v>0</v>
      </c>
      <c r="GM52" s="3">
        <v>0</v>
      </c>
      <c r="GN52" s="3">
        <v>0</v>
      </c>
      <c r="GO52" s="3">
        <v>0</v>
      </c>
      <c r="GP52" s="3">
        <v>0</v>
      </c>
      <c r="GQ52" s="3">
        <v>0</v>
      </c>
      <c r="GR52" s="3">
        <v>0</v>
      </c>
      <c r="GS52" s="3">
        <v>0</v>
      </c>
      <c r="GT52" s="3">
        <v>0</v>
      </c>
      <c r="GU52" s="3">
        <v>0</v>
      </c>
      <c r="GV52" s="3">
        <v>0</v>
      </c>
      <c r="GW52" s="3">
        <v>0</v>
      </c>
      <c r="GX52" s="3">
        <v>0</v>
      </c>
      <c r="GY52" s="3">
        <v>0</v>
      </c>
      <c r="GZ52" s="3">
        <v>0</v>
      </c>
      <c r="HA52" s="3">
        <v>0</v>
      </c>
      <c r="HB52" s="3">
        <v>0</v>
      </c>
      <c r="HC52" s="3">
        <v>0</v>
      </c>
      <c r="HD52" s="3">
        <v>0</v>
      </c>
      <c r="HE52" s="3">
        <v>0</v>
      </c>
      <c r="HF52" s="3">
        <v>0</v>
      </c>
      <c r="HG52" s="3">
        <v>0</v>
      </c>
      <c r="HH52" s="3">
        <v>0</v>
      </c>
      <c r="HI52" s="3">
        <v>0</v>
      </c>
      <c r="HJ52" s="3">
        <v>0</v>
      </c>
      <c r="HK52" s="3">
        <v>0</v>
      </c>
      <c r="HL52" s="3">
        <v>0</v>
      </c>
      <c r="HM52" s="3">
        <v>0</v>
      </c>
      <c r="HN52" s="3">
        <v>0</v>
      </c>
      <c r="HO52" s="3">
        <v>0</v>
      </c>
      <c r="HP52" s="3">
        <v>0</v>
      </c>
      <c r="HQ52" s="3">
        <v>0</v>
      </c>
      <c r="HR52" s="3">
        <v>0</v>
      </c>
      <c r="HS52" s="3">
        <v>0</v>
      </c>
      <c r="HT52" s="3">
        <v>0</v>
      </c>
      <c r="HU52" s="3">
        <v>0</v>
      </c>
      <c r="HV52" s="3">
        <v>0</v>
      </c>
      <c r="HW52" s="3">
        <v>0</v>
      </c>
      <c r="HX52" s="3">
        <v>0</v>
      </c>
      <c r="HY52" s="3">
        <v>0</v>
      </c>
      <c r="HZ52" s="3">
        <v>0</v>
      </c>
      <c r="IA52" s="3">
        <v>0</v>
      </c>
      <c r="IB52" s="3">
        <v>0</v>
      </c>
      <c r="IC52" s="3">
        <v>0</v>
      </c>
      <c r="ID52" s="3">
        <v>0</v>
      </c>
      <c r="IE52" s="3">
        <v>0</v>
      </c>
      <c r="IF52" s="3">
        <v>0</v>
      </c>
      <c r="IG52" s="3">
        <v>0</v>
      </c>
      <c r="IH52" s="3">
        <v>0</v>
      </c>
      <c r="II52" s="3">
        <v>0</v>
      </c>
      <c r="IJ52" s="3">
        <v>0</v>
      </c>
      <c r="IK52" s="3">
        <v>0</v>
      </c>
      <c r="IL52" s="3">
        <v>0</v>
      </c>
      <c r="IM52" s="3">
        <v>0</v>
      </c>
      <c r="IN52" s="3">
        <v>0</v>
      </c>
      <c r="IO52" s="3">
        <v>0</v>
      </c>
      <c r="IP52" s="3">
        <v>0</v>
      </c>
      <c r="IQ52" s="3">
        <v>0</v>
      </c>
      <c r="IR52" s="3">
        <v>0</v>
      </c>
      <c r="IS52" s="3">
        <v>0</v>
      </c>
      <c r="IT52" s="3">
        <v>0</v>
      </c>
      <c r="IU52" s="3">
        <v>0</v>
      </c>
      <c r="IV52" s="3">
        <v>0</v>
      </c>
    </row>
    <row r="53" spans="1:256" ht="16.5" customHeight="1">
      <c r="A53" s="3" t="s">
        <v>101</v>
      </c>
      <c r="B53" s="3" t="s">
        <v>102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  <c r="AG53" s="3">
        <v>0</v>
      </c>
      <c r="AH53" s="3">
        <v>0</v>
      </c>
      <c r="AI53" s="3">
        <v>0</v>
      </c>
      <c r="AJ53" s="3">
        <v>0</v>
      </c>
      <c r="AK53" s="3">
        <v>0</v>
      </c>
      <c r="AL53" s="3">
        <v>0</v>
      </c>
      <c r="AM53" s="3">
        <v>0</v>
      </c>
      <c r="AN53" s="3">
        <v>0</v>
      </c>
      <c r="AO53" s="3">
        <v>0</v>
      </c>
      <c r="AP53" s="3">
        <v>0</v>
      </c>
      <c r="AQ53" s="3">
        <v>0</v>
      </c>
      <c r="AR53" s="3">
        <v>0</v>
      </c>
      <c r="AS53" s="3">
        <v>0</v>
      </c>
      <c r="AT53" s="3">
        <v>0</v>
      </c>
      <c r="AU53" s="3">
        <v>0</v>
      </c>
      <c r="AV53" s="3">
        <v>0</v>
      </c>
      <c r="AW53" s="3">
        <v>0</v>
      </c>
      <c r="AX53" s="3">
        <v>0</v>
      </c>
      <c r="AY53" s="3">
        <v>0</v>
      </c>
      <c r="AZ53" s="3">
        <v>0</v>
      </c>
      <c r="BA53" s="3">
        <v>0</v>
      </c>
      <c r="BB53" s="3">
        <v>0</v>
      </c>
      <c r="BC53" s="3">
        <v>0</v>
      </c>
      <c r="BD53" s="3">
        <v>0</v>
      </c>
      <c r="BE53" s="3">
        <v>0</v>
      </c>
      <c r="BF53" s="3">
        <v>0</v>
      </c>
      <c r="BG53" s="3">
        <v>0</v>
      </c>
      <c r="BH53" s="3">
        <v>0</v>
      </c>
      <c r="BI53" s="3">
        <v>0</v>
      </c>
      <c r="BJ53" s="3">
        <v>0</v>
      </c>
      <c r="BK53" s="3">
        <v>0</v>
      </c>
      <c r="BL53" s="3">
        <v>0</v>
      </c>
      <c r="BM53" s="3">
        <v>0</v>
      </c>
      <c r="BN53" s="3">
        <v>0</v>
      </c>
      <c r="BO53" s="3">
        <v>0</v>
      </c>
      <c r="BP53" s="3">
        <v>0</v>
      </c>
      <c r="BQ53" s="3">
        <v>0</v>
      </c>
      <c r="BR53" s="3">
        <v>0</v>
      </c>
      <c r="BS53" s="3">
        <v>0</v>
      </c>
      <c r="BT53" s="3">
        <v>0</v>
      </c>
      <c r="BU53" s="3">
        <v>0</v>
      </c>
      <c r="BV53" s="3">
        <v>0</v>
      </c>
      <c r="BW53" s="3">
        <v>0</v>
      </c>
      <c r="BX53" s="3">
        <v>0</v>
      </c>
      <c r="BY53" s="3">
        <v>0</v>
      </c>
      <c r="BZ53" s="3">
        <v>0</v>
      </c>
      <c r="CA53" s="3">
        <v>0</v>
      </c>
      <c r="CB53" s="3">
        <v>0</v>
      </c>
      <c r="CC53" s="3">
        <v>0</v>
      </c>
      <c r="CD53" s="3">
        <v>0</v>
      </c>
      <c r="CE53" s="3">
        <v>0</v>
      </c>
      <c r="CF53" s="3">
        <v>0</v>
      </c>
      <c r="CG53" s="3">
        <v>0</v>
      </c>
      <c r="CH53" s="3">
        <v>0</v>
      </c>
      <c r="CI53" s="3">
        <v>0</v>
      </c>
      <c r="CJ53" s="3">
        <v>0</v>
      </c>
      <c r="CK53" s="3">
        <v>0</v>
      </c>
      <c r="CL53" s="3">
        <v>0</v>
      </c>
      <c r="CM53" s="3">
        <v>0</v>
      </c>
      <c r="CN53" s="3">
        <v>0</v>
      </c>
      <c r="CO53" s="3">
        <v>0</v>
      </c>
      <c r="CP53" s="3">
        <v>0</v>
      </c>
      <c r="CQ53" s="3">
        <v>0</v>
      </c>
      <c r="CR53" s="3">
        <v>0</v>
      </c>
      <c r="CS53" s="3">
        <v>0</v>
      </c>
      <c r="CT53" s="3">
        <v>0</v>
      </c>
      <c r="CU53" s="3">
        <v>0</v>
      </c>
      <c r="CV53" s="3">
        <v>0</v>
      </c>
      <c r="CW53" s="3">
        <v>0</v>
      </c>
      <c r="CX53" s="3">
        <v>0</v>
      </c>
      <c r="CY53" s="3">
        <v>0</v>
      </c>
      <c r="CZ53" s="3">
        <v>0</v>
      </c>
      <c r="DA53" s="3">
        <v>0</v>
      </c>
      <c r="DB53" s="3">
        <v>0</v>
      </c>
      <c r="DC53" s="3">
        <v>0</v>
      </c>
      <c r="DD53" s="3">
        <v>0</v>
      </c>
      <c r="DE53" s="3">
        <v>0</v>
      </c>
      <c r="DF53" s="3">
        <v>0</v>
      </c>
      <c r="DG53" s="3">
        <v>0</v>
      </c>
      <c r="DH53" s="3">
        <v>0</v>
      </c>
      <c r="DI53" s="3">
        <v>0</v>
      </c>
      <c r="DJ53" s="3">
        <v>0</v>
      </c>
      <c r="DK53" s="3">
        <v>0</v>
      </c>
      <c r="DL53" s="3">
        <v>0</v>
      </c>
      <c r="DM53" s="3">
        <v>0</v>
      </c>
      <c r="DN53" s="3">
        <v>0</v>
      </c>
      <c r="DO53" s="3">
        <v>0</v>
      </c>
      <c r="DP53" s="3">
        <v>0</v>
      </c>
      <c r="DQ53" s="3">
        <v>0</v>
      </c>
      <c r="DR53" s="3">
        <v>0</v>
      </c>
      <c r="DS53" s="3">
        <v>0</v>
      </c>
      <c r="DT53" s="3">
        <v>0</v>
      </c>
      <c r="DU53" s="3">
        <v>0</v>
      </c>
      <c r="DV53" s="3">
        <v>0</v>
      </c>
      <c r="DW53" s="3">
        <v>0</v>
      </c>
      <c r="DX53" s="3">
        <v>0</v>
      </c>
      <c r="DY53" s="3">
        <v>0</v>
      </c>
      <c r="DZ53" s="3">
        <v>0</v>
      </c>
      <c r="EA53" s="3">
        <v>0</v>
      </c>
      <c r="EB53" s="3">
        <v>0</v>
      </c>
      <c r="EC53" s="3">
        <v>0</v>
      </c>
      <c r="ED53" s="3">
        <v>0</v>
      </c>
      <c r="EE53" s="3">
        <v>0</v>
      </c>
      <c r="EF53" s="3">
        <v>0</v>
      </c>
      <c r="EG53" s="3">
        <v>0</v>
      </c>
      <c r="EH53" s="3">
        <v>0</v>
      </c>
      <c r="EI53" s="3">
        <v>0</v>
      </c>
      <c r="EJ53" s="3">
        <v>0</v>
      </c>
      <c r="EK53" s="3">
        <v>0</v>
      </c>
      <c r="EL53" s="3">
        <v>0</v>
      </c>
      <c r="EM53" s="3">
        <v>0</v>
      </c>
      <c r="EN53" s="3">
        <v>0</v>
      </c>
      <c r="EO53" s="3">
        <v>0</v>
      </c>
      <c r="EP53" s="3">
        <v>0</v>
      </c>
      <c r="EQ53" s="3">
        <v>0</v>
      </c>
      <c r="ER53" s="3">
        <v>0</v>
      </c>
      <c r="ES53" s="3">
        <v>0</v>
      </c>
      <c r="ET53" s="3">
        <v>0</v>
      </c>
      <c r="EU53" s="3">
        <v>0</v>
      </c>
      <c r="EV53" s="3">
        <v>0</v>
      </c>
      <c r="EW53" s="3">
        <v>0</v>
      </c>
      <c r="EX53" s="3">
        <v>0</v>
      </c>
      <c r="EY53" s="3">
        <v>0</v>
      </c>
      <c r="EZ53" s="3">
        <v>0</v>
      </c>
      <c r="FA53" s="3">
        <v>0</v>
      </c>
      <c r="FB53" s="3">
        <v>0</v>
      </c>
      <c r="FC53" s="3">
        <v>0</v>
      </c>
      <c r="FD53" s="3">
        <v>0</v>
      </c>
      <c r="FE53" s="3">
        <v>0</v>
      </c>
      <c r="FF53" s="3">
        <v>0</v>
      </c>
      <c r="FG53" s="3">
        <v>0</v>
      </c>
      <c r="FH53" s="3">
        <v>0</v>
      </c>
      <c r="FI53" s="3">
        <v>0</v>
      </c>
      <c r="FJ53" s="3">
        <v>0</v>
      </c>
      <c r="FK53" s="3">
        <v>0</v>
      </c>
      <c r="FL53" s="3">
        <v>0</v>
      </c>
      <c r="FM53" s="3">
        <v>0</v>
      </c>
      <c r="FN53" s="3">
        <v>0</v>
      </c>
      <c r="FO53" s="3">
        <v>0</v>
      </c>
      <c r="FP53" s="3">
        <v>0</v>
      </c>
      <c r="FQ53" s="3">
        <v>0</v>
      </c>
      <c r="FR53" s="3">
        <v>0</v>
      </c>
      <c r="FS53" s="3">
        <v>0</v>
      </c>
      <c r="FT53" s="3">
        <v>0</v>
      </c>
      <c r="FU53" s="3">
        <v>0</v>
      </c>
      <c r="FV53" s="3">
        <v>0</v>
      </c>
      <c r="FW53" s="3">
        <v>0</v>
      </c>
      <c r="FX53" s="3">
        <v>0</v>
      </c>
      <c r="FY53" s="3">
        <v>0</v>
      </c>
      <c r="FZ53" s="3">
        <v>0</v>
      </c>
      <c r="GA53" s="3">
        <v>0</v>
      </c>
      <c r="GB53" s="3">
        <v>0</v>
      </c>
      <c r="GC53" s="3">
        <v>0</v>
      </c>
      <c r="GD53" s="3">
        <v>0</v>
      </c>
      <c r="GE53" s="3">
        <v>0</v>
      </c>
      <c r="GF53" s="3">
        <v>0</v>
      </c>
      <c r="GG53" s="3">
        <v>0</v>
      </c>
      <c r="GH53" s="3">
        <v>0</v>
      </c>
      <c r="GI53" s="3">
        <v>0</v>
      </c>
      <c r="GJ53" s="3">
        <v>0</v>
      </c>
      <c r="GK53" s="3">
        <v>0</v>
      </c>
      <c r="GL53" s="3">
        <v>0</v>
      </c>
      <c r="GM53" s="3">
        <v>0</v>
      </c>
      <c r="GN53" s="3">
        <v>0</v>
      </c>
      <c r="GO53" s="3">
        <v>0</v>
      </c>
      <c r="GP53" s="3">
        <v>0</v>
      </c>
      <c r="GQ53" s="3">
        <v>0</v>
      </c>
      <c r="GR53" s="3">
        <v>0</v>
      </c>
      <c r="GS53" s="3">
        <v>0</v>
      </c>
      <c r="GT53" s="3">
        <v>0</v>
      </c>
      <c r="GU53" s="3">
        <v>0</v>
      </c>
      <c r="GV53" s="3">
        <v>0</v>
      </c>
      <c r="GW53" s="3">
        <v>0</v>
      </c>
      <c r="GX53" s="3">
        <v>0</v>
      </c>
      <c r="GY53" s="3">
        <v>0</v>
      </c>
      <c r="GZ53" s="3">
        <v>0</v>
      </c>
      <c r="HA53" s="3">
        <v>0</v>
      </c>
      <c r="HB53" s="3">
        <v>0</v>
      </c>
      <c r="HC53" s="3">
        <v>0</v>
      </c>
      <c r="HD53" s="3">
        <v>0</v>
      </c>
      <c r="HE53" s="3">
        <v>0</v>
      </c>
      <c r="HF53" s="3">
        <v>0</v>
      </c>
      <c r="HG53" s="3">
        <v>0</v>
      </c>
      <c r="HH53" s="3">
        <v>0</v>
      </c>
      <c r="HI53" s="3">
        <v>0</v>
      </c>
      <c r="HJ53" s="3">
        <v>0</v>
      </c>
      <c r="HK53" s="3">
        <v>0</v>
      </c>
      <c r="HL53" s="3">
        <v>0</v>
      </c>
      <c r="HM53" s="3">
        <v>0</v>
      </c>
      <c r="HN53" s="3">
        <v>0</v>
      </c>
      <c r="HO53" s="3">
        <v>0</v>
      </c>
      <c r="HP53" s="3">
        <v>0</v>
      </c>
      <c r="HQ53" s="3">
        <v>0</v>
      </c>
      <c r="HR53" s="3">
        <v>0</v>
      </c>
      <c r="HS53" s="3">
        <v>0</v>
      </c>
      <c r="HT53" s="3">
        <v>0</v>
      </c>
      <c r="HU53" s="3">
        <v>0</v>
      </c>
      <c r="HV53" s="3">
        <v>0</v>
      </c>
      <c r="HW53" s="3">
        <v>0</v>
      </c>
      <c r="HX53" s="3">
        <v>0</v>
      </c>
      <c r="HY53" s="3">
        <v>0</v>
      </c>
      <c r="HZ53" s="3">
        <v>0</v>
      </c>
      <c r="IA53" s="3">
        <v>0</v>
      </c>
      <c r="IB53" s="3">
        <v>0</v>
      </c>
      <c r="IC53" s="3">
        <v>0</v>
      </c>
      <c r="ID53" s="3">
        <v>0</v>
      </c>
      <c r="IE53" s="3">
        <v>0</v>
      </c>
      <c r="IF53" s="3">
        <v>0</v>
      </c>
      <c r="IG53" s="3">
        <v>0</v>
      </c>
      <c r="IH53" s="3">
        <v>0</v>
      </c>
      <c r="II53" s="3">
        <v>0</v>
      </c>
      <c r="IJ53" s="3">
        <v>0</v>
      </c>
      <c r="IK53" s="3">
        <v>0</v>
      </c>
      <c r="IL53" s="3">
        <v>0</v>
      </c>
      <c r="IM53" s="3">
        <v>0</v>
      </c>
      <c r="IN53" s="3">
        <v>0</v>
      </c>
      <c r="IO53" s="3">
        <v>0</v>
      </c>
      <c r="IP53" s="3">
        <v>0</v>
      </c>
      <c r="IQ53" s="3">
        <v>0</v>
      </c>
      <c r="IR53" s="3">
        <v>0</v>
      </c>
      <c r="IS53" s="3">
        <v>0</v>
      </c>
      <c r="IT53" s="3">
        <v>0</v>
      </c>
      <c r="IU53" s="3">
        <v>0</v>
      </c>
      <c r="IV53" s="3">
        <v>0</v>
      </c>
    </row>
    <row r="54" spans="1:256" ht="16.5" customHeight="1">
      <c r="A54" s="3" t="s">
        <v>103</v>
      </c>
      <c r="B54" s="3" t="s">
        <v>104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  <c r="AG54" s="3">
        <v>0</v>
      </c>
      <c r="AH54" s="3">
        <v>0</v>
      </c>
      <c r="AI54" s="3">
        <v>0</v>
      </c>
      <c r="AJ54" s="3">
        <v>0</v>
      </c>
      <c r="AK54" s="3">
        <v>0</v>
      </c>
      <c r="AL54" s="3">
        <v>0</v>
      </c>
      <c r="AM54" s="3">
        <v>0</v>
      </c>
      <c r="AN54" s="3">
        <v>0</v>
      </c>
      <c r="AO54" s="3">
        <v>0</v>
      </c>
      <c r="AP54" s="3">
        <v>0</v>
      </c>
      <c r="AQ54" s="3">
        <v>0</v>
      </c>
      <c r="AR54" s="3">
        <v>0</v>
      </c>
      <c r="AS54" s="3">
        <v>0</v>
      </c>
      <c r="AT54" s="3">
        <v>0</v>
      </c>
      <c r="AU54" s="3">
        <v>0</v>
      </c>
      <c r="AV54" s="3">
        <v>0</v>
      </c>
      <c r="AW54" s="3">
        <v>0</v>
      </c>
      <c r="AX54" s="3">
        <v>0</v>
      </c>
      <c r="AY54" s="3">
        <v>0</v>
      </c>
      <c r="AZ54" s="3">
        <v>0</v>
      </c>
      <c r="BA54" s="3">
        <v>0</v>
      </c>
      <c r="BB54" s="3">
        <v>0</v>
      </c>
      <c r="BC54" s="3">
        <v>0</v>
      </c>
      <c r="BD54" s="3">
        <v>0</v>
      </c>
      <c r="BE54" s="3">
        <v>0</v>
      </c>
      <c r="BF54" s="3">
        <v>0</v>
      </c>
      <c r="BG54" s="3">
        <v>0</v>
      </c>
      <c r="BH54" s="3">
        <v>0</v>
      </c>
      <c r="BI54" s="3">
        <v>0</v>
      </c>
      <c r="BJ54" s="3">
        <v>0</v>
      </c>
      <c r="BK54" s="3">
        <v>0</v>
      </c>
      <c r="BL54" s="3">
        <v>0</v>
      </c>
      <c r="BM54" s="3">
        <v>0</v>
      </c>
      <c r="BN54" s="3">
        <v>0</v>
      </c>
      <c r="BO54" s="3">
        <v>0</v>
      </c>
      <c r="BP54" s="3">
        <v>0</v>
      </c>
      <c r="BQ54" s="3">
        <v>0</v>
      </c>
      <c r="BR54" s="3">
        <v>0</v>
      </c>
      <c r="BS54" s="3">
        <v>0</v>
      </c>
      <c r="BT54" s="3">
        <v>0</v>
      </c>
      <c r="BU54" s="3">
        <v>0</v>
      </c>
      <c r="BV54" s="3">
        <v>0</v>
      </c>
      <c r="BW54" s="3">
        <v>0</v>
      </c>
      <c r="BX54" s="3">
        <v>0</v>
      </c>
      <c r="BY54" s="3">
        <v>0</v>
      </c>
      <c r="BZ54" s="3">
        <v>0</v>
      </c>
      <c r="CA54" s="3">
        <v>0</v>
      </c>
      <c r="CB54" s="3">
        <v>0</v>
      </c>
      <c r="CC54" s="3">
        <v>0</v>
      </c>
      <c r="CD54" s="3">
        <v>0</v>
      </c>
      <c r="CE54" s="3">
        <v>0</v>
      </c>
      <c r="CF54" s="3">
        <v>0</v>
      </c>
      <c r="CG54" s="3">
        <v>0</v>
      </c>
      <c r="CH54" s="3">
        <v>0</v>
      </c>
      <c r="CI54" s="3">
        <v>0</v>
      </c>
      <c r="CJ54" s="3">
        <v>0</v>
      </c>
      <c r="CK54" s="3">
        <v>0</v>
      </c>
      <c r="CL54" s="3">
        <v>0</v>
      </c>
      <c r="CM54" s="3">
        <v>0</v>
      </c>
      <c r="CN54" s="3">
        <v>0</v>
      </c>
      <c r="CO54" s="3">
        <v>0</v>
      </c>
      <c r="CP54" s="3">
        <v>0</v>
      </c>
      <c r="CQ54" s="3">
        <v>0</v>
      </c>
      <c r="CR54" s="3">
        <v>0</v>
      </c>
      <c r="CS54" s="3">
        <v>0</v>
      </c>
      <c r="CT54" s="3">
        <v>0</v>
      </c>
      <c r="CU54" s="3">
        <v>0</v>
      </c>
      <c r="CV54" s="3">
        <v>0</v>
      </c>
      <c r="CW54" s="3">
        <v>0</v>
      </c>
      <c r="CX54" s="3">
        <v>0</v>
      </c>
      <c r="CY54" s="3">
        <v>0</v>
      </c>
      <c r="CZ54" s="3">
        <v>0</v>
      </c>
      <c r="DA54" s="3">
        <v>0</v>
      </c>
      <c r="DB54" s="3">
        <v>0</v>
      </c>
      <c r="DC54" s="3">
        <v>0</v>
      </c>
      <c r="DD54" s="3">
        <v>0</v>
      </c>
      <c r="DE54" s="3">
        <v>0</v>
      </c>
      <c r="DF54" s="3">
        <v>0</v>
      </c>
      <c r="DG54" s="3">
        <v>0</v>
      </c>
      <c r="DH54" s="3">
        <v>0</v>
      </c>
      <c r="DI54" s="3">
        <v>0</v>
      </c>
      <c r="DJ54" s="3">
        <v>0</v>
      </c>
      <c r="DK54" s="3">
        <v>0</v>
      </c>
      <c r="DL54" s="3">
        <v>0</v>
      </c>
      <c r="DM54" s="3">
        <v>0</v>
      </c>
      <c r="DN54" s="3">
        <v>0</v>
      </c>
      <c r="DO54" s="3">
        <v>0</v>
      </c>
      <c r="DP54" s="3">
        <v>0</v>
      </c>
      <c r="DQ54" s="3">
        <v>0</v>
      </c>
      <c r="DR54" s="3">
        <v>0</v>
      </c>
      <c r="DS54" s="3">
        <v>0</v>
      </c>
      <c r="DT54" s="3">
        <v>0</v>
      </c>
      <c r="DU54" s="3">
        <v>0</v>
      </c>
      <c r="DV54" s="3">
        <v>0</v>
      </c>
      <c r="DW54" s="3">
        <v>0</v>
      </c>
      <c r="DX54" s="3">
        <v>0</v>
      </c>
      <c r="DY54" s="3">
        <v>0</v>
      </c>
      <c r="DZ54" s="3">
        <v>0</v>
      </c>
      <c r="EA54" s="3">
        <v>0</v>
      </c>
      <c r="EB54" s="3">
        <v>0</v>
      </c>
      <c r="EC54" s="3">
        <v>0</v>
      </c>
      <c r="ED54" s="3">
        <v>0</v>
      </c>
      <c r="EE54" s="3">
        <v>0</v>
      </c>
      <c r="EF54" s="3">
        <v>0</v>
      </c>
      <c r="EG54" s="3">
        <v>0</v>
      </c>
      <c r="EH54" s="3">
        <v>0</v>
      </c>
      <c r="EI54" s="3">
        <v>0</v>
      </c>
      <c r="EJ54" s="3">
        <v>0</v>
      </c>
      <c r="EK54" s="3">
        <v>0</v>
      </c>
      <c r="EL54" s="3">
        <v>0</v>
      </c>
      <c r="EM54" s="3">
        <v>0</v>
      </c>
      <c r="EN54" s="3">
        <v>0</v>
      </c>
      <c r="EO54" s="3">
        <v>0</v>
      </c>
      <c r="EP54" s="3">
        <v>0</v>
      </c>
      <c r="EQ54" s="3">
        <v>0</v>
      </c>
      <c r="ER54" s="3">
        <v>0</v>
      </c>
      <c r="ES54" s="3">
        <v>0</v>
      </c>
      <c r="ET54" s="3">
        <v>0</v>
      </c>
      <c r="EU54" s="3">
        <v>0</v>
      </c>
      <c r="EV54" s="3">
        <v>0</v>
      </c>
      <c r="EW54" s="3">
        <v>0</v>
      </c>
      <c r="EX54" s="3">
        <v>0</v>
      </c>
      <c r="EY54" s="3">
        <v>0</v>
      </c>
      <c r="EZ54" s="3">
        <v>0</v>
      </c>
      <c r="FA54" s="3">
        <v>0</v>
      </c>
      <c r="FB54" s="3">
        <v>0</v>
      </c>
      <c r="FC54" s="3">
        <v>0</v>
      </c>
      <c r="FD54" s="3">
        <v>0</v>
      </c>
      <c r="FE54" s="3">
        <v>0</v>
      </c>
      <c r="FF54" s="3">
        <v>0</v>
      </c>
      <c r="FG54" s="3">
        <v>0</v>
      </c>
      <c r="FH54" s="3">
        <v>0</v>
      </c>
      <c r="FI54" s="3">
        <v>0</v>
      </c>
      <c r="FJ54" s="3">
        <v>0</v>
      </c>
      <c r="FK54" s="3">
        <v>0</v>
      </c>
      <c r="FL54" s="3">
        <v>0</v>
      </c>
      <c r="FM54" s="3">
        <v>0</v>
      </c>
      <c r="FN54" s="3">
        <v>0</v>
      </c>
      <c r="FO54" s="3">
        <v>0</v>
      </c>
      <c r="FP54" s="3">
        <v>0</v>
      </c>
      <c r="FQ54" s="3">
        <v>0</v>
      </c>
      <c r="FR54" s="3">
        <v>0</v>
      </c>
      <c r="FS54" s="3">
        <v>0</v>
      </c>
      <c r="FT54" s="3">
        <v>0</v>
      </c>
      <c r="FU54" s="3">
        <v>0</v>
      </c>
      <c r="FV54" s="3">
        <v>0</v>
      </c>
      <c r="FW54" s="3">
        <v>0</v>
      </c>
      <c r="FX54" s="3">
        <v>0</v>
      </c>
      <c r="FY54" s="3">
        <v>0</v>
      </c>
      <c r="FZ54" s="3">
        <v>0</v>
      </c>
      <c r="GA54" s="3">
        <v>0</v>
      </c>
      <c r="GB54" s="3">
        <v>0</v>
      </c>
      <c r="GC54" s="3">
        <v>0</v>
      </c>
      <c r="GD54" s="3">
        <v>0</v>
      </c>
      <c r="GE54" s="3">
        <v>0</v>
      </c>
      <c r="GF54" s="3">
        <v>0</v>
      </c>
      <c r="GG54" s="3">
        <v>0</v>
      </c>
      <c r="GH54" s="3">
        <v>0</v>
      </c>
      <c r="GI54" s="3">
        <v>0</v>
      </c>
      <c r="GJ54" s="3">
        <v>0</v>
      </c>
      <c r="GK54" s="3">
        <v>0</v>
      </c>
      <c r="GL54" s="3">
        <v>0</v>
      </c>
      <c r="GM54" s="3">
        <v>0</v>
      </c>
      <c r="GN54" s="3">
        <v>0</v>
      </c>
      <c r="GO54" s="3">
        <v>0</v>
      </c>
      <c r="GP54" s="3">
        <v>0</v>
      </c>
      <c r="GQ54" s="3">
        <v>0</v>
      </c>
      <c r="GR54" s="3">
        <v>0</v>
      </c>
      <c r="GS54" s="3">
        <v>0</v>
      </c>
      <c r="GT54" s="3">
        <v>0</v>
      </c>
      <c r="GU54" s="3">
        <v>0</v>
      </c>
      <c r="GV54" s="3">
        <v>0</v>
      </c>
      <c r="GW54" s="3">
        <v>0</v>
      </c>
      <c r="GX54" s="3">
        <v>0</v>
      </c>
      <c r="GY54" s="3">
        <v>0</v>
      </c>
      <c r="GZ54" s="3">
        <v>0</v>
      </c>
      <c r="HA54" s="3">
        <v>0</v>
      </c>
      <c r="HB54" s="3">
        <v>0</v>
      </c>
      <c r="HC54" s="3">
        <v>0</v>
      </c>
      <c r="HD54" s="3">
        <v>0</v>
      </c>
      <c r="HE54" s="3">
        <v>0</v>
      </c>
      <c r="HF54" s="3">
        <v>0</v>
      </c>
      <c r="HG54" s="3">
        <v>0</v>
      </c>
      <c r="HH54" s="3">
        <v>0</v>
      </c>
      <c r="HI54" s="3">
        <v>0</v>
      </c>
      <c r="HJ54" s="3">
        <v>0</v>
      </c>
      <c r="HK54" s="3">
        <v>0</v>
      </c>
      <c r="HL54" s="3">
        <v>0</v>
      </c>
      <c r="HM54" s="3">
        <v>0</v>
      </c>
      <c r="HN54" s="3">
        <v>0</v>
      </c>
      <c r="HO54" s="3">
        <v>0</v>
      </c>
      <c r="HP54" s="3">
        <v>0</v>
      </c>
      <c r="HQ54" s="3">
        <v>0</v>
      </c>
      <c r="HR54" s="3">
        <v>0</v>
      </c>
      <c r="HS54" s="3">
        <v>0</v>
      </c>
      <c r="HT54" s="3">
        <v>0</v>
      </c>
      <c r="HU54" s="3">
        <v>0</v>
      </c>
      <c r="HV54" s="3">
        <v>0</v>
      </c>
      <c r="HW54" s="3">
        <v>0</v>
      </c>
      <c r="HX54" s="3">
        <v>0</v>
      </c>
      <c r="HY54" s="3">
        <v>0</v>
      </c>
      <c r="HZ54" s="3">
        <v>0</v>
      </c>
      <c r="IA54" s="3">
        <v>0</v>
      </c>
      <c r="IB54" s="3">
        <v>0</v>
      </c>
      <c r="IC54" s="3">
        <v>0</v>
      </c>
      <c r="ID54" s="3">
        <v>0</v>
      </c>
      <c r="IE54" s="3">
        <v>0</v>
      </c>
      <c r="IF54" s="3">
        <v>0</v>
      </c>
      <c r="IG54" s="3">
        <v>0</v>
      </c>
      <c r="IH54" s="3">
        <v>0</v>
      </c>
      <c r="II54" s="3">
        <v>0</v>
      </c>
      <c r="IJ54" s="3">
        <v>0</v>
      </c>
      <c r="IK54" s="3">
        <v>0</v>
      </c>
      <c r="IL54" s="3">
        <v>0</v>
      </c>
      <c r="IM54" s="3">
        <v>0</v>
      </c>
      <c r="IN54" s="3">
        <v>0</v>
      </c>
      <c r="IO54" s="3">
        <v>0</v>
      </c>
      <c r="IP54" s="3">
        <v>0</v>
      </c>
      <c r="IQ54" s="3">
        <v>0</v>
      </c>
      <c r="IR54" s="3">
        <v>0</v>
      </c>
      <c r="IS54" s="3">
        <v>0</v>
      </c>
      <c r="IT54" s="3">
        <v>0</v>
      </c>
      <c r="IU54" s="3">
        <v>0</v>
      </c>
      <c r="IV54" s="3">
        <v>0</v>
      </c>
    </row>
    <row r="55" spans="1:256" ht="16.5" customHeight="1">
      <c r="A55" s="3" t="s">
        <v>105</v>
      </c>
      <c r="B55" s="3" t="s">
        <v>106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  <c r="AG55" s="3">
        <v>0</v>
      </c>
      <c r="AH55" s="3">
        <v>0</v>
      </c>
      <c r="AI55" s="3">
        <v>0</v>
      </c>
      <c r="AJ55" s="3">
        <v>0</v>
      </c>
      <c r="AK55" s="3">
        <v>0</v>
      </c>
      <c r="AL55" s="3">
        <v>0</v>
      </c>
      <c r="AM55" s="3">
        <v>0</v>
      </c>
      <c r="AN55" s="3">
        <v>0</v>
      </c>
      <c r="AO55" s="3">
        <v>0</v>
      </c>
      <c r="AP55" s="3">
        <v>0</v>
      </c>
      <c r="AQ55" s="3">
        <v>0</v>
      </c>
      <c r="AR55" s="3">
        <v>0</v>
      </c>
      <c r="AS55" s="3">
        <v>0</v>
      </c>
      <c r="AT55" s="3">
        <v>0</v>
      </c>
      <c r="AU55" s="3">
        <v>0</v>
      </c>
      <c r="AV55" s="3">
        <v>0</v>
      </c>
      <c r="AW55" s="3">
        <v>0</v>
      </c>
      <c r="AX55" s="3">
        <v>0</v>
      </c>
      <c r="AY55" s="3">
        <v>0</v>
      </c>
      <c r="AZ55" s="3">
        <v>0</v>
      </c>
      <c r="BA55" s="3">
        <v>0</v>
      </c>
      <c r="BB55" s="3">
        <v>0</v>
      </c>
      <c r="BC55" s="3">
        <v>0</v>
      </c>
      <c r="BD55" s="3">
        <v>0</v>
      </c>
      <c r="BE55" s="3">
        <v>0</v>
      </c>
      <c r="BF55" s="3">
        <v>0</v>
      </c>
      <c r="BG55" s="3">
        <v>0</v>
      </c>
      <c r="BH55" s="3">
        <v>0</v>
      </c>
      <c r="BI55" s="3">
        <v>0</v>
      </c>
      <c r="BJ55" s="3">
        <v>0</v>
      </c>
      <c r="BK55" s="3">
        <v>0</v>
      </c>
      <c r="BL55" s="3">
        <v>0</v>
      </c>
      <c r="BM55" s="3">
        <v>0</v>
      </c>
      <c r="BN55" s="3">
        <v>0</v>
      </c>
      <c r="BO55" s="3">
        <v>0</v>
      </c>
      <c r="BP55" s="3">
        <v>0</v>
      </c>
      <c r="BQ55" s="3">
        <v>0</v>
      </c>
      <c r="BR55" s="3">
        <v>0</v>
      </c>
      <c r="BS55" s="3">
        <v>0</v>
      </c>
      <c r="BT55" s="3">
        <v>0</v>
      </c>
      <c r="BU55" s="3">
        <v>0</v>
      </c>
      <c r="BV55" s="3">
        <v>0</v>
      </c>
      <c r="BW55" s="3">
        <v>0</v>
      </c>
      <c r="BX55" s="3">
        <v>0</v>
      </c>
      <c r="BY55" s="3">
        <v>0</v>
      </c>
      <c r="BZ55" s="3">
        <v>0</v>
      </c>
      <c r="CA55" s="3">
        <v>0</v>
      </c>
      <c r="CB55" s="3">
        <v>0</v>
      </c>
      <c r="CC55" s="3">
        <v>0</v>
      </c>
      <c r="CD55" s="3">
        <v>0</v>
      </c>
      <c r="CE55" s="3">
        <v>0</v>
      </c>
      <c r="CF55" s="3">
        <v>0</v>
      </c>
      <c r="CG55" s="3">
        <v>0</v>
      </c>
      <c r="CH55" s="3">
        <v>0</v>
      </c>
      <c r="CI55" s="3">
        <v>0</v>
      </c>
      <c r="CJ55" s="3">
        <v>0</v>
      </c>
      <c r="CK55" s="3">
        <v>0</v>
      </c>
      <c r="CL55" s="3">
        <v>0</v>
      </c>
      <c r="CM55" s="3">
        <v>0</v>
      </c>
      <c r="CN55" s="3">
        <v>0</v>
      </c>
      <c r="CO55" s="3">
        <v>0</v>
      </c>
      <c r="CP55" s="3">
        <v>0</v>
      </c>
      <c r="CQ55" s="3">
        <v>0</v>
      </c>
      <c r="CR55" s="3">
        <v>0</v>
      </c>
      <c r="CS55" s="3">
        <v>0</v>
      </c>
      <c r="CT55" s="3">
        <v>0</v>
      </c>
      <c r="CU55" s="3">
        <v>0</v>
      </c>
      <c r="CV55" s="3">
        <v>0</v>
      </c>
      <c r="CW55" s="3">
        <v>0</v>
      </c>
      <c r="CX55" s="3">
        <v>0</v>
      </c>
      <c r="CY55" s="3">
        <v>0</v>
      </c>
      <c r="CZ55" s="3">
        <v>0</v>
      </c>
      <c r="DA55" s="3">
        <v>0</v>
      </c>
      <c r="DB55" s="3">
        <v>0</v>
      </c>
      <c r="DC55" s="3">
        <v>0</v>
      </c>
      <c r="DD55" s="3">
        <v>0</v>
      </c>
      <c r="DE55" s="3">
        <v>0</v>
      </c>
      <c r="DF55" s="3">
        <v>0</v>
      </c>
      <c r="DG55" s="3">
        <v>0</v>
      </c>
      <c r="DH55" s="3">
        <v>0</v>
      </c>
      <c r="DI55" s="3">
        <v>0</v>
      </c>
      <c r="DJ55" s="3">
        <v>0</v>
      </c>
      <c r="DK55" s="3">
        <v>0</v>
      </c>
      <c r="DL55" s="3">
        <v>0</v>
      </c>
      <c r="DM55" s="3">
        <v>0</v>
      </c>
      <c r="DN55" s="3">
        <v>0</v>
      </c>
      <c r="DO55" s="3">
        <v>0</v>
      </c>
      <c r="DP55" s="3">
        <v>0</v>
      </c>
      <c r="DQ55" s="3">
        <v>0</v>
      </c>
      <c r="DR55" s="3">
        <v>0</v>
      </c>
      <c r="DS55" s="3">
        <v>0</v>
      </c>
      <c r="DT55" s="3">
        <v>0</v>
      </c>
      <c r="DU55" s="3">
        <v>0</v>
      </c>
      <c r="DV55" s="3">
        <v>0</v>
      </c>
      <c r="DW55" s="3">
        <v>0</v>
      </c>
      <c r="DX55" s="3">
        <v>0</v>
      </c>
      <c r="DY55" s="3">
        <v>0</v>
      </c>
      <c r="DZ55" s="3">
        <v>0</v>
      </c>
      <c r="EA55" s="3">
        <v>0</v>
      </c>
      <c r="EB55" s="3">
        <v>0</v>
      </c>
      <c r="EC55" s="3">
        <v>0</v>
      </c>
      <c r="ED55" s="3">
        <v>0</v>
      </c>
      <c r="EE55" s="3">
        <v>0</v>
      </c>
      <c r="EF55" s="3">
        <v>0</v>
      </c>
      <c r="EG55" s="3">
        <v>0</v>
      </c>
      <c r="EH55" s="3">
        <v>0</v>
      </c>
      <c r="EI55" s="3">
        <v>0</v>
      </c>
      <c r="EJ55" s="3">
        <v>0</v>
      </c>
      <c r="EK55" s="3">
        <v>0</v>
      </c>
      <c r="EL55" s="3">
        <v>0</v>
      </c>
      <c r="EM55" s="3">
        <v>0</v>
      </c>
      <c r="EN55" s="3">
        <v>0</v>
      </c>
      <c r="EO55" s="3">
        <v>0</v>
      </c>
      <c r="EP55" s="3">
        <v>0</v>
      </c>
      <c r="EQ55" s="3">
        <v>0</v>
      </c>
      <c r="ER55" s="3">
        <v>0</v>
      </c>
      <c r="ES55" s="3">
        <v>0</v>
      </c>
      <c r="ET55" s="3">
        <v>0</v>
      </c>
      <c r="EU55" s="3">
        <v>0</v>
      </c>
      <c r="EV55" s="3">
        <v>0</v>
      </c>
      <c r="EW55" s="3">
        <v>0</v>
      </c>
      <c r="EX55" s="3">
        <v>0</v>
      </c>
      <c r="EY55" s="3">
        <v>0</v>
      </c>
      <c r="EZ55" s="3">
        <v>0</v>
      </c>
      <c r="FA55" s="3">
        <v>0</v>
      </c>
      <c r="FB55" s="3">
        <v>0</v>
      </c>
      <c r="FC55" s="3">
        <v>0</v>
      </c>
      <c r="FD55" s="3">
        <v>0</v>
      </c>
      <c r="FE55" s="3">
        <v>0</v>
      </c>
      <c r="FF55" s="3">
        <v>0</v>
      </c>
      <c r="FG55" s="3">
        <v>0</v>
      </c>
      <c r="FH55" s="3">
        <v>0</v>
      </c>
      <c r="FI55" s="3">
        <v>0</v>
      </c>
      <c r="FJ55" s="3">
        <v>0</v>
      </c>
      <c r="FK55" s="3">
        <v>0</v>
      </c>
      <c r="FL55" s="3">
        <v>0</v>
      </c>
      <c r="FM55" s="3">
        <v>0</v>
      </c>
      <c r="FN55" s="3">
        <v>0</v>
      </c>
      <c r="FO55" s="3">
        <v>0</v>
      </c>
      <c r="FP55" s="3">
        <v>0</v>
      </c>
      <c r="FQ55" s="3">
        <v>0</v>
      </c>
      <c r="FR55" s="3">
        <v>0</v>
      </c>
      <c r="FS55" s="3">
        <v>0</v>
      </c>
      <c r="FT55" s="3">
        <v>0</v>
      </c>
      <c r="FU55" s="3">
        <v>0</v>
      </c>
      <c r="FV55" s="3">
        <v>0</v>
      </c>
      <c r="FW55" s="3">
        <v>0</v>
      </c>
      <c r="FX55" s="3">
        <v>0</v>
      </c>
      <c r="FY55" s="3">
        <v>0</v>
      </c>
      <c r="FZ55" s="3">
        <v>0</v>
      </c>
      <c r="GA55" s="3">
        <v>0</v>
      </c>
      <c r="GB55" s="3">
        <v>0</v>
      </c>
      <c r="GC55" s="3">
        <v>0</v>
      </c>
      <c r="GD55" s="3">
        <v>0</v>
      </c>
      <c r="GE55" s="3">
        <v>0</v>
      </c>
      <c r="GF55" s="3">
        <v>0</v>
      </c>
      <c r="GG55" s="3">
        <v>0</v>
      </c>
      <c r="GH55" s="3">
        <v>0</v>
      </c>
      <c r="GI55" s="3">
        <v>0</v>
      </c>
      <c r="GJ55" s="3">
        <v>0</v>
      </c>
      <c r="GK55" s="3">
        <v>0</v>
      </c>
      <c r="GL55" s="3">
        <v>0</v>
      </c>
      <c r="GM55" s="3">
        <v>0</v>
      </c>
      <c r="GN55" s="3">
        <v>0</v>
      </c>
      <c r="GO55" s="3">
        <v>0</v>
      </c>
      <c r="GP55" s="3">
        <v>0</v>
      </c>
      <c r="GQ55" s="3">
        <v>0</v>
      </c>
      <c r="GR55" s="3">
        <v>0</v>
      </c>
      <c r="GS55" s="3">
        <v>0</v>
      </c>
      <c r="GT55" s="3">
        <v>0</v>
      </c>
      <c r="GU55" s="3">
        <v>0</v>
      </c>
      <c r="GV55" s="3">
        <v>0</v>
      </c>
      <c r="GW55" s="3">
        <v>0</v>
      </c>
      <c r="GX55" s="3">
        <v>0</v>
      </c>
      <c r="GY55" s="3">
        <v>0</v>
      </c>
      <c r="GZ55" s="3">
        <v>0</v>
      </c>
      <c r="HA55" s="3">
        <v>0</v>
      </c>
      <c r="HB55" s="3">
        <v>0</v>
      </c>
      <c r="HC55" s="3">
        <v>0</v>
      </c>
      <c r="HD55" s="3">
        <v>0</v>
      </c>
      <c r="HE55" s="3">
        <v>0</v>
      </c>
      <c r="HF55" s="3">
        <v>0</v>
      </c>
      <c r="HG55" s="3">
        <v>0</v>
      </c>
      <c r="HH55" s="3">
        <v>0</v>
      </c>
      <c r="HI55" s="3">
        <v>0</v>
      </c>
      <c r="HJ55" s="3">
        <v>0</v>
      </c>
      <c r="HK55" s="3">
        <v>0</v>
      </c>
      <c r="HL55" s="3">
        <v>0</v>
      </c>
      <c r="HM55" s="3">
        <v>0</v>
      </c>
      <c r="HN55" s="3">
        <v>0</v>
      </c>
      <c r="HO55" s="3">
        <v>0</v>
      </c>
      <c r="HP55" s="3">
        <v>0</v>
      </c>
      <c r="HQ55" s="3">
        <v>0</v>
      </c>
      <c r="HR55" s="3">
        <v>0</v>
      </c>
      <c r="HS55" s="3">
        <v>0</v>
      </c>
      <c r="HT55" s="3">
        <v>0</v>
      </c>
      <c r="HU55" s="3">
        <v>0</v>
      </c>
      <c r="HV55" s="3">
        <v>0</v>
      </c>
      <c r="HW55" s="3">
        <v>0</v>
      </c>
      <c r="HX55" s="3">
        <v>0</v>
      </c>
      <c r="HY55" s="3">
        <v>0</v>
      </c>
      <c r="HZ55" s="3">
        <v>0</v>
      </c>
      <c r="IA55" s="3">
        <v>0</v>
      </c>
      <c r="IB55" s="3">
        <v>0</v>
      </c>
      <c r="IC55" s="3">
        <v>0</v>
      </c>
      <c r="ID55" s="3">
        <v>0</v>
      </c>
      <c r="IE55" s="3">
        <v>0</v>
      </c>
      <c r="IF55" s="3">
        <v>0</v>
      </c>
      <c r="IG55" s="3">
        <v>0</v>
      </c>
      <c r="IH55" s="3">
        <v>0</v>
      </c>
      <c r="II55" s="3">
        <v>0</v>
      </c>
      <c r="IJ55" s="3">
        <v>0</v>
      </c>
      <c r="IK55" s="3">
        <v>0</v>
      </c>
      <c r="IL55" s="3">
        <v>0</v>
      </c>
      <c r="IM55" s="3">
        <v>0</v>
      </c>
      <c r="IN55" s="3">
        <v>0</v>
      </c>
      <c r="IO55" s="3">
        <v>0</v>
      </c>
      <c r="IP55" s="3">
        <v>0</v>
      </c>
      <c r="IQ55" s="3">
        <v>0</v>
      </c>
      <c r="IR55" s="3">
        <v>0</v>
      </c>
      <c r="IS55" s="3">
        <v>0</v>
      </c>
      <c r="IT55" s="3">
        <v>0</v>
      </c>
      <c r="IU55" s="3">
        <v>0</v>
      </c>
      <c r="IV55" s="3">
        <v>0</v>
      </c>
    </row>
    <row r="56" spans="1:256" ht="16.5" customHeight="1">
      <c r="A56" s="3" t="s">
        <v>107</v>
      </c>
      <c r="B56" s="3" t="s">
        <v>108</v>
      </c>
      <c r="C56" s="3">
        <v>5448</v>
      </c>
      <c r="D56" s="3">
        <v>17134</v>
      </c>
      <c r="E56" s="3">
        <v>0</v>
      </c>
      <c r="F56" s="3">
        <v>0</v>
      </c>
      <c r="G56" s="3">
        <v>0</v>
      </c>
      <c r="H56" s="3">
        <v>17134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3">
        <v>0</v>
      </c>
      <c r="AH56" s="3">
        <v>0</v>
      </c>
      <c r="AI56" s="3">
        <v>0</v>
      </c>
      <c r="AJ56" s="3">
        <v>0</v>
      </c>
      <c r="AK56" s="3">
        <v>0</v>
      </c>
      <c r="AL56" s="3">
        <v>0</v>
      </c>
      <c r="AM56" s="3">
        <v>0</v>
      </c>
      <c r="AN56" s="3">
        <v>0</v>
      </c>
      <c r="AO56" s="3">
        <v>0</v>
      </c>
      <c r="AP56" s="3">
        <v>0</v>
      </c>
      <c r="AQ56" s="3">
        <v>0</v>
      </c>
      <c r="AR56" s="3">
        <v>0</v>
      </c>
      <c r="AS56" s="3">
        <v>0</v>
      </c>
      <c r="AT56" s="3">
        <v>0</v>
      </c>
      <c r="AU56" s="3">
        <v>0</v>
      </c>
      <c r="AV56" s="3">
        <v>0</v>
      </c>
      <c r="AW56" s="3">
        <v>0</v>
      </c>
      <c r="AX56" s="3">
        <v>0</v>
      </c>
      <c r="AY56" s="3">
        <v>0</v>
      </c>
      <c r="AZ56" s="3">
        <v>0</v>
      </c>
      <c r="BA56" s="3">
        <v>0</v>
      </c>
      <c r="BB56" s="3">
        <v>0</v>
      </c>
      <c r="BC56" s="3">
        <v>0</v>
      </c>
      <c r="BD56" s="3">
        <v>0</v>
      </c>
      <c r="BE56" s="3">
        <v>0</v>
      </c>
      <c r="BF56" s="3">
        <v>0</v>
      </c>
      <c r="BG56" s="3">
        <v>0</v>
      </c>
      <c r="BH56" s="3">
        <v>0</v>
      </c>
      <c r="BI56" s="3">
        <v>0</v>
      </c>
      <c r="BJ56" s="3">
        <v>0</v>
      </c>
      <c r="BK56" s="3">
        <v>0</v>
      </c>
      <c r="BL56" s="3">
        <v>0</v>
      </c>
      <c r="BM56" s="3">
        <v>0</v>
      </c>
      <c r="BN56" s="3">
        <v>0</v>
      </c>
      <c r="BO56" s="3">
        <v>0</v>
      </c>
      <c r="BP56" s="3">
        <v>0</v>
      </c>
      <c r="BQ56" s="3">
        <v>0</v>
      </c>
      <c r="BR56" s="3">
        <v>0</v>
      </c>
      <c r="BS56" s="3">
        <v>0</v>
      </c>
      <c r="BT56" s="3">
        <v>0</v>
      </c>
      <c r="BU56" s="3">
        <v>0</v>
      </c>
      <c r="BV56" s="3">
        <v>0</v>
      </c>
      <c r="BW56" s="3">
        <v>0</v>
      </c>
      <c r="BX56" s="3">
        <v>0</v>
      </c>
      <c r="BY56" s="3">
        <v>0</v>
      </c>
      <c r="BZ56" s="3">
        <v>0</v>
      </c>
      <c r="CA56" s="3">
        <v>0</v>
      </c>
      <c r="CB56" s="3">
        <v>0</v>
      </c>
      <c r="CC56" s="3">
        <v>0</v>
      </c>
      <c r="CD56" s="3">
        <v>0</v>
      </c>
      <c r="CE56" s="3">
        <v>0</v>
      </c>
      <c r="CF56" s="3">
        <v>0</v>
      </c>
      <c r="CG56" s="3">
        <v>0</v>
      </c>
      <c r="CH56" s="3">
        <v>0</v>
      </c>
      <c r="CI56" s="3">
        <v>0</v>
      </c>
      <c r="CJ56" s="3">
        <v>0</v>
      </c>
      <c r="CK56" s="3">
        <v>0</v>
      </c>
      <c r="CL56" s="3">
        <v>0</v>
      </c>
      <c r="CM56" s="3">
        <v>0</v>
      </c>
      <c r="CN56" s="3">
        <v>0</v>
      </c>
      <c r="CO56" s="3">
        <v>0</v>
      </c>
      <c r="CP56" s="3">
        <v>0</v>
      </c>
      <c r="CQ56" s="3">
        <v>0</v>
      </c>
      <c r="CR56" s="3">
        <v>0</v>
      </c>
      <c r="CS56" s="3">
        <v>0</v>
      </c>
      <c r="CT56" s="3">
        <v>0</v>
      </c>
      <c r="CU56" s="3">
        <v>0</v>
      </c>
      <c r="CV56" s="3">
        <v>0</v>
      </c>
      <c r="CW56" s="3">
        <v>0</v>
      </c>
      <c r="CX56" s="3">
        <v>0</v>
      </c>
      <c r="CY56" s="3">
        <v>0</v>
      </c>
      <c r="CZ56" s="3">
        <v>0</v>
      </c>
      <c r="DA56" s="3">
        <v>0</v>
      </c>
      <c r="DB56" s="3">
        <v>0</v>
      </c>
      <c r="DC56" s="3">
        <v>0</v>
      </c>
      <c r="DD56" s="3">
        <v>0</v>
      </c>
      <c r="DE56" s="3">
        <v>0</v>
      </c>
      <c r="DF56" s="3">
        <v>0</v>
      </c>
      <c r="DG56" s="3">
        <v>0</v>
      </c>
      <c r="DH56" s="3">
        <v>0</v>
      </c>
      <c r="DI56" s="3">
        <v>0</v>
      </c>
      <c r="DJ56" s="3">
        <v>0</v>
      </c>
      <c r="DK56" s="3">
        <v>0</v>
      </c>
      <c r="DL56" s="3">
        <v>0</v>
      </c>
      <c r="DM56" s="3">
        <v>0</v>
      </c>
      <c r="DN56" s="3">
        <v>0</v>
      </c>
      <c r="DO56" s="3">
        <v>0</v>
      </c>
      <c r="DP56" s="3">
        <v>0</v>
      </c>
      <c r="DQ56" s="3">
        <v>0</v>
      </c>
      <c r="DR56" s="3">
        <v>0</v>
      </c>
      <c r="DS56" s="3">
        <v>0</v>
      </c>
      <c r="DT56" s="3">
        <v>0</v>
      </c>
      <c r="DU56" s="3">
        <v>0</v>
      </c>
      <c r="DV56" s="3">
        <v>0</v>
      </c>
      <c r="DW56" s="3">
        <v>0</v>
      </c>
      <c r="DX56" s="3">
        <v>0</v>
      </c>
      <c r="DY56" s="3">
        <v>0</v>
      </c>
      <c r="DZ56" s="3">
        <v>0</v>
      </c>
      <c r="EA56" s="3">
        <v>0</v>
      </c>
      <c r="EB56" s="3">
        <v>0</v>
      </c>
      <c r="EC56" s="3">
        <v>0</v>
      </c>
      <c r="ED56" s="3">
        <v>0</v>
      </c>
      <c r="EE56" s="3">
        <v>0</v>
      </c>
      <c r="EF56" s="3">
        <v>0</v>
      </c>
      <c r="EG56" s="3">
        <v>0</v>
      </c>
      <c r="EH56" s="3">
        <v>0</v>
      </c>
      <c r="EI56" s="3">
        <v>0</v>
      </c>
      <c r="EJ56" s="3">
        <v>0</v>
      </c>
      <c r="EK56" s="3">
        <v>0</v>
      </c>
      <c r="EL56" s="3">
        <v>0</v>
      </c>
      <c r="EM56" s="3">
        <v>0</v>
      </c>
      <c r="EN56" s="3">
        <v>0</v>
      </c>
      <c r="EO56" s="3">
        <v>0</v>
      </c>
      <c r="EP56" s="3">
        <v>0</v>
      </c>
      <c r="EQ56" s="3">
        <v>0</v>
      </c>
      <c r="ER56" s="3">
        <v>0</v>
      </c>
      <c r="ES56" s="3">
        <v>0</v>
      </c>
      <c r="ET56" s="3">
        <v>0</v>
      </c>
      <c r="EU56" s="3">
        <v>0</v>
      </c>
      <c r="EV56" s="3">
        <v>0</v>
      </c>
      <c r="EW56" s="3">
        <v>0</v>
      </c>
      <c r="EX56" s="3">
        <v>0</v>
      </c>
      <c r="EY56" s="3">
        <v>0</v>
      </c>
      <c r="EZ56" s="3">
        <v>0</v>
      </c>
      <c r="FA56" s="3">
        <v>0</v>
      </c>
      <c r="FB56" s="3">
        <v>0</v>
      </c>
      <c r="FC56" s="3">
        <v>0</v>
      </c>
      <c r="FD56" s="3">
        <v>0</v>
      </c>
      <c r="FE56" s="3">
        <v>0</v>
      </c>
      <c r="FF56" s="3">
        <v>0</v>
      </c>
      <c r="FG56" s="3">
        <v>0</v>
      </c>
      <c r="FH56" s="3">
        <v>0</v>
      </c>
      <c r="FI56" s="3">
        <v>0</v>
      </c>
      <c r="FJ56" s="3">
        <v>0</v>
      </c>
      <c r="FK56" s="3">
        <v>0</v>
      </c>
      <c r="FL56" s="3">
        <v>0</v>
      </c>
      <c r="FM56" s="3">
        <v>0</v>
      </c>
      <c r="FN56" s="3">
        <v>0</v>
      </c>
      <c r="FO56" s="3">
        <v>0</v>
      </c>
      <c r="FP56" s="3">
        <v>0</v>
      </c>
      <c r="FQ56" s="3">
        <v>0</v>
      </c>
      <c r="FR56" s="3">
        <v>0</v>
      </c>
      <c r="FS56" s="3">
        <v>0</v>
      </c>
      <c r="FT56" s="3">
        <v>0</v>
      </c>
      <c r="FU56" s="3">
        <v>0</v>
      </c>
      <c r="FV56" s="3">
        <v>0</v>
      </c>
      <c r="FW56" s="3">
        <v>0</v>
      </c>
      <c r="FX56" s="3">
        <v>0</v>
      </c>
      <c r="FY56" s="3">
        <v>0</v>
      </c>
      <c r="FZ56" s="3">
        <v>0</v>
      </c>
      <c r="GA56" s="3">
        <v>0</v>
      </c>
      <c r="GB56" s="3">
        <v>0</v>
      </c>
      <c r="GC56" s="3">
        <v>0</v>
      </c>
      <c r="GD56" s="3">
        <v>0</v>
      </c>
      <c r="GE56" s="3">
        <v>0</v>
      </c>
      <c r="GF56" s="3">
        <v>0</v>
      </c>
      <c r="GG56" s="3">
        <v>0</v>
      </c>
      <c r="GH56" s="3">
        <v>0</v>
      </c>
      <c r="GI56" s="3">
        <v>0</v>
      </c>
      <c r="GJ56" s="3">
        <v>0</v>
      </c>
      <c r="GK56" s="3">
        <v>0</v>
      </c>
      <c r="GL56" s="3">
        <v>0</v>
      </c>
      <c r="GM56" s="3">
        <v>0</v>
      </c>
      <c r="GN56" s="3">
        <v>0</v>
      </c>
      <c r="GO56" s="3">
        <v>0</v>
      </c>
      <c r="GP56" s="3">
        <v>0</v>
      </c>
      <c r="GQ56" s="3">
        <v>0</v>
      </c>
      <c r="GR56" s="3">
        <v>0</v>
      </c>
      <c r="GS56" s="3">
        <v>0</v>
      </c>
      <c r="GT56" s="3">
        <v>0</v>
      </c>
      <c r="GU56" s="3">
        <v>0</v>
      </c>
      <c r="GV56" s="3">
        <v>0</v>
      </c>
      <c r="GW56" s="3">
        <v>0</v>
      </c>
      <c r="GX56" s="3">
        <v>0</v>
      </c>
      <c r="GY56" s="3">
        <v>0</v>
      </c>
      <c r="GZ56" s="3">
        <v>0</v>
      </c>
      <c r="HA56" s="3">
        <v>0</v>
      </c>
      <c r="HB56" s="3">
        <v>0</v>
      </c>
      <c r="HC56" s="3">
        <v>0</v>
      </c>
      <c r="HD56" s="3">
        <v>0</v>
      </c>
      <c r="HE56" s="3">
        <v>0</v>
      </c>
      <c r="HF56" s="3">
        <v>0</v>
      </c>
      <c r="HG56" s="3">
        <v>0</v>
      </c>
      <c r="HH56" s="3">
        <v>0</v>
      </c>
      <c r="HI56" s="3">
        <v>0</v>
      </c>
      <c r="HJ56" s="3">
        <v>0</v>
      </c>
      <c r="HK56" s="3">
        <v>0</v>
      </c>
      <c r="HL56" s="3">
        <v>0</v>
      </c>
      <c r="HM56" s="3">
        <v>0</v>
      </c>
      <c r="HN56" s="3">
        <v>0</v>
      </c>
      <c r="HO56" s="3">
        <v>0</v>
      </c>
      <c r="HP56" s="3">
        <v>0</v>
      </c>
      <c r="HQ56" s="3">
        <v>0</v>
      </c>
      <c r="HR56" s="3">
        <v>0</v>
      </c>
      <c r="HS56" s="3">
        <v>0</v>
      </c>
      <c r="HT56" s="3">
        <v>0</v>
      </c>
      <c r="HU56" s="3">
        <v>0</v>
      </c>
      <c r="HV56" s="3">
        <v>0</v>
      </c>
      <c r="HW56" s="3">
        <v>0</v>
      </c>
      <c r="HX56" s="3">
        <v>0</v>
      </c>
      <c r="HY56" s="3">
        <v>0</v>
      </c>
      <c r="HZ56" s="3">
        <v>0</v>
      </c>
      <c r="IA56" s="3">
        <v>0</v>
      </c>
      <c r="IB56" s="3">
        <v>0</v>
      </c>
      <c r="IC56" s="3">
        <v>0</v>
      </c>
      <c r="ID56" s="3">
        <v>0</v>
      </c>
      <c r="IE56" s="3">
        <v>0</v>
      </c>
      <c r="IF56" s="3">
        <v>0</v>
      </c>
      <c r="IG56" s="3">
        <v>0</v>
      </c>
      <c r="IH56" s="3">
        <v>0</v>
      </c>
      <c r="II56" s="3">
        <v>0</v>
      </c>
      <c r="IJ56" s="3">
        <v>0</v>
      </c>
      <c r="IK56" s="3">
        <v>0</v>
      </c>
      <c r="IL56" s="3">
        <v>0</v>
      </c>
      <c r="IM56" s="3">
        <v>0</v>
      </c>
      <c r="IN56" s="3">
        <v>0</v>
      </c>
      <c r="IO56" s="3">
        <v>0</v>
      </c>
      <c r="IP56" s="3">
        <v>0</v>
      </c>
      <c r="IQ56" s="3">
        <v>0</v>
      </c>
      <c r="IR56" s="3">
        <v>0</v>
      </c>
      <c r="IS56" s="3">
        <v>0</v>
      </c>
      <c r="IT56" s="3">
        <v>0</v>
      </c>
      <c r="IU56" s="3">
        <v>0</v>
      </c>
      <c r="IV56" s="3">
        <v>0</v>
      </c>
    </row>
    <row r="57" spans="1:256" ht="16.5" customHeight="1">
      <c r="A57" s="3" t="s">
        <v>109</v>
      </c>
      <c r="B57" s="3" t="s">
        <v>110</v>
      </c>
      <c r="C57" s="3">
        <v>2764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  <c r="AG57" s="3">
        <v>0</v>
      </c>
      <c r="AH57" s="3">
        <v>0</v>
      </c>
      <c r="AI57" s="3">
        <v>0</v>
      </c>
      <c r="AJ57" s="3">
        <v>0</v>
      </c>
      <c r="AK57" s="3">
        <v>0</v>
      </c>
      <c r="AL57" s="3">
        <v>0</v>
      </c>
      <c r="AM57" s="3">
        <v>0</v>
      </c>
      <c r="AN57" s="3">
        <v>0</v>
      </c>
      <c r="AO57" s="3">
        <v>0</v>
      </c>
      <c r="AP57" s="3">
        <v>0</v>
      </c>
      <c r="AQ57" s="3">
        <v>0</v>
      </c>
      <c r="AR57" s="3">
        <v>0</v>
      </c>
      <c r="AS57" s="3">
        <v>0</v>
      </c>
      <c r="AT57" s="3">
        <v>0</v>
      </c>
      <c r="AU57" s="3">
        <v>0</v>
      </c>
      <c r="AV57" s="3">
        <v>0</v>
      </c>
      <c r="AW57" s="3">
        <v>0</v>
      </c>
      <c r="AX57" s="3">
        <v>0</v>
      </c>
      <c r="AY57" s="3">
        <v>0</v>
      </c>
      <c r="AZ57" s="3">
        <v>0</v>
      </c>
      <c r="BA57" s="3">
        <v>0</v>
      </c>
      <c r="BB57" s="3">
        <v>0</v>
      </c>
      <c r="BC57" s="3">
        <v>0</v>
      </c>
      <c r="BD57" s="3">
        <v>0</v>
      </c>
      <c r="BE57" s="3">
        <v>0</v>
      </c>
      <c r="BF57" s="3">
        <v>0</v>
      </c>
      <c r="BG57" s="3">
        <v>0</v>
      </c>
      <c r="BH57" s="3">
        <v>0</v>
      </c>
      <c r="BI57" s="3">
        <v>0</v>
      </c>
      <c r="BJ57" s="3">
        <v>0</v>
      </c>
      <c r="BK57" s="3">
        <v>0</v>
      </c>
      <c r="BL57" s="3">
        <v>0</v>
      </c>
      <c r="BM57" s="3">
        <v>0</v>
      </c>
      <c r="BN57" s="3">
        <v>0</v>
      </c>
      <c r="BO57" s="3">
        <v>0</v>
      </c>
      <c r="BP57" s="3">
        <v>0</v>
      </c>
      <c r="BQ57" s="3">
        <v>0</v>
      </c>
      <c r="BR57" s="3">
        <v>0</v>
      </c>
      <c r="BS57" s="3">
        <v>0</v>
      </c>
      <c r="BT57" s="3">
        <v>0</v>
      </c>
      <c r="BU57" s="3">
        <v>0</v>
      </c>
      <c r="BV57" s="3">
        <v>0</v>
      </c>
      <c r="BW57" s="3">
        <v>0</v>
      </c>
      <c r="BX57" s="3">
        <v>0</v>
      </c>
      <c r="BY57" s="3">
        <v>0</v>
      </c>
      <c r="BZ57" s="3">
        <v>0</v>
      </c>
      <c r="CA57" s="3">
        <v>0</v>
      </c>
      <c r="CB57" s="3">
        <v>0</v>
      </c>
      <c r="CC57" s="3">
        <v>0</v>
      </c>
      <c r="CD57" s="3">
        <v>0</v>
      </c>
      <c r="CE57" s="3">
        <v>0</v>
      </c>
      <c r="CF57" s="3">
        <v>0</v>
      </c>
      <c r="CG57" s="3">
        <v>0</v>
      </c>
      <c r="CH57" s="3">
        <v>0</v>
      </c>
      <c r="CI57" s="3">
        <v>0</v>
      </c>
      <c r="CJ57" s="3">
        <v>0</v>
      </c>
      <c r="CK57" s="3">
        <v>0</v>
      </c>
      <c r="CL57" s="3">
        <v>0</v>
      </c>
      <c r="CM57" s="3">
        <v>0</v>
      </c>
      <c r="CN57" s="3">
        <v>0</v>
      </c>
      <c r="CO57" s="3">
        <v>0</v>
      </c>
      <c r="CP57" s="3">
        <v>0</v>
      </c>
      <c r="CQ57" s="3">
        <v>0</v>
      </c>
      <c r="CR57" s="3">
        <v>0</v>
      </c>
      <c r="CS57" s="3">
        <v>0</v>
      </c>
      <c r="CT57" s="3">
        <v>0</v>
      </c>
      <c r="CU57" s="3">
        <v>0</v>
      </c>
      <c r="CV57" s="3">
        <v>0</v>
      </c>
      <c r="CW57" s="3">
        <v>0</v>
      </c>
      <c r="CX57" s="3">
        <v>0</v>
      </c>
      <c r="CY57" s="3">
        <v>0</v>
      </c>
      <c r="CZ57" s="3">
        <v>0</v>
      </c>
      <c r="DA57" s="3">
        <v>0</v>
      </c>
      <c r="DB57" s="3">
        <v>0</v>
      </c>
      <c r="DC57" s="3">
        <v>0</v>
      </c>
      <c r="DD57" s="3">
        <v>0</v>
      </c>
      <c r="DE57" s="3">
        <v>0</v>
      </c>
      <c r="DF57" s="3">
        <v>0</v>
      </c>
      <c r="DG57" s="3">
        <v>0</v>
      </c>
      <c r="DH57" s="3">
        <v>0</v>
      </c>
      <c r="DI57" s="3">
        <v>0</v>
      </c>
      <c r="DJ57" s="3">
        <v>0</v>
      </c>
      <c r="DK57" s="3">
        <v>0</v>
      </c>
      <c r="DL57" s="3">
        <v>0</v>
      </c>
      <c r="DM57" s="3">
        <v>0</v>
      </c>
      <c r="DN57" s="3">
        <v>0</v>
      </c>
      <c r="DO57" s="3">
        <v>0</v>
      </c>
      <c r="DP57" s="3">
        <v>0</v>
      </c>
      <c r="DQ57" s="3">
        <v>0</v>
      </c>
      <c r="DR57" s="3">
        <v>0</v>
      </c>
      <c r="DS57" s="3">
        <v>0</v>
      </c>
      <c r="DT57" s="3">
        <v>0</v>
      </c>
      <c r="DU57" s="3">
        <v>0</v>
      </c>
      <c r="DV57" s="3">
        <v>0</v>
      </c>
      <c r="DW57" s="3">
        <v>0</v>
      </c>
      <c r="DX57" s="3">
        <v>0</v>
      </c>
      <c r="DY57" s="3">
        <v>0</v>
      </c>
      <c r="DZ57" s="3">
        <v>0</v>
      </c>
      <c r="EA57" s="3">
        <v>0</v>
      </c>
      <c r="EB57" s="3">
        <v>0</v>
      </c>
      <c r="EC57" s="3">
        <v>0</v>
      </c>
      <c r="ED57" s="3">
        <v>0</v>
      </c>
      <c r="EE57" s="3">
        <v>0</v>
      </c>
      <c r="EF57" s="3">
        <v>0</v>
      </c>
      <c r="EG57" s="3">
        <v>0</v>
      </c>
      <c r="EH57" s="3">
        <v>0</v>
      </c>
      <c r="EI57" s="3">
        <v>0</v>
      </c>
      <c r="EJ57" s="3">
        <v>0</v>
      </c>
      <c r="EK57" s="3">
        <v>0</v>
      </c>
      <c r="EL57" s="3">
        <v>0</v>
      </c>
      <c r="EM57" s="3">
        <v>0</v>
      </c>
      <c r="EN57" s="3">
        <v>0</v>
      </c>
      <c r="EO57" s="3">
        <v>0</v>
      </c>
      <c r="EP57" s="3">
        <v>0</v>
      </c>
      <c r="EQ57" s="3">
        <v>0</v>
      </c>
      <c r="ER57" s="3">
        <v>0</v>
      </c>
      <c r="ES57" s="3">
        <v>0</v>
      </c>
      <c r="ET57" s="3">
        <v>0</v>
      </c>
      <c r="EU57" s="3">
        <v>0</v>
      </c>
      <c r="EV57" s="3">
        <v>0</v>
      </c>
      <c r="EW57" s="3">
        <v>0</v>
      </c>
      <c r="EX57" s="3">
        <v>0</v>
      </c>
      <c r="EY57" s="3">
        <v>0</v>
      </c>
      <c r="EZ57" s="3">
        <v>0</v>
      </c>
      <c r="FA57" s="3">
        <v>0</v>
      </c>
      <c r="FB57" s="3">
        <v>0</v>
      </c>
      <c r="FC57" s="3">
        <v>0</v>
      </c>
      <c r="FD57" s="3">
        <v>0</v>
      </c>
      <c r="FE57" s="3">
        <v>0</v>
      </c>
      <c r="FF57" s="3">
        <v>0</v>
      </c>
      <c r="FG57" s="3">
        <v>0</v>
      </c>
      <c r="FH57" s="3">
        <v>0</v>
      </c>
      <c r="FI57" s="3">
        <v>0</v>
      </c>
      <c r="FJ57" s="3">
        <v>0</v>
      </c>
      <c r="FK57" s="3">
        <v>0</v>
      </c>
      <c r="FL57" s="3">
        <v>0</v>
      </c>
      <c r="FM57" s="3">
        <v>0</v>
      </c>
      <c r="FN57" s="3">
        <v>0</v>
      </c>
      <c r="FO57" s="3">
        <v>0</v>
      </c>
      <c r="FP57" s="3">
        <v>0</v>
      </c>
      <c r="FQ57" s="3">
        <v>0</v>
      </c>
      <c r="FR57" s="3">
        <v>0</v>
      </c>
      <c r="FS57" s="3">
        <v>0</v>
      </c>
      <c r="FT57" s="3">
        <v>0</v>
      </c>
      <c r="FU57" s="3">
        <v>0</v>
      </c>
      <c r="FV57" s="3">
        <v>0</v>
      </c>
      <c r="FW57" s="3">
        <v>0</v>
      </c>
      <c r="FX57" s="3">
        <v>0</v>
      </c>
      <c r="FY57" s="3">
        <v>0</v>
      </c>
      <c r="FZ57" s="3">
        <v>0</v>
      </c>
      <c r="GA57" s="3">
        <v>0</v>
      </c>
      <c r="GB57" s="3">
        <v>0</v>
      </c>
      <c r="GC57" s="3">
        <v>0</v>
      </c>
      <c r="GD57" s="3">
        <v>0</v>
      </c>
      <c r="GE57" s="3">
        <v>0</v>
      </c>
      <c r="GF57" s="3">
        <v>0</v>
      </c>
      <c r="GG57" s="3">
        <v>0</v>
      </c>
      <c r="GH57" s="3">
        <v>0</v>
      </c>
      <c r="GI57" s="3">
        <v>0</v>
      </c>
      <c r="GJ57" s="3">
        <v>0</v>
      </c>
      <c r="GK57" s="3">
        <v>0</v>
      </c>
      <c r="GL57" s="3">
        <v>0</v>
      </c>
      <c r="GM57" s="3">
        <v>0</v>
      </c>
      <c r="GN57" s="3">
        <v>0</v>
      </c>
      <c r="GO57" s="3">
        <v>0</v>
      </c>
      <c r="GP57" s="3">
        <v>0</v>
      </c>
      <c r="GQ57" s="3">
        <v>0</v>
      </c>
      <c r="GR57" s="3">
        <v>0</v>
      </c>
      <c r="GS57" s="3">
        <v>0</v>
      </c>
      <c r="GT57" s="3">
        <v>0</v>
      </c>
      <c r="GU57" s="3">
        <v>0</v>
      </c>
      <c r="GV57" s="3">
        <v>0</v>
      </c>
      <c r="GW57" s="3">
        <v>0</v>
      </c>
      <c r="GX57" s="3">
        <v>0</v>
      </c>
      <c r="GY57" s="3">
        <v>0</v>
      </c>
      <c r="GZ57" s="3">
        <v>0</v>
      </c>
      <c r="HA57" s="3">
        <v>0</v>
      </c>
      <c r="HB57" s="3">
        <v>0</v>
      </c>
      <c r="HC57" s="3">
        <v>0</v>
      </c>
      <c r="HD57" s="3">
        <v>0</v>
      </c>
      <c r="HE57" s="3">
        <v>0</v>
      </c>
      <c r="HF57" s="3">
        <v>0</v>
      </c>
      <c r="HG57" s="3">
        <v>0</v>
      </c>
      <c r="HH57" s="3">
        <v>0</v>
      </c>
      <c r="HI57" s="3">
        <v>0</v>
      </c>
      <c r="HJ57" s="3">
        <v>0</v>
      </c>
      <c r="HK57" s="3">
        <v>0</v>
      </c>
      <c r="HL57" s="3">
        <v>0</v>
      </c>
      <c r="HM57" s="3">
        <v>0</v>
      </c>
      <c r="HN57" s="3">
        <v>0</v>
      </c>
      <c r="HO57" s="3">
        <v>0</v>
      </c>
      <c r="HP57" s="3">
        <v>0</v>
      </c>
      <c r="HQ57" s="3">
        <v>0</v>
      </c>
      <c r="HR57" s="3">
        <v>0</v>
      </c>
      <c r="HS57" s="3">
        <v>0</v>
      </c>
      <c r="HT57" s="3">
        <v>0</v>
      </c>
      <c r="HU57" s="3">
        <v>0</v>
      </c>
      <c r="HV57" s="3">
        <v>0</v>
      </c>
      <c r="HW57" s="3">
        <v>0</v>
      </c>
      <c r="HX57" s="3">
        <v>0</v>
      </c>
      <c r="HY57" s="3">
        <v>0</v>
      </c>
      <c r="HZ57" s="3">
        <v>0</v>
      </c>
      <c r="IA57" s="3">
        <v>0</v>
      </c>
      <c r="IB57" s="3">
        <v>0</v>
      </c>
      <c r="IC57" s="3">
        <v>0</v>
      </c>
      <c r="ID57" s="3">
        <v>0</v>
      </c>
      <c r="IE57" s="3">
        <v>0</v>
      </c>
      <c r="IF57" s="3">
        <v>0</v>
      </c>
      <c r="IG57" s="3">
        <v>0</v>
      </c>
      <c r="IH57" s="3">
        <v>0</v>
      </c>
      <c r="II57" s="3">
        <v>0</v>
      </c>
      <c r="IJ57" s="3">
        <v>0</v>
      </c>
      <c r="IK57" s="3">
        <v>0</v>
      </c>
      <c r="IL57" s="3">
        <v>0</v>
      </c>
      <c r="IM57" s="3">
        <v>0</v>
      </c>
      <c r="IN57" s="3">
        <v>0</v>
      </c>
      <c r="IO57" s="3">
        <v>0</v>
      </c>
      <c r="IP57" s="3">
        <v>0</v>
      </c>
      <c r="IQ57" s="3">
        <v>0</v>
      </c>
      <c r="IR57" s="3">
        <v>0</v>
      </c>
      <c r="IS57" s="3">
        <v>0</v>
      </c>
      <c r="IT57" s="3">
        <v>0</v>
      </c>
      <c r="IU57" s="3">
        <v>0</v>
      </c>
      <c r="IV57" s="3">
        <v>0</v>
      </c>
    </row>
    <row r="58" spans="1:256" ht="16.5" customHeight="1">
      <c r="A58" s="3" t="s">
        <v>111</v>
      </c>
      <c r="B58" s="3" t="s">
        <v>112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  <c r="AG58" s="3">
        <v>0</v>
      </c>
      <c r="AH58" s="3">
        <v>0</v>
      </c>
      <c r="AI58" s="3">
        <v>0</v>
      </c>
      <c r="AJ58" s="3">
        <v>0</v>
      </c>
      <c r="AK58" s="3">
        <v>0</v>
      </c>
      <c r="AL58" s="3">
        <v>0</v>
      </c>
      <c r="AM58" s="3">
        <v>0</v>
      </c>
      <c r="AN58" s="3">
        <v>0</v>
      </c>
      <c r="AO58" s="3">
        <v>0</v>
      </c>
      <c r="AP58" s="3">
        <v>0</v>
      </c>
      <c r="AQ58" s="3">
        <v>0</v>
      </c>
      <c r="AR58" s="3">
        <v>0</v>
      </c>
      <c r="AS58" s="3">
        <v>0</v>
      </c>
      <c r="AT58" s="3">
        <v>0</v>
      </c>
      <c r="AU58" s="3">
        <v>0</v>
      </c>
      <c r="AV58" s="3">
        <v>0</v>
      </c>
      <c r="AW58" s="3">
        <v>0</v>
      </c>
      <c r="AX58" s="3">
        <v>0</v>
      </c>
      <c r="AY58" s="3">
        <v>0</v>
      </c>
      <c r="AZ58" s="3">
        <v>0</v>
      </c>
      <c r="BA58" s="3">
        <v>0</v>
      </c>
      <c r="BB58" s="3">
        <v>0</v>
      </c>
      <c r="BC58" s="3">
        <v>0</v>
      </c>
      <c r="BD58" s="3">
        <v>0</v>
      </c>
      <c r="BE58" s="3">
        <v>0</v>
      </c>
      <c r="BF58" s="3">
        <v>0</v>
      </c>
      <c r="BG58" s="3">
        <v>0</v>
      </c>
      <c r="BH58" s="3">
        <v>0</v>
      </c>
      <c r="BI58" s="3">
        <v>0</v>
      </c>
      <c r="BJ58" s="3">
        <v>0</v>
      </c>
      <c r="BK58" s="3">
        <v>0</v>
      </c>
      <c r="BL58" s="3">
        <v>0</v>
      </c>
      <c r="BM58" s="3">
        <v>0</v>
      </c>
      <c r="BN58" s="3">
        <v>0</v>
      </c>
      <c r="BO58" s="3">
        <v>0</v>
      </c>
      <c r="BP58" s="3">
        <v>0</v>
      </c>
      <c r="BQ58" s="3">
        <v>0</v>
      </c>
      <c r="BR58" s="3">
        <v>0</v>
      </c>
      <c r="BS58" s="3">
        <v>0</v>
      </c>
      <c r="BT58" s="3">
        <v>0</v>
      </c>
      <c r="BU58" s="3">
        <v>0</v>
      </c>
      <c r="BV58" s="3">
        <v>0</v>
      </c>
      <c r="BW58" s="3">
        <v>0</v>
      </c>
      <c r="BX58" s="3">
        <v>0</v>
      </c>
      <c r="BY58" s="3">
        <v>0</v>
      </c>
      <c r="BZ58" s="3">
        <v>0</v>
      </c>
      <c r="CA58" s="3">
        <v>0</v>
      </c>
      <c r="CB58" s="3">
        <v>0</v>
      </c>
      <c r="CC58" s="3">
        <v>0</v>
      </c>
      <c r="CD58" s="3">
        <v>0</v>
      </c>
      <c r="CE58" s="3">
        <v>0</v>
      </c>
      <c r="CF58" s="3">
        <v>0</v>
      </c>
      <c r="CG58" s="3">
        <v>0</v>
      </c>
      <c r="CH58" s="3">
        <v>0</v>
      </c>
      <c r="CI58" s="3">
        <v>0</v>
      </c>
      <c r="CJ58" s="3">
        <v>0</v>
      </c>
      <c r="CK58" s="3">
        <v>0</v>
      </c>
      <c r="CL58" s="3">
        <v>0</v>
      </c>
      <c r="CM58" s="3">
        <v>0</v>
      </c>
      <c r="CN58" s="3">
        <v>0</v>
      </c>
      <c r="CO58" s="3">
        <v>0</v>
      </c>
      <c r="CP58" s="3">
        <v>0</v>
      </c>
      <c r="CQ58" s="3">
        <v>0</v>
      </c>
      <c r="CR58" s="3">
        <v>0</v>
      </c>
      <c r="CS58" s="3">
        <v>0</v>
      </c>
      <c r="CT58" s="3">
        <v>0</v>
      </c>
      <c r="CU58" s="3">
        <v>0</v>
      </c>
      <c r="CV58" s="3">
        <v>0</v>
      </c>
      <c r="CW58" s="3">
        <v>0</v>
      </c>
      <c r="CX58" s="3">
        <v>0</v>
      </c>
      <c r="CY58" s="3">
        <v>0</v>
      </c>
      <c r="CZ58" s="3">
        <v>0</v>
      </c>
      <c r="DA58" s="3">
        <v>0</v>
      </c>
      <c r="DB58" s="3">
        <v>0</v>
      </c>
      <c r="DC58" s="3">
        <v>0</v>
      </c>
      <c r="DD58" s="3">
        <v>0</v>
      </c>
      <c r="DE58" s="3">
        <v>0</v>
      </c>
      <c r="DF58" s="3">
        <v>0</v>
      </c>
      <c r="DG58" s="3">
        <v>0</v>
      </c>
      <c r="DH58" s="3">
        <v>0</v>
      </c>
      <c r="DI58" s="3">
        <v>0</v>
      </c>
      <c r="DJ58" s="3">
        <v>0</v>
      </c>
      <c r="DK58" s="3">
        <v>0</v>
      </c>
      <c r="DL58" s="3">
        <v>0</v>
      </c>
      <c r="DM58" s="3">
        <v>0</v>
      </c>
      <c r="DN58" s="3">
        <v>0</v>
      </c>
      <c r="DO58" s="3">
        <v>0</v>
      </c>
      <c r="DP58" s="3">
        <v>0</v>
      </c>
      <c r="DQ58" s="3">
        <v>0</v>
      </c>
      <c r="DR58" s="3">
        <v>0</v>
      </c>
      <c r="DS58" s="3">
        <v>0</v>
      </c>
      <c r="DT58" s="3">
        <v>0</v>
      </c>
      <c r="DU58" s="3">
        <v>0</v>
      </c>
      <c r="DV58" s="3">
        <v>0</v>
      </c>
      <c r="DW58" s="3">
        <v>0</v>
      </c>
      <c r="DX58" s="3">
        <v>0</v>
      </c>
      <c r="DY58" s="3">
        <v>0</v>
      </c>
      <c r="DZ58" s="3">
        <v>0</v>
      </c>
      <c r="EA58" s="3">
        <v>0</v>
      </c>
      <c r="EB58" s="3">
        <v>0</v>
      </c>
      <c r="EC58" s="3">
        <v>0</v>
      </c>
      <c r="ED58" s="3">
        <v>0</v>
      </c>
      <c r="EE58" s="3">
        <v>0</v>
      </c>
      <c r="EF58" s="3">
        <v>0</v>
      </c>
      <c r="EG58" s="3">
        <v>0</v>
      </c>
      <c r="EH58" s="3">
        <v>0</v>
      </c>
      <c r="EI58" s="3">
        <v>0</v>
      </c>
      <c r="EJ58" s="3">
        <v>0</v>
      </c>
      <c r="EK58" s="3">
        <v>0</v>
      </c>
      <c r="EL58" s="3">
        <v>0</v>
      </c>
      <c r="EM58" s="3">
        <v>0</v>
      </c>
      <c r="EN58" s="3">
        <v>0</v>
      </c>
      <c r="EO58" s="3">
        <v>0</v>
      </c>
      <c r="EP58" s="3">
        <v>0</v>
      </c>
      <c r="EQ58" s="3">
        <v>0</v>
      </c>
      <c r="ER58" s="3">
        <v>0</v>
      </c>
      <c r="ES58" s="3">
        <v>0</v>
      </c>
      <c r="ET58" s="3">
        <v>0</v>
      </c>
      <c r="EU58" s="3">
        <v>0</v>
      </c>
      <c r="EV58" s="3">
        <v>0</v>
      </c>
      <c r="EW58" s="3">
        <v>0</v>
      </c>
      <c r="EX58" s="3">
        <v>0</v>
      </c>
      <c r="EY58" s="3">
        <v>0</v>
      </c>
      <c r="EZ58" s="3">
        <v>0</v>
      </c>
      <c r="FA58" s="3">
        <v>0</v>
      </c>
      <c r="FB58" s="3">
        <v>0</v>
      </c>
      <c r="FC58" s="3">
        <v>0</v>
      </c>
      <c r="FD58" s="3">
        <v>0</v>
      </c>
      <c r="FE58" s="3">
        <v>0</v>
      </c>
      <c r="FF58" s="3">
        <v>0</v>
      </c>
      <c r="FG58" s="3">
        <v>0</v>
      </c>
      <c r="FH58" s="3">
        <v>0</v>
      </c>
      <c r="FI58" s="3">
        <v>0</v>
      </c>
      <c r="FJ58" s="3">
        <v>0</v>
      </c>
      <c r="FK58" s="3">
        <v>0</v>
      </c>
      <c r="FL58" s="3">
        <v>0</v>
      </c>
      <c r="FM58" s="3">
        <v>0</v>
      </c>
      <c r="FN58" s="3">
        <v>0</v>
      </c>
      <c r="FO58" s="3">
        <v>0</v>
      </c>
      <c r="FP58" s="3">
        <v>0</v>
      </c>
      <c r="FQ58" s="3">
        <v>0</v>
      </c>
      <c r="FR58" s="3">
        <v>0</v>
      </c>
      <c r="FS58" s="3">
        <v>0</v>
      </c>
      <c r="FT58" s="3">
        <v>0</v>
      </c>
      <c r="FU58" s="3">
        <v>0</v>
      </c>
      <c r="FV58" s="3">
        <v>0</v>
      </c>
      <c r="FW58" s="3">
        <v>0</v>
      </c>
      <c r="FX58" s="3">
        <v>0</v>
      </c>
      <c r="FY58" s="3">
        <v>0</v>
      </c>
      <c r="FZ58" s="3">
        <v>0</v>
      </c>
      <c r="GA58" s="3">
        <v>0</v>
      </c>
      <c r="GB58" s="3">
        <v>0</v>
      </c>
      <c r="GC58" s="3">
        <v>0</v>
      </c>
      <c r="GD58" s="3">
        <v>0</v>
      </c>
      <c r="GE58" s="3">
        <v>0</v>
      </c>
      <c r="GF58" s="3">
        <v>0</v>
      </c>
      <c r="GG58" s="3">
        <v>0</v>
      </c>
      <c r="GH58" s="3">
        <v>0</v>
      </c>
      <c r="GI58" s="3">
        <v>0</v>
      </c>
      <c r="GJ58" s="3">
        <v>0</v>
      </c>
      <c r="GK58" s="3">
        <v>0</v>
      </c>
      <c r="GL58" s="3">
        <v>0</v>
      </c>
      <c r="GM58" s="3">
        <v>0</v>
      </c>
      <c r="GN58" s="3">
        <v>0</v>
      </c>
      <c r="GO58" s="3">
        <v>0</v>
      </c>
      <c r="GP58" s="3">
        <v>0</v>
      </c>
      <c r="GQ58" s="3">
        <v>0</v>
      </c>
      <c r="GR58" s="3">
        <v>0</v>
      </c>
      <c r="GS58" s="3">
        <v>0</v>
      </c>
      <c r="GT58" s="3">
        <v>0</v>
      </c>
      <c r="GU58" s="3">
        <v>0</v>
      </c>
      <c r="GV58" s="3">
        <v>0</v>
      </c>
      <c r="GW58" s="3">
        <v>0</v>
      </c>
      <c r="GX58" s="3">
        <v>0</v>
      </c>
      <c r="GY58" s="3">
        <v>0</v>
      </c>
      <c r="GZ58" s="3">
        <v>0</v>
      </c>
      <c r="HA58" s="3">
        <v>0</v>
      </c>
      <c r="HB58" s="3">
        <v>0</v>
      </c>
      <c r="HC58" s="3">
        <v>0</v>
      </c>
      <c r="HD58" s="3">
        <v>0</v>
      </c>
      <c r="HE58" s="3">
        <v>0</v>
      </c>
      <c r="HF58" s="3">
        <v>0</v>
      </c>
      <c r="HG58" s="3">
        <v>0</v>
      </c>
      <c r="HH58" s="3">
        <v>0</v>
      </c>
      <c r="HI58" s="3">
        <v>0</v>
      </c>
      <c r="HJ58" s="3">
        <v>0</v>
      </c>
      <c r="HK58" s="3">
        <v>0</v>
      </c>
      <c r="HL58" s="3">
        <v>0</v>
      </c>
      <c r="HM58" s="3">
        <v>0</v>
      </c>
      <c r="HN58" s="3">
        <v>0</v>
      </c>
      <c r="HO58" s="3">
        <v>0</v>
      </c>
      <c r="HP58" s="3">
        <v>0</v>
      </c>
      <c r="HQ58" s="3">
        <v>0</v>
      </c>
      <c r="HR58" s="3">
        <v>0</v>
      </c>
      <c r="HS58" s="3">
        <v>0</v>
      </c>
      <c r="HT58" s="3">
        <v>0</v>
      </c>
      <c r="HU58" s="3">
        <v>0</v>
      </c>
      <c r="HV58" s="3">
        <v>0</v>
      </c>
      <c r="HW58" s="3">
        <v>0</v>
      </c>
      <c r="HX58" s="3">
        <v>0</v>
      </c>
      <c r="HY58" s="3">
        <v>0</v>
      </c>
      <c r="HZ58" s="3">
        <v>0</v>
      </c>
      <c r="IA58" s="3">
        <v>0</v>
      </c>
      <c r="IB58" s="3">
        <v>0</v>
      </c>
      <c r="IC58" s="3">
        <v>0</v>
      </c>
      <c r="ID58" s="3">
        <v>0</v>
      </c>
      <c r="IE58" s="3">
        <v>0</v>
      </c>
      <c r="IF58" s="3">
        <v>0</v>
      </c>
      <c r="IG58" s="3">
        <v>0</v>
      </c>
      <c r="IH58" s="3">
        <v>0</v>
      </c>
      <c r="II58" s="3">
        <v>0</v>
      </c>
      <c r="IJ58" s="3">
        <v>0</v>
      </c>
      <c r="IK58" s="3">
        <v>0</v>
      </c>
      <c r="IL58" s="3">
        <v>0</v>
      </c>
      <c r="IM58" s="3">
        <v>0</v>
      </c>
      <c r="IN58" s="3">
        <v>0</v>
      </c>
      <c r="IO58" s="3">
        <v>0</v>
      </c>
      <c r="IP58" s="3">
        <v>0</v>
      </c>
      <c r="IQ58" s="3">
        <v>0</v>
      </c>
      <c r="IR58" s="3">
        <v>0</v>
      </c>
      <c r="IS58" s="3">
        <v>0</v>
      </c>
      <c r="IT58" s="3">
        <v>0</v>
      </c>
      <c r="IU58" s="3">
        <v>0</v>
      </c>
      <c r="IV58" s="3">
        <v>0</v>
      </c>
    </row>
    <row r="59" spans="1:256" ht="16.5" customHeight="1">
      <c r="A59" s="3" t="s">
        <v>113</v>
      </c>
      <c r="B59" s="3" t="s">
        <v>114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  <c r="AG59" s="3">
        <v>0</v>
      </c>
      <c r="AH59" s="3">
        <v>0</v>
      </c>
      <c r="AI59" s="3">
        <v>0</v>
      </c>
      <c r="AJ59" s="3">
        <v>0</v>
      </c>
      <c r="AK59" s="3">
        <v>0</v>
      </c>
      <c r="AL59" s="3">
        <v>0</v>
      </c>
      <c r="AM59" s="3">
        <v>0</v>
      </c>
      <c r="AN59" s="3">
        <v>0</v>
      </c>
      <c r="AO59" s="3">
        <v>0</v>
      </c>
      <c r="AP59" s="3">
        <v>0</v>
      </c>
      <c r="AQ59" s="3">
        <v>0</v>
      </c>
      <c r="AR59" s="3">
        <v>0</v>
      </c>
      <c r="AS59" s="3">
        <v>0</v>
      </c>
      <c r="AT59" s="3">
        <v>0</v>
      </c>
      <c r="AU59" s="3">
        <v>0</v>
      </c>
      <c r="AV59" s="3">
        <v>0</v>
      </c>
      <c r="AW59" s="3">
        <v>0</v>
      </c>
      <c r="AX59" s="3">
        <v>0</v>
      </c>
      <c r="AY59" s="3">
        <v>0</v>
      </c>
      <c r="AZ59" s="3">
        <v>0</v>
      </c>
      <c r="BA59" s="3">
        <v>0</v>
      </c>
      <c r="BB59" s="3">
        <v>0</v>
      </c>
      <c r="BC59" s="3">
        <v>0</v>
      </c>
      <c r="BD59" s="3">
        <v>0</v>
      </c>
      <c r="BE59" s="3">
        <v>0</v>
      </c>
      <c r="BF59" s="3">
        <v>0</v>
      </c>
      <c r="BG59" s="3">
        <v>0</v>
      </c>
      <c r="BH59" s="3">
        <v>0</v>
      </c>
      <c r="BI59" s="3">
        <v>0</v>
      </c>
      <c r="BJ59" s="3">
        <v>0</v>
      </c>
      <c r="BK59" s="3">
        <v>0</v>
      </c>
      <c r="BL59" s="3">
        <v>0</v>
      </c>
      <c r="BM59" s="3">
        <v>0</v>
      </c>
      <c r="BN59" s="3">
        <v>0</v>
      </c>
      <c r="BO59" s="3">
        <v>0</v>
      </c>
      <c r="BP59" s="3">
        <v>0</v>
      </c>
      <c r="BQ59" s="3">
        <v>0</v>
      </c>
      <c r="BR59" s="3">
        <v>0</v>
      </c>
      <c r="BS59" s="3">
        <v>0</v>
      </c>
      <c r="BT59" s="3">
        <v>0</v>
      </c>
      <c r="BU59" s="3">
        <v>0</v>
      </c>
      <c r="BV59" s="3">
        <v>0</v>
      </c>
      <c r="BW59" s="3">
        <v>0</v>
      </c>
      <c r="BX59" s="3">
        <v>0</v>
      </c>
      <c r="BY59" s="3">
        <v>0</v>
      </c>
      <c r="BZ59" s="3">
        <v>0</v>
      </c>
      <c r="CA59" s="3">
        <v>0</v>
      </c>
      <c r="CB59" s="3">
        <v>0</v>
      </c>
      <c r="CC59" s="3">
        <v>0</v>
      </c>
      <c r="CD59" s="3">
        <v>0</v>
      </c>
      <c r="CE59" s="3">
        <v>0</v>
      </c>
      <c r="CF59" s="3">
        <v>0</v>
      </c>
      <c r="CG59" s="3">
        <v>0</v>
      </c>
      <c r="CH59" s="3">
        <v>0</v>
      </c>
      <c r="CI59" s="3">
        <v>0</v>
      </c>
      <c r="CJ59" s="3">
        <v>0</v>
      </c>
      <c r="CK59" s="3">
        <v>0</v>
      </c>
      <c r="CL59" s="3">
        <v>0</v>
      </c>
      <c r="CM59" s="3">
        <v>0</v>
      </c>
      <c r="CN59" s="3">
        <v>0</v>
      </c>
      <c r="CO59" s="3">
        <v>0</v>
      </c>
      <c r="CP59" s="3">
        <v>0</v>
      </c>
      <c r="CQ59" s="3">
        <v>0</v>
      </c>
      <c r="CR59" s="3">
        <v>0</v>
      </c>
      <c r="CS59" s="3">
        <v>0</v>
      </c>
      <c r="CT59" s="3">
        <v>0</v>
      </c>
      <c r="CU59" s="3">
        <v>0</v>
      </c>
      <c r="CV59" s="3">
        <v>0</v>
      </c>
      <c r="CW59" s="3">
        <v>0</v>
      </c>
      <c r="CX59" s="3">
        <v>0</v>
      </c>
      <c r="CY59" s="3">
        <v>0</v>
      </c>
      <c r="CZ59" s="3">
        <v>0</v>
      </c>
      <c r="DA59" s="3">
        <v>0</v>
      </c>
      <c r="DB59" s="3">
        <v>0</v>
      </c>
      <c r="DC59" s="3">
        <v>0</v>
      </c>
      <c r="DD59" s="3">
        <v>0</v>
      </c>
      <c r="DE59" s="3">
        <v>0</v>
      </c>
      <c r="DF59" s="3">
        <v>0</v>
      </c>
      <c r="DG59" s="3">
        <v>0</v>
      </c>
      <c r="DH59" s="3">
        <v>0</v>
      </c>
      <c r="DI59" s="3">
        <v>0</v>
      </c>
      <c r="DJ59" s="3">
        <v>0</v>
      </c>
      <c r="DK59" s="3">
        <v>0</v>
      </c>
      <c r="DL59" s="3">
        <v>0</v>
      </c>
      <c r="DM59" s="3">
        <v>0</v>
      </c>
      <c r="DN59" s="3">
        <v>0</v>
      </c>
      <c r="DO59" s="3">
        <v>0</v>
      </c>
      <c r="DP59" s="3">
        <v>0</v>
      </c>
      <c r="DQ59" s="3">
        <v>0</v>
      </c>
      <c r="DR59" s="3">
        <v>0</v>
      </c>
      <c r="DS59" s="3">
        <v>0</v>
      </c>
      <c r="DT59" s="3">
        <v>0</v>
      </c>
      <c r="DU59" s="3">
        <v>0</v>
      </c>
      <c r="DV59" s="3">
        <v>0</v>
      </c>
      <c r="DW59" s="3">
        <v>0</v>
      </c>
      <c r="DX59" s="3">
        <v>0</v>
      </c>
      <c r="DY59" s="3">
        <v>0</v>
      </c>
      <c r="DZ59" s="3">
        <v>0</v>
      </c>
      <c r="EA59" s="3">
        <v>0</v>
      </c>
      <c r="EB59" s="3">
        <v>0</v>
      </c>
      <c r="EC59" s="3">
        <v>0</v>
      </c>
      <c r="ED59" s="3">
        <v>0</v>
      </c>
      <c r="EE59" s="3">
        <v>0</v>
      </c>
      <c r="EF59" s="3">
        <v>0</v>
      </c>
      <c r="EG59" s="3">
        <v>0</v>
      </c>
      <c r="EH59" s="3">
        <v>0</v>
      </c>
      <c r="EI59" s="3">
        <v>0</v>
      </c>
      <c r="EJ59" s="3">
        <v>0</v>
      </c>
      <c r="EK59" s="3">
        <v>0</v>
      </c>
      <c r="EL59" s="3">
        <v>0</v>
      </c>
      <c r="EM59" s="3">
        <v>0</v>
      </c>
      <c r="EN59" s="3">
        <v>0</v>
      </c>
      <c r="EO59" s="3">
        <v>0</v>
      </c>
      <c r="EP59" s="3">
        <v>0</v>
      </c>
      <c r="EQ59" s="3">
        <v>0</v>
      </c>
      <c r="ER59" s="3">
        <v>0</v>
      </c>
      <c r="ES59" s="3">
        <v>0</v>
      </c>
      <c r="ET59" s="3">
        <v>0</v>
      </c>
      <c r="EU59" s="3">
        <v>0</v>
      </c>
      <c r="EV59" s="3">
        <v>0</v>
      </c>
      <c r="EW59" s="3">
        <v>0</v>
      </c>
      <c r="EX59" s="3">
        <v>0</v>
      </c>
      <c r="EY59" s="3">
        <v>0</v>
      </c>
      <c r="EZ59" s="3">
        <v>0</v>
      </c>
      <c r="FA59" s="3">
        <v>0</v>
      </c>
      <c r="FB59" s="3">
        <v>0</v>
      </c>
      <c r="FC59" s="3">
        <v>0</v>
      </c>
      <c r="FD59" s="3">
        <v>0</v>
      </c>
      <c r="FE59" s="3">
        <v>0</v>
      </c>
      <c r="FF59" s="3">
        <v>0</v>
      </c>
      <c r="FG59" s="3">
        <v>0</v>
      </c>
      <c r="FH59" s="3">
        <v>0</v>
      </c>
      <c r="FI59" s="3">
        <v>0</v>
      </c>
      <c r="FJ59" s="3">
        <v>0</v>
      </c>
      <c r="FK59" s="3">
        <v>0</v>
      </c>
      <c r="FL59" s="3">
        <v>0</v>
      </c>
      <c r="FM59" s="3">
        <v>0</v>
      </c>
      <c r="FN59" s="3">
        <v>0</v>
      </c>
      <c r="FO59" s="3">
        <v>0</v>
      </c>
      <c r="FP59" s="3">
        <v>0</v>
      </c>
      <c r="FQ59" s="3">
        <v>0</v>
      </c>
      <c r="FR59" s="3">
        <v>0</v>
      </c>
      <c r="FS59" s="3">
        <v>0</v>
      </c>
      <c r="FT59" s="3">
        <v>0</v>
      </c>
      <c r="FU59" s="3">
        <v>0</v>
      </c>
      <c r="FV59" s="3">
        <v>0</v>
      </c>
      <c r="FW59" s="3">
        <v>0</v>
      </c>
      <c r="FX59" s="3">
        <v>0</v>
      </c>
      <c r="FY59" s="3">
        <v>0</v>
      </c>
      <c r="FZ59" s="3">
        <v>0</v>
      </c>
      <c r="GA59" s="3">
        <v>0</v>
      </c>
      <c r="GB59" s="3">
        <v>0</v>
      </c>
      <c r="GC59" s="3">
        <v>0</v>
      </c>
      <c r="GD59" s="3">
        <v>0</v>
      </c>
      <c r="GE59" s="3">
        <v>0</v>
      </c>
      <c r="GF59" s="3">
        <v>0</v>
      </c>
      <c r="GG59" s="3">
        <v>0</v>
      </c>
      <c r="GH59" s="3">
        <v>0</v>
      </c>
      <c r="GI59" s="3">
        <v>0</v>
      </c>
      <c r="GJ59" s="3">
        <v>0</v>
      </c>
      <c r="GK59" s="3">
        <v>0</v>
      </c>
      <c r="GL59" s="3">
        <v>0</v>
      </c>
      <c r="GM59" s="3">
        <v>0</v>
      </c>
      <c r="GN59" s="3">
        <v>0</v>
      </c>
      <c r="GO59" s="3">
        <v>0</v>
      </c>
      <c r="GP59" s="3">
        <v>0</v>
      </c>
      <c r="GQ59" s="3">
        <v>0</v>
      </c>
      <c r="GR59" s="3">
        <v>0</v>
      </c>
      <c r="GS59" s="3">
        <v>0</v>
      </c>
      <c r="GT59" s="3">
        <v>0</v>
      </c>
      <c r="GU59" s="3">
        <v>0</v>
      </c>
      <c r="GV59" s="3">
        <v>0</v>
      </c>
      <c r="GW59" s="3">
        <v>0</v>
      </c>
      <c r="GX59" s="3">
        <v>0</v>
      </c>
      <c r="GY59" s="3">
        <v>0</v>
      </c>
      <c r="GZ59" s="3">
        <v>0</v>
      </c>
      <c r="HA59" s="3">
        <v>0</v>
      </c>
      <c r="HB59" s="3">
        <v>0</v>
      </c>
      <c r="HC59" s="3">
        <v>0</v>
      </c>
      <c r="HD59" s="3">
        <v>0</v>
      </c>
      <c r="HE59" s="3">
        <v>0</v>
      </c>
      <c r="HF59" s="3">
        <v>0</v>
      </c>
      <c r="HG59" s="3">
        <v>0</v>
      </c>
      <c r="HH59" s="3">
        <v>0</v>
      </c>
      <c r="HI59" s="3">
        <v>0</v>
      </c>
      <c r="HJ59" s="3">
        <v>0</v>
      </c>
      <c r="HK59" s="3">
        <v>0</v>
      </c>
      <c r="HL59" s="3">
        <v>0</v>
      </c>
      <c r="HM59" s="3">
        <v>0</v>
      </c>
      <c r="HN59" s="3">
        <v>0</v>
      </c>
      <c r="HO59" s="3">
        <v>0</v>
      </c>
      <c r="HP59" s="3">
        <v>0</v>
      </c>
      <c r="HQ59" s="3">
        <v>0</v>
      </c>
      <c r="HR59" s="3">
        <v>0</v>
      </c>
      <c r="HS59" s="3">
        <v>0</v>
      </c>
      <c r="HT59" s="3">
        <v>0</v>
      </c>
      <c r="HU59" s="3">
        <v>0</v>
      </c>
      <c r="HV59" s="3">
        <v>0</v>
      </c>
      <c r="HW59" s="3">
        <v>0</v>
      </c>
      <c r="HX59" s="3">
        <v>0</v>
      </c>
      <c r="HY59" s="3">
        <v>0</v>
      </c>
      <c r="HZ59" s="3">
        <v>0</v>
      </c>
      <c r="IA59" s="3">
        <v>0</v>
      </c>
      <c r="IB59" s="3">
        <v>0</v>
      </c>
      <c r="IC59" s="3">
        <v>0</v>
      </c>
      <c r="ID59" s="3">
        <v>0</v>
      </c>
      <c r="IE59" s="3">
        <v>0</v>
      </c>
      <c r="IF59" s="3">
        <v>0</v>
      </c>
      <c r="IG59" s="3">
        <v>0</v>
      </c>
      <c r="IH59" s="3">
        <v>0</v>
      </c>
      <c r="II59" s="3">
        <v>0</v>
      </c>
      <c r="IJ59" s="3">
        <v>0</v>
      </c>
      <c r="IK59" s="3">
        <v>0</v>
      </c>
      <c r="IL59" s="3">
        <v>0</v>
      </c>
      <c r="IM59" s="3">
        <v>0</v>
      </c>
      <c r="IN59" s="3">
        <v>0</v>
      </c>
      <c r="IO59" s="3">
        <v>0</v>
      </c>
      <c r="IP59" s="3">
        <v>0</v>
      </c>
      <c r="IQ59" s="3">
        <v>0</v>
      </c>
      <c r="IR59" s="3">
        <v>0</v>
      </c>
      <c r="IS59" s="3">
        <v>0</v>
      </c>
      <c r="IT59" s="3">
        <v>0</v>
      </c>
      <c r="IU59" s="3">
        <v>0</v>
      </c>
      <c r="IV59" s="3">
        <v>0</v>
      </c>
    </row>
    <row r="60" spans="1:256" ht="16.5" customHeight="1">
      <c r="A60" s="3" t="s">
        <v>115</v>
      </c>
      <c r="B60" s="3" t="s">
        <v>116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  <c r="AG60" s="3">
        <v>0</v>
      </c>
      <c r="AH60" s="3">
        <v>0</v>
      </c>
      <c r="AI60" s="3">
        <v>0</v>
      </c>
      <c r="AJ60" s="3">
        <v>0</v>
      </c>
      <c r="AK60" s="3">
        <v>0</v>
      </c>
      <c r="AL60" s="3">
        <v>0</v>
      </c>
      <c r="AM60" s="3">
        <v>0</v>
      </c>
      <c r="AN60" s="3">
        <v>0</v>
      </c>
      <c r="AO60" s="3">
        <v>0</v>
      </c>
      <c r="AP60" s="3">
        <v>0</v>
      </c>
      <c r="AQ60" s="3">
        <v>0</v>
      </c>
      <c r="AR60" s="3">
        <v>0</v>
      </c>
      <c r="AS60" s="3">
        <v>0</v>
      </c>
      <c r="AT60" s="3">
        <v>0</v>
      </c>
      <c r="AU60" s="3">
        <v>0</v>
      </c>
      <c r="AV60" s="3">
        <v>0</v>
      </c>
      <c r="AW60" s="3">
        <v>0</v>
      </c>
      <c r="AX60" s="3">
        <v>0</v>
      </c>
      <c r="AY60" s="3">
        <v>0</v>
      </c>
      <c r="AZ60" s="3">
        <v>0</v>
      </c>
      <c r="BA60" s="3">
        <v>0</v>
      </c>
      <c r="BB60" s="3">
        <v>0</v>
      </c>
      <c r="BC60" s="3">
        <v>0</v>
      </c>
      <c r="BD60" s="3">
        <v>0</v>
      </c>
      <c r="BE60" s="3">
        <v>0</v>
      </c>
      <c r="BF60" s="3">
        <v>0</v>
      </c>
      <c r="BG60" s="3">
        <v>0</v>
      </c>
      <c r="BH60" s="3">
        <v>0</v>
      </c>
      <c r="BI60" s="3">
        <v>0</v>
      </c>
      <c r="BJ60" s="3">
        <v>0</v>
      </c>
      <c r="BK60" s="3">
        <v>0</v>
      </c>
      <c r="BL60" s="3">
        <v>0</v>
      </c>
      <c r="BM60" s="3">
        <v>0</v>
      </c>
      <c r="BN60" s="3">
        <v>0</v>
      </c>
      <c r="BO60" s="3">
        <v>0</v>
      </c>
      <c r="BP60" s="3">
        <v>0</v>
      </c>
      <c r="BQ60" s="3">
        <v>0</v>
      </c>
      <c r="BR60" s="3">
        <v>0</v>
      </c>
      <c r="BS60" s="3">
        <v>0</v>
      </c>
      <c r="BT60" s="3">
        <v>0</v>
      </c>
      <c r="BU60" s="3">
        <v>0</v>
      </c>
      <c r="BV60" s="3">
        <v>0</v>
      </c>
      <c r="BW60" s="3">
        <v>0</v>
      </c>
      <c r="BX60" s="3">
        <v>0</v>
      </c>
      <c r="BY60" s="3">
        <v>0</v>
      </c>
      <c r="BZ60" s="3">
        <v>0</v>
      </c>
      <c r="CA60" s="3">
        <v>0</v>
      </c>
      <c r="CB60" s="3">
        <v>0</v>
      </c>
      <c r="CC60" s="3">
        <v>0</v>
      </c>
      <c r="CD60" s="3">
        <v>0</v>
      </c>
      <c r="CE60" s="3">
        <v>0</v>
      </c>
      <c r="CF60" s="3">
        <v>0</v>
      </c>
      <c r="CG60" s="3">
        <v>0</v>
      </c>
      <c r="CH60" s="3">
        <v>0</v>
      </c>
      <c r="CI60" s="3">
        <v>0</v>
      </c>
      <c r="CJ60" s="3">
        <v>0</v>
      </c>
      <c r="CK60" s="3">
        <v>0</v>
      </c>
      <c r="CL60" s="3">
        <v>0</v>
      </c>
      <c r="CM60" s="3">
        <v>0</v>
      </c>
      <c r="CN60" s="3">
        <v>0</v>
      </c>
      <c r="CO60" s="3">
        <v>0</v>
      </c>
      <c r="CP60" s="3">
        <v>0</v>
      </c>
      <c r="CQ60" s="3">
        <v>0</v>
      </c>
      <c r="CR60" s="3">
        <v>0</v>
      </c>
      <c r="CS60" s="3">
        <v>0</v>
      </c>
      <c r="CT60" s="3">
        <v>0</v>
      </c>
      <c r="CU60" s="3">
        <v>0</v>
      </c>
      <c r="CV60" s="3">
        <v>0</v>
      </c>
      <c r="CW60" s="3">
        <v>0</v>
      </c>
      <c r="CX60" s="3">
        <v>0</v>
      </c>
      <c r="CY60" s="3">
        <v>0</v>
      </c>
      <c r="CZ60" s="3">
        <v>0</v>
      </c>
      <c r="DA60" s="3">
        <v>0</v>
      </c>
      <c r="DB60" s="3">
        <v>0</v>
      </c>
      <c r="DC60" s="3">
        <v>0</v>
      </c>
      <c r="DD60" s="3">
        <v>0</v>
      </c>
      <c r="DE60" s="3">
        <v>0</v>
      </c>
      <c r="DF60" s="3">
        <v>0</v>
      </c>
      <c r="DG60" s="3">
        <v>0</v>
      </c>
      <c r="DH60" s="3">
        <v>0</v>
      </c>
      <c r="DI60" s="3">
        <v>0</v>
      </c>
      <c r="DJ60" s="3">
        <v>0</v>
      </c>
      <c r="DK60" s="3">
        <v>0</v>
      </c>
      <c r="DL60" s="3">
        <v>0</v>
      </c>
      <c r="DM60" s="3">
        <v>0</v>
      </c>
      <c r="DN60" s="3">
        <v>0</v>
      </c>
      <c r="DO60" s="3">
        <v>0</v>
      </c>
      <c r="DP60" s="3">
        <v>0</v>
      </c>
      <c r="DQ60" s="3">
        <v>0</v>
      </c>
      <c r="DR60" s="3">
        <v>0</v>
      </c>
      <c r="DS60" s="3">
        <v>0</v>
      </c>
      <c r="DT60" s="3">
        <v>0</v>
      </c>
      <c r="DU60" s="3">
        <v>0</v>
      </c>
      <c r="DV60" s="3">
        <v>0</v>
      </c>
      <c r="DW60" s="3">
        <v>0</v>
      </c>
      <c r="DX60" s="3">
        <v>0</v>
      </c>
      <c r="DY60" s="3">
        <v>0</v>
      </c>
      <c r="DZ60" s="3">
        <v>0</v>
      </c>
      <c r="EA60" s="3">
        <v>0</v>
      </c>
      <c r="EB60" s="3">
        <v>0</v>
      </c>
      <c r="EC60" s="3">
        <v>0</v>
      </c>
      <c r="ED60" s="3">
        <v>0</v>
      </c>
      <c r="EE60" s="3">
        <v>0</v>
      </c>
      <c r="EF60" s="3">
        <v>0</v>
      </c>
      <c r="EG60" s="3">
        <v>0</v>
      </c>
      <c r="EH60" s="3">
        <v>0</v>
      </c>
      <c r="EI60" s="3">
        <v>0</v>
      </c>
      <c r="EJ60" s="3">
        <v>0</v>
      </c>
      <c r="EK60" s="3">
        <v>0</v>
      </c>
      <c r="EL60" s="3">
        <v>0</v>
      </c>
      <c r="EM60" s="3">
        <v>0</v>
      </c>
      <c r="EN60" s="3">
        <v>0</v>
      </c>
      <c r="EO60" s="3">
        <v>0</v>
      </c>
      <c r="EP60" s="3">
        <v>0</v>
      </c>
      <c r="EQ60" s="3">
        <v>0</v>
      </c>
      <c r="ER60" s="3">
        <v>0</v>
      </c>
      <c r="ES60" s="3">
        <v>0</v>
      </c>
      <c r="ET60" s="3">
        <v>0</v>
      </c>
      <c r="EU60" s="3">
        <v>0</v>
      </c>
      <c r="EV60" s="3">
        <v>0</v>
      </c>
      <c r="EW60" s="3">
        <v>0</v>
      </c>
      <c r="EX60" s="3">
        <v>0</v>
      </c>
      <c r="EY60" s="3">
        <v>0</v>
      </c>
      <c r="EZ60" s="3">
        <v>0</v>
      </c>
      <c r="FA60" s="3">
        <v>0</v>
      </c>
      <c r="FB60" s="3">
        <v>0</v>
      </c>
      <c r="FC60" s="3">
        <v>0</v>
      </c>
      <c r="FD60" s="3">
        <v>0</v>
      </c>
      <c r="FE60" s="3">
        <v>0</v>
      </c>
      <c r="FF60" s="3">
        <v>0</v>
      </c>
      <c r="FG60" s="3">
        <v>0</v>
      </c>
      <c r="FH60" s="3">
        <v>0</v>
      </c>
      <c r="FI60" s="3">
        <v>0</v>
      </c>
      <c r="FJ60" s="3">
        <v>0</v>
      </c>
      <c r="FK60" s="3">
        <v>0</v>
      </c>
      <c r="FL60" s="3">
        <v>0</v>
      </c>
      <c r="FM60" s="3">
        <v>0</v>
      </c>
      <c r="FN60" s="3">
        <v>0</v>
      </c>
      <c r="FO60" s="3">
        <v>0</v>
      </c>
      <c r="FP60" s="3">
        <v>0</v>
      </c>
      <c r="FQ60" s="3">
        <v>0</v>
      </c>
      <c r="FR60" s="3">
        <v>0</v>
      </c>
      <c r="FS60" s="3">
        <v>0</v>
      </c>
      <c r="FT60" s="3">
        <v>0</v>
      </c>
      <c r="FU60" s="3">
        <v>0</v>
      </c>
      <c r="FV60" s="3">
        <v>0</v>
      </c>
      <c r="FW60" s="3">
        <v>0</v>
      </c>
      <c r="FX60" s="3">
        <v>0</v>
      </c>
      <c r="FY60" s="3">
        <v>0</v>
      </c>
      <c r="FZ60" s="3">
        <v>0</v>
      </c>
      <c r="GA60" s="3">
        <v>0</v>
      </c>
      <c r="GB60" s="3">
        <v>0</v>
      </c>
      <c r="GC60" s="3">
        <v>0</v>
      </c>
      <c r="GD60" s="3">
        <v>0</v>
      </c>
      <c r="GE60" s="3">
        <v>0</v>
      </c>
      <c r="GF60" s="3">
        <v>0</v>
      </c>
      <c r="GG60" s="3">
        <v>0</v>
      </c>
      <c r="GH60" s="3">
        <v>0</v>
      </c>
      <c r="GI60" s="3">
        <v>0</v>
      </c>
      <c r="GJ60" s="3">
        <v>0</v>
      </c>
      <c r="GK60" s="3">
        <v>0</v>
      </c>
      <c r="GL60" s="3">
        <v>0</v>
      </c>
      <c r="GM60" s="3">
        <v>0</v>
      </c>
      <c r="GN60" s="3">
        <v>0</v>
      </c>
      <c r="GO60" s="3">
        <v>0</v>
      </c>
      <c r="GP60" s="3">
        <v>0</v>
      </c>
      <c r="GQ60" s="3">
        <v>0</v>
      </c>
      <c r="GR60" s="3">
        <v>0</v>
      </c>
      <c r="GS60" s="3">
        <v>0</v>
      </c>
      <c r="GT60" s="3">
        <v>0</v>
      </c>
      <c r="GU60" s="3">
        <v>0</v>
      </c>
      <c r="GV60" s="3">
        <v>0</v>
      </c>
      <c r="GW60" s="3">
        <v>0</v>
      </c>
      <c r="GX60" s="3">
        <v>0</v>
      </c>
      <c r="GY60" s="3">
        <v>0</v>
      </c>
      <c r="GZ60" s="3">
        <v>0</v>
      </c>
      <c r="HA60" s="3">
        <v>0</v>
      </c>
      <c r="HB60" s="3">
        <v>0</v>
      </c>
      <c r="HC60" s="3">
        <v>0</v>
      </c>
      <c r="HD60" s="3">
        <v>0</v>
      </c>
      <c r="HE60" s="3">
        <v>0</v>
      </c>
      <c r="HF60" s="3">
        <v>0</v>
      </c>
      <c r="HG60" s="3">
        <v>0</v>
      </c>
      <c r="HH60" s="3">
        <v>0</v>
      </c>
      <c r="HI60" s="3">
        <v>0</v>
      </c>
      <c r="HJ60" s="3">
        <v>0</v>
      </c>
      <c r="HK60" s="3">
        <v>0</v>
      </c>
      <c r="HL60" s="3">
        <v>0</v>
      </c>
      <c r="HM60" s="3">
        <v>0</v>
      </c>
      <c r="HN60" s="3">
        <v>0</v>
      </c>
      <c r="HO60" s="3">
        <v>0</v>
      </c>
      <c r="HP60" s="3">
        <v>0</v>
      </c>
      <c r="HQ60" s="3">
        <v>0</v>
      </c>
      <c r="HR60" s="3">
        <v>0</v>
      </c>
      <c r="HS60" s="3">
        <v>0</v>
      </c>
      <c r="HT60" s="3">
        <v>0</v>
      </c>
      <c r="HU60" s="3">
        <v>0</v>
      </c>
      <c r="HV60" s="3">
        <v>0</v>
      </c>
      <c r="HW60" s="3">
        <v>0</v>
      </c>
      <c r="HX60" s="3">
        <v>0</v>
      </c>
      <c r="HY60" s="3">
        <v>0</v>
      </c>
      <c r="HZ60" s="3">
        <v>0</v>
      </c>
      <c r="IA60" s="3">
        <v>0</v>
      </c>
      <c r="IB60" s="3">
        <v>0</v>
      </c>
      <c r="IC60" s="3">
        <v>0</v>
      </c>
      <c r="ID60" s="3">
        <v>0</v>
      </c>
      <c r="IE60" s="3">
        <v>0</v>
      </c>
      <c r="IF60" s="3">
        <v>0</v>
      </c>
      <c r="IG60" s="3">
        <v>0</v>
      </c>
      <c r="IH60" s="3">
        <v>0</v>
      </c>
      <c r="II60" s="3">
        <v>0</v>
      </c>
      <c r="IJ60" s="3">
        <v>0</v>
      </c>
      <c r="IK60" s="3">
        <v>0</v>
      </c>
      <c r="IL60" s="3">
        <v>0</v>
      </c>
      <c r="IM60" s="3">
        <v>0</v>
      </c>
      <c r="IN60" s="3">
        <v>0</v>
      </c>
      <c r="IO60" s="3">
        <v>0</v>
      </c>
      <c r="IP60" s="3">
        <v>0</v>
      </c>
      <c r="IQ60" s="3">
        <v>0</v>
      </c>
      <c r="IR60" s="3">
        <v>0</v>
      </c>
      <c r="IS60" s="3">
        <v>0</v>
      </c>
      <c r="IT60" s="3">
        <v>0</v>
      </c>
      <c r="IU60" s="3">
        <v>0</v>
      </c>
      <c r="IV60" s="3">
        <v>0</v>
      </c>
    </row>
    <row r="61" spans="1:256" ht="16.5" customHeight="1">
      <c r="A61" s="3" t="s">
        <v>117</v>
      </c>
      <c r="B61" s="3" t="s">
        <v>118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  <c r="AG61" s="3">
        <v>0</v>
      </c>
      <c r="AH61" s="3">
        <v>0</v>
      </c>
      <c r="AI61" s="3">
        <v>0</v>
      </c>
      <c r="AJ61" s="3">
        <v>0</v>
      </c>
      <c r="AK61" s="3">
        <v>0</v>
      </c>
      <c r="AL61" s="3">
        <v>0</v>
      </c>
      <c r="AM61" s="3">
        <v>0</v>
      </c>
      <c r="AN61" s="3">
        <v>0</v>
      </c>
      <c r="AO61" s="3">
        <v>0</v>
      </c>
      <c r="AP61" s="3">
        <v>0</v>
      </c>
      <c r="AQ61" s="3">
        <v>0</v>
      </c>
      <c r="AR61" s="3">
        <v>0</v>
      </c>
      <c r="AS61" s="3">
        <v>0</v>
      </c>
      <c r="AT61" s="3">
        <v>0</v>
      </c>
      <c r="AU61" s="3">
        <v>0</v>
      </c>
      <c r="AV61" s="3">
        <v>0</v>
      </c>
      <c r="AW61" s="3">
        <v>0</v>
      </c>
      <c r="AX61" s="3">
        <v>0</v>
      </c>
      <c r="AY61" s="3">
        <v>0</v>
      </c>
      <c r="AZ61" s="3">
        <v>0</v>
      </c>
      <c r="BA61" s="3">
        <v>0</v>
      </c>
      <c r="BB61" s="3">
        <v>0</v>
      </c>
      <c r="BC61" s="3">
        <v>0</v>
      </c>
      <c r="BD61" s="3">
        <v>0</v>
      </c>
      <c r="BE61" s="3">
        <v>0</v>
      </c>
      <c r="BF61" s="3">
        <v>0</v>
      </c>
      <c r="BG61" s="3">
        <v>0</v>
      </c>
      <c r="BH61" s="3">
        <v>0</v>
      </c>
      <c r="BI61" s="3">
        <v>0</v>
      </c>
      <c r="BJ61" s="3">
        <v>0</v>
      </c>
      <c r="BK61" s="3">
        <v>0</v>
      </c>
      <c r="BL61" s="3">
        <v>0</v>
      </c>
      <c r="BM61" s="3">
        <v>0</v>
      </c>
      <c r="BN61" s="3">
        <v>0</v>
      </c>
      <c r="BO61" s="3">
        <v>0</v>
      </c>
      <c r="BP61" s="3">
        <v>0</v>
      </c>
      <c r="BQ61" s="3">
        <v>0</v>
      </c>
      <c r="BR61" s="3">
        <v>0</v>
      </c>
      <c r="BS61" s="3">
        <v>0</v>
      </c>
      <c r="BT61" s="3">
        <v>0</v>
      </c>
      <c r="BU61" s="3">
        <v>0</v>
      </c>
      <c r="BV61" s="3">
        <v>0</v>
      </c>
      <c r="BW61" s="3">
        <v>0</v>
      </c>
      <c r="BX61" s="3">
        <v>0</v>
      </c>
      <c r="BY61" s="3">
        <v>0</v>
      </c>
      <c r="BZ61" s="3">
        <v>0</v>
      </c>
      <c r="CA61" s="3">
        <v>0</v>
      </c>
      <c r="CB61" s="3">
        <v>0</v>
      </c>
      <c r="CC61" s="3">
        <v>0</v>
      </c>
      <c r="CD61" s="3">
        <v>0</v>
      </c>
      <c r="CE61" s="3">
        <v>0</v>
      </c>
      <c r="CF61" s="3">
        <v>0</v>
      </c>
      <c r="CG61" s="3">
        <v>0</v>
      </c>
      <c r="CH61" s="3">
        <v>0</v>
      </c>
      <c r="CI61" s="3">
        <v>0</v>
      </c>
      <c r="CJ61" s="3">
        <v>0</v>
      </c>
      <c r="CK61" s="3">
        <v>0</v>
      </c>
      <c r="CL61" s="3">
        <v>0</v>
      </c>
      <c r="CM61" s="3">
        <v>0</v>
      </c>
      <c r="CN61" s="3">
        <v>0</v>
      </c>
      <c r="CO61" s="3">
        <v>0</v>
      </c>
      <c r="CP61" s="3">
        <v>0</v>
      </c>
      <c r="CQ61" s="3">
        <v>0</v>
      </c>
      <c r="CR61" s="3">
        <v>0</v>
      </c>
      <c r="CS61" s="3">
        <v>0</v>
      </c>
      <c r="CT61" s="3">
        <v>0</v>
      </c>
      <c r="CU61" s="3">
        <v>0</v>
      </c>
      <c r="CV61" s="3">
        <v>0</v>
      </c>
      <c r="CW61" s="3">
        <v>0</v>
      </c>
      <c r="CX61" s="3">
        <v>0</v>
      </c>
      <c r="CY61" s="3">
        <v>0</v>
      </c>
      <c r="CZ61" s="3">
        <v>0</v>
      </c>
      <c r="DA61" s="3">
        <v>0</v>
      </c>
      <c r="DB61" s="3">
        <v>0</v>
      </c>
      <c r="DC61" s="3">
        <v>0</v>
      </c>
      <c r="DD61" s="3">
        <v>0</v>
      </c>
      <c r="DE61" s="3">
        <v>0</v>
      </c>
      <c r="DF61" s="3">
        <v>0</v>
      </c>
      <c r="DG61" s="3">
        <v>0</v>
      </c>
      <c r="DH61" s="3">
        <v>0</v>
      </c>
      <c r="DI61" s="3">
        <v>0</v>
      </c>
      <c r="DJ61" s="3">
        <v>0</v>
      </c>
      <c r="DK61" s="3">
        <v>0</v>
      </c>
      <c r="DL61" s="3">
        <v>0</v>
      </c>
      <c r="DM61" s="3">
        <v>0</v>
      </c>
      <c r="DN61" s="3">
        <v>0</v>
      </c>
      <c r="DO61" s="3">
        <v>0</v>
      </c>
      <c r="DP61" s="3">
        <v>0</v>
      </c>
      <c r="DQ61" s="3">
        <v>0</v>
      </c>
      <c r="DR61" s="3">
        <v>0</v>
      </c>
      <c r="DS61" s="3">
        <v>0</v>
      </c>
      <c r="DT61" s="3">
        <v>0</v>
      </c>
      <c r="DU61" s="3">
        <v>0</v>
      </c>
      <c r="DV61" s="3">
        <v>0</v>
      </c>
      <c r="DW61" s="3">
        <v>0</v>
      </c>
      <c r="DX61" s="3">
        <v>0</v>
      </c>
      <c r="DY61" s="3">
        <v>0</v>
      </c>
      <c r="DZ61" s="3">
        <v>0</v>
      </c>
      <c r="EA61" s="3">
        <v>0</v>
      </c>
      <c r="EB61" s="3">
        <v>0</v>
      </c>
      <c r="EC61" s="3">
        <v>0</v>
      </c>
      <c r="ED61" s="3">
        <v>0</v>
      </c>
      <c r="EE61" s="3">
        <v>0</v>
      </c>
      <c r="EF61" s="3">
        <v>0</v>
      </c>
      <c r="EG61" s="3">
        <v>0</v>
      </c>
      <c r="EH61" s="3">
        <v>0</v>
      </c>
      <c r="EI61" s="3">
        <v>0</v>
      </c>
      <c r="EJ61" s="3">
        <v>0</v>
      </c>
      <c r="EK61" s="3">
        <v>0</v>
      </c>
      <c r="EL61" s="3">
        <v>0</v>
      </c>
      <c r="EM61" s="3">
        <v>0</v>
      </c>
      <c r="EN61" s="3">
        <v>0</v>
      </c>
      <c r="EO61" s="3">
        <v>0</v>
      </c>
      <c r="EP61" s="3">
        <v>0</v>
      </c>
      <c r="EQ61" s="3">
        <v>0</v>
      </c>
      <c r="ER61" s="3">
        <v>0</v>
      </c>
      <c r="ES61" s="3">
        <v>0</v>
      </c>
      <c r="ET61" s="3">
        <v>0</v>
      </c>
      <c r="EU61" s="3">
        <v>0</v>
      </c>
      <c r="EV61" s="3">
        <v>0</v>
      </c>
      <c r="EW61" s="3">
        <v>0</v>
      </c>
      <c r="EX61" s="3">
        <v>0</v>
      </c>
      <c r="EY61" s="3">
        <v>0</v>
      </c>
      <c r="EZ61" s="3">
        <v>0</v>
      </c>
      <c r="FA61" s="3">
        <v>0</v>
      </c>
      <c r="FB61" s="3">
        <v>0</v>
      </c>
      <c r="FC61" s="3">
        <v>0</v>
      </c>
      <c r="FD61" s="3">
        <v>0</v>
      </c>
      <c r="FE61" s="3">
        <v>0</v>
      </c>
      <c r="FF61" s="3">
        <v>0</v>
      </c>
      <c r="FG61" s="3">
        <v>0</v>
      </c>
      <c r="FH61" s="3">
        <v>0</v>
      </c>
      <c r="FI61" s="3">
        <v>0</v>
      </c>
      <c r="FJ61" s="3">
        <v>0</v>
      </c>
      <c r="FK61" s="3">
        <v>0</v>
      </c>
      <c r="FL61" s="3">
        <v>0</v>
      </c>
      <c r="FM61" s="3">
        <v>0</v>
      </c>
      <c r="FN61" s="3">
        <v>0</v>
      </c>
      <c r="FO61" s="3">
        <v>0</v>
      </c>
      <c r="FP61" s="3">
        <v>0</v>
      </c>
      <c r="FQ61" s="3">
        <v>0</v>
      </c>
      <c r="FR61" s="3">
        <v>0</v>
      </c>
      <c r="FS61" s="3">
        <v>0</v>
      </c>
      <c r="FT61" s="3">
        <v>0</v>
      </c>
      <c r="FU61" s="3">
        <v>0</v>
      </c>
      <c r="FV61" s="3">
        <v>0</v>
      </c>
      <c r="FW61" s="3">
        <v>0</v>
      </c>
      <c r="FX61" s="3">
        <v>0</v>
      </c>
      <c r="FY61" s="3">
        <v>0</v>
      </c>
      <c r="FZ61" s="3">
        <v>0</v>
      </c>
      <c r="GA61" s="3">
        <v>0</v>
      </c>
      <c r="GB61" s="3">
        <v>0</v>
      </c>
      <c r="GC61" s="3">
        <v>0</v>
      </c>
      <c r="GD61" s="3">
        <v>0</v>
      </c>
      <c r="GE61" s="3">
        <v>0</v>
      </c>
      <c r="GF61" s="3">
        <v>0</v>
      </c>
      <c r="GG61" s="3">
        <v>0</v>
      </c>
      <c r="GH61" s="3">
        <v>0</v>
      </c>
      <c r="GI61" s="3">
        <v>0</v>
      </c>
      <c r="GJ61" s="3">
        <v>0</v>
      </c>
      <c r="GK61" s="3">
        <v>0</v>
      </c>
      <c r="GL61" s="3">
        <v>0</v>
      </c>
      <c r="GM61" s="3">
        <v>0</v>
      </c>
      <c r="GN61" s="3">
        <v>0</v>
      </c>
      <c r="GO61" s="3">
        <v>0</v>
      </c>
      <c r="GP61" s="3">
        <v>0</v>
      </c>
      <c r="GQ61" s="3">
        <v>0</v>
      </c>
      <c r="GR61" s="3">
        <v>0</v>
      </c>
      <c r="GS61" s="3">
        <v>0</v>
      </c>
      <c r="GT61" s="3">
        <v>0</v>
      </c>
      <c r="GU61" s="3">
        <v>0</v>
      </c>
      <c r="GV61" s="3">
        <v>0</v>
      </c>
      <c r="GW61" s="3">
        <v>0</v>
      </c>
      <c r="GX61" s="3">
        <v>0</v>
      </c>
      <c r="GY61" s="3">
        <v>0</v>
      </c>
      <c r="GZ61" s="3">
        <v>0</v>
      </c>
      <c r="HA61" s="3">
        <v>0</v>
      </c>
      <c r="HB61" s="3">
        <v>0</v>
      </c>
      <c r="HC61" s="3">
        <v>0</v>
      </c>
      <c r="HD61" s="3">
        <v>0</v>
      </c>
      <c r="HE61" s="3">
        <v>0</v>
      </c>
      <c r="HF61" s="3">
        <v>0</v>
      </c>
      <c r="HG61" s="3">
        <v>0</v>
      </c>
      <c r="HH61" s="3">
        <v>0</v>
      </c>
      <c r="HI61" s="3">
        <v>0</v>
      </c>
      <c r="HJ61" s="3">
        <v>0</v>
      </c>
      <c r="HK61" s="3">
        <v>0</v>
      </c>
      <c r="HL61" s="3">
        <v>0</v>
      </c>
      <c r="HM61" s="3">
        <v>0</v>
      </c>
      <c r="HN61" s="3">
        <v>0</v>
      </c>
      <c r="HO61" s="3">
        <v>0</v>
      </c>
      <c r="HP61" s="3">
        <v>0</v>
      </c>
      <c r="HQ61" s="3">
        <v>0</v>
      </c>
      <c r="HR61" s="3">
        <v>0</v>
      </c>
      <c r="HS61" s="3">
        <v>0</v>
      </c>
      <c r="HT61" s="3">
        <v>0</v>
      </c>
      <c r="HU61" s="3">
        <v>0</v>
      </c>
      <c r="HV61" s="3">
        <v>0</v>
      </c>
      <c r="HW61" s="3">
        <v>0</v>
      </c>
      <c r="HX61" s="3">
        <v>0</v>
      </c>
      <c r="HY61" s="3">
        <v>0</v>
      </c>
      <c r="HZ61" s="3">
        <v>0</v>
      </c>
      <c r="IA61" s="3">
        <v>0</v>
      </c>
      <c r="IB61" s="3">
        <v>0</v>
      </c>
      <c r="IC61" s="3">
        <v>0</v>
      </c>
      <c r="ID61" s="3">
        <v>0</v>
      </c>
      <c r="IE61" s="3">
        <v>0</v>
      </c>
      <c r="IF61" s="3">
        <v>0</v>
      </c>
      <c r="IG61" s="3">
        <v>0</v>
      </c>
      <c r="IH61" s="3">
        <v>0</v>
      </c>
      <c r="II61" s="3">
        <v>0</v>
      </c>
      <c r="IJ61" s="3">
        <v>0</v>
      </c>
      <c r="IK61" s="3">
        <v>0</v>
      </c>
      <c r="IL61" s="3">
        <v>0</v>
      </c>
      <c r="IM61" s="3">
        <v>0</v>
      </c>
      <c r="IN61" s="3">
        <v>0</v>
      </c>
      <c r="IO61" s="3">
        <v>0</v>
      </c>
      <c r="IP61" s="3">
        <v>0</v>
      </c>
      <c r="IQ61" s="3">
        <v>0</v>
      </c>
      <c r="IR61" s="3">
        <v>0</v>
      </c>
      <c r="IS61" s="3">
        <v>0</v>
      </c>
      <c r="IT61" s="3">
        <v>0</v>
      </c>
      <c r="IU61" s="3">
        <v>0</v>
      </c>
      <c r="IV61" s="3">
        <v>0</v>
      </c>
    </row>
    <row r="62" spans="1:256" ht="16.5" customHeight="1">
      <c r="A62" s="3" t="s">
        <v>119</v>
      </c>
      <c r="B62" s="3" t="s">
        <v>120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  <c r="AG62" s="3">
        <v>0</v>
      </c>
      <c r="AH62" s="3">
        <v>0</v>
      </c>
      <c r="AI62" s="3">
        <v>0</v>
      </c>
      <c r="AJ62" s="3">
        <v>0</v>
      </c>
      <c r="AK62" s="3">
        <v>0</v>
      </c>
      <c r="AL62" s="3">
        <v>0</v>
      </c>
      <c r="AM62" s="3">
        <v>0</v>
      </c>
      <c r="AN62" s="3">
        <v>0</v>
      </c>
      <c r="AO62" s="3">
        <v>0</v>
      </c>
      <c r="AP62" s="3">
        <v>0</v>
      </c>
      <c r="AQ62" s="3">
        <v>0</v>
      </c>
      <c r="AR62" s="3">
        <v>0</v>
      </c>
      <c r="AS62" s="3">
        <v>0</v>
      </c>
      <c r="AT62" s="3">
        <v>0</v>
      </c>
      <c r="AU62" s="3">
        <v>0</v>
      </c>
      <c r="AV62" s="3">
        <v>0</v>
      </c>
      <c r="AW62" s="3">
        <v>0</v>
      </c>
      <c r="AX62" s="3">
        <v>0</v>
      </c>
      <c r="AY62" s="3">
        <v>0</v>
      </c>
      <c r="AZ62" s="3">
        <v>0</v>
      </c>
      <c r="BA62" s="3">
        <v>0</v>
      </c>
      <c r="BB62" s="3">
        <v>0</v>
      </c>
      <c r="BC62" s="3">
        <v>0</v>
      </c>
      <c r="BD62" s="3">
        <v>0</v>
      </c>
      <c r="BE62" s="3">
        <v>0</v>
      </c>
      <c r="BF62" s="3">
        <v>0</v>
      </c>
      <c r="BG62" s="3">
        <v>0</v>
      </c>
      <c r="BH62" s="3">
        <v>0</v>
      </c>
      <c r="BI62" s="3">
        <v>0</v>
      </c>
      <c r="BJ62" s="3">
        <v>0</v>
      </c>
      <c r="BK62" s="3">
        <v>0</v>
      </c>
      <c r="BL62" s="3">
        <v>0</v>
      </c>
      <c r="BM62" s="3">
        <v>0</v>
      </c>
      <c r="BN62" s="3">
        <v>0</v>
      </c>
      <c r="BO62" s="3">
        <v>0</v>
      </c>
      <c r="BP62" s="3">
        <v>0</v>
      </c>
      <c r="BQ62" s="3">
        <v>0</v>
      </c>
      <c r="BR62" s="3">
        <v>0</v>
      </c>
      <c r="BS62" s="3">
        <v>0</v>
      </c>
      <c r="BT62" s="3">
        <v>0</v>
      </c>
      <c r="BU62" s="3">
        <v>0</v>
      </c>
      <c r="BV62" s="3">
        <v>0</v>
      </c>
      <c r="BW62" s="3">
        <v>0</v>
      </c>
      <c r="BX62" s="3">
        <v>0</v>
      </c>
      <c r="BY62" s="3">
        <v>0</v>
      </c>
      <c r="BZ62" s="3">
        <v>0</v>
      </c>
      <c r="CA62" s="3">
        <v>0</v>
      </c>
      <c r="CB62" s="3">
        <v>0</v>
      </c>
      <c r="CC62" s="3">
        <v>0</v>
      </c>
      <c r="CD62" s="3">
        <v>0</v>
      </c>
      <c r="CE62" s="3">
        <v>0</v>
      </c>
      <c r="CF62" s="3">
        <v>0</v>
      </c>
      <c r="CG62" s="3">
        <v>0</v>
      </c>
      <c r="CH62" s="3">
        <v>0</v>
      </c>
      <c r="CI62" s="3">
        <v>0</v>
      </c>
      <c r="CJ62" s="3">
        <v>0</v>
      </c>
      <c r="CK62" s="3">
        <v>0</v>
      </c>
      <c r="CL62" s="3">
        <v>0</v>
      </c>
      <c r="CM62" s="3">
        <v>0</v>
      </c>
      <c r="CN62" s="3">
        <v>0</v>
      </c>
      <c r="CO62" s="3">
        <v>0</v>
      </c>
      <c r="CP62" s="3">
        <v>0</v>
      </c>
      <c r="CQ62" s="3">
        <v>0</v>
      </c>
      <c r="CR62" s="3">
        <v>0</v>
      </c>
      <c r="CS62" s="3">
        <v>0</v>
      </c>
      <c r="CT62" s="3">
        <v>0</v>
      </c>
      <c r="CU62" s="3">
        <v>0</v>
      </c>
      <c r="CV62" s="3">
        <v>0</v>
      </c>
      <c r="CW62" s="3">
        <v>0</v>
      </c>
      <c r="CX62" s="3">
        <v>0</v>
      </c>
      <c r="CY62" s="3">
        <v>0</v>
      </c>
      <c r="CZ62" s="3">
        <v>0</v>
      </c>
      <c r="DA62" s="3">
        <v>0</v>
      </c>
      <c r="DB62" s="3">
        <v>0</v>
      </c>
      <c r="DC62" s="3">
        <v>0</v>
      </c>
      <c r="DD62" s="3">
        <v>0</v>
      </c>
      <c r="DE62" s="3">
        <v>0</v>
      </c>
      <c r="DF62" s="3">
        <v>0</v>
      </c>
      <c r="DG62" s="3">
        <v>0</v>
      </c>
      <c r="DH62" s="3">
        <v>0</v>
      </c>
      <c r="DI62" s="3">
        <v>0</v>
      </c>
      <c r="DJ62" s="3">
        <v>0</v>
      </c>
      <c r="DK62" s="3">
        <v>0</v>
      </c>
      <c r="DL62" s="3">
        <v>0</v>
      </c>
      <c r="DM62" s="3">
        <v>0</v>
      </c>
      <c r="DN62" s="3">
        <v>0</v>
      </c>
      <c r="DO62" s="3">
        <v>0</v>
      </c>
      <c r="DP62" s="3">
        <v>0</v>
      </c>
      <c r="DQ62" s="3">
        <v>0</v>
      </c>
      <c r="DR62" s="3">
        <v>0</v>
      </c>
      <c r="DS62" s="3">
        <v>0</v>
      </c>
      <c r="DT62" s="3">
        <v>0</v>
      </c>
      <c r="DU62" s="3">
        <v>0</v>
      </c>
      <c r="DV62" s="3">
        <v>0</v>
      </c>
      <c r="DW62" s="3">
        <v>0</v>
      </c>
      <c r="DX62" s="3">
        <v>0</v>
      </c>
      <c r="DY62" s="3">
        <v>0</v>
      </c>
      <c r="DZ62" s="3">
        <v>0</v>
      </c>
      <c r="EA62" s="3">
        <v>0</v>
      </c>
      <c r="EB62" s="3">
        <v>0</v>
      </c>
      <c r="EC62" s="3">
        <v>0</v>
      </c>
      <c r="ED62" s="3">
        <v>0</v>
      </c>
      <c r="EE62" s="3">
        <v>0</v>
      </c>
      <c r="EF62" s="3">
        <v>0</v>
      </c>
      <c r="EG62" s="3">
        <v>0</v>
      </c>
      <c r="EH62" s="3">
        <v>0</v>
      </c>
      <c r="EI62" s="3">
        <v>0</v>
      </c>
      <c r="EJ62" s="3">
        <v>0</v>
      </c>
      <c r="EK62" s="3">
        <v>0</v>
      </c>
      <c r="EL62" s="3">
        <v>0</v>
      </c>
      <c r="EM62" s="3">
        <v>0</v>
      </c>
      <c r="EN62" s="3">
        <v>0</v>
      </c>
      <c r="EO62" s="3">
        <v>0</v>
      </c>
      <c r="EP62" s="3">
        <v>0</v>
      </c>
      <c r="EQ62" s="3">
        <v>0</v>
      </c>
      <c r="ER62" s="3">
        <v>0</v>
      </c>
      <c r="ES62" s="3">
        <v>0</v>
      </c>
      <c r="ET62" s="3">
        <v>0</v>
      </c>
      <c r="EU62" s="3">
        <v>0</v>
      </c>
      <c r="EV62" s="3">
        <v>0</v>
      </c>
      <c r="EW62" s="3">
        <v>0</v>
      </c>
      <c r="EX62" s="3">
        <v>0</v>
      </c>
      <c r="EY62" s="3">
        <v>0</v>
      </c>
      <c r="EZ62" s="3">
        <v>0</v>
      </c>
      <c r="FA62" s="3">
        <v>0</v>
      </c>
      <c r="FB62" s="3">
        <v>0</v>
      </c>
      <c r="FC62" s="3">
        <v>0</v>
      </c>
      <c r="FD62" s="3">
        <v>0</v>
      </c>
      <c r="FE62" s="3">
        <v>0</v>
      </c>
      <c r="FF62" s="3">
        <v>0</v>
      </c>
      <c r="FG62" s="3">
        <v>0</v>
      </c>
      <c r="FH62" s="3">
        <v>0</v>
      </c>
      <c r="FI62" s="3">
        <v>0</v>
      </c>
      <c r="FJ62" s="3">
        <v>0</v>
      </c>
      <c r="FK62" s="3">
        <v>0</v>
      </c>
      <c r="FL62" s="3">
        <v>0</v>
      </c>
      <c r="FM62" s="3">
        <v>0</v>
      </c>
      <c r="FN62" s="3">
        <v>0</v>
      </c>
      <c r="FO62" s="3">
        <v>0</v>
      </c>
      <c r="FP62" s="3">
        <v>0</v>
      </c>
      <c r="FQ62" s="3">
        <v>0</v>
      </c>
      <c r="FR62" s="3">
        <v>0</v>
      </c>
      <c r="FS62" s="3">
        <v>0</v>
      </c>
      <c r="FT62" s="3">
        <v>0</v>
      </c>
      <c r="FU62" s="3">
        <v>0</v>
      </c>
      <c r="FV62" s="3">
        <v>0</v>
      </c>
      <c r="FW62" s="3">
        <v>0</v>
      </c>
      <c r="FX62" s="3">
        <v>0</v>
      </c>
      <c r="FY62" s="3">
        <v>0</v>
      </c>
      <c r="FZ62" s="3">
        <v>0</v>
      </c>
      <c r="GA62" s="3">
        <v>0</v>
      </c>
      <c r="GB62" s="3">
        <v>0</v>
      </c>
      <c r="GC62" s="3">
        <v>0</v>
      </c>
      <c r="GD62" s="3">
        <v>0</v>
      </c>
      <c r="GE62" s="3">
        <v>0</v>
      </c>
      <c r="GF62" s="3">
        <v>0</v>
      </c>
      <c r="GG62" s="3">
        <v>0</v>
      </c>
      <c r="GH62" s="3">
        <v>0</v>
      </c>
      <c r="GI62" s="3">
        <v>0</v>
      </c>
      <c r="GJ62" s="3">
        <v>0</v>
      </c>
      <c r="GK62" s="3">
        <v>0</v>
      </c>
      <c r="GL62" s="3">
        <v>0</v>
      </c>
      <c r="GM62" s="3">
        <v>0</v>
      </c>
      <c r="GN62" s="3">
        <v>0</v>
      </c>
      <c r="GO62" s="3">
        <v>0</v>
      </c>
      <c r="GP62" s="3">
        <v>0</v>
      </c>
      <c r="GQ62" s="3">
        <v>0</v>
      </c>
      <c r="GR62" s="3">
        <v>0</v>
      </c>
      <c r="GS62" s="3">
        <v>0</v>
      </c>
      <c r="GT62" s="3">
        <v>0</v>
      </c>
      <c r="GU62" s="3">
        <v>0</v>
      </c>
      <c r="GV62" s="3">
        <v>0</v>
      </c>
      <c r="GW62" s="3">
        <v>0</v>
      </c>
      <c r="GX62" s="3">
        <v>0</v>
      </c>
      <c r="GY62" s="3">
        <v>0</v>
      </c>
      <c r="GZ62" s="3">
        <v>0</v>
      </c>
      <c r="HA62" s="3">
        <v>0</v>
      </c>
      <c r="HB62" s="3">
        <v>0</v>
      </c>
      <c r="HC62" s="3">
        <v>0</v>
      </c>
      <c r="HD62" s="3">
        <v>0</v>
      </c>
      <c r="HE62" s="3">
        <v>0</v>
      </c>
      <c r="HF62" s="3">
        <v>0</v>
      </c>
      <c r="HG62" s="3">
        <v>0</v>
      </c>
      <c r="HH62" s="3">
        <v>0</v>
      </c>
      <c r="HI62" s="3">
        <v>0</v>
      </c>
      <c r="HJ62" s="3">
        <v>0</v>
      </c>
      <c r="HK62" s="3">
        <v>0</v>
      </c>
      <c r="HL62" s="3">
        <v>0</v>
      </c>
      <c r="HM62" s="3">
        <v>0</v>
      </c>
      <c r="HN62" s="3">
        <v>0</v>
      </c>
      <c r="HO62" s="3">
        <v>0</v>
      </c>
      <c r="HP62" s="3">
        <v>0</v>
      </c>
      <c r="HQ62" s="3">
        <v>0</v>
      </c>
      <c r="HR62" s="3">
        <v>0</v>
      </c>
      <c r="HS62" s="3">
        <v>0</v>
      </c>
      <c r="HT62" s="3">
        <v>0</v>
      </c>
      <c r="HU62" s="3">
        <v>0</v>
      </c>
      <c r="HV62" s="3">
        <v>0</v>
      </c>
      <c r="HW62" s="3">
        <v>0</v>
      </c>
      <c r="HX62" s="3">
        <v>0</v>
      </c>
      <c r="HY62" s="3">
        <v>0</v>
      </c>
      <c r="HZ62" s="3">
        <v>0</v>
      </c>
      <c r="IA62" s="3">
        <v>0</v>
      </c>
      <c r="IB62" s="3">
        <v>0</v>
      </c>
      <c r="IC62" s="3">
        <v>0</v>
      </c>
      <c r="ID62" s="3">
        <v>0</v>
      </c>
      <c r="IE62" s="3">
        <v>0</v>
      </c>
      <c r="IF62" s="3">
        <v>0</v>
      </c>
      <c r="IG62" s="3">
        <v>0</v>
      </c>
      <c r="IH62" s="3">
        <v>0</v>
      </c>
      <c r="II62" s="3">
        <v>0</v>
      </c>
      <c r="IJ62" s="3">
        <v>0</v>
      </c>
      <c r="IK62" s="3">
        <v>0</v>
      </c>
      <c r="IL62" s="3">
        <v>0</v>
      </c>
      <c r="IM62" s="3">
        <v>0</v>
      </c>
      <c r="IN62" s="3">
        <v>0</v>
      </c>
      <c r="IO62" s="3">
        <v>0</v>
      </c>
      <c r="IP62" s="3">
        <v>0</v>
      </c>
      <c r="IQ62" s="3">
        <v>0</v>
      </c>
      <c r="IR62" s="3">
        <v>0</v>
      </c>
      <c r="IS62" s="3">
        <v>0</v>
      </c>
      <c r="IT62" s="3">
        <v>0</v>
      </c>
      <c r="IU62" s="3">
        <v>0</v>
      </c>
      <c r="IV62" s="3">
        <v>0</v>
      </c>
    </row>
    <row r="63" spans="1:256" ht="16.5" customHeight="1">
      <c r="A63" s="3" t="s">
        <v>121</v>
      </c>
      <c r="B63" s="3" t="s">
        <v>122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  <c r="AG63" s="3">
        <v>0</v>
      </c>
      <c r="AH63" s="3">
        <v>0</v>
      </c>
      <c r="AI63" s="3">
        <v>0</v>
      </c>
      <c r="AJ63" s="3">
        <v>0</v>
      </c>
      <c r="AK63" s="3">
        <v>0</v>
      </c>
      <c r="AL63" s="3">
        <v>0</v>
      </c>
      <c r="AM63" s="3">
        <v>0</v>
      </c>
      <c r="AN63" s="3">
        <v>0</v>
      </c>
      <c r="AO63" s="3">
        <v>0</v>
      </c>
      <c r="AP63" s="3">
        <v>0</v>
      </c>
      <c r="AQ63" s="3">
        <v>0</v>
      </c>
      <c r="AR63" s="3">
        <v>0</v>
      </c>
      <c r="AS63" s="3">
        <v>0</v>
      </c>
      <c r="AT63" s="3">
        <v>0</v>
      </c>
      <c r="AU63" s="3">
        <v>0</v>
      </c>
      <c r="AV63" s="3">
        <v>0</v>
      </c>
      <c r="AW63" s="3">
        <v>0</v>
      </c>
      <c r="AX63" s="3">
        <v>0</v>
      </c>
      <c r="AY63" s="3">
        <v>0</v>
      </c>
      <c r="AZ63" s="3">
        <v>0</v>
      </c>
      <c r="BA63" s="3">
        <v>0</v>
      </c>
      <c r="BB63" s="3">
        <v>0</v>
      </c>
      <c r="BC63" s="3">
        <v>0</v>
      </c>
      <c r="BD63" s="3">
        <v>0</v>
      </c>
      <c r="BE63" s="3">
        <v>0</v>
      </c>
      <c r="BF63" s="3">
        <v>0</v>
      </c>
      <c r="BG63" s="3">
        <v>0</v>
      </c>
      <c r="BH63" s="3">
        <v>0</v>
      </c>
      <c r="BI63" s="3">
        <v>0</v>
      </c>
      <c r="BJ63" s="3">
        <v>0</v>
      </c>
      <c r="BK63" s="3">
        <v>0</v>
      </c>
      <c r="BL63" s="3">
        <v>0</v>
      </c>
      <c r="BM63" s="3">
        <v>0</v>
      </c>
      <c r="BN63" s="3">
        <v>0</v>
      </c>
      <c r="BO63" s="3">
        <v>0</v>
      </c>
      <c r="BP63" s="3">
        <v>0</v>
      </c>
      <c r="BQ63" s="3">
        <v>0</v>
      </c>
      <c r="BR63" s="3">
        <v>0</v>
      </c>
      <c r="BS63" s="3">
        <v>0</v>
      </c>
      <c r="BT63" s="3">
        <v>0</v>
      </c>
      <c r="BU63" s="3">
        <v>0</v>
      </c>
      <c r="BV63" s="3">
        <v>0</v>
      </c>
      <c r="BW63" s="3">
        <v>0</v>
      </c>
      <c r="BX63" s="3">
        <v>0</v>
      </c>
      <c r="BY63" s="3">
        <v>0</v>
      </c>
      <c r="BZ63" s="3">
        <v>0</v>
      </c>
      <c r="CA63" s="3">
        <v>0</v>
      </c>
      <c r="CB63" s="3">
        <v>0</v>
      </c>
      <c r="CC63" s="3">
        <v>0</v>
      </c>
      <c r="CD63" s="3">
        <v>0</v>
      </c>
      <c r="CE63" s="3">
        <v>0</v>
      </c>
      <c r="CF63" s="3">
        <v>0</v>
      </c>
      <c r="CG63" s="3">
        <v>0</v>
      </c>
      <c r="CH63" s="3">
        <v>0</v>
      </c>
      <c r="CI63" s="3">
        <v>0</v>
      </c>
      <c r="CJ63" s="3">
        <v>0</v>
      </c>
      <c r="CK63" s="3">
        <v>0</v>
      </c>
      <c r="CL63" s="3">
        <v>0</v>
      </c>
      <c r="CM63" s="3">
        <v>0</v>
      </c>
      <c r="CN63" s="3">
        <v>0</v>
      </c>
      <c r="CO63" s="3">
        <v>0</v>
      </c>
      <c r="CP63" s="3">
        <v>0</v>
      </c>
      <c r="CQ63" s="3">
        <v>0</v>
      </c>
      <c r="CR63" s="3">
        <v>0</v>
      </c>
      <c r="CS63" s="3">
        <v>0</v>
      </c>
      <c r="CT63" s="3">
        <v>0</v>
      </c>
      <c r="CU63" s="3">
        <v>0</v>
      </c>
      <c r="CV63" s="3">
        <v>0</v>
      </c>
      <c r="CW63" s="3">
        <v>0</v>
      </c>
      <c r="CX63" s="3">
        <v>0</v>
      </c>
      <c r="CY63" s="3">
        <v>0</v>
      </c>
      <c r="CZ63" s="3">
        <v>0</v>
      </c>
      <c r="DA63" s="3">
        <v>0</v>
      </c>
      <c r="DB63" s="3">
        <v>0</v>
      </c>
      <c r="DC63" s="3">
        <v>0</v>
      </c>
      <c r="DD63" s="3">
        <v>0</v>
      </c>
      <c r="DE63" s="3">
        <v>0</v>
      </c>
      <c r="DF63" s="3">
        <v>0</v>
      </c>
      <c r="DG63" s="3">
        <v>0</v>
      </c>
      <c r="DH63" s="3">
        <v>0</v>
      </c>
      <c r="DI63" s="3">
        <v>0</v>
      </c>
      <c r="DJ63" s="3">
        <v>0</v>
      </c>
      <c r="DK63" s="3">
        <v>0</v>
      </c>
      <c r="DL63" s="3">
        <v>0</v>
      </c>
      <c r="DM63" s="3">
        <v>0</v>
      </c>
      <c r="DN63" s="3">
        <v>0</v>
      </c>
      <c r="DO63" s="3">
        <v>0</v>
      </c>
      <c r="DP63" s="3">
        <v>0</v>
      </c>
      <c r="DQ63" s="3">
        <v>0</v>
      </c>
      <c r="DR63" s="3">
        <v>0</v>
      </c>
      <c r="DS63" s="3">
        <v>0</v>
      </c>
      <c r="DT63" s="3">
        <v>0</v>
      </c>
      <c r="DU63" s="3">
        <v>0</v>
      </c>
      <c r="DV63" s="3">
        <v>0</v>
      </c>
      <c r="DW63" s="3">
        <v>0</v>
      </c>
      <c r="DX63" s="3">
        <v>0</v>
      </c>
      <c r="DY63" s="3">
        <v>0</v>
      </c>
      <c r="DZ63" s="3">
        <v>0</v>
      </c>
      <c r="EA63" s="3">
        <v>0</v>
      </c>
      <c r="EB63" s="3">
        <v>0</v>
      </c>
      <c r="EC63" s="3">
        <v>0</v>
      </c>
      <c r="ED63" s="3">
        <v>0</v>
      </c>
      <c r="EE63" s="3">
        <v>0</v>
      </c>
      <c r="EF63" s="3">
        <v>0</v>
      </c>
      <c r="EG63" s="3">
        <v>0</v>
      </c>
      <c r="EH63" s="3">
        <v>0</v>
      </c>
      <c r="EI63" s="3">
        <v>0</v>
      </c>
      <c r="EJ63" s="3">
        <v>0</v>
      </c>
      <c r="EK63" s="3">
        <v>0</v>
      </c>
      <c r="EL63" s="3">
        <v>0</v>
      </c>
      <c r="EM63" s="3">
        <v>0</v>
      </c>
      <c r="EN63" s="3">
        <v>0</v>
      </c>
      <c r="EO63" s="3">
        <v>0</v>
      </c>
      <c r="EP63" s="3">
        <v>0</v>
      </c>
      <c r="EQ63" s="3">
        <v>0</v>
      </c>
      <c r="ER63" s="3">
        <v>0</v>
      </c>
      <c r="ES63" s="3">
        <v>0</v>
      </c>
      <c r="ET63" s="3">
        <v>0</v>
      </c>
      <c r="EU63" s="3">
        <v>0</v>
      </c>
      <c r="EV63" s="3">
        <v>0</v>
      </c>
      <c r="EW63" s="3">
        <v>0</v>
      </c>
      <c r="EX63" s="3">
        <v>0</v>
      </c>
      <c r="EY63" s="3">
        <v>0</v>
      </c>
      <c r="EZ63" s="3">
        <v>0</v>
      </c>
      <c r="FA63" s="3">
        <v>0</v>
      </c>
      <c r="FB63" s="3">
        <v>0</v>
      </c>
      <c r="FC63" s="3">
        <v>0</v>
      </c>
      <c r="FD63" s="3">
        <v>0</v>
      </c>
      <c r="FE63" s="3">
        <v>0</v>
      </c>
      <c r="FF63" s="3">
        <v>0</v>
      </c>
      <c r="FG63" s="3">
        <v>0</v>
      </c>
      <c r="FH63" s="3">
        <v>0</v>
      </c>
      <c r="FI63" s="3">
        <v>0</v>
      </c>
      <c r="FJ63" s="3">
        <v>0</v>
      </c>
      <c r="FK63" s="3">
        <v>0</v>
      </c>
      <c r="FL63" s="3">
        <v>0</v>
      </c>
      <c r="FM63" s="3">
        <v>0</v>
      </c>
      <c r="FN63" s="3">
        <v>0</v>
      </c>
      <c r="FO63" s="3">
        <v>0</v>
      </c>
      <c r="FP63" s="3">
        <v>0</v>
      </c>
      <c r="FQ63" s="3">
        <v>0</v>
      </c>
      <c r="FR63" s="3">
        <v>0</v>
      </c>
      <c r="FS63" s="3">
        <v>0</v>
      </c>
      <c r="FT63" s="3">
        <v>0</v>
      </c>
      <c r="FU63" s="3">
        <v>0</v>
      </c>
      <c r="FV63" s="3">
        <v>0</v>
      </c>
      <c r="FW63" s="3">
        <v>0</v>
      </c>
      <c r="FX63" s="3">
        <v>0</v>
      </c>
      <c r="FY63" s="3">
        <v>0</v>
      </c>
      <c r="FZ63" s="3">
        <v>0</v>
      </c>
      <c r="GA63" s="3">
        <v>0</v>
      </c>
      <c r="GB63" s="3">
        <v>0</v>
      </c>
      <c r="GC63" s="3">
        <v>0</v>
      </c>
      <c r="GD63" s="3">
        <v>0</v>
      </c>
      <c r="GE63" s="3">
        <v>0</v>
      </c>
      <c r="GF63" s="3">
        <v>0</v>
      </c>
      <c r="GG63" s="3">
        <v>0</v>
      </c>
      <c r="GH63" s="3">
        <v>0</v>
      </c>
      <c r="GI63" s="3">
        <v>0</v>
      </c>
      <c r="GJ63" s="3">
        <v>0</v>
      </c>
      <c r="GK63" s="3">
        <v>0</v>
      </c>
      <c r="GL63" s="3">
        <v>0</v>
      </c>
      <c r="GM63" s="3">
        <v>0</v>
      </c>
      <c r="GN63" s="3">
        <v>0</v>
      </c>
      <c r="GO63" s="3">
        <v>0</v>
      </c>
      <c r="GP63" s="3">
        <v>0</v>
      </c>
      <c r="GQ63" s="3">
        <v>0</v>
      </c>
      <c r="GR63" s="3">
        <v>0</v>
      </c>
      <c r="GS63" s="3">
        <v>0</v>
      </c>
      <c r="GT63" s="3">
        <v>0</v>
      </c>
      <c r="GU63" s="3">
        <v>0</v>
      </c>
      <c r="GV63" s="3">
        <v>0</v>
      </c>
      <c r="GW63" s="3">
        <v>0</v>
      </c>
      <c r="GX63" s="3">
        <v>0</v>
      </c>
      <c r="GY63" s="3">
        <v>0</v>
      </c>
      <c r="GZ63" s="3">
        <v>0</v>
      </c>
      <c r="HA63" s="3">
        <v>0</v>
      </c>
      <c r="HB63" s="3">
        <v>0</v>
      </c>
      <c r="HC63" s="3">
        <v>0</v>
      </c>
      <c r="HD63" s="3">
        <v>0</v>
      </c>
      <c r="HE63" s="3">
        <v>0</v>
      </c>
      <c r="HF63" s="3">
        <v>0</v>
      </c>
      <c r="HG63" s="3">
        <v>0</v>
      </c>
      <c r="HH63" s="3">
        <v>0</v>
      </c>
      <c r="HI63" s="3">
        <v>0</v>
      </c>
      <c r="HJ63" s="3">
        <v>0</v>
      </c>
      <c r="HK63" s="3">
        <v>0</v>
      </c>
      <c r="HL63" s="3">
        <v>0</v>
      </c>
      <c r="HM63" s="3">
        <v>0</v>
      </c>
      <c r="HN63" s="3">
        <v>0</v>
      </c>
      <c r="HO63" s="3">
        <v>0</v>
      </c>
      <c r="HP63" s="3">
        <v>0</v>
      </c>
      <c r="HQ63" s="3">
        <v>0</v>
      </c>
      <c r="HR63" s="3">
        <v>0</v>
      </c>
      <c r="HS63" s="3">
        <v>0</v>
      </c>
      <c r="HT63" s="3">
        <v>0</v>
      </c>
      <c r="HU63" s="3">
        <v>0</v>
      </c>
      <c r="HV63" s="3">
        <v>0</v>
      </c>
      <c r="HW63" s="3">
        <v>0</v>
      </c>
      <c r="HX63" s="3">
        <v>0</v>
      </c>
      <c r="HY63" s="3">
        <v>0</v>
      </c>
      <c r="HZ63" s="3">
        <v>0</v>
      </c>
      <c r="IA63" s="3">
        <v>0</v>
      </c>
      <c r="IB63" s="3">
        <v>0</v>
      </c>
      <c r="IC63" s="3">
        <v>0</v>
      </c>
      <c r="ID63" s="3">
        <v>0</v>
      </c>
      <c r="IE63" s="3">
        <v>0</v>
      </c>
      <c r="IF63" s="3">
        <v>0</v>
      </c>
      <c r="IG63" s="3">
        <v>0</v>
      </c>
      <c r="IH63" s="3">
        <v>0</v>
      </c>
      <c r="II63" s="3">
        <v>0</v>
      </c>
      <c r="IJ63" s="3">
        <v>0</v>
      </c>
      <c r="IK63" s="3">
        <v>0</v>
      </c>
      <c r="IL63" s="3">
        <v>0</v>
      </c>
      <c r="IM63" s="3">
        <v>0</v>
      </c>
      <c r="IN63" s="3">
        <v>0</v>
      </c>
      <c r="IO63" s="3">
        <v>0</v>
      </c>
      <c r="IP63" s="3">
        <v>0</v>
      </c>
      <c r="IQ63" s="3">
        <v>0</v>
      </c>
      <c r="IR63" s="3">
        <v>0</v>
      </c>
      <c r="IS63" s="3">
        <v>0</v>
      </c>
      <c r="IT63" s="3">
        <v>0</v>
      </c>
      <c r="IU63" s="3">
        <v>0</v>
      </c>
      <c r="IV63" s="3">
        <v>0</v>
      </c>
    </row>
    <row r="64" spans="1:256" ht="16.5" customHeight="1">
      <c r="A64" s="3" t="s">
        <v>123</v>
      </c>
      <c r="B64" s="3" t="s">
        <v>124</v>
      </c>
      <c r="C64" s="3">
        <v>190</v>
      </c>
      <c r="D64" s="3">
        <v>279400</v>
      </c>
      <c r="E64" s="3">
        <v>0</v>
      </c>
      <c r="F64" s="3">
        <v>0</v>
      </c>
      <c r="G64" s="3">
        <v>0</v>
      </c>
      <c r="H64" s="3">
        <v>279400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  <c r="AG64" s="3">
        <v>0</v>
      </c>
      <c r="AH64" s="3">
        <v>0</v>
      </c>
      <c r="AI64" s="3">
        <v>0</v>
      </c>
      <c r="AJ64" s="3">
        <v>0</v>
      </c>
      <c r="AK64" s="3">
        <v>0</v>
      </c>
      <c r="AL64" s="3">
        <v>0</v>
      </c>
      <c r="AM64" s="3">
        <v>0</v>
      </c>
      <c r="AN64" s="3">
        <v>0</v>
      </c>
      <c r="AO64" s="3">
        <v>0</v>
      </c>
      <c r="AP64" s="3">
        <v>0</v>
      </c>
      <c r="AQ64" s="3">
        <v>0</v>
      </c>
      <c r="AR64" s="3">
        <v>0</v>
      </c>
      <c r="AS64" s="3">
        <v>0</v>
      </c>
      <c r="AT64" s="3">
        <v>0</v>
      </c>
      <c r="AU64" s="3">
        <v>0</v>
      </c>
      <c r="AV64" s="3">
        <v>0</v>
      </c>
      <c r="AW64" s="3">
        <v>0</v>
      </c>
      <c r="AX64" s="3">
        <v>0</v>
      </c>
      <c r="AY64" s="3">
        <v>0</v>
      </c>
      <c r="AZ64" s="3">
        <v>0</v>
      </c>
      <c r="BA64" s="3">
        <v>0</v>
      </c>
      <c r="BB64" s="3">
        <v>0</v>
      </c>
      <c r="BC64" s="3">
        <v>0</v>
      </c>
      <c r="BD64" s="3">
        <v>0</v>
      </c>
      <c r="BE64" s="3">
        <v>0</v>
      </c>
      <c r="BF64" s="3">
        <v>0</v>
      </c>
      <c r="BG64" s="3">
        <v>0</v>
      </c>
      <c r="BH64" s="3">
        <v>0</v>
      </c>
      <c r="BI64" s="3">
        <v>0</v>
      </c>
      <c r="BJ64" s="3">
        <v>0</v>
      </c>
      <c r="BK64" s="3">
        <v>0</v>
      </c>
      <c r="BL64" s="3">
        <v>0</v>
      </c>
      <c r="BM64" s="3">
        <v>0</v>
      </c>
      <c r="BN64" s="3">
        <v>0</v>
      </c>
      <c r="BO64" s="3">
        <v>0</v>
      </c>
      <c r="BP64" s="3">
        <v>0</v>
      </c>
      <c r="BQ64" s="3">
        <v>0</v>
      </c>
      <c r="BR64" s="3">
        <v>0</v>
      </c>
      <c r="BS64" s="3">
        <v>0</v>
      </c>
      <c r="BT64" s="3">
        <v>0</v>
      </c>
      <c r="BU64" s="3">
        <v>0</v>
      </c>
      <c r="BV64" s="3">
        <v>0</v>
      </c>
      <c r="BW64" s="3">
        <v>0</v>
      </c>
      <c r="BX64" s="3">
        <v>0</v>
      </c>
      <c r="BY64" s="3">
        <v>0</v>
      </c>
      <c r="BZ64" s="3">
        <v>0</v>
      </c>
      <c r="CA64" s="3">
        <v>0</v>
      </c>
      <c r="CB64" s="3">
        <v>0</v>
      </c>
      <c r="CC64" s="3">
        <v>0</v>
      </c>
      <c r="CD64" s="3">
        <v>0</v>
      </c>
      <c r="CE64" s="3">
        <v>0</v>
      </c>
      <c r="CF64" s="3">
        <v>0</v>
      </c>
      <c r="CG64" s="3">
        <v>0</v>
      </c>
      <c r="CH64" s="3">
        <v>0</v>
      </c>
      <c r="CI64" s="3">
        <v>0</v>
      </c>
      <c r="CJ64" s="3">
        <v>0</v>
      </c>
      <c r="CK64" s="3">
        <v>0</v>
      </c>
      <c r="CL64" s="3">
        <v>0</v>
      </c>
      <c r="CM64" s="3">
        <v>0</v>
      </c>
      <c r="CN64" s="3">
        <v>0</v>
      </c>
      <c r="CO64" s="3">
        <v>0</v>
      </c>
      <c r="CP64" s="3">
        <v>0</v>
      </c>
      <c r="CQ64" s="3">
        <v>0</v>
      </c>
      <c r="CR64" s="3">
        <v>0</v>
      </c>
      <c r="CS64" s="3">
        <v>0</v>
      </c>
      <c r="CT64" s="3">
        <v>0</v>
      </c>
      <c r="CU64" s="3">
        <v>0</v>
      </c>
      <c r="CV64" s="3">
        <v>0</v>
      </c>
      <c r="CW64" s="3">
        <v>0</v>
      </c>
      <c r="CX64" s="3">
        <v>0</v>
      </c>
      <c r="CY64" s="3">
        <v>0</v>
      </c>
      <c r="CZ64" s="3">
        <v>0</v>
      </c>
      <c r="DA64" s="3">
        <v>0</v>
      </c>
      <c r="DB64" s="3">
        <v>0</v>
      </c>
      <c r="DC64" s="3">
        <v>0</v>
      </c>
      <c r="DD64" s="3">
        <v>0</v>
      </c>
      <c r="DE64" s="3">
        <v>0</v>
      </c>
      <c r="DF64" s="3">
        <v>0</v>
      </c>
      <c r="DG64" s="3">
        <v>0</v>
      </c>
      <c r="DH64" s="3">
        <v>0</v>
      </c>
      <c r="DI64" s="3">
        <v>0</v>
      </c>
      <c r="DJ64" s="3">
        <v>0</v>
      </c>
      <c r="DK64" s="3">
        <v>0</v>
      </c>
      <c r="DL64" s="3">
        <v>0</v>
      </c>
      <c r="DM64" s="3">
        <v>0</v>
      </c>
      <c r="DN64" s="3">
        <v>0</v>
      </c>
      <c r="DO64" s="3">
        <v>0</v>
      </c>
      <c r="DP64" s="3">
        <v>0</v>
      </c>
      <c r="DQ64" s="3">
        <v>0</v>
      </c>
      <c r="DR64" s="3">
        <v>0</v>
      </c>
      <c r="DS64" s="3">
        <v>0</v>
      </c>
      <c r="DT64" s="3">
        <v>0</v>
      </c>
      <c r="DU64" s="3">
        <v>0</v>
      </c>
      <c r="DV64" s="3">
        <v>0</v>
      </c>
      <c r="DW64" s="3">
        <v>0</v>
      </c>
      <c r="DX64" s="3">
        <v>0</v>
      </c>
      <c r="DY64" s="3">
        <v>0</v>
      </c>
      <c r="DZ64" s="3">
        <v>0</v>
      </c>
      <c r="EA64" s="3">
        <v>0</v>
      </c>
      <c r="EB64" s="3">
        <v>0</v>
      </c>
      <c r="EC64" s="3">
        <v>0</v>
      </c>
      <c r="ED64" s="3">
        <v>0</v>
      </c>
      <c r="EE64" s="3">
        <v>0</v>
      </c>
      <c r="EF64" s="3">
        <v>0</v>
      </c>
      <c r="EG64" s="3">
        <v>0</v>
      </c>
      <c r="EH64" s="3">
        <v>0</v>
      </c>
      <c r="EI64" s="3">
        <v>0</v>
      </c>
      <c r="EJ64" s="3">
        <v>0</v>
      </c>
      <c r="EK64" s="3">
        <v>0</v>
      </c>
      <c r="EL64" s="3">
        <v>0</v>
      </c>
      <c r="EM64" s="3">
        <v>0</v>
      </c>
      <c r="EN64" s="3">
        <v>0</v>
      </c>
      <c r="EO64" s="3">
        <v>0</v>
      </c>
      <c r="EP64" s="3">
        <v>0</v>
      </c>
      <c r="EQ64" s="3">
        <v>0</v>
      </c>
      <c r="ER64" s="3">
        <v>0</v>
      </c>
      <c r="ES64" s="3">
        <v>0</v>
      </c>
      <c r="ET64" s="3">
        <v>0</v>
      </c>
      <c r="EU64" s="3">
        <v>0</v>
      </c>
      <c r="EV64" s="3">
        <v>0</v>
      </c>
      <c r="EW64" s="3">
        <v>0</v>
      </c>
      <c r="EX64" s="3">
        <v>0</v>
      </c>
      <c r="EY64" s="3">
        <v>0</v>
      </c>
      <c r="EZ64" s="3">
        <v>0</v>
      </c>
      <c r="FA64" s="3">
        <v>0</v>
      </c>
      <c r="FB64" s="3">
        <v>0</v>
      </c>
      <c r="FC64" s="3">
        <v>0</v>
      </c>
      <c r="FD64" s="3">
        <v>0</v>
      </c>
      <c r="FE64" s="3">
        <v>0</v>
      </c>
      <c r="FF64" s="3">
        <v>0</v>
      </c>
      <c r="FG64" s="3">
        <v>0</v>
      </c>
      <c r="FH64" s="3">
        <v>0</v>
      </c>
      <c r="FI64" s="3">
        <v>0</v>
      </c>
      <c r="FJ64" s="3">
        <v>0</v>
      </c>
      <c r="FK64" s="3">
        <v>0</v>
      </c>
      <c r="FL64" s="3">
        <v>0</v>
      </c>
      <c r="FM64" s="3">
        <v>0</v>
      </c>
      <c r="FN64" s="3">
        <v>0</v>
      </c>
      <c r="FO64" s="3">
        <v>0</v>
      </c>
      <c r="FP64" s="3">
        <v>0</v>
      </c>
      <c r="FQ64" s="3">
        <v>0</v>
      </c>
      <c r="FR64" s="3">
        <v>0</v>
      </c>
      <c r="FS64" s="3">
        <v>0</v>
      </c>
      <c r="FT64" s="3">
        <v>0</v>
      </c>
      <c r="FU64" s="3">
        <v>0</v>
      </c>
      <c r="FV64" s="3">
        <v>0</v>
      </c>
      <c r="FW64" s="3">
        <v>0</v>
      </c>
      <c r="FX64" s="3">
        <v>0</v>
      </c>
      <c r="FY64" s="3">
        <v>0</v>
      </c>
      <c r="FZ64" s="3">
        <v>0</v>
      </c>
      <c r="GA64" s="3">
        <v>0</v>
      </c>
      <c r="GB64" s="3">
        <v>0</v>
      </c>
      <c r="GC64" s="3">
        <v>0</v>
      </c>
      <c r="GD64" s="3">
        <v>0</v>
      </c>
      <c r="GE64" s="3">
        <v>0</v>
      </c>
      <c r="GF64" s="3">
        <v>0</v>
      </c>
      <c r="GG64" s="3">
        <v>0</v>
      </c>
      <c r="GH64" s="3">
        <v>0</v>
      </c>
      <c r="GI64" s="3">
        <v>0</v>
      </c>
      <c r="GJ64" s="3">
        <v>0</v>
      </c>
      <c r="GK64" s="3">
        <v>0</v>
      </c>
      <c r="GL64" s="3">
        <v>0</v>
      </c>
      <c r="GM64" s="3">
        <v>0</v>
      </c>
      <c r="GN64" s="3">
        <v>0</v>
      </c>
      <c r="GO64" s="3">
        <v>0</v>
      </c>
      <c r="GP64" s="3">
        <v>0</v>
      </c>
      <c r="GQ64" s="3">
        <v>0</v>
      </c>
      <c r="GR64" s="3">
        <v>0</v>
      </c>
      <c r="GS64" s="3">
        <v>0</v>
      </c>
      <c r="GT64" s="3">
        <v>0</v>
      </c>
      <c r="GU64" s="3">
        <v>0</v>
      </c>
      <c r="GV64" s="3">
        <v>0</v>
      </c>
      <c r="GW64" s="3">
        <v>0</v>
      </c>
      <c r="GX64" s="3">
        <v>0</v>
      </c>
      <c r="GY64" s="3">
        <v>0</v>
      </c>
      <c r="GZ64" s="3">
        <v>0</v>
      </c>
      <c r="HA64" s="3">
        <v>0</v>
      </c>
      <c r="HB64" s="3">
        <v>0</v>
      </c>
      <c r="HC64" s="3">
        <v>0</v>
      </c>
      <c r="HD64" s="3">
        <v>0</v>
      </c>
      <c r="HE64" s="3">
        <v>0</v>
      </c>
      <c r="HF64" s="3">
        <v>0</v>
      </c>
      <c r="HG64" s="3">
        <v>0</v>
      </c>
      <c r="HH64" s="3">
        <v>0</v>
      </c>
      <c r="HI64" s="3">
        <v>0</v>
      </c>
      <c r="HJ64" s="3">
        <v>0</v>
      </c>
      <c r="HK64" s="3">
        <v>0</v>
      </c>
      <c r="HL64" s="3">
        <v>0</v>
      </c>
      <c r="HM64" s="3">
        <v>0</v>
      </c>
      <c r="HN64" s="3">
        <v>0</v>
      </c>
      <c r="HO64" s="3">
        <v>0</v>
      </c>
      <c r="HP64" s="3">
        <v>0</v>
      </c>
      <c r="HQ64" s="3">
        <v>0</v>
      </c>
      <c r="HR64" s="3">
        <v>0</v>
      </c>
      <c r="HS64" s="3">
        <v>0</v>
      </c>
      <c r="HT64" s="3">
        <v>0</v>
      </c>
      <c r="HU64" s="3">
        <v>0</v>
      </c>
      <c r="HV64" s="3">
        <v>0</v>
      </c>
      <c r="HW64" s="3">
        <v>0</v>
      </c>
      <c r="HX64" s="3">
        <v>0</v>
      </c>
      <c r="HY64" s="3">
        <v>0</v>
      </c>
      <c r="HZ64" s="3">
        <v>0</v>
      </c>
      <c r="IA64" s="3">
        <v>0</v>
      </c>
      <c r="IB64" s="3">
        <v>0</v>
      </c>
      <c r="IC64" s="3">
        <v>0</v>
      </c>
      <c r="ID64" s="3">
        <v>0</v>
      </c>
      <c r="IE64" s="3">
        <v>0</v>
      </c>
      <c r="IF64" s="3">
        <v>0</v>
      </c>
      <c r="IG64" s="3">
        <v>0</v>
      </c>
      <c r="IH64" s="3">
        <v>0</v>
      </c>
      <c r="II64" s="3">
        <v>164985</v>
      </c>
      <c r="IJ64" s="3">
        <v>0</v>
      </c>
      <c r="IK64" s="3">
        <v>0</v>
      </c>
      <c r="IL64" s="3">
        <v>32018</v>
      </c>
      <c r="IM64" s="3">
        <v>2355</v>
      </c>
      <c r="IN64" s="3">
        <v>34373</v>
      </c>
      <c r="IO64" s="3">
        <v>0</v>
      </c>
      <c r="IP64" s="3">
        <v>34373</v>
      </c>
      <c r="IQ64" s="3">
        <v>132967</v>
      </c>
      <c r="IR64" s="3">
        <v>0</v>
      </c>
      <c r="IS64" s="3">
        <v>0</v>
      </c>
      <c r="IT64" s="3">
        <v>132967</v>
      </c>
      <c r="IU64" s="3">
        <v>0</v>
      </c>
      <c r="IV64" s="3">
        <v>0</v>
      </c>
    </row>
    <row r="65" spans="1:256" ht="16.5" customHeight="1">
      <c r="A65" s="3" t="s">
        <v>125</v>
      </c>
      <c r="B65" s="3" t="s">
        <v>126</v>
      </c>
      <c r="C65" s="3">
        <v>25033</v>
      </c>
      <c r="D65" s="3">
        <v>121901</v>
      </c>
      <c r="E65" s="3">
        <v>0</v>
      </c>
      <c r="F65" s="3">
        <v>0</v>
      </c>
      <c r="G65" s="3">
        <v>121901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  <c r="AG65" s="3">
        <v>0</v>
      </c>
      <c r="AH65" s="3">
        <v>0</v>
      </c>
      <c r="AI65" s="3">
        <v>0</v>
      </c>
      <c r="AJ65" s="3">
        <v>0</v>
      </c>
      <c r="AK65" s="3">
        <v>0</v>
      </c>
      <c r="AL65" s="3">
        <v>0</v>
      </c>
      <c r="AM65" s="3">
        <v>0</v>
      </c>
      <c r="AN65" s="3">
        <v>0</v>
      </c>
      <c r="AO65" s="3">
        <v>0</v>
      </c>
      <c r="AP65" s="3">
        <v>0</v>
      </c>
      <c r="AQ65" s="3">
        <v>0</v>
      </c>
      <c r="AR65" s="3">
        <v>0</v>
      </c>
      <c r="AS65" s="3">
        <v>0</v>
      </c>
      <c r="AT65" s="3">
        <v>0</v>
      </c>
      <c r="AU65" s="3">
        <v>0</v>
      </c>
      <c r="AV65" s="3">
        <v>0</v>
      </c>
      <c r="AW65" s="3">
        <v>0</v>
      </c>
      <c r="AX65" s="3">
        <v>0</v>
      </c>
      <c r="AY65" s="3">
        <v>0</v>
      </c>
      <c r="AZ65" s="3">
        <v>0</v>
      </c>
      <c r="BA65" s="3">
        <v>0</v>
      </c>
      <c r="BB65" s="3">
        <v>0</v>
      </c>
      <c r="BC65" s="3">
        <v>0</v>
      </c>
      <c r="BD65" s="3">
        <v>0</v>
      </c>
      <c r="BE65" s="3">
        <v>0</v>
      </c>
      <c r="BF65" s="3">
        <v>0</v>
      </c>
      <c r="BG65" s="3">
        <v>0</v>
      </c>
      <c r="BH65" s="3">
        <v>0</v>
      </c>
      <c r="BI65" s="3">
        <v>0</v>
      </c>
      <c r="BJ65" s="3">
        <v>0</v>
      </c>
      <c r="BK65" s="3">
        <v>0</v>
      </c>
      <c r="BL65" s="3">
        <v>0</v>
      </c>
      <c r="BM65" s="3">
        <v>0</v>
      </c>
      <c r="BN65" s="3">
        <v>0</v>
      </c>
      <c r="BO65" s="3">
        <v>0</v>
      </c>
      <c r="BP65" s="3">
        <v>0</v>
      </c>
      <c r="BQ65" s="3">
        <v>0</v>
      </c>
      <c r="BR65" s="3">
        <v>0</v>
      </c>
      <c r="BS65" s="3">
        <v>0</v>
      </c>
      <c r="BT65" s="3">
        <v>0</v>
      </c>
      <c r="BU65" s="3">
        <v>0</v>
      </c>
      <c r="BV65" s="3">
        <v>0</v>
      </c>
      <c r="BW65" s="3">
        <v>0</v>
      </c>
      <c r="BX65" s="3">
        <v>0</v>
      </c>
      <c r="BY65" s="3">
        <v>0</v>
      </c>
      <c r="BZ65" s="3">
        <v>0</v>
      </c>
      <c r="CA65" s="3">
        <v>0</v>
      </c>
      <c r="CB65" s="3">
        <v>0</v>
      </c>
      <c r="CC65" s="3">
        <v>0</v>
      </c>
      <c r="CD65" s="3">
        <v>0</v>
      </c>
      <c r="CE65" s="3">
        <v>0</v>
      </c>
      <c r="CF65" s="3">
        <v>0</v>
      </c>
      <c r="CG65" s="3">
        <v>0</v>
      </c>
      <c r="CH65" s="3">
        <v>0</v>
      </c>
      <c r="CI65" s="3">
        <v>0</v>
      </c>
      <c r="CJ65" s="3">
        <v>0</v>
      </c>
      <c r="CK65" s="3">
        <v>0</v>
      </c>
      <c r="CL65" s="3">
        <v>0</v>
      </c>
      <c r="CM65" s="3">
        <v>0</v>
      </c>
      <c r="CN65" s="3">
        <v>0</v>
      </c>
      <c r="CO65" s="3">
        <v>0</v>
      </c>
      <c r="CP65" s="3">
        <v>0</v>
      </c>
      <c r="CQ65" s="3">
        <v>0</v>
      </c>
      <c r="CR65" s="3">
        <v>0</v>
      </c>
      <c r="CS65" s="3">
        <v>0</v>
      </c>
      <c r="CT65" s="3">
        <v>0</v>
      </c>
      <c r="CU65" s="3">
        <v>0</v>
      </c>
      <c r="CV65" s="3">
        <v>0</v>
      </c>
      <c r="CW65" s="3">
        <v>0</v>
      </c>
      <c r="CX65" s="3">
        <v>0</v>
      </c>
      <c r="CY65" s="3">
        <v>0</v>
      </c>
      <c r="CZ65" s="3">
        <v>0</v>
      </c>
      <c r="DA65" s="3">
        <v>0</v>
      </c>
      <c r="DB65" s="3">
        <v>0</v>
      </c>
      <c r="DC65" s="3">
        <v>0</v>
      </c>
      <c r="DD65" s="3">
        <v>0</v>
      </c>
      <c r="DE65" s="3">
        <v>0</v>
      </c>
      <c r="DF65" s="3">
        <v>0</v>
      </c>
      <c r="DG65" s="3">
        <v>0</v>
      </c>
      <c r="DH65" s="3">
        <v>0</v>
      </c>
      <c r="DI65" s="3">
        <v>0</v>
      </c>
      <c r="DJ65" s="3">
        <v>0</v>
      </c>
      <c r="DK65" s="3">
        <v>0</v>
      </c>
      <c r="DL65" s="3">
        <v>0</v>
      </c>
      <c r="DM65" s="3">
        <v>0</v>
      </c>
      <c r="DN65" s="3">
        <v>0</v>
      </c>
      <c r="DO65" s="3">
        <v>0</v>
      </c>
      <c r="DP65" s="3">
        <v>0</v>
      </c>
      <c r="DQ65" s="3">
        <v>0</v>
      </c>
      <c r="DR65" s="3">
        <v>0</v>
      </c>
      <c r="DS65" s="3">
        <v>0</v>
      </c>
      <c r="DT65" s="3">
        <v>0</v>
      </c>
      <c r="DU65" s="3">
        <v>0</v>
      </c>
      <c r="DV65" s="3">
        <v>0</v>
      </c>
      <c r="DW65" s="3">
        <v>0</v>
      </c>
      <c r="DX65" s="3">
        <v>0</v>
      </c>
      <c r="DY65" s="3">
        <v>0</v>
      </c>
      <c r="DZ65" s="3">
        <v>0</v>
      </c>
      <c r="EA65" s="3">
        <v>0</v>
      </c>
      <c r="EB65" s="3">
        <v>0</v>
      </c>
      <c r="EC65" s="3">
        <v>0</v>
      </c>
      <c r="ED65" s="3">
        <v>0</v>
      </c>
      <c r="EE65" s="3">
        <v>0</v>
      </c>
      <c r="EF65" s="3">
        <v>0</v>
      </c>
      <c r="EG65" s="3">
        <v>0</v>
      </c>
      <c r="EH65" s="3">
        <v>0</v>
      </c>
      <c r="EI65" s="3">
        <v>0</v>
      </c>
      <c r="EJ65" s="3">
        <v>0</v>
      </c>
      <c r="EK65" s="3">
        <v>0</v>
      </c>
      <c r="EL65" s="3">
        <v>0</v>
      </c>
      <c r="EM65" s="3">
        <v>0</v>
      </c>
      <c r="EN65" s="3">
        <v>0</v>
      </c>
      <c r="EO65" s="3">
        <v>0</v>
      </c>
      <c r="EP65" s="3">
        <v>0</v>
      </c>
      <c r="EQ65" s="3">
        <v>0</v>
      </c>
      <c r="ER65" s="3">
        <v>0</v>
      </c>
      <c r="ES65" s="3">
        <v>0</v>
      </c>
      <c r="ET65" s="3">
        <v>0</v>
      </c>
      <c r="EU65" s="3">
        <v>0</v>
      </c>
      <c r="EV65" s="3">
        <v>0</v>
      </c>
      <c r="EW65" s="3">
        <v>0</v>
      </c>
      <c r="EX65" s="3">
        <v>0</v>
      </c>
      <c r="EY65" s="3">
        <v>0</v>
      </c>
      <c r="EZ65" s="3">
        <v>0</v>
      </c>
      <c r="FA65" s="3">
        <v>0</v>
      </c>
      <c r="FB65" s="3">
        <v>0</v>
      </c>
      <c r="FC65" s="3">
        <v>0</v>
      </c>
      <c r="FD65" s="3">
        <v>0</v>
      </c>
      <c r="FE65" s="3">
        <v>0</v>
      </c>
      <c r="FF65" s="3">
        <v>0</v>
      </c>
      <c r="FG65" s="3">
        <v>0</v>
      </c>
      <c r="FH65" s="3">
        <v>0</v>
      </c>
      <c r="FI65" s="3">
        <v>0</v>
      </c>
      <c r="FJ65" s="3">
        <v>0</v>
      </c>
      <c r="FK65" s="3">
        <v>0</v>
      </c>
      <c r="FL65" s="3">
        <v>0</v>
      </c>
      <c r="FM65" s="3">
        <v>0</v>
      </c>
      <c r="FN65" s="3">
        <v>0</v>
      </c>
      <c r="FO65" s="3">
        <v>0</v>
      </c>
      <c r="FP65" s="3">
        <v>0</v>
      </c>
      <c r="FQ65" s="3">
        <v>0</v>
      </c>
      <c r="FR65" s="3">
        <v>0</v>
      </c>
      <c r="FS65" s="3">
        <v>0</v>
      </c>
      <c r="FT65" s="3">
        <v>0</v>
      </c>
      <c r="FU65" s="3">
        <v>0</v>
      </c>
      <c r="FV65" s="3">
        <v>0</v>
      </c>
      <c r="FW65" s="3">
        <v>0</v>
      </c>
      <c r="FX65" s="3">
        <v>0</v>
      </c>
      <c r="FY65" s="3">
        <v>0</v>
      </c>
      <c r="FZ65" s="3">
        <v>0</v>
      </c>
      <c r="GA65" s="3">
        <v>0</v>
      </c>
      <c r="GB65" s="3">
        <v>0</v>
      </c>
      <c r="GC65" s="3">
        <v>0</v>
      </c>
      <c r="GD65" s="3">
        <v>0</v>
      </c>
      <c r="GE65" s="3">
        <v>0</v>
      </c>
      <c r="GF65" s="3">
        <v>0</v>
      </c>
      <c r="GG65" s="3">
        <v>0</v>
      </c>
      <c r="GH65" s="3">
        <v>0</v>
      </c>
      <c r="GI65" s="3">
        <v>0</v>
      </c>
      <c r="GJ65" s="3">
        <v>0</v>
      </c>
      <c r="GK65" s="3">
        <v>0</v>
      </c>
      <c r="GL65" s="3">
        <v>0</v>
      </c>
      <c r="GM65" s="3">
        <v>0</v>
      </c>
      <c r="GN65" s="3">
        <v>0</v>
      </c>
      <c r="GO65" s="3">
        <v>0</v>
      </c>
      <c r="GP65" s="3">
        <v>0</v>
      </c>
      <c r="GQ65" s="3">
        <v>0</v>
      </c>
      <c r="GR65" s="3">
        <v>0</v>
      </c>
      <c r="GS65" s="3">
        <v>0</v>
      </c>
      <c r="GT65" s="3">
        <v>0</v>
      </c>
      <c r="GU65" s="3">
        <v>0</v>
      </c>
      <c r="GV65" s="3">
        <v>0</v>
      </c>
      <c r="GW65" s="3">
        <v>0</v>
      </c>
      <c r="GX65" s="3">
        <v>0</v>
      </c>
      <c r="GY65" s="3">
        <v>0</v>
      </c>
      <c r="GZ65" s="3">
        <v>0</v>
      </c>
      <c r="HA65" s="3">
        <v>0</v>
      </c>
      <c r="HB65" s="3">
        <v>0</v>
      </c>
      <c r="HC65" s="3">
        <v>0</v>
      </c>
      <c r="HD65" s="3">
        <v>0</v>
      </c>
      <c r="HE65" s="3">
        <v>0</v>
      </c>
      <c r="HF65" s="3">
        <v>0</v>
      </c>
      <c r="HG65" s="3">
        <v>0</v>
      </c>
      <c r="HH65" s="3">
        <v>0</v>
      </c>
      <c r="HI65" s="3">
        <v>0</v>
      </c>
      <c r="HJ65" s="3">
        <v>0</v>
      </c>
      <c r="HK65" s="3">
        <v>0</v>
      </c>
      <c r="HL65" s="3">
        <v>0</v>
      </c>
      <c r="HM65" s="3">
        <v>0</v>
      </c>
      <c r="HN65" s="3">
        <v>0</v>
      </c>
      <c r="HO65" s="3">
        <v>0</v>
      </c>
      <c r="HP65" s="3">
        <v>0</v>
      </c>
      <c r="HQ65" s="3">
        <v>0</v>
      </c>
      <c r="HR65" s="3">
        <v>0</v>
      </c>
      <c r="HS65" s="3">
        <v>0</v>
      </c>
      <c r="HT65" s="3">
        <v>0</v>
      </c>
      <c r="HU65" s="3">
        <v>0</v>
      </c>
      <c r="HV65" s="3">
        <v>0</v>
      </c>
      <c r="HW65" s="3">
        <v>0</v>
      </c>
      <c r="HX65" s="3">
        <v>0</v>
      </c>
      <c r="HY65" s="3">
        <v>0</v>
      </c>
      <c r="HZ65" s="3">
        <v>0</v>
      </c>
      <c r="IA65" s="3">
        <v>0</v>
      </c>
      <c r="IB65" s="3">
        <v>0</v>
      </c>
      <c r="IC65" s="3">
        <v>0</v>
      </c>
      <c r="ID65" s="3">
        <v>0</v>
      </c>
      <c r="IE65" s="3">
        <v>0</v>
      </c>
      <c r="IF65" s="3">
        <v>0</v>
      </c>
      <c r="IG65" s="3">
        <v>0</v>
      </c>
      <c r="IH65" s="3">
        <v>0</v>
      </c>
      <c r="II65" s="3">
        <v>0</v>
      </c>
      <c r="IJ65" s="3">
        <v>0</v>
      </c>
      <c r="IK65" s="3">
        <v>0</v>
      </c>
      <c r="IL65" s="3">
        <v>0</v>
      </c>
      <c r="IM65" s="3">
        <v>0</v>
      </c>
      <c r="IN65" s="3">
        <v>0</v>
      </c>
      <c r="IO65" s="3">
        <v>0</v>
      </c>
      <c r="IP65" s="3">
        <v>0</v>
      </c>
      <c r="IQ65" s="3">
        <v>0</v>
      </c>
      <c r="IR65" s="3">
        <v>0</v>
      </c>
      <c r="IS65" s="3">
        <v>0</v>
      </c>
      <c r="IT65" s="3">
        <v>0</v>
      </c>
      <c r="IU65" s="3">
        <v>0</v>
      </c>
      <c r="IV65" s="3">
        <v>0</v>
      </c>
    </row>
    <row r="66" spans="1:256" ht="16.5" customHeight="1">
      <c r="A66" s="3" t="s">
        <v>127</v>
      </c>
      <c r="B66" s="3" t="s">
        <v>128</v>
      </c>
      <c r="C66" s="3">
        <v>51499</v>
      </c>
      <c r="D66" s="3">
        <v>540710</v>
      </c>
      <c r="E66" s="3">
        <v>0</v>
      </c>
      <c r="F66" s="3">
        <v>0</v>
      </c>
      <c r="G66" s="3">
        <v>540710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  <c r="AG66" s="3">
        <v>0</v>
      </c>
      <c r="AH66" s="3">
        <v>0</v>
      </c>
      <c r="AI66" s="3">
        <v>0</v>
      </c>
      <c r="AJ66" s="3">
        <v>0</v>
      </c>
      <c r="AK66" s="3">
        <v>0</v>
      </c>
      <c r="AL66" s="3">
        <v>0</v>
      </c>
      <c r="AM66" s="3">
        <v>0</v>
      </c>
      <c r="AN66" s="3">
        <v>0</v>
      </c>
      <c r="AO66" s="3">
        <v>0</v>
      </c>
      <c r="AP66" s="3">
        <v>0</v>
      </c>
      <c r="AQ66" s="3">
        <v>0</v>
      </c>
      <c r="AR66" s="3">
        <v>0</v>
      </c>
      <c r="AS66" s="3">
        <v>0</v>
      </c>
      <c r="AT66" s="3">
        <v>0</v>
      </c>
      <c r="AU66" s="3">
        <v>0</v>
      </c>
      <c r="AV66" s="3">
        <v>0</v>
      </c>
      <c r="AW66" s="3">
        <v>0</v>
      </c>
      <c r="AX66" s="3">
        <v>0</v>
      </c>
      <c r="AY66" s="3">
        <v>0</v>
      </c>
      <c r="AZ66" s="3">
        <v>0</v>
      </c>
      <c r="BA66" s="3">
        <v>0</v>
      </c>
      <c r="BB66" s="3">
        <v>0</v>
      </c>
      <c r="BC66" s="3">
        <v>0</v>
      </c>
      <c r="BD66" s="3">
        <v>0</v>
      </c>
      <c r="BE66" s="3">
        <v>0</v>
      </c>
      <c r="BF66" s="3">
        <v>0</v>
      </c>
      <c r="BG66" s="3">
        <v>0</v>
      </c>
      <c r="BH66" s="3">
        <v>0</v>
      </c>
      <c r="BI66" s="3">
        <v>0</v>
      </c>
      <c r="BJ66" s="3">
        <v>0</v>
      </c>
      <c r="BK66" s="3">
        <v>0</v>
      </c>
      <c r="BL66" s="3">
        <v>0</v>
      </c>
      <c r="BM66" s="3">
        <v>0</v>
      </c>
      <c r="BN66" s="3">
        <v>0</v>
      </c>
      <c r="BO66" s="3">
        <v>0</v>
      </c>
      <c r="BP66" s="3">
        <v>0</v>
      </c>
      <c r="BQ66" s="3">
        <v>0</v>
      </c>
      <c r="BR66" s="3">
        <v>0</v>
      </c>
      <c r="BS66" s="3">
        <v>0</v>
      </c>
      <c r="BT66" s="3">
        <v>0</v>
      </c>
      <c r="BU66" s="3">
        <v>0</v>
      </c>
      <c r="BV66" s="3">
        <v>0</v>
      </c>
      <c r="BW66" s="3">
        <v>0</v>
      </c>
      <c r="BX66" s="3">
        <v>0</v>
      </c>
      <c r="BY66" s="3">
        <v>0</v>
      </c>
      <c r="BZ66" s="3">
        <v>0</v>
      </c>
      <c r="CA66" s="3">
        <v>0</v>
      </c>
      <c r="CB66" s="3">
        <v>0</v>
      </c>
      <c r="CC66" s="3">
        <v>0</v>
      </c>
      <c r="CD66" s="3">
        <v>0</v>
      </c>
      <c r="CE66" s="3">
        <v>0</v>
      </c>
      <c r="CF66" s="3">
        <v>0</v>
      </c>
      <c r="CG66" s="3">
        <v>0</v>
      </c>
      <c r="CH66" s="3">
        <v>0</v>
      </c>
      <c r="CI66" s="3">
        <v>0</v>
      </c>
      <c r="CJ66" s="3">
        <v>0</v>
      </c>
      <c r="CK66" s="3">
        <v>0</v>
      </c>
      <c r="CL66" s="3">
        <v>0</v>
      </c>
      <c r="CM66" s="3">
        <v>0</v>
      </c>
      <c r="CN66" s="3">
        <v>0</v>
      </c>
      <c r="CO66" s="3">
        <v>0</v>
      </c>
      <c r="CP66" s="3">
        <v>0</v>
      </c>
      <c r="CQ66" s="3">
        <v>0</v>
      </c>
      <c r="CR66" s="3">
        <v>0</v>
      </c>
      <c r="CS66" s="3">
        <v>0</v>
      </c>
      <c r="CT66" s="3">
        <v>0</v>
      </c>
      <c r="CU66" s="3">
        <v>0</v>
      </c>
      <c r="CV66" s="3">
        <v>0</v>
      </c>
      <c r="CW66" s="3">
        <v>0</v>
      </c>
      <c r="CX66" s="3">
        <v>0</v>
      </c>
      <c r="CY66" s="3">
        <v>0</v>
      </c>
      <c r="CZ66" s="3">
        <v>0</v>
      </c>
      <c r="DA66" s="3">
        <v>0</v>
      </c>
      <c r="DB66" s="3">
        <v>0</v>
      </c>
      <c r="DC66" s="3">
        <v>0</v>
      </c>
      <c r="DD66" s="3">
        <v>0</v>
      </c>
      <c r="DE66" s="3">
        <v>0</v>
      </c>
      <c r="DF66" s="3">
        <v>0</v>
      </c>
      <c r="DG66" s="3">
        <v>0</v>
      </c>
      <c r="DH66" s="3">
        <v>0</v>
      </c>
      <c r="DI66" s="3">
        <v>0</v>
      </c>
      <c r="DJ66" s="3">
        <v>0</v>
      </c>
      <c r="DK66" s="3">
        <v>0</v>
      </c>
      <c r="DL66" s="3">
        <v>0</v>
      </c>
      <c r="DM66" s="3">
        <v>0</v>
      </c>
      <c r="DN66" s="3">
        <v>0</v>
      </c>
      <c r="DO66" s="3">
        <v>0</v>
      </c>
      <c r="DP66" s="3">
        <v>0</v>
      </c>
      <c r="DQ66" s="3">
        <v>0</v>
      </c>
      <c r="DR66" s="3">
        <v>0</v>
      </c>
      <c r="DS66" s="3">
        <v>0</v>
      </c>
      <c r="DT66" s="3">
        <v>0</v>
      </c>
      <c r="DU66" s="3">
        <v>0</v>
      </c>
      <c r="DV66" s="3">
        <v>0</v>
      </c>
      <c r="DW66" s="3">
        <v>0</v>
      </c>
      <c r="DX66" s="3">
        <v>0</v>
      </c>
      <c r="DY66" s="3">
        <v>0</v>
      </c>
      <c r="DZ66" s="3">
        <v>0</v>
      </c>
      <c r="EA66" s="3">
        <v>0</v>
      </c>
      <c r="EB66" s="3">
        <v>0</v>
      </c>
      <c r="EC66" s="3">
        <v>0</v>
      </c>
      <c r="ED66" s="3">
        <v>0</v>
      </c>
      <c r="EE66" s="3">
        <v>0</v>
      </c>
      <c r="EF66" s="3">
        <v>0</v>
      </c>
      <c r="EG66" s="3">
        <v>0</v>
      </c>
      <c r="EH66" s="3">
        <v>0</v>
      </c>
      <c r="EI66" s="3">
        <v>0</v>
      </c>
      <c r="EJ66" s="3">
        <v>0</v>
      </c>
      <c r="EK66" s="3">
        <v>0</v>
      </c>
      <c r="EL66" s="3">
        <v>0</v>
      </c>
      <c r="EM66" s="3">
        <v>0</v>
      </c>
      <c r="EN66" s="3">
        <v>0</v>
      </c>
      <c r="EO66" s="3">
        <v>0</v>
      </c>
      <c r="EP66" s="3">
        <v>0</v>
      </c>
      <c r="EQ66" s="3">
        <v>0</v>
      </c>
      <c r="ER66" s="3">
        <v>0</v>
      </c>
      <c r="ES66" s="3">
        <v>0</v>
      </c>
      <c r="ET66" s="3">
        <v>0</v>
      </c>
      <c r="EU66" s="3">
        <v>0</v>
      </c>
      <c r="EV66" s="3">
        <v>0</v>
      </c>
      <c r="EW66" s="3">
        <v>0</v>
      </c>
      <c r="EX66" s="3">
        <v>0</v>
      </c>
      <c r="EY66" s="3">
        <v>0</v>
      </c>
      <c r="EZ66" s="3">
        <v>0</v>
      </c>
      <c r="FA66" s="3">
        <v>0</v>
      </c>
      <c r="FB66" s="3">
        <v>0</v>
      </c>
      <c r="FC66" s="3">
        <v>0</v>
      </c>
      <c r="FD66" s="3">
        <v>0</v>
      </c>
      <c r="FE66" s="3">
        <v>0</v>
      </c>
      <c r="FF66" s="3">
        <v>0</v>
      </c>
      <c r="FG66" s="3">
        <v>0</v>
      </c>
      <c r="FH66" s="3">
        <v>0</v>
      </c>
      <c r="FI66" s="3">
        <v>0</v>
      </c>
      <c r="FJ66" s="3">
        <v>0</v>
      </c>
      <c r="FK66" s="3">
        <v>0</v>
      </c>
      <c r="FL66" s="3">
        <v>0</v>
      </c>
      <c r="FM66" s="3">
        <v>0</v>
      </c>
      <c r="FN66" s="3">
        <v>0</v>
      </c>
      <c r="FO66" s="3">
        <v>0</v>
      </c>
      <c r="FP66" s="3">
        <v>0</v>
      </c>
      <c r="FQ66" s="3">
        <v>0</v>
      </c>
      <c r="FR66" s="3">
        <v>0</v>
      </c>
      <c r="FS66" s="3">
        <v>0</v>
      </c>
      <c r="FT66" s="3">
        <v>0</v>
      </c>
      <c r="FU66" s="3">
        <v>0</v>
      </c>
      <c r="FV66" s="3">
        <v>0</v>
      </c>
      <c r="FW66" s="3">
        <v>0</v>
      </c>
      <c r="FX66" s="3">
        <v>0</v>
      </c>
      <c r="FY66" s="3">
        <v>0</v>
      </c>
      <c r="FZ66" s="3">
        <v>0</v>
      </c>
      <c r="GA66" s="3">
        <v>0</v>
      </c>
      <c r="GB66" s="3">
        <v>0</v>
      </c>
      <c r="GC66" s="3">
        <v>0</v>
      </c>
      <c r="GD66" s="3">
        <v>0</v>
      </c>
      <c r="GE66" s="3">
        <v>0</v>
      </c>
      <c r="GF66" s="3">
        <v>0</v>
      </c>
      <c r="GG66" s="3">
        <v>0</v>
      </c>
      <c r="GH66" s="3">
        <v>0</v>
      </c>
      <c r="GI66" s="3">
        <v>0</v>
      </c>
      <c r="GJ66" s="3">
        <v>0</v>
      </c>
      <c r="GK66" s="3">
        <v>0</v>
      </c>
      <c r="GL66" s="3">
        <v>0</v>
      </c>
      <c r="GM66" s="3">
        <v>0</v>
      </c>
      <c r="GN66" s="3">
        <v>0</v>
      </c>
      <c r="GO66" s="3">
        <v>0</v>
      </c>
      <c r="GP66" s="3">
        <v>0</v>
      </c>
      <c r="GQ66" s="3">
        <v>0</v>
      </c>
      <c r="GR66" s="3">
        <v>0</v>
      </c>
      <c r="GS66" s="3">
        <v>0</v>
      </c>
      <c r="GT66" s="3">
        <v>0</v>
      </c>
      <c r="GU66" s="3">
        <v>0</v>
      </c>
      <c r="GV66" s="3">
        <v>0</v>
      </c>
      <c r="GW66" s="3">
        <v>0</v>
      </c>
      <c r="GX66" s="3">
        <v>0</v>
      </c>
      <c r="GY66" s="3">
        <v>0</v>
      </c>
      <c r="GZ66" s="3">
        <v>0</v>
      </c>
      <c r="HA66" s="3">
        <v>0</v>
      </c>
      <c r="HB66" s="3">
        <v>0</v>
      </c>
      <c r="HC66" s="3">
        <v>0</v>
      </c>
      <c r="HD66" s="3">
        <v>0</v>
      </c>
      <c r="HE66" s="3">
        <v>0</v>
      </c>
      <c r="HF66" s="3">
        <v>0</v>
      </c>
      <c r="HG66" s="3">
        <v>0</v>
      </c>
      <c r="HH66" s="3">
        <v>0</v>
      </c>
      <c r="HI66" s="3">
        <v>0</v>
      </c>
      <c r="HJ66" s="3">
        <v>0</v>
      </c>
      <c r="HK66" s="3">
        <v>0</v>
      </c>
      <c r="HL66" s="3">
        <v>0</v>
      </c>
      <c r="HM66" s="3">
        <v>0</v>
      </c>
      <c r="HN66" s="3">
        <v>0</v>
      </c>
      <c r="HO66" s="3">
        <v>0</v>
      </c>
      <c r="HP66" s="3">
        <v>0</v>
      </c>
      <c r="HQ66" s="3">
        <v>0</v>
      </c>
      <c r="HR66" s="3">
        <v>0</v>
      </c>
      <c r="HS66" s="3">
        <v>0</v>
      </c>
      <c r="HT66" s="3">
        <v>0</v>
      </c>
      <c r="HU66" s="3">
        <v>0</v>
      </c>
      <c r="HV66" s="3">
        <v>0</v>
      </c>
      <c r="HW66" s="3">
        <v>0</v>
      </c>
      <c r="HX66" s="3">
        <v>0</v>
      </c>
      <c r="HY66" s="3">
        <v>0</v>
      </c>
      <c r="HZ66" s="3">
        <v>0</v>
      </c>
      <c r="IA66" s="3">
        <v>0</v>
      </c>
      <c r="IB66" s="3">
        <v>0</v>
      </c>
      <c r="IC66" s="3">
        <v>0</v>
      </c>
      <c r="ID66" s="3">
        <v>0</v>
      </c>
      <c r="IE66" s="3">
        <v>0</v>
      </c>
      <c r="IF66" s="3">
        <v>0</v>
      </c>
      <c r="IG66" s="3">
        <v>0</v>
      </c>
      <c r="IH66" s="3">
        <v>0</v>
      </c>
      <c r="II66" s="3">
        <v>0</v>
      </c>
      <c r="IJ66" s="3">
        <v>0</v>
      </c>
      <c r="IK66" s="3">
        <v>0</v>
      </c>
      <c r="IL66" s="3">
        <v>0</v>
      </c>
      <c r="IM66" s="3">
        <v>0</v>
      </c>
      <c r="IN66" s="3">
        <v>0</v>
      </c>
      <c r="IO66" s="3">
        <v>0</v>
      </c>
      <c r="IP66" s="3">
        <v>0</v>
      </c>
      <c r="IQ66" s="3">
        <v>0</v>
      </c>
      <c r="IR66" s="3">
        <v>0</v>
      </c>
      <c r="IS66" s="3">
        <v>0</v>
      </c>
      <c r="IT66" s="3">
        <v>0</v>
      </c>
      <c r="IU66" s="3">
        <v>0</v>
      </c>
      <c r="IV66" s="3">
        <v>0</v>
      </c>
    </row>
    <row r="67" spans="1:256" ht="16.5" customHeight="1">
      <c r="A67" s="3" t="s">
        <v>129</v>
      </c>
      <c r="B67" s="3" t="s">
        <v>130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  <c r="AG67" s="3">
        <v>0</v>
      </c>
      <c r="AH67" s="3">
        <v>0</v>
      </c>
      <c r="AI67" s="3">
        <v>0</v>
      </c>
      <c r="AJ67" s="3">
        <v>0</v>
      </c>
      <c r="AK67" s="3">
        <v>0</v>
      </c>
      <c r="AL67" s="3">
        <v>0</v>
      </c>
      <c r="AM67" s="3">
        <v>0</v>
      </c>
      <c r="AN67" s="3">
        <v>0</v>
      </c>
      <c r="AO67" s="3">
        <v>0</v>
      </c>
      <c r="AP67" s="3">
        <v>0</v>
      </c>
      <c r="AQ67" s="3">
        <v>0</v>
      </c>
      <c r="AR67" s="3">
        <v>0</v>
      </c>
      <c r="AS67" s="3">
        <v>0</v>
      </c>
      <c r="AT67" s="3">
        <v>0</v>
      </c>
      <c r="AU67" s="3">
        <v>0</v>
      </c>
      <c r="AV67" s="3">
        <v>0</v>
      </c>
      <c r="AW67" s="3">
        <v>0</v>
      </c>
      <c r="AX67" s="3">
        <v>0</v>
      </c>
      <c r="AY67" s="3">
        <v>0</v>
      </c>
      <c r="AZ67" s="3">
        <v>0</v>
      </c>
      <c r="BA67" s="3">
        <v>0</v>
      </c>
      <c r="BB67" s="3">
        <v>0</v>
      </c>
      <c r="BC67" s="3">
        <v>0</v>
      </c>
      <c r="BD67" s="3">
        <v>0</v>
      </c>
      <c r="BE67" s="3">
        <v>0</v>
      </c>
      <c r="BF67" s="3">
        <v>0</v>
      </c>
      <c r="BG67" s="3">
        <v>0</v>
      </c>
      <c r="BH67" s="3">
        <v>0</v>
      </c>
      <c r="BI67" s="3">
        <v>0</v>
      </c>
      <c r="BJ67" s="3">
        <v>0</v>
      </c>
      <c r="BK67" s="3">
        <v>0</v>
      </c>
      <c r="BL67" s="3">
        <v>0</v>
      </c>
      <c r="BM67" s="3">
        <v>0</v>
      </c>
      <c r="BN67" s="3">
        <v>0</v>
      </c>
      <c r="BO67" s="3">
        <v>0</v>
      </c>
      <c r="BP67" s="3">
        <v>0</v>
      </c>
      <c r="BQ67" s="3">
        <v>0</v>
      </c>
      <c r="BR67" s="3">
        <v>0</v>
      </c>
      <c r="BS67" s="3">
        <v>0</v>
      </c>
      <c r="BT67" s="3">
        <v>0</v>
      </c>
      <c r="BU67" s="3">
        <v>0</v>
      </c>
      <c r="BV67" s="3">
        <v>0</v>
      </c>
      <c r="BW67" s="3">
        <v>0</v>
      </c>
      <c r="BX67" s="3">
        <v>0</v>
      </c>
      <c r="BY67" s="3">
        <v>0</v>
      </c>
      <c r="BZ67" s="3">
        <v>0</v>
      </c>
      <c r="CA67" s="3">
        <v>0</v>
      </c>
      <c r="CB67" s="3">
        <v>0</v>
      </c>
      <c r="CC67" s="3">
        <v>0</v>
      </c>
      <c r="CD67" s="3">
        <v>0</v>
      </c>
      <c r="CE67" s="3">
        <v>0</v>
      </c>
      <c r="CF67" s="3">
        <v>0</v>
      </c>
      <c r="CG67" s="3">
        <v>0</v>
      </c>
      <c r="CH67" s="3">
        <v>0</v>
      </c>
      <c r="CI67" s="3">
        <v>0</v>
      </c>
      <c r="CJ67" s="3">
        <v>0</v>
      </c>
      <c r="CK67" s="3">
        <v>0</v>
      </c>
      <c r="CL67" s="3">
        <v>0</v>
      </c>
      <c r="CM67" s="3">
        <v>0</v>
      </c>
      <c r="CN67" s="3">
        <v>0</v>
      </c>
      <c r="CO67" s="3">
        <v>0</v>
      </c>
      <c r="CP67" s="3">
        <v>0</v>
      </c>
      <c r="CQ67" s="3">
        <v>0</v>
      </c>
      <c r="CR67" s="3">
        <v>0</v>
      </c>
      <c r="CS67" s="3">
        <v>0</v>
      </c>
      <c r="CT67" s="3">
        <v>0</v>
      </c>
      <c r="CU67" s="3">
        <v>0</v>
      </c>
      <c r="CV67" s="3">
        <v>0</v>
      </c>
      <c r="CW67" s="3">
        <v>0</v>
      </c>
      <c r="CX67" s="3">
        <v>0</v>
      </c>
      <c r="CY67" s="3">
        <v>0</v>
      </c>
      <c r="CZ67" s="3">
        <v>0</v>
      </c>
      <c r="DA67" s="3">
        <v>0</v>
      </c>
      <c r="DB67" s="3">
        <v>0</v>
      </c>
      <c r="DC67" s="3">
        <v>0</v>
      </c>
      <c r="DD67" s="3">
        <v>0</v>
      </c>
      <c r="DE67" s="3">
        <v>0</v>
      </c>
      <c r="DF67" s="3">
        <v>0</v>
      </c>
      <c r="DG67" s="3">
        <v>0</v>
      </c>
      <c r="DH67" s="3">
        <v>0</v>
      </c>
      <c r="DI67" s="3">
        <v>0</v>
      </c>
      <c r="DJ67" s="3">
        <v>0</v>
      </c>
      <c r="DK67" s="3">
        <v>0</v>
      </c>
      <c r="DL67" s="3">
        <v>0</v>
      </c>
      <c r="DM67" s="3">
        <v>0</v>
      </c>
      <c r="DN67" s="3">
        <v>0</v>
      </c>
      <c r="DO67" s="3">
        <v>0</v>
      </c>
      <c r="DP67" s="3">
        <v>0</v>
      </c>
      <c r="DQ67" s="3">
        <v>0</v>
      </c>
      <c r="DR67" s="3">
        <v>0</v>
      </c>
      <c r="DS67" s="3">
        <v>0</v>
      </c>
      <c r="DT67" s="3">
        <v>0</v>
      </c>
      <c r="DU67" s="3">
        <v>0</v>
      </c>
      <c r="DV67" s="3">
        <v>0</v>
      </c>
      <c r="DW67" s="3">
        <v>0</v>
      </c>
      <c r="DX67" s="3">
        <v>0</v>
      </c>
      <c r="DY67" s="3">
        <v>0</v>
      </c>
      <c r="DZ67" s="3">
        <v>0</v>
      </c>
      <c r="EA67" s="3">
        <v>0</v>
      </c>
      <c r="EB67" s="3">
        <v>0</v>
      </c>
      <c r="EC67" s="3">
        <v>0</v>
      </c>
      <c r="ED67" s="3">
        <v>0</v>
      </c>
      <c r="EE67" s="3">
        <v>0</v>
      </c>
      <c r="EF67" s="3">
        <v>0</v>
      </c>
      <c r="EG67" s="3">
        <v>0</v>
      </c>
      <c r="EH67" s="3">
        <v>0</v>
      </c>
      <c r="EI67" s="3">
        <v>0</v>
      </c>
      <c r="EJ67" s="3">
        <v>0</v>
      </c>
      <c r="EK67" s="3">
        <v>0</v>
      </c>
      <c r="EL67" s="3">
        <v>0</v>
      </c>
      <c r="EM67" s="3">
        <v>0</v>
      </c>
      <c r="EN67" s="3">
        <v>0</v>
      </c>
      <c r="EO67" s="3">
        <v>0</v>
      </c>
      <c r="EP67" s="3">
        <v>0</v>
      </c>
      <c r="EQ67" s="3">
        <v>0</v>
      </c>
      <c r="ER67" s="3">
        <v>0</v>
      </c>
      <c r="ES67" s="3">
        <v>0</v>
      </c>
      <c r="ET67" s="3">
        <v>0</v>
      </c>
      <c r="EU67" s="3">
        <v>0</v>
      </c>
      <c r="EV67" s="3">
        <v>0</v>
      </c>
      <c r="EW67" s="3">
        <v>0</v>
      </c>
      <c r="EX67" s="3">
        <v>0</v>
      </c>
      <c r="EY67" s="3">
        <v>0</v>
      </c>
      <c r="EZ67" s="3">
        <v>0</v>
      </c>
      <c r="FA67" s="3">
        <v>0</v>
      </c>
      <c r="FB67" s="3">
        <v>0</v>
      </c>
      <c r="FC67" s="3">
        <v>0</v>
      </c>
      <c r="FD67" s="3">
        <v>0</v>
      </c>
      <c r="FE67" s="3">
        <v>0</v>
      </c>
      <c r="FF67" s="3">
        <v>0</v>
      </c>
      <c r="FG67" s="3">
        <v>0</v>
      </c>
      <c r="FH67" s="3">
        <v>0</v>
      </c>
      <c r="FI67" s="3">
        <v>0</v>
      </c>
      <c r="FJ67" s="3">
        <v>0</v>
      </c>
      <c r="FK67" s="3">
        <v>0</v>
      </c>
      <c r="FL67" s="3">
        <v>0</v>
      </c>
      <c r="FM67" s="3">
        <v>0</v>
      </c>
      <c r="FN67" s="3">
        <v>0</v>
      </c>
      <c r="FO67" s="3">
        <v>0</v>
      </c>
      <c r="FP67" s="3">
        <v>0</v>
      </c>
      <c r="FQ67" s="3">
        <v>0</v>
      </c>
      <c r="FR67" s="3">
        <v>0</v>
      </c>
      <c r="FS67" s="3">
        <v>0</v>
      </c>
      <c r="FT67" s="3">
        <v>0</v>
      </c>
      <c r="FU67" s="3">
        <v>0</v>
      </c>
      <c r="FV67" s="3">
        <v>0</v>
      </c>
      <c r="FW67" s="3">
        <v>0</v>
      </c>
      <c r="FX67" s="3">
        <v>0</v>
      </c>
      <c r="FY67" s="3">
        <v>0</v>
      </c>
      <c r="FZ67" s="3">
        <v>0</v>
      </c>
      <c r="GA67" s="3">
        <v>0</v>
      </c>
      <c r="GB67" s="3">
        <v>0</v>
      </c>
      <c r="GC67" s="3">
        <v>0</v>
      </c>
      <c r="GD67" s="3">
        <v>0</v>
      </c>
      <c r="GE67" s="3">
        <v>0</v>
      </c>
      <c r="GF67" s="3">
        <v>0</v>
      </c>
      <c r="GG67" s="3">
        <v>0</v>
      </c>
      <c r="GH67" s="3">
        <v>0</v>
      </c>
      <c r="GI67" s="3">
        <v>0</v>
      </c>
      <c r="GJ67" s="3">
        <v>0</v>
      </c>
      <c r="GK67" s="3">
        <v>0</v>
      </c>
      <c r="GL67" s="3">
        <v>0</v>
      </c>
      <c r="GM67" s="3">
        <v>0</v>
      </c>
      <c r="GN67" s="3">
        <v>0</v>
      </c>
      <c r="GO67" s="3">
        <v>0</v>
      </c>
      <c r="GP67" s="3">
        <v>0</v>
      </c>
      <c r="GQ67" s="3">
        <v>0</v>
      </c>
      <c r="GR67" s="3">
        <v>0</v>
      </c>
      <c r="GS67" s="3">
        <v>0</v>
      </c>
      <c r="GT67" s="3">
        <v>0</v>
      </c>
      <c r="GU67" s="3">
        <v>0</v>
      </c>
      <c r="GV67" s="3">
        <v>0</v>
      </c>
      <c r="GW67" s="3">
        <v>0</v>
      </c>
      <c r="GX67" s="3">
        <v>0</v>
      </c>
      <c r="GY67" s="3">
        <v>0</v>
      </c>
      <c r="GZ67" s="3">
        <v>0</v>
      </c>
      <c r="HA67" s="3">
        <v>0</v>
      </c>
      <c r="HB67" s="3">
        <v>0</v>
      </c>
      <c r="HC67" s="3">
        <v>0</v>
      </c>
      <c r="HD67" s="3">
        <v>0</v>
      </c>
      <c r="HE67" s="3">
        <v>0</v>
      </c>
      <c r="HF67" s="3">
        <v>0</v>
      </c>
      <c r="HG67" s="3">
        <v>0</v>
      </c>
      <c r="HH67" s="3">
        <v>0</v>
      </c>
      <c r="HI67" s="3">
        <v>0</v>
      </c>
      <c r="HJ67" s="3">
        <v>0</v>
      </c>
      <c r="HK67" s="3">
        <v>0</v>
      </c>
      <c r="HL67" s="3">
        <v>0</v>
      </c>
      <c r="HM67" s="3">
        <v>0</v>
      </c>
      <c r="HN67" s="3">
        <v>0</v>
      </c>
      <c r="HO67" s="3">
        <v>0</v>
      </c>
      <c r="HP67" s="3">
        <v>0</v>
      </c>
      <c r="HQ67" s="3">
        <v>0</v>
      </c>
      <c r="HR67" s="3">
        <v>0</v>
      </c>
      <c r="HS67" s="3">
        <v>0</v>
      </c>
      <c r="HT67" s="3">
        <v>0</v>
      </c>
      <c r="HU67" s="3">
        <v>0</v>
      </c>
      <c r="HV67" s="3">
        <v>0</v>
      </c>
      <c r="HW67" s="3">
        <v>0</v>
      </c>
      <c r="HX67" s="3">
        <v>0</v>
      </c>
      <c r="HY67" s="3">
        <v>0</v>
      </c>
      <c r="HZ67" s="3">
        <v>0</v>
      </c>
      <c r="IA67" s="3">
        <v>0</v>
      </c>
      <c r="IB67" s="3">
        <v>0</v>
      </c>
      <c r="IC67" s="3">
        <v>0</v>
      </c>
      <c r="ID67" s="3">
        <v>0</v>
      </c>
      <c r="IE67" s="3">
        <v>0</v>
      </c>
      <c r="IF67" s="3">
        <v>0</v>
      </c>
      <c r="IG67" s="3">
        <v>0</v>
      </c>
      <c r="IH67" s="3">
        <v>0</v>
      </c>
      <c r="II67" s="3">
        <v>0</v>
      </c>
      <c r="IJ67" s="3">
        <v>0</v>
      </c>
      <c r="IK67" s="3">
        <v>0</v>
      </c>
      <c r="IL67" s="3">
        <v>0</v>
      </c>
      <c r="IM67" s="3">
        <v>0</v>
      </c>
      <c r="IN67" s="3">
        <v>0</v>
      </c>
      <c r="IO67" s="3">
        <v>0</v>
      </c>
      <c r="IP67" s="3">
        <v>0</v>
      </c>
      <c r="IQ67" s="3">
        <v>0</v>
      </c>
      <c r="IR67" s="3">
        <v>0</v>
      </c>
      <c r="IS67" s="3">
        <v>0</v>
      </c>
      <c r="IT67" s="3">
        <v>0</v>
      </c>
      <c r="IU67" s="3">
        <v>0</v>
      </c>
      <c r="IV67" s="3">
        <v>0</v>
      </c>
    </row>
    <row r="68" spans="1:256" ht="16.5" customHeight="1">
      <c r="A68" s="3" t="s">
        <v>131</v>
      </c>
      <c r="B68" s="3" t="s">
        <v>132</v>
      </c>
      <c r="C68" s="3">
        <v>63085</v>
      </c>
      <c r="D68" s="3">
        <v>599015</v>
      </c>
      <c r="E68" s="3">
        <v>0</v>
      </c>
      <c r="F68" s="3">
        <v>0</v>
      </c>
      <c r="G68" s="3">
        <v>0</v>
      </c>
      <c r="H68" s="3">
        <v>599015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  <c r="AG68" s="3">
        <v>0</v>
      </c>
      <c r="AH68" s="3">
        <v>0</v>
      </c>
      <c r="AI68" s="3">
        <v>0</v>
      </c>
      <c r="AJ68" s="3">
        <v>0</v>
      </c>
      <c r="AK68" s="3">
        <v>0</v>
      </c>
      <c r="AL68" s="3">
        <v>0</v>
      </c>
      <c r="AM68" s="3">
        <v>0</v>
      </c>
      <c r="AN68" s="3">
        <v>0</v>
      </c>
      <c r="AO68" s="3">
        <v>0</v>
      </c>
      <c r="AP68" s="3">
        <v>0</v>
      </c>
      <c r="AQ68" s="3">
        <v>0</v>
      </c>
      <c r="AR68" s="3">
        <v>0</v>
      </c>
      <c r="AS68" s="3">
        <v>0</v>
      </c>
      <c r="AT68" s="3">
        <v>0</v>
      </c>
      <c r="AU68" s="3">
        <v>0</v>
      </c>
      <c r="AV68" s="3">
        <v>0</v>
      </c>
      <c r="AW68" s="3">
        <v>0</v>
      </c>
      <c r="AX68" s="3">
        <v>0</v>
      </c>
      <c r="AY68" s="3">
        <v>0</v>
      </c>
      <c r="AZ68" s="3">
        <v>0</v>
      </c>
      <c r="BA68" s="3">
        <v>0</v>
      </c>
      <c r="BB68" s="3">
        <v>0</v>
      </c>
      <c r="BC68" s="3">
        <v>0</v>
      </c>
      <c r="BD68" s="3">
        <v>0</v>
      </c>
      <c r="BE68" s="3">
        <v>0</v>
      </c>
      <c r="BF68" s="3">
        <v>0</v>
      </c>
      <c r="BG68" s="3">
        <v>0</v>
      </c>
      <c r="BH68" s="3">
        <v>0</v>
      </c>
      <c r="BI68" s="3">
        <v>0</v>
      </c>
      <c r="BJ68" s="3">
        <v>0</v>
      </c>
      <c r="BK68" s="3">
        <v>0</v>
      </c>
      <c r="BL68" s="3">
        <v>0</v>
      </c>
      <c r="BM68" s="3">
        <v>0</v>
      </c>
      <c r="BN68" s="3">
        <v>0</v>
      </c>
      <c r="BO68" s="3">
        <v>0</v>
      </c>
      <c r="BP68" s="3">
        <v>0</v>
      </c>
      <c r="BQ68" s="3">
        <v>0</v>
      </c>
      <c r="BR68" s="3">
        <v>0</v>
      </c>
      <c r="BS68" s="3">
        <v>0</v>
      </c>
      <c r="BT68" s="3">
        <v>0</v>
      </c>
      <c r="BU68" s="3">
        <v>0</v>
      </c>
      <c r="BV68" s="3">
        <v>0</v>
      </c>
      <c r="BW68" s="3">
        <v>0</v>
      </c>
      <c r="BX68" s="3">
        <v>0</v>
      </c>
      <c r="BY68" s="3">
        <v>0</v>
      </c>
      <c r="BZ68" s="3">
        <v>0</v>
      </c>
      <c r="CA68" s="3">
        <v>0</v>
      </c>
      <c r="CB68" s="3">
        <v>0</v>
      </c>
      <c r="CC68" s="3">
        <v>0</v>
      </c>
      <c r="CD68" s="3">
        <v>0</v>
      </c>
      <c r="CE68" s="3">
        <v>0</v>
      </c>
      <c r="CF68" s="3">
        <v>0</v>
      </c>
      <c r="CG68" s="3">
        <v>0</v>
      </c>
      <c r="CH68" s="3">
        <v>0</v>
      </c>
      <c r="CI68" s="3">
        <v>0</v>
      </c>
      <c r="CJ68" s="3">
        <v>0</v>
      </c>
      <c r="CK68" s="3">
        <v>0</v>
      </c>
      <c r="CL68" s="3">
        <v>0</v>
      </c>
      <c r="CM68" s="3">
        <v>0</v>
      </c>
      <c r="CN68" s="3">
        <v>0</v>
      </c>
      <c r="CO68" s="3">
        <v>0</v>
      </c>
      <c r="CP68" s="3">
        <v>0</v>
      </c>
      <c r="CQ68" s="3">
        <v>0</v>
      </c>
      <c r="CR68" s="3">
        <v>0</v>
      </c>
      <c r="CS68" s="3">
        <v>0</v>
      </c>
      <c r="CT68" s="3">
        <v>0</v>
      </c>
      <c r="CU68" s="3">
        <v>0</v>
      </c>
      <c r="CV68" s="3">
        <v>0</v>
      </c>
      <c r="CW68" s="3">
        <v>0</v>
      </c>
      <c r="CX68" s="3">
        <v>0</v>
      </c>
      <c r="CY68" s="3">
        <v>0</v>
      </c>
      <c r="CZ68" s="3">
        <v>0</v>
      </c>
      <c r="DA68" s="3">
        <v>0</v>
      </c>
      <c r="DB68" s="3">
        <v>0</v>
      </c>
      <c r="DC68" s="3">
        <v>0</v>
      </c>
      <c r="DD68" s="3">
        <v>0</v>
      </c>
      <c r="DE68" s="3">
        <v>0</v>
      </c>
      <c r="DF68" s="3">
        <v>0</v>
      </c>
      <c r="DG68" s="3">
        <v>0</v>
      </c>
      <c r="DH68" s="3">
        <v>0</v>
      </c>
      <c r="DI68" s="3">
        <v>0</v>
      </c>
      <c r="DJ68" s="3">
        <v>0</v>
      </c>
      <c r="DK68" s="3">
        <v>0</v>
      </c>
      <c r="DL68" s="3">
        <v>0</v>
      </c>
      <c r="DM68" s="3">
        <v>0</v>
      </c>
      <c r="DN68" s="3">
        <v>0</v>
      </c>
      <c r="DO68" s="3">
        <v>0</v>
      </c>
      <c r="DP68" s="3">
        <v>0</v>
      </c>
      <c r="DQ68" s="3">
        <v>0</v>
      </c>
      <c r="DR68" s="3">
        <v>0</v>
      </c>
      <c r="DS68" s="3">
        <v>0</v>
      </c>
      <c r="DT68" s="3">
        <v>0</v>
      </c>
      <c r="DU68" s="3">
        <v>0</v>
      </c>
      <c r="DV68" s="3">
        <v>0</v>
      </c>
      <c r="DW68" s="3">
        <v>0</v>
      </c>
      <c r="DX68" s="3">
        <v>0</v>
      </c>
      <c r="DY68" s="3">
        <v>0</v>
      </c>
      <c r="DZ68" s="3">
        <v>0</v>
      </c>
      <c r="EA68" s="3">
        <v>0</v>
      </c>
      <c r="EB68" s="3">
        <v>0</v>
      </c>
      <c r="EC68" s="3">
        <v>0</v>
      </c>
      <c r="ED68" s="3">
        <v>0</v>
      </c>
      <c r="EE68" s="3">
        <v>0</v>
      </c>
      <c r="EF68" s="3">
        <v>0</v>
      </c>
      <c r="EG68" s="3">
        <v>0</v>
      </c>
      <c r="EH68" s="3">
        <v>0</v>
      </c>
      <c r="EI68" s="3">
        <v>0</v>
      </c>
      <c r="EJ68" s="3">
        <v>0</v>
      </c>
      <c r="EK68" s="3">
        <v>0</v>
      </c>
      <c r="EL68" s="3">
        <v>0</v>
      </c>
      <c r="EM68" s="3">
        <v>0</v>
      </c>
      <c r="EN68" s="3">
        <v>0</v>
      </c>
      <c r="EO68" s="3">
        <v>0</v>
      </c>
      <c r="EP68" s="3">
        <v>0</v>
      </c>
      <c r="EQ68" s="3">
        <v>0</v>
      </c>
      <c r="ER68" s="3">
        <v>0</v>
      </c>
      <c r="ES68" s="3">
        <v>0</v>
      </c>
      <c r="ET68" s="3">
        <v>0</v>
      </c>
      <c r="EU68" s="3">
        <v>0</v>
      </c>
      <c r="EV68" s="3">
        <v>0</v>
      </c>
      <c r="EW68" s="3">
        <v>0</v>
      </c>
      <c r="EX68" s="3">
        <v>0</v>
      </c>
      <c r="EY68" s="3">
        <v>0</v>
      </c>
      <c r="EZ68" s="3">
        <v>0</v>
      </c>
      <c r="FA68" s="3">
        <v>0</v>
      </c>
      <c r="FB68" s="3">
        <v>0</v>
      </c>
      <c r="FC68" s="3">
        <v>0</v>
      </c>
      <c r="FD68" s="3">
        <v>0</v>
      </c>
      <c r="FE68" s="3">
        <v>0</v>
      </c>
      <c r="FF68" s="3">
        <v>0</v>
      </c>
      <c r="FG68" s="3">
        <v>0</v>
      </c>
      <c r="FH68" s="3">
        <v>0</v>
      </c>
      <c r="FI68" s="3">
        <v>0</v>
      </c>
      <c r="FJ68" s="3">
        <v>0</v>
      </c>
      <c r="FK68" s="3">
        <v>0</v>
      </c>
      <c r="FL68" s="3">
        <v>0</v>
      </c>
      <c r="FM68" s="3">
        <v>0</v>
      </c>
      <c r="FN68" s="3">
        <v>0</v>
      </c>
      <c r="FO68" s="3">
        <v>0</v>
      </c>
      <c r="FP68" s="3">
        <v>0</v>
      </c>
      <c r="FQ68" s="3">
        <v>0</v>
      </c>
      <c r="FR68" s="3">
        <v>0</v>
      </c>
      <c r="FS68" s="3">
        <v>0</v>
      </c>
      <c r="FT68" s="3">
        <v>0</v>
      </c>
      <c r="FU68" s="3">
        <v>0</v>
      </c>
      <c r="FV68" s="3">
        <v>0</v>
      </c>
      <c r="FW68" s="3">
        <v>0</v>
      </c>
      <c r="FX68" s="3">
        <v>0</v>
      </c>
      <c r="FY68" s="3">
        <v>0</v>
      </c>
      <c r="FZ68" s="3">
        <v>0</v>
      </c>
      <c r="GA68" s="3">
        <v>0</v>
      </c>
      <c r="GB68" s="3">
        <v>0</v>
      </c>
      <c r="GC68" s="3">
        <v>0</v>
      </c>
      <c r="GD68" s="3">
        <v>0</v>
      </c>
      <c r="GE68" s="3">
        <v>0</v>
      </c>
      <c r="GF68" s="3">
        <v>0</v>
      </c>
      <c r="GG68" s="3">
        <v>0</v>
      </c>
      <c r="GH68" s="3">
        <v>0</v>
      </c>
      <c r="GI68" s="3">
        <v>0</v>
      </c>
      <c r="GJ68" s="3">
        <v>0</v>
      </c>
      <c r="GK68" s="3">
        <v>0</v>
      </c>
      <c r="GL68" s="3">
        <v>0</v>
      </c>
      <c r="GM68" s="3">
        <v>0</v>
      </c>
      <c r="GN68" s="3">
        <v>0</v>
      </c>
      <c r="GO68" s="3">
        <v>0</v>
      </c>
      <c r="GP68" s="3">
        <v>0</v>
      </c>
      <c r="GQ68" s="3">
        <v>0</v>
      </c>
      <c r="GR68" s="3">
        <v>0</v>
      </c>
      <c r="GS68" s="3">
        <v>0</v>
      </c>
      <c r="GT68" s="3">
        <v>0</v>
      </c>
      <c r="GU68" s="3">
        <v>0</v>
      </c>
      <c r="GV68" s="3">
        <v>0</v>
      </c>
      <c r="GW68" s="3">
        <v>0</v>
      </c>
      <c r="GX68" s="3">
        <v>0</v>
      </c>
      <c r="GY68" s="3">
        <v>0</v>
      </c>
      <c r="GZ68" s="3">
        <v>0</v>
      </c>
      <c r="HA68" s="3">
        <v>0</v>
      </c>
      <c r="HB68" s="3">
        <v>0</v>
      </c>
      <c r="HC68" s="3">
        <v>0</v>
      </c>
      <c r="HD68" s="3">
        <v>0</v>
      </c>
      <c r="HE68" s="3">
        <v>0</v>
      </c>
      <c r="HF68" s="3">
        <v>0</v>
      </c>
      <c r="HG68" s="3">
        <v>0</v>
      </c>
      <c r="HH68" s="3">
        <v>0</v>
      </c>
      <c r="HI68" s="3">
        <v>0</v>
      </c>
      <c r="HJ68" s="3">
        <v>0</v>
      </c>
      <c r="HK68" s="3">
        <v>0</v>
      </c>
      <c r="HL68" s="3">
        <v>0</v>
      </c>
      <c r="HM68" s="3">
        <v>0</v>
      </c>
      <c r="HN68" s="3">
        <v>0</v>
      </c>
      <c r="HO68" s="3">
        <v>0</v>
      </c>
      <c r="HP68" s="3">
        <v>0</v>
      </c>
      <c r="HQ68" s="3">
        <v>0</v>
      </c>
      <c r="HR68" s="3">
        <v>0</v>
      </c>
      <c r="HS68" s="3">
        <v>0</v>
      </c>
      <c r="HT68" s="3">
        <v>0</v>
      </c>
      <c r="HU68" s="3">
        <v>0</v>
      </c>
      <c r="HV68" s="3">
        <v>0</v>
      </c>
      <c r="HW68" s="3">
        <v>0</v>
      </c>
      <c r="HX68" s="3">
        <v>0</v>
      </c>
      <c r="HY68" s="3">
        <v>0</v>
      </c>
      <c r="HZ68" s="3">
        <v>0</v>
      </c>
      <c r="IA68" s="3">
        <v>0</v>
      </c>
      <c r="IB68" s="3">
        <v>0</v>
      </c>
      <c r="IC68" s="3">
        <v>0</v>
      </c>
      <c r="ID68" s="3">
        <v>0</v>
      </c>
      <c r="IE68" s="3">
        <v>0</v>
      </c>
      <c r="IF68" s="3">
        <v>0</v>
      </c>
      <c r="IG68" s="3">
        <v>0</v>
      </c>
      <c r="IH68" s="3">
        <v>0</v>
      </c>
      <c r="II68" s="3">
        <v>0</v>
      </c>
      <c r="IJ68" s="3">
        <v>0</v>
      </c>
      <c r="IK68" s="3">
        <v>0</v>
      </c>
      <c r="IL68" s="3">
        <v>0</v>
      </c>
      <c r="IM68" s="3">
        <v>0</v>
      </c>
      <c r="IN68" s="3">
        <v>0</v>
      </c>
      <c r="IO68" s="3">
        <v>0</v>
      </c>
      <c r="IP68" s="3">
        <v>0</v>
      </c>
      <c r="IQ68" s="3">
        <v>0</v>
      </c>
      <c r="IR68" s="3">
        <v>0</v>
      </c>
      <c r="IS68" s="3">
        <v>0</v>
      </c>
      <c r="IT68" s="3">
        <v>0</v>
      </c>
      <c r="IU68" s="3">
        <v>0</v>
      </c>
      <c r="IV68" s="3">
        <v>0</v>
      </c>
    </row>
    <row r="69" spans="1:256" ht="16.5" customHeight="1">
      <c r="A69" s="3" t="s">
        <v>133</v>
      </c>
      <c r="B69" s="3" t="s">
        <v>134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  <c r="AG69" s="3">
        <v>0</v>
      </c>
      <c r="AH69" s="3">
        <v>0</v>
      </c>
      <c r="AI69" s="3">
        <v>0</v>
      </c>
      <c r="AJ69" s="3">
        <v>0</v>
      </c>
      <c r="AK69" s="3">
        <v>0</v>
      </c>
      <c r="AL69" s="3">
        <v>0</v>
      </c>
      <c r="AM69" s="3">
        <v>0</v>
      </c>
      <c r="AN69" s="3">
        <v>0</v>
      </c>
      <c r="AO69" s="3">
        <v>0</v>
      </c>
      <c r="AP69" s="3">
        <v>0</v>
      </c>
      <c r="AQ69" s="3">
        <v>0</v>
      </c>
      <c r="AR69" s="3">
        <v>0</v>
      </c>
      <c r="AS69" s="3">
        <v>0</v>
      </c>
      <c r="AT69" s="3">
        <v>0</v>
      </c>
      <c r="AU69" s="3">
        <v>0</v>
      </c>
      <c r="AV69" s="3">
        <v>0</v>
      </c>
      <c r="AW69" s="3">
        <v>0</v>
      </c>
      <c r="AX69" s="3">
        <v>0</v>
      </c>
      <c r="AY69" s="3">
        <v>0</v>
      </c>
      <c r="AZ69" s="3">
        <v>0</v>
      </c>
      <c r="BA69" s="3">
        <v>0</v>
      </c>
      <c r="BB69" s="3">
        <v>0</v>
      </c>
      <c r="BC69" s="3">
        <v>0</v>
      </c>
      <c r="BD69" s="3">
        <v>0</v>
      </c>
      <c r="BE69" s="3">
        <v>0</v>
      </c>
      <c r="BF69" s="3">
        <v>0</v>
      </c>
      <c r="BG69" s="3">
        <v>0</v>
      </c>
      <c r="BH69" s="3">
        <v>0</v>
      </c>
      <c r="BI69" s="3">
        <v>0</v>
      </c>
      <c r="BJ69" s="3">
        <v>0</v>
      </c>
      <c r="BK69" s="3">
        <v>0</v>
      </c>
      <c r="BL69" s="3">
        <v>0</v>
      </c>
      <c r="BM69" s="3">
        <v>0</v>
      </c>
      <c r="BN69" s="3">
        <v>0</v>
      </c>
      <c r="BO69" s="3">
        <v>0</v>
      </c>
      <c r="BP69" s="3">
        <v>0</v>
      </c>
      <c r="BQ69" s="3">
        <v>0</v>
      </c>
      <c r="BR69" s="3">
        <v>0</v>
      </c>
      <c r="BS69" s="3">
        <v>0</v>
      </c>
      <c r="BT69" s="3">
        <v>0</v>
      </c>
      <c r="BU69" s="3">
        <v>0</v>
      </c>
      <c r="BV69" s="3">
        <v>0</v>
      </c>
      <c r="BW69" s="3">
        <v>0</v>
      </c>
      <c r="BX69" s="3">
        <v>0</v>
      </c>
      <c r="BY69" s="3">
        <v>0</v>
      </c>
      <c r="BZ69" s="3">
        <v>0</v>
      </c>
      <c r="CA69" s="3">
        <v>0</v>
      </c>
      <c r="CB69" s="3">
        <v>0</v>
      </c>
      <c r="CC69" s="3">
        <v>0</v>
      </c>
      <c r="CD69" s="3">
        <v>0</v>
      </c>
      <c r="CE69" s="3">
        <v>0</v>
      </c>
      <c r="CF69" s="3">
        <v>0</v>
      </c>
      <c r="CG69" s="3">
        <v>0</v>
      </c>
      <c r="CH69" s="3">
        <v>0</v>
      </c>
      <c r="CI69" s="3">
        <v>0</v>
      </c>
      <c r="CJ69" s="3">
        <v>0</v>
      </c>
      <c r="CK69" s="3">
        <v>0</v>
      </c>
      <c r="CL69" s="3">
        <v>0</v>
      </c>
      <c r="CM69" s="3">
        <v>0</v>
      </c>
      <c r="CN69" s="3">
        <v>0</v>
      </c>
      <c r="CO69" s="3">
        <v>0</v>
      </c>
      <c r="CP69" s="3">
        <v>0</v>
      </c>
      <c r="CQ69" s="3">
        <v>0</v>
      </c>
      <c r="CR69" s="3">
        <v>0</v>
      </c>
      <c r="CS69" s="3">
        <v>0</v>
      </c>
      <c r="CT69" s="3">
        <v>0</v>
      </c>
      <c r="CU69" s="3">
        <v>0</v>
      </c>
      <c r="CV69" s="3">
        <v>0</v>
      </c>
      <c r="CW69" s="3">
        <v>0</v>
      </c>
      <c r="CX69" s="3">
        <v>0</v>
      </c>
      <c r="CY69" s="3">
        <v>0</v>
      </c>
      <c r="CZ69" s="3">
        <v>0</v>
      </c>
      <c r="DA69" s="3">
        <v>0</v>
      </c>
      <c r="DB69" s="3">
        <v>0</v>
      </c>
      <c r="DC69" s="3">
        <v>0</v>
      </c>
      <c r="DD69" s="3">
        <v>0</v>
      </c>
      <c r="DE69" s="3">
        <v>0</v>
      </c>
      <c r="DF69" s="3">
        <v>0</v>
      </c>
      <c r="DG69" s="3">
        <v>0</v>
      </c>
      <c r="DH69" s="3">
        <v>0</v>
      </c>
      <c r="DI69" s="3">
        <v>0</v>
      </c>
      <c r="DJ69" s="3">
        <v>0</v>
      </c>
      <c r="DK69" s="3">
        <v>0</v>
      </c>
      <c r="DL69" s="3">
        <v>0</v>
      </c>
      <c r="DM69" s="3">
        <v>0</v>
      </c>
      <c r="DN69" s="3">
        <v>0</v>
      </c>
      <c r="DO69" s="3">
        <v>0</v>
      </c>
      <c r="DP69" s="3">
        <v>0</v>
      </c>
      <c r="DQ69" s="3">
        <v>0</v>
      </c>
      <c r="DR69" s="3">
        <v>0</v>
      </c>
      <c r="DS69" s="3">
        <v>0</v>
      </c>
      <c r="DT69" s="3">
        <v>0</v>
      </c>
      <c r="DU69" s="3">
        <v>0</v>
      </c>
      <c r="DV69" s="3">
        <v>0</v>
      </c>
      <c r="DW69" s="3">
        <v>0</v>
      </c>
      <c r="DX69" s="3">
        <v>0</v>
      </c>
      <c r="DY69" s="3">
        <v>0</v>
      </c>
      <c r="DZ69" s="3">
        <v>0</v>
      </c>
      <c r="EA69" s="3">
        <v>0</v>
      </c>
      <c r="EB69" s="3">
        <v>0</v>
      </c>
      <c r="EC69" s="3">
        <v>0</v>
      </c>
      <c r="ED69" s="3">
        <v>0</v>
      </c>
      <c r="EE69" s="3">
        <v>0</v>
      </c>
      <c r="EF69" s="3">
        <v>0</v>
      </c>
      <c r="EG69" s="3">
        <v>0</v>
      </c>
      <c r="EH69" s="3">
        <v>0</v>
      </c>
      <c r="EI69" s="3">
        <v>0</v>
      </c>
      <c r="EJ69" s="3">
        <v>0</v>
      </c>
      <c r="EK69" s="3">
        <v>0</v>
      </c>
      <c r="EL69" s="3">
        <v>0</v>
      </c>
      <c r="EM69" s="3">
        <v>0</v>
      </c>
      <c r="EN69" s="3">
        <v>0</v>
      </c>
      <c r="EO69" s="3">
        <v>0</v>
      </c>
      <c r="EP69" s="3">
        <v>0</v>
      </c>
      <c r="EQ69" s="3">
        <v>0</v>
      </c>
      <c r="ER69" s="3">
        <v>0</v>
      </c>
      <c r="ES69" s="3">
        <v>0</v>
      </c>
      <c r="ET69" s="3">
        <v>0</v>
      </c>
      <c r="EU69" s="3">
        <v>0</v>
      </c>
      <c r="EV69" s="3">
        <v>0</v>
      </c>
      <c r="EW69" s="3">
        <v>0</v>
      </c>
      <c r="EX69" s="3">
        <v>0</v>
      </c>
      <c r="EY69" s="3">
        <v>0</v>
      </c>
      <c r="EZ69" s="3">
        <v>0</v>
      </c>
      <c r="FA69" s="3">
        <v>0</v>
      </c>
      <c r="FB69" s="3">
        <v>0</v>
      </c>
      <c r="FC69" s="3">
        <v>0</v>
      </c>
      <c r="FD69" s="3">
        <v>0</v>
      </c>
      <c r="FE69" s="3">
        <v>0</v>
      </c>
      <c r="FF69" s="3">
        <v>0</v>
      </c>
      <c r="FG69" s="3">
        <v>0</v>
      </c>
      <c r="FH69" s="3">
        <v>0</v>
      </c>
      <c r="FI69" s="3">
        <v>0</v>
      </c>
      <c r="FJ69" s="3">
        <v>0</v>
      </c>
      <c r="FK69" s="3">
        <v>0</v>
      </c>
      <c r="FL69" s="3">
        <v>0</v>
      </c>
      <c r="FM69" s="3">
        <v>0</v>
      </c>
      <c r="FN69" s="3">
        <v>0</v>
      </c>
      <c r="FO69" s="3">
        <v>0</v>
      </c>
      <c r="FP69" s="3">
        <v>0</v>
      </c>
      <c r="FQ69" s="3">
        <v>0</v>
      </c>
      <c r="FR69" s="3">
        <v>0</v>
      </c>
      <c r="FS69" s="3">
        <v>0</v>
      </c>
      <c r="FT69" s="3">
        <v>0</v>
      </c>
      <c r="FU69" s="3">
        <v>0</v>
      </c>
      <c r="FV69" s="3">
        <v>0</v>
      </c>
      <c r="FW69" s="3">
        <v>0</v>
      </c>
      <c r="FX69" s="3">
        <v>0</v>
      </c>
      <c r="FY69" s="3">
        <v>0</v>
      </c>
      <c r="FZ69" s="3">
        <v>0</v>
      </c>
      <c r="GA69" s="3">
        <v>0</v>
      </c>
      <c r="GB69" s="3">
        <v>0</v>
      </c>
      <c r="GC69" s="3">
        <v>0</v>
      </c>
      <c r="GD69" s="3">
        <v>0</v>
      </c>
      <c r="GE69" s="3">
        <v>0</v>
      </c>
      <c r="GF69" s="3">
        <v>0</v>
      </c>
      <c r="GG69" s="3">
        <v>0</v>
      </c>
      <c r="GH69" s="3">
        <v>0</v>
      </c>
      <c r="GI69" s="3">
        <v>0</v>
      </c>
      <c r="GJ69" s="3">
        <v>0</v>
      </c>
      <c r="GK69" s="3">
        <v>0</v>
      </c>
      <c r="GL69" s="3">
        <v>0</v>
      </c>
      <c r="GM69" s="3">
        <v>0</v>
      </c>
      <c r="GN69" s="3">
        <v>0</v>
      </c>
      <c r="GO69" s="3">
        <v>0</v>
      </c>
      <c r="GP69" s="3">
        <v>0</v>
      </c>
      <c r="GQ69" s="3">
        <v>0</v>
      </c>
      <c r="GR69" s="3">
        <v>0</v>
      </c>
      <c r="GS69" s="3">
        <v>0</v>
      </c>
      <c r="GT69" s="3">
        <v>0</v>
      </c>
      <c r="GU69" s="3">
        <v>0</v>
      </c>
      <c r="GV69" s="3">
        <v>0</v>
      </c>
      <c r="GW69" s="3">
        <v>0</v>
      </c>
      <c r="GX69" s="3">
        <v>0</v>
      </c>
      <c r="GY69" s="3">
        <v>0</v>
      </c>
      <c r="GZ69" s="3">
        <v>0</v>
      </c>
      <c r="HA69" s="3">
        <v>0</v>
      </c>
      <c r="HB69" s="3">
        <v>0</v>
      </c>
      <c r="HC69" s="3">
        <v>0</v>
      </c>
      <c r="HD69" s="3">
        <v>0</v>
      </c>
      <c r="HE69" s="3">
        <v>0</v>
      </c>
      <c r="HF69" s="3">
        <v>0</v>
      </c>
      <c r="HG69" s="3">
        <v>0</v>
      </c>
      <c r="HH69" s="3">
        <v>0</v>
      </c>
      <c r="HI69" s="3">
        <v>0</v>
      </c>
      <c r="HJ69" s="3">
        <v>0</v>
      </c>
      <c r="HK69" s="3">
        <v>0</v>
      </c>
      <c r="HL69" s="3">
        <v>0</v>
      </c>
      <c r="HM69" s="3">
        <v>0</v>
      </c>
      <c r="HN69" s="3">
        <v>0</v>
      </c>
      <c r="HO69" s="3">
        <v>0</v>
      </c>
      <c r="HP69" s="3">
        <v>0</v>
      </c>
      <c r="HQ69" s="3">
        <v>0</v>
      </c>
      <c r="HR69" s="3">
        <v>0</v>
      </c>
      <c r="HS69" s="3">
        <v>0</v>
      </c>
      <c r="HT69" s="3">
        <v>0</v>
      </c>
      <c r="HU69" s="3">
        <v>0</v>
      </c>
      <c r="HV69" s="3">
        <v>0</v>
      </c>
      <c r="HW69" s="3">
        <v>0</v>
      </c>
      <c r="HX69" s="3">
        <v>0</v>
      </c>
      <c r="HY69" s="3">
        <v>0</v>
      </c>
      <c r="HZ69" s="3">
        <v>0</v>
      </c>
      <c r="IA69" s="3">
        <v>0</v>
      </c>
      <c r="IB69" s="3">
        <v>0</v>
      </c>
      <c r="IC69" s="3">
        <v>0</v>
      </c>
      <c r="ID69" s="3">
        <v>0</v>
      </c>
      <c r="IE69" s="3">
        <v>0</v>
      </c>
      <c r="IF69" s="3">
        <v>0</v>
      </c>
      <c r="IG69" s="3">
        <v>0</v>
      </c>
      <c r="IH69" s="3">
        <v>0</v>
      </c>
      <c r="II69" s="3">
        <v>0</v>
      </c>
      <c r="IJ69" s="3">
        <v>0</v>
      </c>
      <c r="IK69" s="3">
        <v>0</v>
      </c>
      <c r="IL69" s="3">
        <v>0</v>
      </c>
      <c r="IM69" s="3">
        <v>0</v>
      </c>
      <c r="IN69" s="3">
        <v>0</v>
      </c>
      <c r="IO69" s="3">
        <v>0</v>
      </c>
      <c r="IP69" s="3">
        <v>0</v>
      </c>
      <c r="IQ69" s="3">
        <v>0</v>
      </c>
      <c r="IR69" s="3">
        <v>0</v>
      </c>
      <c r="IS69" s="3">
        <v>0</v>
      </c>
      <c r="IT69" s="3">
        <v>0</v>
      </c>
      <c r="IU69" s="3">
        <v>0</v>
      </c>
      <c r="IV69" s="3">
        <v>0</v>
      </c>
    </row>
    <row r="70" spans="1:256" ht="16.5" customHeight="1">
      <c r="A70" s="3" t="s">
        <v>135</v>
      </c>
      <c r="B70" s="3" t="s">
        <v>136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3">
        <v>0</v>
      </c>
      <c r="AH70" s="3">
        <v>0</v>
      </c>
      <c r="AI70" s="3">
        <v>0</v>
      </c>
      <c r="AJ70" s="3">
        <v>0</v>
      </c>
      <c r="AK70" s="3">
        <v>0</v>
      </c>
      <c r="AL70" s="3">
        <v>0</v>
      </c>
      <c r="AM70" s="3">
        <v>0</v>
      </c>
      <c r="AN70" s="3">
        <v>0</v>
      </c>
      <c r="AO70" s="3">
        <v>0</v>
      </c>
      <c r="AP70" s="3">
        <v>0</v>
      </c>
      <c r="AQ70" s="3">
        <v>0</v>
      </c>
      <c r="AR70" s="3">
        <v>0</v>
      </c>
      <c r="AS70" s="3">
        <v>0</v>
      </c>
      <c r="AT70" s="3">
        <v>0</v>
      </c>
      <c r="AU70" s="3">
        <v>0</v>
      </c>
      <c r="AV70" s="3">
        <v>0</v>
      </c>
      <c r="AW70" s="3">
        <v>0</v>
      </c>
      <c r="AX70" s="3">
        <v>0</v>
      </c>
      <c r="AY70" s="3">
        <v>0</v>
      </c>
      <c r="AZ70" s="3">
        <v>0</v>
      </c>
      <c r="BA70" s="3">
        <v>0</v>
      </c>
      <c r="BB70" s="3">
        <v>0</v>
      </c>
      <c r="BC70" s="3">
        <v>0</v>
      </c>
      <c r="BD70" s="3">
        <v>0</v>
      </c>
      <c r="BE70" s="3">
        <v>0</v>
      </c>
      <c r="BF70" s="3">
        <v>0</v>
      </c>
      <c r="BG70" s="3">
        <v>0</v>
      </c>
      <c r="BH70" s="3">
        <v>0</v>
      </c>
      <c r="BI70" s="3">
        <v>0</v>
      </c>
      <c r="BJ70" s="3">
        <v>0</v>
      </c>
      <c r="BK70" s="3">
        <v>0</v>
      </c>
      <c r="BL70" s="3">
        <v>0</v>
      </c>
      <c r="BM70" s="3">
        <v>0</v>
      </c>
      <c r="BN70" s="3">
        <v>0</v>
      </c>
      <c r="BO70" s="3">
        <v>0</v>
      </c>
      <c r="BP70" s="3">
        <v>0</v>
      </c>
      <c r="BQ70" s="3">
        <v>0</v>
      </c>
      <c r="BR70" s="3">
        <v>0</v>
      </c>
      <c r="BS70" s="3">
        <v>0</v>
      </c>
      <c r="BT70" s="3">
        <v>0</v>
      </c>
      <c r="BU70" s="3">
        <v>0</v>
      </c>
      <c r="BV70" s="3">
        <v>0</v>
      </c>
      <c r="BW70" s="3">
        <v>0</v>
      </c>
      <c r="BX70" s="3">
        <v>0</v>
      </c>
      <c r="BY70" s="3">
        <v>0</v>
      </c>
      <c r="BZ70" s="3">
        <v>0</v>
      </c>
      <c r="CA70" s="3">
        <v>0</v>
      </c>
      <c r="CB70" s="3">
        <v>0</v>
      </c>
      <c r="CC70" s="3">
        <v>0</v>
      </c>
      <c r="CD70" s="3">
        <v>0</v>
      </c>
      <c r="CE70" s="3">
        <v>0</v>
      </c>
      <c r="CF70" s="3">
        <v>0</v>
      </c>
      <c r="CG70" s="3">
        <v>0</v>
      </c>
      <c r="CH70" s="3">
        <v>0</v>
      </c>
      <c r="CI70" s="3">
        <v>0</v>
      </c>
      <c r="CJ70" s="3">
        <v>0</v>
      </c>
      <c r="CK70" s="3">
        <v>0</v>
      </c>
      <c r="CL70" s="3">
        <v>0</v>
      </c>
      <c r="CM70" s="3">
        <v>0</v>
      </c>
      <c r="CN70" s="3">
        <v>0</v>
      </c>
      <c r="CO70" s="3">
        <v>0</v>
      </c>
      <c r="CP70" s="3">
        <v>0</v>
      </c>
      <c r="CQ70" s="3">
        <v>0</v>
      </c>
      <c r="CR70" s="3">
        <v>0</v>
      </c>
      <c r="CS70" s="3">
        <v>0</v>
      </c>
      <c r="CT70" s="3">
        <v>0</v>
      </c>
      <c r="CU70" s="3">
        <v>0</v>
      </c>
      <c r="CV70" s="3">
        <v>0</v>
      </c>
      <c r="CW70" s="3">
        <v>0</v>
      </c>
      <c r="CX70" s="3">
        <v>0</v>
      </c>
      <c r="CY70" s="3">
        <v>0</v>
      </c>
      <c r="CZ70" s="3">
        <v>0</v>
      </c>
      <c r="DA70" s="3">
        <v>0</v>
      </c>
      <c r="DB70" s="3">
        <v>0</v>
      </c>
      <c r="DC70" s="3">
        <v>0</v>
      </c>
      <c r="DD70" s="3">
        <v>0</v>
      </c>
      <c r="DE70" s="3">
        <v>0</v>
      </c>
      <c r="DF70" s="3">
        <v>0</v>
      </c>
      <c r="DG70" s="3">
        <v>0</v>
      </c>
      <c r="DH70" s="3">
        <v>0</v>
      </c>
      <c r="DI70" s="3">
        <v>0</v>
      </c>
      <c r="DJ70" s="3">
        <v>0</v>
      </c>
      <c r="DK70" s="3">
        <v>0</v>
      </c>
      <c r="DL70" s="3">
        <v>0</v>
      </c>
      <c r="DM70" s="3">
        <v>0</v>
      </c>
      <c r="DN70" s="3">
        <v>0</v>
      </c>
      <c r="DO70" s="3">
        <v>0</v>
      </c>
      <c r="DP70" s="3">
        <v>0</v>
      </c>
      <c r="DQ70" s="3">
        <v>0</v>
      </c>
      <c r="DR70" s="3">
        <v>0</v>
      </c>
      <c r="DS70" s="3">
        <v>0</v>
      </c>
      <c r="DT70" s="3">
        <v>0</v>
      </c>
      <c r="DU70" s="3">
        <v>0</v>
      </c>
      <c r="DV70" s="3">
        <v>0</v>
      </c>
      <c r="DW70" s="3">
        <v>0</v>
      </c>
      <c r="DX70" s="3">
        <v>0</v>
      </c>
      <c r="DY70" s="3">
        <v>0</v>
      </c>
      <c r="DZ70" s="3">
        <v>0</v>
      </c>
      <c r="EA70" s="3">
        <v>0</v>
      </c>
      <c r="EB70" s="3">
        <v>0</v>
      </c>
      <c r="EC70" s="3">
        <v>0</v>
      </c>
      <c r="ED70" s="3">
        <v>0</v>
      </c>
      <c r="EE70" s="3">
        <v>0</v>
      </c>
      <c r="EF70" s="3">
        <v>0</v>
      </c>
      <c r="EG70" s="3">
        <v>0</v>
      </c>
      <c r="EH70" s="3">
        <v>0</v>
      </c>
      <c r="EI70" s="3">
        <v>0</v>
      </c>
      <c r="EJ70" s="3">
        <v>0</v>
      </c>
      <c r="EK70" s="3">
        <v>0</v>
      </c>
      <c r="EL70" s="3">
        <v>0</v>
      </c>
      <c r="EM70" s="3">
        <v>0</v>
      </c>
      <c r="EN70" s="3">
        <v>0</v>
      </c>
      <c r="EO70" s="3">
        <v>0</v>
      </c>
      <c r="EP70" s="3">
        <v>0</v>
      </c>
      <c r="EQ70" s="3">
        <v>0</v>
      </c>
      <c r="ER70" s="3">
        <v>0</v>
      </c>
      <c r="ES70" s="3">
        <v>0</v>
      </c>
      <c r="ET70" s="3">
        <v>0</v>
      </c>
      <c r="EU70" s="3">
        <v>0</v>
      </c>
      <c r="EV70" s="3">
        <v>0</v>
      </c>
      <c r="EW70" s="3">
        <v>0</v>
      </c>
      <c r="EX70" s="3">
        <v>0</v>
      </c>
      <c r="EY70" s="3">
        <v>0</v>
      </c>
      <c r="EZ70" s="3">
        <v>0</v>
      </c>
      <c r="FA70" s="3">
        <v>0</v>
      </c>
      <c r="FB70" s="3">
        <v>0</v>
      </c>
      <c r="FC70" s="3">
        <v>0</v>
      </c>
      <c r="FD70" s="3">
        <v>0</v>
      </c>
      <c r="FE70" s="3">
        <v>0</v>
      </c>
      <c r="FF70" s="3">
        <v>0</v>
      </c>
      <c r="FG70" s="3">
        <v>0</v>
      </c>
      <c r="FH70" s="3">
        <v>0</v>
      </c>
      <c r="FI70" s="3">
        <v>0</v>
      </c>
      <c r="FJ70" s="3">
        <v>0</v>
      </c>
      <c r="FK70" s="3">
        <v>0</v>
      </c>
      <c r="FL70" s="3">
        <v>0</v>
      </c>
      <c r="FM70" s="3">
        <v>0</v>
      </c>
      <c r="FN70" s="3">
        <v>0</v>
      </c>
      <c r="FO70" s="3">
        <v>0</v>
      </c>
      <c r="FP70" s="3">
        <v>0</v>
      </c>
      <c r="FQ70" s="3">
        <v>0</v>
      </c>
      <c r="FR70" s="3">
        <v>0</v>
      </c>
      <c r="FS70" s="3">
        <v>0</v>
      </c>
      <c r="FT70" s="3">
        <v>0</v>
      </c>
      <c r="FU70" s="3">
        <v>0</v>
      </c>
      <c r="FV70" s="3">
        <v>0</v>
      </c>
      <c r="FW70" s="3">
        <v>0</v>
      </c>
      <c r="FX70" s="3">
        <v>0</v>
      </c>
      <c r="FY70" s="3">
        <v>0</v>
      </c>
      <c r="FZ70" s="3">
        <v>0</v>
      </c>
      <c r="GA70" s="3">
        <v>0</v>
      </c>
      <c r="GB70" s="3">
        <v>0</v>
      </c>
      <c r="GC70" s="3">
        <v>0</v>
      </c>
      <c r="GD70" s="3">
        <v>0</v>
      </c>
      <c r="GE70" s="3">
        <v>0</v>
      </c>
      <c r="GF70" s="3">
        <v>0</v>
      </c>
      <c r="GG70" s="3">
        <v>0</v>
      </c>
      <c r="GH70" s="3">
        <v>0</v>
      </c>
      <c r="GI70" s="3">
        <v>0</v>
      </c>
      <c r="GJ70" s="3">
        <v>0</v>
      </c>
      <c r="GK70" s="3">
        <v>0</v>
      </c>
      <c r="GL70" s="3">
        <v>0</v>
      </c>
      <c r="GM70" s="3">
        <v>0</v>
      </c>
      <c r="GN70" s="3">
        <v>0</v>
      </c>
      <c r="GO70" s="3">
        <v>0</v>
      </c>
      <c r="GP70" s="3">
        <v>0</v>
      </c>
      <c r="GQ70" s="3">
        <v>0</v>
      </c>
      <c r="GR70" s="3">
        <v>0</v>
      </c>
      <c r="GS70" s="3">
        <v>0</v>
      </c>
      <c r="GT70" s="3">
        <v>0</v>
      </c>
      <c r="GU70" s="3">
        <v>0</v>
      </c>
      <c r="GV70" s="3">
        <v>0</v>
      </c>
      <c r="GW70" s="3">
        <v>0</v>
      </c>
      <c r="GX70" s="3">
        <v>0</v>
      </c>
      <c r="GY70" s="3">
        <v>0</v>
      </c>
      <c r="GZ70" s="3">
        <v>0</v>
      </c>
      <c r="HA70" s="3">
        <v>0</v>
      </c>
      <c r="HB70" s="3">
        <v>0</v>
      </c>
      <c r="HC70" s="3">
        <v>0</v>
      </c>
      <c r="HD70" s="3">
        <v>0</v>
      </c>
      <c r="HE70" s="3">
        <v>0</v>
      </c>
      <c r="HF70" s="3">
        <v>0</v>
      </c>
      <c r="HG70" s="3">
        <v>0</v>
      </c>
      <c r="HH70" s="3">
        <v>0</v>
      </c>
      <c r="HI70" s="3">
        <v>0</v>
      </c>
      <c r="HJ70" s="3">
        <v>0</v>
      </c>
      <c r="HK70" s="3">
        <v>0</v>
      </c>
      <c r="HL70" s="3">
        <v>0</v>
      </c>
      <c r="HM70" s="3">
        <v>0</v>
      </c>
      <c r="HN70" s="3">
        <v>0</v>
      </c>
      <c r="HO70" s="3">
        <v>0</v>
      </c>
      <c r="HP70" s="3">
        <v>0</v>
      </c>
      <c r="HQ70" s="3">
        <v>0</v>
      </c>
      <c r="HR70" s="3">
        <v>0</v>
      </c>
      <c r="HS70" s="3">
        <v>0</v>
      </c>
      <c r="HT70" s="3">
        <v>0</v>
      </c>
      <c r="HU70" s="3">
        <v>0</v>
      </c>
      <c r="HV70" s="3">
        <v>0</v>
      </c>
      <c r="HW70" s="3">
        <v>0</v>
      </c>
      <c r="HX70" s="3">
        <v>0</v>
      </c>
      <c r="HY70" s="3">
        <v>0</v>
      </c>
      <c r="HZ70" s="3">
        <v>0</v>
      </c>
      <c r="IA70" s="3">
        <v>0</v>
      </c>
      <c r="IB70" s="3">
        <v>0</v>
      </c>
      <c r="IC70" s="3">
        <v>0</v>
      </c>
      <c r="ID70" s="3">
        <v>0</v>
      </c>
      <c r="IE70" s="3">
        <v>0</v>
      </c>
      <c r="IF70" s="3">
        <v>0</v>
      </c>
      <c r="IG70" s="3">
        <v>0</v>
      </c>
      <c r="IH70" s="3">
        <v>0</v>
      </c>
      <c r="II70" s="3">
        <v>0</v>
      </c>
      <c r="IJ70" s="3">
        <v>0</v>
      </c>
      <c r="IK70" s="3">
        <v>0</v>
      </c>
      <c r="IL70" s="3">
        <v>0</v>
      </c>
      <c r="IM70" s="3">
        <v>0</v>
      </c>
      <c r="IN70" s="3">
        <v>0</v>
      </c>
      <c r="IO70" s="3">
        <v>0</v>
      </c>
      <c r="IP70" s="3">
        <v>0</v>
      </c>
      <c r="IQ70" s="3">
        <v>0</v>
      </c>
      <c r="IR70" s="3">
        <v>0</v>
      </c>
      <c r="IS70" s="3">
        <v>0</v>
      </c>
      <c r="IT70" s="3">
        <v>0</v>
      </c>
      <c r="IU70" s="3">
        <v>0</v>
      </c>
      <c r="IV70" s="3">
        <v>0</v>
      </c>
    </row>
    <row r="71" spans="1:256" ht="16.5" customHeight="1">
      <c r="A71" s="3" t="s">
        <v>137</v>
      </c>
      <c r="B71" s="3" t="s">
        <v>138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  <c r="AG71" s="3">
        <v>0</v>
      </c>
      <c r="AH71" s="3">
        <v>0</v>
      </c>
      <c r="AI71" s="3">
        <v>0</v>
      </c>
      <c r="AJ71" s="3">
        <v>0</v>
      </c>
      <c r="AK71" s="3">
        <v>0</v>
      </c>
      <c r="AL71" s="3">
        <v>0</v>
      </c>
      <c r="AM71" s="3">
        <v>0</v>
      </c>
      <c r="AN71" s="3">
        <v>0</v>
      </c>
      <c r="AO71" s="3">
        <v>0</v>
      </c>
      <c r="AP71" s="3">
        <v>0</v>
      </c>
      <c r="AQ71" s="3">
        <v>0</v>
      </c>
      <c r="AR71" s="3">
        <v>0</v>
      </c>
      <c r="AS71" s="3">
        <v>0</v>
      </c>
      <c r="AT71" s="3">
        <v>0</v>
      </c>
      <c r="AU71" s="3">
        <v>0</v>
      </c>
      <c r="AV71" s="3">
        <v>0</v>
      </c>
      <c r="AW71" s="3">
        <v>0</v>
      </c>
      <c r="AX71" s="3">
        <v>0</v>
      </c>
      <c r="AY71" s="3">
        <v>0</v>
      </c>
      <c r="AZ71" s="3">
        <v>0</v>
      </c>
      <c r="BA71" s="3">
        <v>0</v>
      </c>
      <c r="BB71" s="3">
        <v>0</v>
      </c>
      <c r="BC71" s="3">
        <v>0</v>
      </c>
      <c r="BD71" s="3">
        <v>0</v>
      </c>
      <c r="BE71" s="3">
        <v>0</v>
      </c>
      <c r="BF71" s="3">
        <v>0</v>
      </c>
      <c r="BG71" s="3">
        <v>0</v>
      </c>
      <c r="BH71" s="3">
        <v>0</v>
      </c>
      <c r="BI71" s="3">
        <v>0</v>
      </c>
      <c r="BJ71" s="3">
        <v>0</v>
      </c>
      <c r="BK71" s="3">
        <v>0</v>
      </c>
      <c r="BL71" s="3">
        <v>0</v>
      </c>
      <c r="BM71" s="3">
        <v>0</v>
      </c>
      <c r="BN71" s="3">
        <v>0</v>
      </c>
      <c r="BO71" s="3">
        <v>0</v>
      </c>
      <c r="BP71" s="3">
        <v>0</v>
      </c>
      <c r="BQ71" s="3">
        <v>0</v>
      </c>
      <c r="BR71" s="3">
        <v>0</v>
      </c>
      <c r="BS71" s="3">
        <v>0</v>
      </c>
      <c r="BT71" s="3">
        <v>0</v>
      </c>
      <c r="BU71" s="3">
        <v>0</v>
      </c>
      <c r="BV71" s="3">
        <v>0</v>
      </c>
      <c r="BW71" s="3">
        <v>0</v>
      </c>
      <c r="BX71" s="3">
        <v>0</v>
      </c>
      <c r="BY71" s="3">
        <v>0</v>
      </c>
      <c r="BZ71" s="3">
        <v>0</v>
      </c>
      <c r="CA71" s="3">
        <v>0</v>
      </c>
      <c r="CB71" s="3">
        <v>0</v>
      </c>
      <c r="CC71" s="3">
        <v>0</v>
      </c>
      <c r="CD71" s="3">
        <v>0</v>
      </c>
      <c r="CE71" s="3">
        <v>0</v>
      </c>
      <c r="CF71" s="3">
        <v>0</v>
      </c>
      <c r="CG71" s="3">
        <v>0</v>
      </c>
      <c r="CH71" s="3">
        <v>0</v>
      </c>
      <c r="CI71" s="3">
        <v>0</v>
      </c>
      <c r="CJ71" s="3">
        <v>0</v>
      </c>
      <c r="CK71" s="3">
        <v>0</v>
      </c>
      <c r="CL71" s="3">
        <v>0</v>
      </c>
      <c r="CM71" s="3">
        <v>0</v>
      </c>
      <c r="CN71" s="3">
        <v>0</v>
      </c>
      <c r="CO71" s="3">
        <v>0</v>
      </c>
      <c r="CP71" s="3">
        <v>0</v>
      </c>
      <c r="CQ71" s="3">
        <v>0</v>
      </c>
      <c r="CR71" s="3">
        <v>0</v>
      </c>
      <c r="CS71" s="3">
        <v>0</v>
      </c>
      <c r="CT71" s="3">
        <v>0</v>
      </c>
      <c r="CU71" s="3">
        <v>0</v>
      </c>
      <c r="CV71" s="3">
        <v>0</v>
      </c>
      <c r="CW71" s="3">
        <v>0</v>
      </c>
      <c r="CX71" s="3">
        <v>0</v>
      </c>
      <c r="CY71" s="3">
        <v>0</v>
      </c>
      <c r="CZ71" s="3">
        <v>0</v>
      </c>
      <c r="DA71" s="3">
        <v>0</v>
      </c>
      <c r="DB71" s="3">
        <v>0</v>
      </c>
      <c r="DC71" s="3">
        <v>0</v>
      </c>
      <c r="DD71" s="3">
        <v>0</v>
      </c>
      <c r="DE71" s="3">
        <v>0</v>
      </c>
      <c r="DF71" s="3">
        <v>0</v>
      </c>
      <c r="DG71" s="3">
        <v>0</v>
      </c>
      <c r="DH71" s="3">
        <v>0</v>
      </c>
      <c r="DI71" s="3">
        <v>0</v>
      </c>
      <c r="DJ71" s="3">
        <v>0</v>
      </c>
      <c r="DK71" s="3">
        <v>0</v>
      </c>
      <c r="DL71" s="3">
        <v>0</v>
      </c>
      <c r="DM71" s="3">
        <v>0</v>
      </c>
      <c r="DN71" s="3">
        <v>0</v>
      </c>
      <c r="DO71" s="3">
        <v>0</v>
      </c>
      <c r="DP71" s="3">
        <v>0</v>
      </c>
      <c r="DQ71" s="3">
        <v>0</v>
      </c>
      <c r="DR71" s="3">
        <v>0</v>
      </c>
      <c r="DS71" s="3">
        <v>0</v>
      </c>
      <c r="DT71" s="3">
        <v>0</v>
      </c>
      <c r="DU71" s="3">
        <v>0</v>
      </c>
      <c r="DV71" s="3">
        <v>0</v>
      </c>
      <c r="DW71" s="3">
        <v>0</v>
      </c>
      <c r="DX71" s="3">
        <v>0</v>
      </c>
      <c r="DY71" s="3">
        <v>0</v>
      </c>
      <c r="DZ71" s="3">
        <v>0</v>
      </c>
      <c r="EA71" s="3">
        <v>0</v>
      </c>
      <c r="EB71" s="3">
        <v>0</v>
      </c>
      <c r="EC71" s="3">
        <v>0</v>
      </c>
      <c r="ED71" s="3">
        <v>0</v>
      </c>
      <c r="EE71" s="3">
        <v>0</v>
      </c>
      <c r="EF71" s="3">
        <v>0</v>
      </c>
      <c r="EG71" s="3">
        <v>0</v>
      </c>
      <c r="EH71" s="3">
        <v>0</v>
      </c>
      <c r="EI71" s="3">
        <v>0</v>
      </c>
      <c r="EJ71" s="3">
        <v>0</v>
      </c>
      <c r="EK71" s="3">
        <v>0</v>
      </c>
      <c r="EL71" s="3">
        <v>0</v>
      </c>
      <c r="EM71" s="3">
        <v>0</v>
      </c>
      <c r="EN71" s="3">
        <v>0</v>
      </c>
      <c r="EO71" s="3">
        <v>0</v>
      </c>
      <c r="EP71" s="3">
        <v>0</v>
      </c>
      <c r="EQ71" s="3">
        <v>0</v>
      </c>
      <c r="ER71" s="3">
        <v>0</v>
      </c>
      <c r="ES71" s="3">
        <v>0</v>
      </c>
      <c r="ET71" s="3">
        <v>0</v>
      </c>
      <c r="EU71" s="3">
        <v>0</v>
      </c>
      <c r="EV71" s="3">
        <v>0</v>
      </c>
      <c r="EW71" s="3">
        <v>0</v>
      </c>
      <c r="EX71" s="3">
        <v>0</v>
      </c>
      <c r="EY71" s="3">
        <v>0</v>
      </c>
      <c r="EZ71" s="3">
        <v>0</v>
      </c>
      <c r="FA71" s="3">
        <v>0</v>
      </c>
      <c r="FB71" s="3">
        <v>0</v>
      </c>
      <c r="FC71" s="3">
        <v>0</v>
      </c>
      <c r="FD71" s="3">
        <v>0</v>
      </c>
      <c r="FE71" s="3">
        <v>0</v>
      </c>
      <c r="FF71" s="3">
        <v>0</v>
      </c>
      <c r="FG71" s="3">
        <v>0</v>
      </c>
      <c r="FH71" s="3">
        <v>0</v>
      </c>
      <c r="FI71" s="3">
        <v>0</v>
      </c>
      <c r="FJ71" s="3">
        <v>0</v>
      </c>
      <c r="FK71" s="3">
        <v>0</v>
      </c>
      <c r="FL71" s="3">
        <v>0</v>
      </c>
      <c r="FM71" s="3">
        <v>0</v>
      </c>
      <c r="FN71" s="3">
        <v>0</v>
      </c>
      <c r="FO71" s="3">
        <v>0</v>
      </c>
      <c r="FP71" s="3">
        <v>0</v>
      </c>
      <c r="FQ71" s="3">
        <v>0</v>
      </c>
      <c r="FR71" s="3">
        <v>0</v>
      </c>
      <c r="FS71" s="3">
        <v>0</v>
      </c>
      <c r="FT71" s="3">
        <v>0</v>
      </c>
      <c r="FU71" s="3">
        <v>0</v>
      </c>
      <c r="FV71" s="3">
        <v>0</v>
      </c>
      <c r="FW71" s="3">
        <v>0</v>
      </c>
      <c r="FX71" s="3">
        <v>0</v>
      </c>
      <c r="FY71" s="3">
        <v>0</v>
      </c>
      <c r="FZ71" s="3">
        <v>0</v>
      </c>
      <c r="GA71" s="3">
        <v>0</v>
      </c>
      <c r="GB71" s="3">
        <v>0</v>
      </c>
      <c r="GC71" s="3">
        <v>0</v>
      </c>
      <c r="GD71" s="3">
        <v>0</v>
      </c>
      <c r="GE71" s="3">
        <v>0</v>
      </c>
      <c r="GF71" s="3">
        <v>0</v>
      </c>
      <c r="GG71" s="3">
        <v>0</v>
      </c>
      <c r="GH71" s="3">
        <v>0</v>
      </c>
      <c r="GI71" s="3">
        <v>0</v>
      </c>
      <c r="GJ71" s="3">
        <v>0</v>
      </c>
      <c r="GK71" s="3">
        <v>0</v>
      </c>
      <c r="GL71" s="3">
        <v>0</v>
      </c>
      <c r="GM71" s="3">
        <v>0</v>
      </c>
      <c r="GN71" s="3">
        <v>0</v>
      </c>
      <c r="GO71" s="3">
        <v>0</v>
      </c>
      <c r="GP71" s="3">
        <v>0</v>
      </c>
      <c r="GQ71" s="3">
        <v>0</v>
      </c>
      <c r="GR71" s="3">
        <v>0</v>
      </c>
      <c r="GS71" s="3">
        <v>0</v>
      </c>
      <c r="GT71" s="3">
        <v>0</v>
      </c>
      <c r="GU71" s="3">
        <v>0</v>
      </c>
      <c r="GV71" s="3">
        <v>0</v>
      </c>
      <c r="GW71" s="3">
        <v>0</v>
      </c>
      <c r="GX71" s="3">
        <v>0</v>
      </c>
      <c r="GY71" s="3">
        <v>0</v>
      </c>
      <c r="GZ71" s="3">
        <v>0</v>
      </c>
      <c r="HA71" s="3">
        <v>0</v>
      </c>
      <c r="HB71" s="3">
        <v>0</v>
      </c>
      <c r="HC71" s="3">
        <v>0</v>
      </c>
      <c r="HD71" s="3">
        <v>0</v>
      </c>
      <c r="HE71" s="3">
        <v>0</v>
      </c>
      <c r="HF71" s="3">
        <v>0</v>
      </c>
      <c r="HG71" s="3">
        <v>0</v>
      </c>
      <c r="HH71" s="3">
        <v>0</v>
      </c>
      <c r="HI71" s="3">
        <v>0</v>
      </c>
      <c r="HJ71" s="3">
        <v>0</v>
      </c>
      <c r="HK71" s="3">
        <v>0</v>
      </c>
      <c r="HL71" s="3">
        <v>0</v>
      </c>
      <c r="HM71" s="3">
        <v>0</v>
      </c>
      <c r="HN71" s="3">
        <v>0</v>
      </c>
      <c r="HO71" s="3">
        <v>0</v>
      </c>
      <c r="HP71" s="3">
        <v>0</v>
      </c>
      <c r="HQ71" s="3">
        <v>0</v>
      </c>
      <c r="HR71" s="3">
        <v>0</v>
      </c>
      <c r="HS71" s="3">
        <v>0</v>
      </c>
      <c r="HT71" s="3">
        <v>0</v>
      </c>
      <c r="HU71" s="3">
        <v>0</v>
      </c>
      <c r="HV71" s="3">
        <v>0</v>
      </c>
      <c r="HW71" s="3">
        <v>0</v>
      </c>
      <c r="HX71" s="3">
        <v>0</v>
      </c>
      <c r="HY71" s="3">
        <v>0</v>
      </c>
      <c r="HZ71" s="3">
        <v>0</v>
      </c>
      <c r="IA71" s="3">
        <v>0</v>
      </c>
      <c r="IB71" s="3">
        <v>0</v>
      </c>
      <c r="IC71" s="3">
        <v>0</v>
      </c>
      <c r="ID71" s="3">
        <v>0</v>
      </c>
      <c r="IE71" s="3">
        <v>0</v>
      </c>
      <c r="IF71" s="3">
        <v>0</v>
      </c>
      <c r="IG71" s="3">
        <v>0</v>
      </c>
      <c r="IH71" s="3">
        <v>0</v>
      </c>
      <c r="II71" s="3">
        <v>0</v>
      </c>
      <c r="IJ71" s="3">
        <v>0</v>
      </c>
      <c r="IK71" s="3">
        <v>0</v>
      </c>
      <c r="IL71" s="3">
        <v>0</v>
      </c>
      <c r="IM71" s="3">
        <v>0</v>
      </c>
      <c r="IN71" s="3">
        <v>0</v>
      </c>
      <c r="IO71" s="3">
        <v>0</v>
      </c>
      <c r="IP71" s="3">
        <v>0</v>
      </c>
      <c r="IQ71" s="3">
        <v>0</v>
      </c>
      <c r="IR71" s="3">
        <v>0</v>
      </c>
      <c r="IS71" s="3">
        <v>0</v>
      </c>
      <c r="IT71" s="3">
        <v>0</v>
      </c>
      <c r="IU71" s="3">
        <v>0</v>
      </c>
      <c r="IV71" s="3">
        <v>0</v>
      </c>
    </row>
    <row r="72" spans="1:256" ht="16.5" customHeight="1">
      <c r="B72" s="3" t="s">
        <v>524</v>
      </c>
      <c r="C72" s="3">
        <v>18626962</v>
      </c>
      <c r="D72" s="3">
        <v>142725756</v>
      </c>
      <c r="E72" s="3">
        <v>0</v>
      </c>
      <c r="F72" s="3">
        <v>3816805</v>
      </c>
      <c r="G72" s="3">
        <v>55413131</v>
      </c>
      <c r="H72" s="3">
        <v>87312625</v>
      </c>
      <c r="I72" s="3">
        <v>2696979</v>
      </c>
      <c r="J72" s="3">
        <v>0</v>
      </c>
      <c r="K72" s="3">
        <v>0</v>
      </c>
      <c r="L72" s="3">
        <v>559931</v>
      </c>
      <c r="M72" s="3">
        <v>37908</v>
      </c>
      <c r="N72" s="3">
        <v>597839</v>
      </c>
      <c r="O72" s="3">
        <v>82918</v>
      </c>
      <c r="P72" s="3">
        <v>514921</v>
      </c>
      <c r="Q72" s="3">
        <v>2137048</v>
      </c>
      <c r="R72" s="3">
        <v>0</v>
      </c>
      <c r="S72" s="3">
        <v>21494</v>
      </c>
      <c r="T72" s="3">
        <v>0</v>
      </c>
      <c r="U72" s="3">
        <v>2137048</v>
      </c>
      <c r="V72" s="3">
        <v>1128887</v>
      </c>
      <c r="W72" s="3">
        <v>0</v>
      </c>
      <c r="X72" s="3">
        <v>0</v>
      </c>
      <c r="Y72" s="3">
        <v>199283</v>
      </c>
      <c r="Z72" s="3">
        <v>11137</v>
      </c>
      <c r="AA72" s="3">
        <v>210420</v>
      </c>
      <c r="AB72" s="3">
        <v>0</v>
      </c>
      <c r="AC72" s="3">
        <v>210420</v>
      </c>
      <c r="AD72" s="3">
        <v>929604</v>
      </c>
      <c r="AE72" s="3">
        <v>0</v>
      </c>
      <c r="AF72" s="3">
        <v>13285</v>
      </c>
      <c r="AG72" s="3">
        <v>0</v>
      </c>
      <c r="AH72" s="3">
        <v>929604</v>
      </c>
      <c r="AI72" s="3">
        <v>1036382</v>
      </c>
      <c r="AJ72" s="3">
        <v>0</v>
      </c>
      <c r="AK72" s="3">
        <v>0</v>
      </c>
      <c r="AL72" s="3">
        <v>119877</v>
      </c>
      <c r="AM72" s="3">
        <v>13078</v>
      </c>
      <c r="AN72" s="3">
        <v>132955</v>
      </c>
      <c r="AO72" s="3">
        <v>0</v>
      </c>
      <c r="AP72" s="3">
        <v>132955</v>
      </c>
      <c r="AQ72" s="3">
        <v>916505</v>
      </c>
      <c r="AR72" s="3">
        <v>0</v>
      </c>
      <c r="AS72" s="3">
        <v>9793</v>
      </c>
      <c r="AT72" s="3">
        <v>0</v>
      </c>
      <c r="AU72" s="3">
        <v>916505</v>
      </c>
      <c r="AV72" s="3">
        <v>118297</v>
      </c>
      <c r="AW72" s="3">
        <v>22300</v>
      </c>
      <c r="AX72" s="3">
        <v>0</v>
      </c>
      <c r="AY72" s="3">
        <v>10774</v>
      </c>
      <c r="AZ72" s="3">
        <v>2105</v>
      </c>
      <c r="BA72" s="3">
        <v>12879</v>
      </c>
      <c r="BB72" s="3">
        <v>0</v>
      </c>
      <c r="BC72" s="3">
        <v>12879</v>
      </c>
      <c r="BD72" s="3">
        <v>129823</v>
      </c>
      <c r="BE72" s="3">
        <v>0</v>
      </c>
      <c r="BF72" s="3">
        <v>0</v>
      </c>
      <c r="BG72" s="3">
        <v>66291</v>
      </c>
      <c r="BH72" s="3">
        <v>63532</v>
      </c>
      <c r="BI72" s="3">
        <v>35662888</v>
      </c>
      <c r="BJ72" s="3">
        <v>4897800</v>
      </c>
      <c r="BK72" s="3">
        <v>0</v>
      </c>
      <c r="BL72" s="3">
        <v>1648678</v>
      </c>
      <c r="BM72" s="3">
        <v>571112</v>
      </c>
      <c r="BN72" s="3">
        <v>2219790</v>
      </c>
      <c r="BO72" s="3">
        <v>0</v>
      </c>
      <c r="BP72" s="3">
        <v>2219790</v>
      </c>
      <c r="BQ72" s="3">
        <v>38912010</v>
      </c>
      <c r="BR72" s="3">
        <v>0</v>
      </c>
      <c r="BS72" s="3">
        <v>0</v>
      </c>
      <c r="BT72" s="3">
        <v>0</v>
      </c>
      <c r="BU72" s="3">
        <v>38912010</v>
      </c>
      <c r="BV72" s="3">
        <v>35462583</v>
      </c>
      <c r="BW72" s="3">
        <v>4897800</v>
      </c>
      <c r="BX72" s="3">
        <v>0</v>
      </c>
      <c r="BY72" s="3">
        <v>1619757</v>
      </c>
      <c r="BZ72" s="3">
        <v>567518</v>
      </c>
      <c r="CA72" s="3">
        <v>2187275</v>
      </c>
      <c r="CB72" s="3">
        <v>0</v>
      </c>
      <c r="CC72" s="3">
        <v>2187275</v>
      </c>
      <c r="CD72" s="3">
        <v>38740626</v>
      </c>
      <c r="CE72" s="3">
        <v>0</v>
      </c>
      <c r="CF72" s="3">
        <v>0</v>
      </c>
      <c r="CG72" s="3">
        <v>0</v>
      </c>
      <c r="CH72" s="3">
        <v>38740626</v>
      </c>
      <c r="CI72" s="3">
        <v>200305</v>
      </c>
      <c r="CJ72" s="3">
        <v>0</v>
      </c>
      <c r="CK72" s="3">
        <v>0</v>
      </c>
      <c r="CL72" s="3">
        <v>28921</v>
      </c>
      <c r="CM72" s="3">
        <v>3594</v>
      </c>
      <c r="CN72" s="3">
        <v>32515</v>
      </c>
      <c r="CO72" s="3">
        <v>0</v>
      </c>
      <c r="CP72" s="3">
        <v>32515</v>
      </c>
      <c r="CQ72" s="3">
        <v>171384</v>
      </c>
      <c r="CR72" s="3">
        <v>0</v>
      </c>
      <c r="CS72" s="3">
        <v>0</v>
      </c>
      <c r="CT72" s="3">
        <v>0</v>
      </c>
      <c r="CU72" s="3">
        <v>171384</v>
      </c>
      <c r="CV72" s="3">
        <v>23580584</v>
      </c>
      <c r="CW72" s="3">
        <v>743000</v>
      </c>
      <c r="CX72" s="3">
        <v>0</v>
      </c>
      <c r="CY72" s="3">
        <v>1780433</v>
      </c>
      <c r="CZ72" s="3">
        <v>384803</v>
      </c>
      <c r="DA72" s="3">
        <v>2165236</v>
      </c>
      <c r="DB72" s="3">
        <v>0</v>
      </c>
      <c r="DC72" s="3">
        <v>2165236</v>
      </c>
      <c r="DD72" s="3">
        <v>22543151</v>
      </c>
      <c r="DE72" s="3">
        <v>0</v>
      </c>
      <c r="DF72" s="3">
        <v>2301929</v>
      </c>
      <c r="DG72" s="3">
        <v>6345304</v>
      </c>
      <c r="DH72" s="3">
        <v>16197847</v>
      </c>
      <c r="DI72" s="3">
        <v>0</v>
      </c>
      <c r="DJ72" s="3">
        <v>0</v>
      </c>
      <c r="DK72" s="3">
        <v>0</v>
      </c>
      <c r="DL72" s="3">
        <v>0</v>
      </c>
      <c r="DM72" s="3">
        <v>0</v>
      </c>
      <c r="DN72" s="3">
        <v>0</v>
      </c>
      <c r="DO72" s="3">
        <v>0</v>
      </c>
      <c r="DP72" s="3">
        <v>0</v>
      </c>
      <c r="DQ72" s="3">
        <v>0</v>
      </c>
      <c r="DR72" s="3">
        <v>0</v>
      </c>
      <c r="DS72" s="3">
        <v>0</v>
      </c>
      <c r="DT72" s="3">
        <v>0</v>
      </c>
      <c r="DU72" s="3">
        <v>0</v>
      </c>
      <c r="DV72" s="3">
        <v>0</v>
      </c>
      <c r="DW72" s="3">
        <v>0</v>
      </c>
      <c r="DX72" s="3">
        <v>0</v>
      </c>
      <c r="DY72" s="3">
        <v>0</v>
      </c>
      <c r="DZ72" s="3">
        <v>0</v>
      </c>
      <c r="EA72" s="3">
        <v>0</v>
      </c>
      <c r="EB72" s="3">
        <v>0</v>
      </c>
      <c r="EC72" s="3">
        <v>0</v>
      </c>
      <c r="ED72" s="3">
        <v>0</v>
      </c>
      <c r="EE72" s="3">
        <v>0</v>
      </c>
      <c r="EF72" s="3">
        <v>0</v>
      </c>
      <c r="EG72" s="3">
        <v>0</v>
      </c>
      <c r="EH72" s="3">
        <v>0</v>
      </c>
      <c r="EI72" s="3">
        <v>656721</v>
      </c>
      <c r="EJ72" s="3">
        <v>0</v>
      </c>
      <c r="EK72" s="3">
        <v>0</v>
      </c>
      <c r="EL72" s="3">
        <v>163674</v>
      </c>
      <c r="EM72" s="3">
        <v>8126</v>
      </c>
      <c r="EN72" s="3">
        <v>171800</v>
      </c>
      <c r="EO72" s="3">
        <v>0</v>
      </c>
      <c r="EP72" s="3">
        <v>171800</v>
      </c>
      <c r="EQ72" s="3">
        <v>493047</v>
      </c>
      <c r="ER72" s="3">
        <v>0</v>
      </c>
      <c r="ES72" s="3">
        <v>0</v>
      </c>
      <c r="ET72" s="3">
        <v>0</v>
      </c>
      <c r="EU72" s="3">
        <v>493047</v>
      </c>
      <c r="EV72" s="3">
        <v>38384</v>
      </c>
      <c r="EW72" s="3">
        <v>0</v>
      </c>
      <c r="EX72" s="3">
        <v>0</v>
      </c>
      <c r="EY72" s="3">
        <v>16303</v>
      </c>
      <c r="EZ72" s="3">
        <v>518</v>
      </c>
      <c r="FA72" s="3">
        <v>16821</v>
      </c>
      <c r="FB72" s="3">
        <v>0</v>
      </c>
      <c r="FC72" s="3">
        <v>16821</v>
      </c>
      <c r="FD72" s="3">
        <v>22081</v>
      </c>
      <c r="FE72" s="3">
        <v>0</v>
      </c>
      <c r="FF72" s="3">
        <v>0</v>
      </c>
      <c r="FG72" s="3">
        <v>0</v>
      </c>
      <c r="FH72" s="3">
        <v>22081</v>
      </c>
      <c r="FI72" s="3">
        <v>618241</v>
      </c>
      <c r="FJ72" s="3">
        <v>0</v>
      </c>
      <c r="FK72" s="3">
        <v>0</v>
      </c>
      <c r="FL72" s="3">
        <v>131852</v>
      </c>
      <c r="FM72" s="3">
        <v>11899</v>
      </c>
      <c r="FN72" s="3">
        <v>143751</v>
      </c>
      <c r="FO72" s="3">
        <v>0</v>
      </c>
      <c r="FP72" s="3">
        <v>143751</v>
      </c>
      <c r="FQ72" s="3">
        <v>486389</v>
      </c>
      <c r="FR72" s="3">
        <v>0</v>
      </c>
      <c r="FS72" s="3">
        <v>0</v>
      </c>
      <c r="FT72" s="3">
        <v>0</v>
      </c>
      <c r="FU72" s="3">
        <v>486389</v>
      </c>
      <c r="FV72" s="3">
        <v>0</v>
      </c>
      <c r="FW72" s="3">
        <v>0</v>
      </c>
      <c r="FX72" s="3">
        <v>0</v>
      </c>
      <c r="FY72" s="3">
        <v>0</v>
      </c>
      <c r="FZ72" s="3">
        <v>0</v>
      </c>
      <c r="GA72" s="3">
        <v>0</v>
      </c>
      <c r="GB72" s="3">
        <v>0</v>
      </c>
      <c r="GC72" s="3">
        <v>0</v>
      </c>
      <c r="GD72" s="3">
        <v>0</v>
      </c>
      <c r="GE72" s="3">
        <v>0</v>
      </c>
      <c r="GF72" s="3">
        <v>0</v>
      </c>
      <c r="GG72" s="3">
        <v>0</v>
      </c>
      <c r="GH72" s="3">
        <v>0</v>
      </c>
      <c r="GI72" s="3">
        <v>9697096</v>
      </c>
      <c r="GJ72" s="3">
        <v>2489255</v>
      </c>
      <c r="GK72" s="3">
        <v>0</v>
      </c>
      <c r="GL72" s="3">
        <v>1149444</v>
      </c>
      <c r="GM72" s="3">
        <v>87963</v>
      </c>
      <c r="GN72" s="3">
        <v>1237407</v>
      </c>
      <c r="GO72" s="3">
        <v>3716</v>
      </c>
      <c r="GP72" s="3">
        <v>1233691</v>
      </c>
      <c r="GQ72" s="3">
        <v>11036907</v>
      </c>
      <c r="GR72" s="3">
        <v>0</v>
      </c>
      <c r="GS72" s="3">
        <v>0</v>
      </c>
      <c r="GT72" s="3">
        <v>11036907</v>
      </c>
      <c r="GU72" s="3">
        <v>0</v>
      </c>
      <c r="GV72" s="3">
        <v>11761187</v>
      </c>
      <c r="GW72" s="3">
        <v>3275100</v>
      </c>
      <c r="GX72" s="3">
        <v>0</v>
      </c>
      <c r="GY72" s="3">
        <v>1886849</v>
      </c>
      <c r="GZ72" s="3">
        <v>128244</v>
      </c>
      <c r="HA72" s="3">
        <v>2015093</v>
      </c>
      <c r="HB72" s="3">
        <v>0</v>
      </c>
      <c r="HC72" s="3">
        <v>2015093</v>
      </c>
      <c r="HD72" s="3">
        <v>13149438</v>
      </c>
      <c r="HE72" s="3">
        <v>0</v>
      </c>
      <c r="HF72" s="3">
        <v>0</v>
      </c>
      <c r="HG72" s="3">
        <v>12726916</v>
      </c>
      <c r="HH72" s="3">
        <v>422522</v>
      </c>
      <c r="HI72" s="3">
        <v>1551565</v>
      </c>
      <c r="HJ72" s="3">
        <v>0</v>
      </c>
      <c r="HK72" s="3">
        <v>0</v>
      </c>
      <c r="HL72" s="3">
        <v>1768</v>
      </c>
      <c r="HM72" s="3">
        <v>20928</v>
      </c>
      <c r="HN72" s="3">
        <v>22696</v>
      </c>
      <c r="HO72" s="3">
        <v>8367</v>
      </c>
      <c r="HP72" s="3">
        <v>14329</v>
      </c>
      <c r="HQ72" s="3">
        <v>1549797</v>
      </c>
      <c r="HR72" s="3">
        <v>0</v>
      </c>
      <c r="HS72" s="3">
        <v>0</v>
      </c>
      <c r="HT72" s="3">
        <v>0</v>
      </c>
      <c r="HU72" s="3">
        <v>1549797</v>
      </c>
      <c r="HV72" s="3">
        <v>63405</v>
      </c>
      <c r="HW72" s="3">
        <v>0</v>
      </c>
      <c r="HX72" s="3">
        <v>0</v>
      </c>
      <c r="HY72" s="3">
        <v>2955</v>
      </c>
      <c r="HZ72" s="3">
        <v>1498</v>
      </c>
      <c r="IA72" s="3">
        <v>4453</v>
      </c>
      <c r="IB72" s="3">
        <v>0</v>
      </c>
      <c r="IC72" s="3">
        <v>4453</v>
      </c>
      <c r="ID72" s="3">
        <v>60450</v>
      </c>
      <c r="IE72" s="3">
        <v>0</v>
      </c>
      <c r="IF72" s="3">
        <v>0</v>
      </c>
      <c r="IG72" s="3">
        <v>0</v>
      </c>
      <c r="IH72" s="3">
        <v>60450</v>
      </c>
      <c r="II72" s="3">
        <v>1865008</v>
      </c>
      <c r="IJ72" s="3">
        <v>0</v>
      </c>
      <c r="IK72" s="3">
        <v>0</v>
      </c>
      <c r="IL72" s="3">
        <v>396273</v>
      </c>
      <c r="IM72" s="3">
        <v>43347</v>
      </c>
      <c r="IN72" s="3">
        <v>439620</v>
      </c>
      <c r="IO72" s="3">
        <v>0</v>
      </c>
      <c r="IP72" s="3">
        <v>439620</v>
      </c>
      <c r="IQ72" s="3">
        <v>1468735</v>
      </c>
      <c r="IR72" s="3">
        <v>0</v>
      </c>
      <c r="IS72" s="3">
        <v>0</v>
      </c>
      <c r="IT72" s="3">
        <v>1418744</v>
      </c>
      <c r="IU72" s="3">
        <v>49991</v>
      </c>
      <c r="IV72" s="3">
        <v>0</v>
      </c>
    </row>
    <row r="73" spans="1:256" s="179" customFormat="1" ht="16.5" customHeight="1">
      <c r="A73" s="3"/>
      <c r="B73" s="179" t="s">
        <v>139</v>
      </c>
      <c r="C73" s="179">
        <f>SUM(C4:C44)</f>
        <v>18446777</v>
      </c>
      <c r="D73" s="179">
        <f t="shared" ref="D73:BO73" si="0">SUM(D4:D44)</f>
        <v>140938846</v>
      </c>
      <c r="E73" s="179">
        <f t="shared" si="0"/>
        <v>0</v>
      </c>
      <c r="F73" s="179">
        <f t="shared" si="0"/>
        <v>3816805</v>
      </c>
      <c r="G73" s="179">
        <f t="shared" si="0"/>
        <v>54544639</v>
      </c>
      <c r="H73" s="179">
        <f t="shared" si="0"/>
        <v>86394207</v>
      </c>
      <c r="I73" s="179">
        <f t="shared" si="0"/>
        <v>2696979</v>
      </c>
      <c r="J73" s="179">
        <f t="shared" si="0"/>
        <v>0</v>
      </c>
      <c r="K73" s="179">
        <f t="shared" si="0"/>
        <v>0</v>
      </c>
      <c r="L73" s="179">
        <f t="shared" si="0"/>
        <v>559931</v>
      </c>
      <c r="M73" s="179">
        <f t="shared" si="0"/>
        <v>37908</v>
      </c>
      <c r="N73" s="179">
        <f t="shared" si="0"/>
        <v>597839</v>
      </c>
      <c r="O73" s="179">
        <f t="shared" si="0"/>
        <v>82918</v>
      </c>
      <c r="P73" s="179">
        <f t="shared" si="0"/>
        <v>514921</v>
      </c>
      <c r="Q73" s="179">
        <f t="shared" si="0"/>
        <v>2137048</v>
      </c>
      <c r="R73" s="179">
        <f t="shared" si="0"/>
        <v>0</v>
      </c>
      <c r="S73" s="179">
        <f t="shared" si="0"/>
        <v>21494</v>
      </c>
      <c r="T73" s="179">
        <f t="shared" si="0"/>
        <v>0</v>
      </c>
      <c r="U73" s="179">
        <f t="shared" si="0"/>
        <v>2137048</v>
      </c>
      <c r="V73" s="179">
        <f t="shared" si="0"/>
        <v>1128887</v>
      </c>
      <c r="W73" s="179">
        <f t="shared" si="0"/>
        <v>0</v>
      </c>
      <c r="X73" s="179">
        <f t="shared" si="0"/>
        <v>0</v>
      </c>
      <c r="Y73" s="179">
        <f t="shared" si="0"/>
        <v>199283</v>
      </c>
      <c r="Z73" s="179">
        <f t="shared" si="0"/>
        <v>11137</v>
      </c>
      <c r="AA73" s="179">
        <f t="shared" si="0"/>
        <v>210420</v>
      </c>
      <c r="AB73" s="179">
        <f t="shared" si="0"/>
        <v>0</v>
      </c>
      <c r="AC73" s="179">
        <f t="shared" si="0"/>
        <v>210420</v>
      </c>
      <c r="AD73" s="179">
        <f t="shared" si="0"/>
        <v>929604</v>
      </c>
      <c r="AE73" s="179">
        <f t="shared" si="0"/>
        <v>0</v>
      </c>
      <c r="AF73" s="179">
        <f t="shared" si="0"/>
        <v>13285</v>
      </c>
      <c r="AG73" s="179">
        <f t="shared" si="0"/>
        <v>0</v>
      </c>
      <c r="AH73" s="179">
        <f t="shared" si="0"/>
        <v>929604</v>
      </c>
      <c r="AI73" s="179">
        <f t="shared" si="0"/>
        <v>1036382</v>
      </c>
      <c r="AJ73" s="179">
        <f t="shared" si="0"/>
        <v>0</v>
      </c>
      <c r="AK73" s="179">
        <f t="shared" si="0"/>
        <v>0</v>
      </c>
      <c r="AL73" s="179">
        <f t="shared" si="0"/>
        <v>119877</v>
      </c>
      <c r="AM73" s="179">
        <f t="shared" si="0"/>
        <v>13078</v>
      </c>
      <c r="AN73" s="179">
        <f t="shared" si="0"/>
        <v>132955</v>
      </c>
      <c r="AO73" s="179">
        <f t="shared" si="0"/>
        <v>0</v>
      </c>
      <c r="AP73" s="179">
        <f t="shared" si="0"/>
        <v>132955</v>
      </c>
      <c r="AQ73" s="179">
        <f t="shared" si="0"/>
        <v>916505</v>
      </c>
      <c r="AR73" s="179">
        <f t="shared" si="0"/>
        <v>0</v>
      </c>
      <c r="AS73" s="179">
        <f t="shared" si="0"/>
        <v>9793</v>
      </c>
      <c r="AT73" s="179">
        <f t="shared" si="0"/>
        <v>0</v>
      </c>
      <c r="AU73" s="179">
        <f t="shared" si="0"/>
        <v>916505</v>
      </c>
      <c r="AV73" s="179">
        <f t="shared" si="0"/>
        <v>118297</v>
      </c>
      <c r="AW73" s="179">
        <f t="shared" si="0"/>
        <v>0</v>
      </c>
      <c r="AX73" s="179">
        <f t="shared" si="0"/>
        <v>0</v>
      </c>
      <c r="AY73" s="179">
        <f t="shared" si="0"/>
        <v>10774</v>
      </c>
      <c r="AZ73" s="179">
        <f t="shared" si="0"/>
        <v>2105</v>
      </c>
      <c r="BA73" s="179">
        <f t="shared" si="0"/>
        <v>12879</v>
      </c>
      <c r="BB73" s="179">
        <f t="shared" si="0"/>
        <v>0</v>
      </c>
      <c r="BC73" s="179">
        <f t="shared" si="0"/>
        <v>12879</v>
      </c>
      <c r="BD73" s="179">
        <f t="shared" si="0"/>
        <v>107523</v>
      </c>
      <c r="BE73" s="179">
        <f t="shared" si="0"/>
        <v>0</v>
      </c>
      <c r="BF73" s="179">
        <f t="shared" si="0"/>
        <v>0</v>
      </c>
      <c r="BG73" s="179">
        <f t="shared" si="0"/>
        <v>66291</v>
      </c>
      <c r="BH73" s="179">
        <f t="shared" si="0"/>
        <v>41232</v>
      </c>
      <c r="BI73" s="179">
        <f t="shared" si="0"/>
        <v>35662888</v>
      </c>
      <c r="BJ73" s="179">
        <f t="shared" si="0"/>
        <v>4897800</v>
      </c>
      <c r="BK73" s="179">
        <f t="shared" si="0"/>
        <v>0</v>
      </c>
      <c r="BL73" s="179">
        <f t="shared" si="0"/>
        <v>1648678</v>
      </c>
      <c r="BM73" s="179">
        <f t="shared" si="0"/>
        <v>571112</v>
      </c>
      <c r="BN73" s="179">
        <f t="shared" si="0"/>
        <v>2219790</v>
      </c>
      <c r="BO73" s="179">
        <f t="shared" si="0"/>
        <v>0</v>
      </c>
      <c r="BP73" s="179">
        <f t="shared" ref="BP73:EA73" si="1">SUM(BP4:BP44)</f>
        <v>2219790</v>
      </c>
      <c r="BQ73" s="179">
        <f t="shared" si="1"/>
        <v>38912010</v>
      </c>
      <c r="BR73" s="179">
        <f t="shared" si="1"/>
        <v>0</v>
      </c>
      <c r="BS73" s="179">
        <f t="shared" si="1"/>
        <v>0</v>
      </c>
      <c r="BT73" s="179">
        <f t="shared" si="1"/>
        <v>0</v>
      </c>
      <c r="BU73" s="179">
        <f t="shared" si="1"/>
        <v>38912010</v>
      </c>
      <c r="BV73" s="179">
        <f t="shared" si="1"/>
        <v>35462583</v>
      </c>
      <c r="BW73" s="179">
        <f t="shared" si="1"/>
        <v>4897800</v>
      </c>
      <c r="BX73" s="179">
        <f t="shared" si="1"/>
        <v>0</v>
      </c>
      <c r="BY73" s="179">
        <f t="shared" si="1"/>
        <v>1619757</v>
      </c>
      <c r="BZ73" s="179">
        <f t="shared" si="1"/>
        <v>567518</v>
      </c>
      <c r="CA73" s="179">
        <f t="shared" si="1"/>
        <v>2187275</v>
      </c>
      <c r="CB73" s="179">
        <f t="shared" si="1"/>
        <v>0</v>
      </c>
      <c r="CC73" s="179">
        <f t="shared" si="1"/>
        <v>2187275</v>
      </c>
      <c r="CD73" s="179">
        <f t="shared" si="1"/>
        <v>38740626</v>
      </c>
      <c r="CE73" s="179">
        <f t="shared" si="1"/>
        <v>0</v>
      </c>
      <c r="CF73" s="179">
        <f t="shared" si="1"/>
        <v>0</v>
      </c>
      <c r="CG73" s="179">
        <f t="shared" si="1"/>
        <v>0</v>
      </c>
      <c r="CH73" s="179">
        <f t="shared" si="1"/>
        <v>38740626</v>
      </c>
      <c r="CI73" s="179">
        <f t="shared" si="1"/>
        <v>200305</v>
      </c>
      <c r="CJ73" s="179">
        <f t="shared" si="1"/>
        <v>0</v>
      </c>
      <c r="CK73" s="179">
        <f t="shared" si="1"/>
        <v>0</v>
      </c>
      <c r="CL73" s="179">
        <f t="shared" si="1"/>
        <v>28921</v>
      </c>
      <c r="CM73" s="179">
        <f t="shared" si="1"/>
        <v>3594</v>
      </c>
      <c r="CN73" s="179">
        <f t="shared" si="1"/>
        <v>32515</v>
      </c>
      <c r="CO73" s="179">
        <f t="shared" si="1"/>
        <v>0</v>
      </c>
      <c r="CP73" s="179">
        <f t="shared" si="1"/>
        <v>32515</v>
      </c>
      <c r="CQ73" s="179">
        <f t="shared" si="1"/>
        <v>171384</v>
      </c>
      <c r="CR73" s="179">
        <f t="shared" si="1"/>
        <v>0</v>
      </c>
      <c r="CS73" s="179">
        <f t="shared" si="1"/>
        <v>0</v>
      </c>
      <c r="CT73" s="179">
        <f t="shared" si="1"/>
        <v>0</v>
      </c>
      <c r="CU73" s="179">
        <f t="shared" si="1"/>
        <v>171384</v>
      </c>
      <c r="CV73" s="179">
        <f t="shared" si="1"/>
        <v>23580584</v>
      </c>
      <c r="CW73" s="179">
        <f t="shared" si="1"/>
        <v>743000</v>
      </c>
      <c r="CX73" s="179">
        <f t="shared" si="1"/>
        <v>0</v>
      </c>
      <c r="CY73" s="179">
        <f t="shared" si="1"/>
        <v>1780433</v>
      </c>
      <c r="CZ73" s="179">
        <f t="shared" si="1"/>
        <v>384803</v>
      </c>
      <c r="DA73" s="179">
        <f t="shared" si="1"/>
        <v>2165236</v>
      </c>
      <c r="DB73" s="179">
        <f t="shared" si="1"/>
        <v>0</v>
      </c>
      <c r="DC73" s="179">
        <f t="shared" si="1"/>
        <v>2165236</v>
      </c>
      <c r="DD73" s="179">
        <f t="shared" si="1"/>
        <v>22543151</v>
      </c>
      <c r="DE73" s="179">
        <f t="shared" si="1"/>
        <v>0</v>
      </c>
      <c r="DF73" s="179">
        <f t="shared" si="1"/>
        <v>2301929</v>
      </c>
      <c r="DG73" s="179">
        <f t="shared" si="1"/>
        <v>6345304</v>
      </c>
      <c r="DH73" s="179">
        <f t="shared" si="1"/>
        <v>16197847</v>
      </c>
      <c r="DI73" s="179">
        <f t="shared" si="1"/>
        <v>0</v>
      </c>
      <c r="DJ73" s="179">
        <f t="shared" si="1"/>
        <v>0</v>
      </c>
      <c r="DK73" s="179">
        <f t="shared" si="1"/>
        <v>0</v>
      </c>
      <c r="DL73" s="179">
        <f t="shared" si="1"/>
        <v>0</v>
      </c>
      <c r="DM73" s="179">
        <f t="shared" si="1"/>
        <v>0</v>
      </c>
      <c r="DN73" s="179">
        <f t="shared" si="1"/>
        <v>0</v>
      </c>
      <c r="DO73" s="179">
        <f t="shared" si="1"/>
        <v>0</v>
      </c>
      <c r="DP73" s="179">
        <f t="shared" si="1"/>
        <v>0</v>
      </c>
      <c r="DQ73" s="179">
        <f t="shared" si="1"/>
        <v>0</v>
      </c>
      <c r="DR73" s="179">
        <f t="shared" si="1"/>
        <v>0</v>
      </c>
      <c r="DS73" s="179">
        <f t="shared" si="1"/>
        <v>0</v>
      </c>
      <c r="DT73" s="179">
        <f t="shared" si="1"/>
        <v>0</v>
      </c>
      <c r="DU73" s="179">
        <f t="shared" si="1"/>
        <v>0</v>
      </c>
      <c r="DV73" s="179">
        <f t="shared" si="1"/>
        <v>0</v>
      </c>
      <c r="DW73" s="179">
        <f t="shared" si="1"/>
        <v>0</v>
      </c>
      <c r="DX73" s="179">
        <f t="shared" si="1"/>
        <v>0</v>
      </c>
      <c r="DY73" s="179">
        <f t="shared" si="1"/>
        <v>0</v>
      </c>
      <c r="DZ73" s="179">
        <f t="shared" si="1"/>
        <v>0</v>
      </c>
      <c r="EA73" s="179">
        <f t="shared" si="1"/>
        <v>0</v>
      </c>
      <c r="EB73" s="179">
        <f>SUM(EB4:EB44)</f>
        <v>0</v>
      </c>
      <c r="EC73" s="179">
        <f t="shared" ref="EC73:GN73" si="2">SUM(EC4:EC44)</f>
        <v>0</v>
      </c>
      <c r="ED73" s="179">
        <f t="shared" si="2"/>
        <v>0</v>
      </c>
      <c r="EE73" s="179">
        <f t="shared" si="2"/>
        <v>0</v>
      </c>
      <c r="EF73" s="179">
        <f t="shared" si="2"/>
        <v>0</v>
      </c>
      <c r="EG73" s="179">
        <f t="shared" si="2"/>
        <v>0</v>
      </c>
      <c r="EH73" s="179">
        <f t="shared" si="2"/>
        <v>0</v>
      </c>
      <c r="EI73" s="179">
        <f t="shared" si="2"/>
        <v>656721</v>
      </c>
      <c r="EJ73" s="179">
        <f t="shared" si="2"/>
        <v>0</v>
      </c>
      <c r="EK73" s="179">
        <f t="shared" si="2"/>
        <v>0</v>
      </c>
      <c r="EL73" s="179">
        <f t="shared" si="2"/>
        <v>163674</v>
      </c>
      <c r="EM73" s="179">
        <f t="shared" si="2"/>
        <v>8126</v>
      </c>
      <c r="EN73" s="179">
        <f t="shared" si="2"/>
        <v>171800</v>
      </c>
      <c r="EO73" s="179">
        <f t="shared" si="2"/>
        <v>0</v>
      </c>
      <c r="EP73" s="179">
        <f t="shared" si="2"/>
        <v>171800</v>
      </c>
      <c r="EQ73" s="179">
        <f t="shared" si="2"/>
        <v>493047</v>
      </c>
      <c r="ER73" s="179">
        <f t="shared" si="2"/>
        <v>0</v>
      </c>
      <c r="ES73" s="179">
        <f t="shared" si="2"/>
        <v>0</v>
      </c>
      <c r="ET73" s="179">
        <f t="shared" si="2"/>
        <v>0</v>
      </c>
      <c r="EU73" s="179">
        <f t="shared" si="2"/>
        <v>493047</v>
      </c>
      <c r="EV73" s="179">
        <f t="shared" si="2"/>
        <v>38384</v>
      </c>
      <c r="EW73" s="179">
        <f t="shared" si="2"/>
        <v>0</v>
      </c>
      <c r="EX73" s="179">
        <f t="shared" si="2"/>
        <v>0</v>
      </c>
      <c r="EY73" s="179">
        <f t="shared" si="2"/>
        <v>16303</v>
      </c>
      <c r="EZ73" s="179">
        <f t="shared" si="2"/>
        <v>518</v>
      </c>
      <c r="FA73" s="179">
        <f t="shared" si="2"/>
        <v>16821</v>
      </c>
      <c r="FB73" s="179">
        <f t="shared" si="2"/>
        <v>0</v>
      </c>
      <c r="FC73" s="179">
        <f t="shared" si="2"/>
        <v>16821</v>
      </c>
      <c r="FD73" s="179">
        <f t="shared" si="2"/>
        <v>22081</v>
      </c>
      <c r="FE73" s="179">
        <f t="shared" si="2"/>
        <v>0</v>
      </c>
      <c r="FF73" s="179">
        <f t="shared" si="2"/>
        <v>0</v>
      </c>
      <c r="FG73" s="179">
        <f t="shared" si="2"/>
        <v>0</v>
      </c>
      <c r="FH73" s="179">
        <f t="shared" si="2"/>
        <v>22081</v>
      </c>
      <c r="FI73" s="179">
        <f t="shared" si="2"/>
        <v>618241</v>
      </c>
      <c r="FJ73" s="179">
        <f t="shared" si="2"/>
        <v>0</v>
      </c>
      <c r="FK73" s="179">
        <f t="shared" si="2"/>
        <v>0</v>
      </c>
      <c r="FL73" s="179">
        <f t="shared" si="2"/>
        <v>131852</v>
      </c>
      <c r="FM73" s="179">
        <f t="shared" si="2"/>
        <v>11899</v>
      </c>
      <c r="FN73" s="179">
        <f t="shared" si="2"/>
        <v>143751</v>
      </c>
      <c r="FO73" s="179">
        <f t="shared" si="2"/>
        <v>0</v>
      </c>
      <c r="FP73" s="179">
        <f t="shared" si="2"/>
        <v>143751</v>
      </c>
      <c r="FQ73" s="179">
        <f t="shared" si="2"/>
        <v>486389</v>
      </c>
      <c r="FR73" s="179">
        <f t="shared" si="2"/>
        <v>0</v>
      </c>
      <c r="FS73" s="179">
        <f t="shared" si="2"/>
        <v>0</v>
      </c>
      <c r="FT73" s="179">
        <f t="shared" si="2"/>
        <v>0</v>
      </c>
      <c r="FU73" s="179">
        <f t="shared" si="2"/>
        <v>486389</v>
      </c>
      <c r="FV73" s="179">
        <f t="shared" si="2"/>
        <v>0</v>
      </c>
      <c r="FW73" s="179">
        <f t="shared" si="2"/>
        <v>0</v>
      </c>
      <c r="FX73" s="179">
        <f t="shared" si="2"/>
        <v>0</v>
      </c>
      <c r="FY73" s="179">
        <f t="shared" si="2"/>
        <v>0</v>
      </c>
      <c r="FZ73" s="179">
        <f t="shared" si="2"/>
        <v>0</v>
      </c>
      <c r="GA73" s="179">
        <f t="shared" si="2"/>
        <v>0</v>
      </c>
      <c r="GB73" s="179">
        <f t="shared" si="2"/>
        <v>0</v>
      </c>
      <c r="GC73" s="179">
        <f t="shared" si="2"/>
        <v>0</v>
      </c>
      <c r="GD73" s="179">
        <f t="shared" si="2"/>
        <v>0</v>
      </c>
      <c r="GE73" s="179">
        <f t="shared" si="2"/>
        <v>0</v>
      </c>
      <c r="GF73" s="179">
        <f t="shared" si="2"/>
        <v>0</v>
      </c>
      <c r="GG73" s="179">
        <f t="shared" si="2"/>
        <v>0</v>
      </c>
      <c r="GH73" s="179">
        <f t="shared" si="2"/>
        <v>0</v>
      </c>
      <c r="GI73" s="179">
        <f t="shared" si="2"/>
        <v>9697096</v>
      </c>
      <c r="GJ73" s="179">
        <f t="shared" si="2"/>
        <v>2489255</v>
      </c>
      <c r="GK73" s="179">
        <f t="shared" si="2"/>
        <v>0</v>
      </c>
      <c r="GL73" s="179">
        <f t="shared" si="2"/>
        <v>1149444</v>
      </c>
      <c r="GM73" s="179">
        <f t="shared" si="2"/>
        <v>87963</v>
      </c>
      <c r="GN73" s="179">
        <f t="shared" si="2"/>
        <v>1237407</v>
      </c>
      <c r="GO73" s="179">
        <f t="shared" ref="GO73:IV73" si="3">SUM(GO4:GO44)</f>
        <v>3716</v>
      </c>
      <c r="GP73" s="179">
        <f t="shared" si="3"/>
        <v>1233691</v>
      </c>
      <c r="GQ73" s="179">
        <f t="shared" si="3"/>
        <v>11036907</v>
      </c>
      <c r="GR73" s="179">
        <f t="shared" si="3"/>
        <v>0</v>
      </c>
      <c r="GS73" s="179">
        <f t="shared" si="3"/>
        <v>0</v>
      </c>
      <c r="GT73" s="179">
        <f t="shared" si="3"/>
        <v>11036907</v>
      </c>
      <c r="GU73" s="179">
        <f t="shared" si="3"/>
        <v>0</v>
      </c>
      <c r="GV73" s="179">
        <f t="shared" si="3"/>
        <v>11761187</v>
      </c>
      <c r="GW73" s="179">
        <f t="shared" si="3"/>
        <v>3275100</v>
      </c>
      <c r="GX73" s="179">
        <f t="shared" si="3"/>
        <v>0</v>
      </c>
      <c r="GY73" s="179">
        <f t="shared" si="3"/>
        <v>1886849</v>
      </c>
      <c r="GZ73" s="179">
        <f t="shared" si="3"/>
        <v>128244</v>
      </c>
      <c r="HA73" s="179">
        <f t="shared" si="3"/>
        <v>2015093</v>
      </c>
      <c r="HB73" s="179">
        <f t="shared" si="3"/>
        <v>0</v>
      </c>
      <c r="HC73" s="179">
        <f t="shared" si="3"/>
        <v>2015093</v>
      </c>
      <c r="HD73" s="179">
        <f t="shared" si="3"/>
        <v>13149438</v>
      </c>
      <c r="HE73" s="179">
        <f t="shared" si="3"/>
        <v>0</v>
      </c>
      <c r="HF73" s="179">
        <f t="shared" si="3"/>
        <v>0</v>
      </c>
      <c r="HG73" s="179">
        <f t="shared" si="3"/>
        <v>12726916</v>
      </c>
      <c r="HH73" s="179">
        <f t="shared" si="3"/>
        <v>422522</v>
      </c>
      <c r="HI73" s="179">
        <f t="shared" si="3"/>
        <v>1551565</v>
      </c>
      <c r="HJ73" s="179">
        <f t="shared" si="3"/>
        <v>0</v>
      </c>
      <c r="HK73" s="179">
        <f t="shared" si="3"/>
        <v>0</v>
      </c>
      <c r="HL73" s="179">
        <f t="shared" si="3"/>
        <v>1768</v>
      </c>
      <c r="HM73" s="179">
        <f t="shared" si="3"/>
        <v>20928</v>
      </c>
      <c r="HN73" s="179">
        <f t="shared" si="3"/>
        <v>22696</v>
      </c>
      <c r="HO73" s="179">
        <f t="shared" si="3"/>
        <v>8367</v>
      </c>
      <c r="HP73" s="179">
        <f t="shared" si="3"/>
        <v>14329</v>
      </c>
      <c r="HQ73" s="179">
        <f t="shared" si="3"/>
        <v>1549797</v>
      </c>
      <c r="HR73" s="179">
        <f t="shared" si="3"/>
        <v>0</v>
      </c>
      <c r="HS73" s="179">
        <f t="shared" si="3"/>
        <v>0</v>
      </c>
      <c r="HT73" s="179">
        <f t="shared" si="3"/>
        <v>0</v>
      </c>
      <c r="HU73" s="179">
        <f t="shared" si="3"/>
        <v>1549797</v>
      </c>
      <c r="HV73" s="179">
        <f t="shared" si="3"/>
        <v>63405</v>
      </c>
      <c r="HW73" s="179">
        <f t="shared" si="3"/>
        <v>0</v>
      </c>
      <c r="HX73" s="179">
        <f t="shared" si="3"/>
        <v>0</v>
      </c>
      <c r="HY73" s="179">
        <f t="shared" si="3"/>
        <v>2955</v>
      </c>
      <c r="HZ73" s="179">
        <f t="shared" si="3"/>
        <v>1498</v>
      </c>
      <c r="IA73" s="179">
        <f t="shared" si="3"/>
        <v>4453</v>
      </c>
      <c r="IB73" s="179">
        <f t="shared" si="3"/>
        <v>0</v>
      </c>
      <c r="IC73" s="179">
        <f t="shared" si="3"/>
        <v>4453</v>
      </c>
      <c r="ID73" s="179">
        <f t="shared" si="3"/>
        <v>60450</v>
      </c>
      <c r="IE73" s="179">
        <f t="shared" si="3"/>
        <v>0</v>
      </c>
      <c r="IF73" s="179">
        <f t="shared" si="3"/>
        <v>0</v>
      </c>
      <c r="IG73" s="179">
        <f t="shared" si="3"/>
        <v>0</v>
      </c>
      <c r="IH73" s="179">
        <f t="shared" si="3"/>
        <v>60450</v>
      </c>
      <c r="II73" s="179">
        <f t="shared" si="3"/>
        <v>1700023</v>
      </c>
      <c r="IJ73" s="179">
        <f t="shared" si="3"/>
        <v>0</v>
      </c>
      <c r="IK73" s="179">
        <f t="shared" si="3"/>
        <v>0</v>
      </c>
      <c r="IL73" s="179">
        <f t="shared" si="3"/>
        <v>364255</v>
      </c>
      <c r="IM73" s="179">
        <f t="shared" si="3"/>
        <v>40992</v>
      </c>
      <c r="IN73" s="179">
        <f t="shared" si="3"/>
        <v>405247</v>
      </c>
      <c r="IO73" s="179">
        <f t="shared" si="3"/>
        <v>0</v>
      </c>
      <c r="IP73" s="179">
        <f t="shared" si="3"/>
        <v>405247</v>
      </c>
      <c r="IQ73" s="179">
        <f t="shared" si="3"/>
        <v>1335768</v>
      </c>
      <c r="IR73" s="179">
        <f t="shared" si="3"/>
        <v>0</v>
      </c>
      <c r="IS73" s="179">
        <f t="shared" si="3"/>
        <v>0</v>
      </c>
      <c r="IT73" s="179">
        <f t="shared" si="3"/>
        <v>1285777</v>
      </c>
      <c r="IU73" s="179">
        <f t="shared" si="3"/>
        <v>49991</v>
      </c>
      <c r="IV73" s="179">
        <f t="shared" si="3"/>
        <v>0</v>
      </c>
    </row>
    <row r="74" spans="1:256" s="179" customFormat="1" ht="16.5" customHeight="1">
      <c r="A74" s="3"/>
      <c r="B74" s="179" t="s">
        <v>140</v>
      </c>
      <c r="C74" s="179">
        <f>SUM(C45:C71)</f>
        <v>180185</v>
      </c>
      <c r="D74" s="179">
        <f t="shared" ref="D74:BO74" si="4">SUM(D45:D71)</f>
        <v>1786910</v>
      </c>
      <c r="E74" s="179">
        <f t="shared" si="4"/>
        <v>0</v>
      </c>
      <c r="F74" s="179">
        <f t="shared" si="4"/>
        <v>0</v>
      </c>
      <c r="G74" s="179">
        <f t="shared" si="4"/>
        <v>868492</v>
      </c>
      <c r="H74" s="179">
        <f t="shared" si="4"/>
        <v>918418</v>
      </c>
      <c r="I74" s="179">
        <f t="shared" si="4"/>
        <v>0</v>
      </c>
      <c r="J74" s="179">
        <f t="shared" si="4"/>
        <v>0</v>
      </c>
      <c r="K74" s="179">
        <f t="shared" si="4"/>
        <v>0</v>
      </c>
      <c r="L74" s="179">
        <f t="shared" si="4"/>
        <v>0</v>
      </c>
      <c r="M74" s="179">
        <f t="shared" si="4"/>
        <v>0</v>
      </c>
      <c r="N74" s="179">
        <f t="shared" si="4"/>
        <v>0</v>
      </c>
      <c r="O74" s="179">
        <f t="shared" si="4"/>
        <v>0</v>
      </c>
      <c r="P74" s="179">
        <f t="shared" si="4"/>
        <v>0</v>
      </c>
      <c r="Q74" s="179">
        <f t="shared" si="4"/>
        <v>0</v>
      </c>
      <c r="R74" s="179">
        <f t="shared" si="4"/>
        <v>0</v>
      </c>
      <c r="S74" s="179">
        <f t="shared" si="4"/>
        <v>0</v>
      </c>
      <c r="T74" s="179">
        <f t="shared" si="4"/>
        <v>0</v>
      </c>
      <c r="U74" s="179">
        <f t="shared" si="4"/>
        <v>0</v>
      </c>
      <c r="V74" s="179">
        <f t="shared" si="4"/>
        <v>0</v>
      </c>
      <c r="W74" s="179">
        <f t="shared" si="4"/>
        <v>0</v>
      </c>
      <c r="X74" s="179">
        <f t="shared" si="4"/>
        <v>0</v>
      </c>
      <c r="Y74" s="179">
        <f t="shared" si="4"/>
        <v>0</v>
      </c>
      <c r="Z74" s="179">
        <f t="shared" si="4"/>
        <v>0</v>
      </c>
      <c r="AA74" s="179">
        <f t="shared" si="4"/>
        <v>0</v>
      </c>
      <c r="AB74" s="179">
        <f t="shared" si="4"/>
        <v>0</v>
      </c>
      <c r="AC74" s="179">
        <f t="shared" si="4"/>
        <v>0</v>
      </c>
      <c r="AD74" s="179">
        <f t="shared" si="4"/>
        <v>0</v>
      </c>
      <c r="AE74" s="179">
        <f t="shared" si="4"/>
        <v>0</v>
      </c>
      <c r="AF74" s="179">
        <f t="shared" si="4"/>
        <v>0</v>
      </c>
      <c r="AG74" s="179">
        <f t="shared" si="4"/>
        <v>0</v>
      </c>
      <c r="AH74" s="179">
        <f t="shared" si="4"/>
        <v>0</v>
      </c>
      <c r="AI74" s="179">
        <f t="shared" si="4"/>
        <v>0</v>
      </c>
      <c r="AJ74" s="179">
        <f t="shared" si="4"/>
        <v>0</v>
      </c>
      <c r="AK74" s="179">
        <f t="shared" si="4"/>
        <v>0</v>
      </c>
      <c r="AL74" s="179">
        <f t="shared" si="4"/>
        <v>0</v>
      </c>
      <c r="AM74" s="179">
        <f t="shared" si="4"/>
        <v>0</v>
      </c>
      <c r="AN74" s="179">
        <f t="shared" si="4"/>
        <v>0</v>
      </c>
      <c r="AO74" s="179">
        <f t="shared" si="4"/>
        <v>0</v>
      </c>
      <c r="AP74" s="179">
        <f t="shared" si="4"/>
        <v>0</v>
      </c>
      <c r="AQ74" s="179">
        <f t="shared" si="4"/>
        <v>0</v>
      </c>
      <c r="AR74" s="179">
        <f t="shared" si="4"/>
        <v>0</v>
      </c>
      <c r="AS74" s="179">
        <f t="shared" si="4"/>
        <v>0</v>
      </c>
      <c r="AT74" s="179">
        <f t="shared" si="4"/>
        <v>0</v>
      </c>
      <c r="AU74" s="179">
        <f t="shared" si="4"/>
        <v>0</v>
      </c>
      <c r="AV74" s="179">
        <f t="shared" si="4"/>
        <v>0</v>
      </c>
      <c r="AW74" s="179">
        <f t="shared" si="4"/>
        <v>22300</v>
      </c>
      <c r="AX74" s="179">
        <f t="shared" si="4"/>
        <v>0</v>
      </c>
      <c r="AY74" s="179">
        <f t="shared" si="4"/>
        <v>0</v>
      </c>
      <c r="AZ74" s="179">
        <f t="shared" si="4"/>
        <v>0</v>
      </c>
      <c r="BA74" s="179">
        <f t="shared" si="4"/>
        <v>0</v>
      </c>
      <c r="BB74" s="179">
        <f t="shared" si="4"/>
        <v>0</v>
      </c>
      <c r="BC74" s="179">
        <f t="shared" si="4"/>
        <v>0</v>
      </c>
      <c r="BD74" s="179">
        <f t="shared" si="4"/>
        <v>22300</v>
      </c>
      <c r="BE74" s="179">
        <f t="shared" si="4"/>
        <v>0</v>
      </c>
      <c r="BF74" s="179">
        <f t="shared" si="4"/>
        <v>0</v>
      </c>
      <c r="BG74" s="179">
        <f t="shared" si="4"/>
        <v>0</v>
      </c>
      <c r="BH74" s="179">
        <f t="shared" si="4"/>
        <v>22300</v>
      </c>
      <c r="BI74" s="179">
        <f t="shared" si="4"/>
        <v>0</v>
      </c>
      <c r="BJ74" s="179">
        <f t="shared" si="4"/>
        <v>0</v>
      </c>
      <c r="BK74" s="179">
        <f t="shared" si="4"/>
        <v>0</v>
      </c>
      <c r="BL74" s="179">
        <f t="shared" si="4"/>
        <v>0</v>
      </c>
      <c r="BM74" s="179">
        <f t="shared" si="4"/>
        <v>0</v>
      </c>
      <c r="BN74" s="179">
        <f t="shared" si="4"/>
        <v>0</v>
      </c>
      <c r="BO74" s="179">
        <f t="shared" si="4"/>
        <v>0</v>
      </c>
      <c r="BP74" s="179">
        <f t="shared" ref="BP74:EA74" si="5">SUM(BP45:BP71)</f>
        <v>0</v>
      </c>
      <c r="BQ74" s="179">
        <f t="shared" si="5"/>
        <v>0</v>
      </c>
      <c r="BR74" s="179">
        <f t="shared" si="5"/>
        <v>0</v>
      </c>
      <c r="BS74" s="179">
        <f t="shared" si="5"/>
        <v>0</v>
      </c>
      <c r="BT74" s="179">
        <f t="shared" si="5"/>
        <v>0</v>
      </c>
      <c r="BU74" s="179">
        <f t="shared" si="5"/>
        <v>0</v>
      </c>
      <c r="BV74" s="179">
        <f t="shared" si="5"/>
        <v>0</v>
      </c>
      <c r="BW74" s="179">
        <f t="shared" si="5"/>
        <v>0</v>
      </c>
      <c r="BX74" s="179">
        <f t="shared" si="5"/>
        <v>0</v>
      </c>
      <c r="BY74" s="179">
        <f t="shared" si="5"/>
        <v>0</v>
      </c>
      <c r="BZ74" s="179">
        <f t="shared" si="5"/>
        <v>0</v>
      </c>
      <c r="CA74" s="179">
        <f t="shared" si="5"/>
        <v>0</v>
      </c>
      <c r="CB74" s="179">
        <f t="shared" si="5"/>
        <v>0</v>
      </c>
      <c r="CC74" s="179">
        <f t="shared" si="5"/>
        <v>0</v>
      </c>
      <c r="CD74" s="179">
        <f t="shared" si="5"/>
        <v>0</v>
      </c>
      <c r="CE74" s="179">
        <f t="shared" si="5"/>
        <v>0</v>
      </c>
      <c r="CF74" s="179">
        <f t="shared" si="5"/>
        <v>0</v>
      </c>
      <c r="CG74" s="179">
        <f t="shared" si="5"/>
        <v>0</v>
      </c>
      <c r="CH74" s="179">
        <f t="shared" si="5"/>
        <v>0</v>
      </c>
      <c r="CI74" s="179">
        <f t="shared" si="5"/>
        <v>0</v>
      </c>
      <c r="CJ74" s="179">
        <f t="shared" si="5"/>
        <v>0</v>
      </c>
      <c r="CK74" s="179">
        <f t="shared" si="5"/>
        <v>0</v>
      </c>
      <c r="CL74" s="179">
        <f t="shared" si="5"/>
        <v>0</v>
      </c>
      <c r="CM74" s="179">
        <f t="shared" si="5"/>
        <v>0</v>
      </c>
      <c r="CN74" s="179">
        <f t="shared" si="5"/>
        <v>0</v>
      </c>
      <c r="CO74" s="179">
        <f t="shared" si="5"/>
        <v>0</v>
      </c>
      <c r="CP74" s="179">
        <f t="shared" si="5"/>
        <v>0</v>
      </c>
      <c r="CQ74" s="179">
        <f t="shared" si="5"/>
        <v>0</v>
      </c>
      <c r="CR74" s="179">
        <f t="shared" si="5"/>
        <v>0</v>
      </c>
      <c r="CS74" s="179">
        <f t="shared" si="5"/>
        <v>0</v>
      </c>
      <c r="CT74" s="179">
        <f t="shared" si="5"/>
        <v>0</v>
      </c>
      <c r="CU74" s="179">
        <f t="shared" si="5"/>
        <v>0</v>
      </c>
      <c r="CV74" s="179">
        <f t="shared" si="5"/>
        <v>0</v>
      </c>
      <c r="CW74" s="179">
        <f t="shared" si="5"/>
        <v>0</v>
      </c>
      <c r="CX74" s="179">
        <f t="shared" si="5"/>
        <v>0</v>
      </c>
      <c r="CY74" s="179">
        <f t="shared" si="5"/>
        <v>0</v>
      </c>
      <c r="CZ74" s="179">
        <f t="shared" si="5"/>
        <v>0</v>
      </c>
      <c r="DA74" s="179">
        <f t="shared" si="5"/>
        <v>0</v>
      </c>
      <c r="DB74" s="179">
        <f t="shared" si="5"/>
        <v>0</v>
      </c>
      <c r="DC74" s="179">
        <f t="shared" si="5"/>
        <v>0</v>
      </c>
      <c r="DD74" s="179">
        <f t="shared" si="5"/>
        <v>0</v>
      </c>
      <c r="DE74" s="179">
        <f t="shared" si="5"/>
        <v>0</v>
      </c>
      <c r="DF74" s="179">
        <f t="shared" si="5"/>
        <v>0</v>
      </c>
      <c r="DG74" s="179">
        <f t="shared" si="5"/>
        <v>0</v>
      </c>
      <c r="DH74" s="179">
        <f t="shared" si="5"/>
        <v>0</v>
      </c>
      <c r="DI74" s="179">
        <f t="shared" si="5"/>
        <v>0</v>
      </c>
      <c r="DJ74" s="179">
        <f t="shared" si="5"/>
        <v>0</v>
      </c>
      <c r="DK74" s="179">
        <f t="shared" si="5"/>
        <v>0</v>
      </c>
      <c r="DL74" s="179">
        <f t="shared" si="5"/>
        <v>0</v>
      </c>
      <c r="DM74" s="179">
        <f t="shared" si="5"/>
        <v>0</v>
      </c>
      <c r="DN74" s="179">
        <f t="shared" si="5"/>
        <v>0</v>
      </c>
      <c r="DO74" s="179">
        <f t="shared" si="5"/>
        <v>0</v>
      </c>
      <c r="DP74" s="179">
        <f t="shared" si="5"/>
        <v>0</v>
      </c>
      <c r="DQ74" s="179">
        <f t="shared" si="5"/>
        <v>0</v>
      </c>
      <c r="DR74" s="179">
        <f t="shared" si="5"/>
        <v>0</v>
      </c>
      <c r="DS74" s="179">
        <f t="shared" si="5"/>
        <v>0</v>
      </c>
      <c r="DT74" s="179">
        <f t="shared" si="5"/>
        <v>0</v>
      </c>
      <c r="DU74" s="179">
        <f t="shared" si="5"/>
        <v>0</v>
      </c>
      <c r="DV74" s="179">
        <f t="shared" si="5"/>
        <v>0</v>
      </c>
      <c r="DW74" s="179">
        <f t="shared" si="5"/>
        <v>0</v>
      </c>
      <c r="DX74" s="179">
        <f t="shared" si="5"/>
        <v>0</v>
      </c>
      <c r="DY74" s="179">
        <f t="shared" si="5"/>
        <v>0</v>
      </c>
      <c r="DZ74" s="179">
        <f t="shared" si="5"/>
        <v>0</v>
      </c>
      <c r="EA74" s="179">
        <f t="shared" si="5"/>
        <v>0</v>
      </c>
      <c r="EB74" s="179">
        <f>SUM(EB45:EB71)</f>
        <v>0</v>
      </c>
      <c r="EC74" s="179">
        <f t="shared" ref="EC74:GN74" si="6">SUM(EC45:EC71)</f>
        <v>0</v>
      </c>
      <c r="ED74" s="179">
        <f t="shared" si="6"/>
        <v>0</v>
      </c>
      <c r="EE74" s="179">
        <f t="shared" si="6"/>
        <v>0</v>
      </c>
      <c r="EF74" s="179">
        <f t="shared" si="6"/>
        <v>0</v>
      </c>
      <c r="EG74" s="179">
        <f t="shared" si="6"/>
        <v>0</v>
      </c>
      <c r="EH74" s="179">
        <f t="shared" si="6"/>
        <v>0</v>
      </c>
      <c r="EI74" s="179">
        <f t="shared" si="6"/>
        <v>0</v>
      </c>
      <c r="EJ74" s="179">
        <f t="shared" si="6"/>
        <v>0</v>
      </c>
      <c r="EK74" s="179">
        <f t="shared" si="6"/>
        <v>0</v>
      </c>
      <c r="EL74" s="179">
        <f t="shared" si="6"/>
        <v>0</v>
      </c>
      <c r="EM74" s="179">
        <f t="shared" si="6"/>
        <v>0</v>
      </c>
      <c r="EN74" s="179">
        <f t="shared" si="6"/>
        <v>0</v>
      </c>
      <c r="EO74" s="179">
        <f t="shared" si="6"/>
        <v>0</v>
      </c>
      <c r="EP74" s="179">
        <f t="shared" si="6"/>
        <v>0</v>
      </c>
      <c r="EQ74" s="179">
        <f t="shared" si="6"/>
        <v>0</v>
      </c>
      <c r="ER74" s="179">
        <f t="shared" si="6"/>
        <v>0</v>
      </c>
      <c r="ES74" s="179">
        <f t="shared" si="6"/>
        <v>0</v>
      </c>
      <c r="ET74" s="179">
        <f t="shared" si="6"/>
        <v>0</v>
      </c>
      <c r="EU74" s="179">
        <f t="shared" si="6"/>
        <v>0</v>
      </c>
      <c r="EV74" s="179">
        <f t="shared" si="6"/>
        <v>0</v>
      </c>
      <c r="EW74" s="179">
        <f t="shared" si="6"/>
        <v>0</v>
      </c>
      <c r="EX74" s="179">
        <f t="shared" si="6"/>
        <v>0</v>
      </c>
      <c r="EY74" s="179">
        <f t="shared" si="6"/>
        <v>0</v>
      </c>
      <c r="EZ74" s="179">
        <f t="shared" si="6"/>
        <v>0</v>
      </c>
      <c r="FA74" s="179">
        <f t="shared" si="6"/>
        <v>0</v>
      </c>
      <c r="FB74" s="179">
        <f t="shared" si="6"/>
        <v>0</v>
      </c>
      <c r="FC74" s="179">
        <f t="shared" si="6"/>
        <v>0</v>
      </c>
      <c r="FD74" s="179">
        <f t="shared" si="6"/>
        <v>0</v>
      </c>
      <c r="FE74" s="179">
        <f t="shared" si="6"/>
        <v>0</v>
      </c>
      <c r="FF74" s="179">
        <f t="shared" si="6"/>
        <v>0</v>
      </c>
      <c r="FG74" s="179">
        <f t="shared" si="6"/>
        <v>0</v>
      </c>
      <c r="FH74" s="179">
        <f t="shared" si="6"/>
        <v>0</v>
      </c>
      <c r="FI74" s="179">
        <f t="shared" si="6"/>
        <v>0</v>
      </c>
      <c r="FJ74" s="179">
        <f t="shared" si="6"/>
        <v>0</v>
      </c>
      <c r="FK74" s="179">
        <f t="shared" si="6"/>
        <v>0</v>
      </c>
      <c r="FL74" s="179">
        <f t="shared" si="6"/>
        <v>0</v>
      </c>
      <c r="FM74" s="179">
        <f t="shared" si="6"/>
        <v>0</v>
      </c>
      <c r="FN74" s="179">
        <f t="shared" si="6"/>
        <v>0</v>
      </c>
      <c r="FO74" s="179">
        <f t="shared" si="6"/>
        <v>0</v>
      </c>
      <c r="FP74" s="179">
        <f t="shared" si="6"/>
        <v>0</v>
      </c>
      <c r="FQ74" s="179">
        <f t="shared" si="6"/>
        <v>0</v>
      </c>
      <c r="FR74" s="179">
        <f t="shared" si="6"/>
        <v>0</v>
      </c>
      <c r="FS74" s="179">
        <f t="shared" si="6"/>
        <v>0</v>
      </c>
      <c r="FT74" s="179">
        <f t="shared" si="6"/>
        <v>0</v>
      </c>
      <c r="FU74" s="179">
        <f t="shared" si="6"/>
        <v>0</v>
      </c>
      <c r="FV74" s="179">
        <f t="shared" si="6"/>
        <v>0</v>
      </c>
      <c r="FW74" s="179">
        <f t="shared" si="6"/>
        <v>0</v>
      </c>
      <c r="FX74" s="179">
        <f t="shared" si="6"/>
        <v>0</v>
      </c>
      <c r="FY74" s="179">
        <f t="shared" si="6"/>
        <v>0</v>
      </c>
      <c r="FZ74" s="179">
        <f t="shared" si="6"/>
        <v>0</v>
      </c>
      <c r="GA74" s="179">
        <f t="shared" si="6"/>
        <v>0</v>
      </c>
      <c r="GB74" s="179">
        <f t="shared" si="6"/>
        <v>0</v>
      </c>
      <c r="GC74" s="179">
        <f t="shared" si="6"/>
        <v>0</v>
      </c>
      <c r="GD74" s="179">
        <f t="shared" si="6"/>
        <v>0</v>
      </c>
      <c r="GE74" s="179">
        <f t="shared" si="6"/>
        <v>0</v>
      </c>
      <c r="GF74" s="179">
        <f t="shared" si="6"/>
        <v>0</v>
      </c>
      <c r="GG74" s="179">
        <f t="shared" si="6"/>
        <v>0</v>
      </c>
      <c r="GH74" s="179">
        <f t="shared" si="6"/>
        <v>0</v>
      </c>
      <c r="GI74" s="179">
        <f t="shared" si="6"/>
        <v>0</v>
      </c>
      <c r="GJ74" s="179">
        <f t="shared" si="6"/>
        <v>0</v>
      </c>
      <c r="GK74" s="179">
        <f t="shared" si="6"/>
        <v>0</v>
      </c>
      <c r="GL74" s="179">
        <f t="shared" si="6"/>
        <v>0</v>
      </c>
      <c r="GM74" s="179">
        <f t="shared" si="6"/>
        <v>0</v>
      </c>
      <c r="GN74" s="179">
        <f t="shared" si="6"/>
        <v>0</v>
      </c>
      <c r="GO74" s="179">
        <f t="shared" ref="GO74:IV74" si="7">SUM(GO45:GO71)</f>
        <v>0</v>
      </c>
      <c r="GP74" s="179">
        <f t="shared" si="7"/>
        <v>0</v>
      </c>
      <c r="GQ74" s="179">
        <f t="shared" si="7"/>
        <v>0</v>
      </c>
      <c r="GR74" s="179">
        <f t="shared" si="7"/>
        <v>0</v>
      </c>
      <c r="GS74" s="179">
        <f t="shared" si="7"/>
        <v>0</v>
      </c>
      <c r="GT74" s="179">
        <f t="shared" si="7"/>
        <v>0</v>
      </c>
      <c r="GU74" s="179">
        <f t="shared" si="7"/>
        <v>0</v>
      </c>
      <c r="GV74" s="179">
        <f t="shared" si="7"/>
        <v>0</v>
      </c>
      <c r="GW74" s="179">
        <f t="shared" si="7"/>
        <v>0</v>
      </c>
      <c r="GX74" s="179">
        <f t="shared" si="7"/>
        <v>0</v>
      </c>
      <c r="GY74" s="179">
        <f t="shared" si="7"/>
        <v>0</v>
      </c>
      <c r="GZ74" s="179">
        <f t="shared" si="7"/>
        <v>0</v>
      </c>
      <c r="HA74" s="179">
        <f t="shared" si="7"/>
        <v>0</v>
      </c>
      <c r="HB74" s="179">
        <f t="shared" si="7"/>
        <v>0</v>
      </c>
      <c r="HC74" s="179">
        <f t="shared" si="7"/>
        <v>0</v>
      </c>
      <c r="HD74" s="179">
        <f t="shared" si="7"/>
        <v>0</v>
      </c>
      <c r="HE74" s="179">
        <f t="shared" si="7"/>
        <v>0</v>
      </c>
      <c r="HF74" s="179">
        <f t="shared" si="7"/>
        <v>0</v>
      </c>
      <c r="HG74" s="179">
        <f t="shared" si="7"/>
        <v>0</v>
      </c>
      <c r="HH74" s="179">
        <f t="shared" si="7"/>
        <v>0</v>
      </c>
      <c r="HI74" s="179">
        <f t="shared" si="7"/>
        <v>0</v>
      </c>
      <c r="HJ74" s="179">
        <f t="shared" si="7"/>
        <v>0</v>
      </c>
      <c r="HK74" s="179">
        <f t="shared" si="7"/>
        <v>0</v>
      </c>
      <c r="HL74" s="179">
        <f t="shared" si="7"/>
        <v>0</v>
      </c>
      <c r="HM74" s="179">
        <f t="shared" si="7"/>
        <v>0</v>
      </c>
      <c r="HN74" s="179">
        <f t="shared" si="7"/>
        <v>0</v>
      </c>
      <c r="HO74" s="179">
        <f t="shared" si="7"/>
        <v>0</v>
      </c>
      <c r="HP74" s="179">
        <f t="shared" si="7"/>
        <v>0</v>
      </c>
      <c r="HQ74" s="179">
        <f t="shared" si="7"/>
        <v>0</v>
      </c>
      <c r="HR74" s="179">
        <f t="shared" si="7"/>
        <v>0</v>
      </c>
      <c r="HS74" s="179">
        <f t="shared" si="7"/>
        <v>0</v>
      </c>
      <c r="HT74" s="179">
        <f t="shared" si="7"/>
        <v>0</v>
      </c>
      <c r="HU74" s="179">
        <f t="shared" si="7"/>
        <v>0</v>
      </c>
      <c r="HV74" s="179">
        <f t="shared" si="7"/>
        <v>0</v>
      </c>
      <c r="HW74" s="179">
        <f t="shared" si="7"/>
        <v>0</v>
      </c>
      <c r="HX74" s="179">
        <f t="shared" si="7"/>
        <v>0</v>
      </c>
      <c r="HY74" s="179">
        <f t="shared" si="7"/>
        <v>0</v>
      </c>
      <c r="HZ74" s="179">
        <f t="shared" si="7"/>
        <v>0</v>
      </c>
      <c r="IA74" s="179">
        <f t="shared" si="7"/>
        <v>0</v>
      </c>
      <c r="IB74" s="179">
        <f t="shared" si="7"/>
        <v>0</v>
      </c>
      <c r="IC74" s="179">
        <f t="shared" si="7"/>
        <v>0</v>
      </c>
      <c r="ID74" s="179">
        <f t="shared" si="7"/>
        <v>0</v>
      </c>
      <c r="IE74" s="179">
        <f t="shared" si="7"/>
        <v>0</v>
      </c>
      <c r="IF74" s="179">
        <f t="shared" si="7"/>
        <v>0</v>
      </c>
      <c r="IG74" s="179">
        <f t="shared" si="7"/>
        <v>0</v>
      </c>
      <c r="IH74" s="179">
        <f t="shared" si="7"/>
        <v>0</v>
      </c>
      <c r="II74" s="179">
        <f t="shared" si="7"/>
        <v>164985</v>
      </c>
      <c r="IJ74" s="179">
        <f t="shared" si="7"/>
        <v>0</v>
      </c>
      <c r="IK74" s="179">
        <f t="shared" si="7"/>
        <v>0</v>
      </c>
      <c r="IL74" s="179">
        <f t="shared" si="7"/>
        <v>32018</v>
      </c>
      <c r="IM74" s="179">
        <f t="shared" si="7"/>
        <v>2355</v>
      </c>
      <c r="IN74" s="179">
        <f t="shared" si="7"/>
        <v>34373</v>
      </c>
      <c r="IO74" s="179">
        <f t="shared" si="7"/>
        <v>0</v>
      </c>
      <c r="IP74" s="179">
        <f t="shared" si="7"/>
        <v>34373</v>
      </c>
      <c r="IQ74" s="179">
        <f t="shared" si="7"/>
        <v>132967</v>
      </c>
      <c r="IR74" s="179">
        <f t="shared" si="7"/>
        <v>0</v>
      </c>
      <c r="IS74" s="179">
        <f t="shared" si="7"/>
        <v>0</v>
      </c>
      <c r="IT74" s="179">
        <f t="shared" si="7"/>
        <v>132967</v>
      </c>
      <c r="IU74" s="179">
        <f t="shared" si="7"/>
        <v>0</v>
      </c>
      <c r="IV74" s="179">
        <f t="shared" si="7"/>
        <v>0</v>
      </c>
    </row>
    <row r="75" spans="1:256" s="179" customFormat="1" ht="16.5" customHeight="1">
      <c r="A75" s="3"/>
      <c r="B75" s="179" t="s">
        <v>528</v>
      </c>
      <c r="C75" s="179" t="str">
        <f>IF(C72=C73+C74,"OK","ERR")</f>
        <v>OK</v>
      </c>
      <c r="D75" s="179" t="str">
        <f t="shared" ref="D75:BO75" si="8">IF(D72=D73+D74,"OK","ERR")</f>
        <v>OK</v>
      </c>
      <c r="E75" s="179" t="str">
        <f t="shared" si="8"/>
        <v>OK</v>
      </c>
      <c r="F75" s="179" t="str">
        <f t="shared" si="8"/>
        <v>OK</v>
      </c>
      <c r="G75" s="179" t="str">
        <f t="shared" si="8"/>
        <v>OK</v>
      </c>
      <c r="H75" s="179" t="str">
        <f t="shared" si="8"/>
        <v>OK</v>
      </c>
      <c r="I75" s="179" t="str">
        <f t="shared" si="8"/>
        <v>OK</v>
      </c>
      <c r="J75" s="179" t="str">
        <f t="shared" si="8"/>
        <v>OK</v>
      </c>
      <c r="K75" s="179" t="str">
        <f t="shared" si="8"/>
        <v>OK</v>
      </c>
      <c r="L75" s="179" t="str">
        <f t="shared" si="8"/>
        <v>OK</v>
      </c>
      <c r="M75" s="179" t="str">
        <f t="shared" si="8"/>
        <v>OK</v>
      </c>
      <c r="N75" s="179" t="str">
        <f t="shared" si="8"/>
        <v>OK</v>
      </c>
      <c r="O75" s="179" t="str">
        <f t="shared" si="8"/>
        <v>OK</v>
      </c>
      <c r="P75" s="179" t="str">
        <f t="shared" si="8"/>
        <v>OK</v>
      </c>
      <c r="Q75" s="179" t="str">
        <f t="shared" si="8"/>
        <v>OK</v>
      </c>
      <c r="R75" s="179" t="str">
        <f t="shared" si="8"/>
        <v>OK</v>
      </c>
      <c r="S75" s="179" t="str">
        <f t="shared" si="8"/>
        <v>OK</v>
      </c>
      <c r="T75" s="179" t="str">
        <f t="shared" si="8"/>
        <v>OK</v>
      </c>
      <c r="U75" s="179" t="str">
        <f t="shared" si="8"/>
        <v>OK</v>
      </c>
      <c r="V75" s="179" t="str">
        <f t="shared" si="8"/>
        <v>OK</v>
      </c>
      <c r="W75" s="179" t="str">
        <f t="shared" si="8"/>
        <v>OK</v>
      </c>
      <c r="X75" s="179" t="str">
        <f t="shared" si="8"/>
        <v>OK</v>
      </c>
      <c r="Y75" s="179" t="str">
        <f t="shared" si="8"/>
        <v>OK</v>
      </c>
      <c r="Z75" s="179" t="str">
        <f t="shared" si="8"/>
        <v>OK</v>
      </c>
      <c r="AA75" s="179" t="str">
        <f t="shared" si="8"/>
        <v>OK</v>
      </c>
      <c r="AB75" s="179" t="str">
        <f t="shared" si="8"/>
        <v>OK</v>
      </c>
      <c r="AC75" s="179" t="str">
        <f t="shared" si="8"/>
        <v>OK</v>
      </c>
      <c r="AD75" s="179" t="str">
        <f t="shared" si="8"/>
        <v>OK</v>
      </c>
      <c r="AE75" s="179" t="str">
        <f t="shared" si="8"/>
        <v>OK</v>
      </c>
      <c r="AF75" s="179" t="str">
        <f t="shared" si="8"/>
        <v>OK</v>
      </c>
      <c r="AG75" s="179" t="str">
        <f t="shared" si="8"/>
        <v>OK</v>
      </c>
      <c r="AH75" s="179" t="str">
        <f t="shared" si="8"/>
        <v>OK</v>
      </c>
      <c r="AI75" s="179" t="str">
        <f t="shared" si="8"/>
        <v>OK</v>
      </c>
      <c r="AJ75" s="179" t="str">
        <f t="shared" si="8"/>
        <v>OK</v>
      </c>
      <c r="AK75" s="179" t="str">
        <f t="shared" si="8"/>
        <v>OK</v>
      </c>
      <c r="AL75" s="179" t="str">
        <f t="shared" si="8"/>
        <v>OK</v>
      </c>
      <c r="AM75" s="179" t="str">
        <f t="shared" si="8"/>
        <v>OK</v>
      </c>
      <c r="AN75" s="179" t="str">
        <f t="shared" si="8"/>
        <v>OK</v>
      </c>
      <c r="AO75" s="179" t="str">
        <f t="shared" si="8"/>
        <v>OK</v>
      </c>
      <c r="AP75" s="179" t="str">
        <f t="shared" si="8"/>
        <v>OK</v>
      </c>
      <c r="AQ75" s="179" t="str">
        <f t="shared" si="8"/>
        <v>OK</v>
      </c>
      <c r="AR75" s="179" t="str">
        <f t="shared" si="8"/>
        <v>OK</v>
      </c>
      <c r="AS75" s="179" t="str">
        <f t="shared" si="8"/>
        <v>OK</v>
      </c>
      <c r="AT75" s="179" t="str">
        <f t="shared" si="8"/>
        <v>OK</v>
      </c>
      <c r="AU75" s="179" t="str">
        <f t="shared" si="8"/>
        <v>OK</v>
      </c>
      <c r="AV75" s="179" t="str">
        <f t="shared" si="8"/>
        <v>OK</v>
      </c>
      <c r="AW75" s="179" t="str">
        <f t="shared" si="8"/>
        <v>OK</v>
      </c>
      <c r="AX75" s="179" t="str">
        <f t="shared" si="8"/>
        <v>OK</v>
      </c>
      <c r="AY75" s="179" t="str">
        <f t="shared" si="8"/>
        <v>OK</v>
      </c>
      <c r="AZ75" s="179" t="str">
        <f t="shared" si="8"/>
        <v>OK</v>
      </c>
      <c r="BA75" s="179" t="str">
        <f t="shared" si="8"/>
        <v>OK</v>
      </c>
      <c r="BB75" s="179" t="str">
        <f t="shared" si="8"/>
        <v>OK</v>
      </c>
      <c r="BC75" s="179" t="str">
        <f t="shared" si="8"/>
        <v>OK</v>
      </c>
      <c r="BD75" s="179" t="str">
        <f t="shared" si="8"/>
        <v>OK</v>
      </c>
      <c r="BE75" s="179" t="str">
        <f t="shared" si="8"/>
        <v>OK</v>
      </c>
      <c r="BF75" s="179" t="str">
        <f t="shared" si="8"/>
        <v>OK</v>
      </c>
      <c r="BG75" s="179" t="str">
        <f t="shared" si="8"/>
        <v>OK</v>
      </c>
      <c r="BH75" s="179" t="str">
        <f t="shared" si="8"/>
        <v>OK</v>
      </c>
      <c r="BI75" s="179" t="str">
        <f t="shared" si="8"/>
        <v>OK</v>
      </c>
      <c r="BJ75" s="179" t="str">
        <f t="shared" si="8"/>
        <v>OK</v>
      </c>
      <c r="BK75" s="179" t="str">
        <f t="shared" si="8"/>
        <v>OK</v>
      </c>
      <c r="BL75" s="179" t="str">
        <f t="shared" si="8"/>
        <v>OK</v>
      </c>
      <c r="BM75" s="179" t="str">
        <f t="shared" si="8"/>
        <v>OK</v>
      </c>
      <c r="BN75" s="179" t="str">
        <f t="shared" si="8"/>
        <v>OK</v>
      </c>
      <c r="BO75" s="179" t="str">
        <f t="shared" si="8"/>
        <v>OK</v>
      </c>
      <c r="BP75" s="179" t="str">
        <f t="shared" ref="BP75:EA75" si="9">IF(BP72=BP73+BP74,"OK","ERR")</f>
        <v>OK</v>
      </c>
      <c r="BQ75" s="179" t="str">
        <f t="shared" si="9"/>
        <v>OK</v>
      </c>
      <c r="BR75" s="179" t="str">
        <f t="shared" si="9"/>
        <v>OK</v>
      </c>
      <c r="BS75" s="179" t="str">
        <f t="shared" si="9"/>
        <v>OK</v>
      </c>
      <c r="BT75" s="179" t="str">
        <f t="shared" si="9"/>
        <v>OK</v>
      </c>
      <c r="BU75" s="179" t="str">
        <f t="shared" si="9"/>
        <v>OK</v>
      </c>
      <c r="BV75" s="179" t="str">
        <f t="shared" si="9"/>
        <v>OK</v>
      </c>
      <c r="BW75" s="179" t="str">
        <f t="shared" si="9"/>
        <v>OK</v>
      </c>
      <c r="BX75" s="179" t="str">
        <f t="shared" si="9"/>
        <v>OK</v>
      </c>
      <c r="BY75" s="179" t="str">
        <f t="shared" si="9"/>
        <v>OK</v>
      </c>
      <c r="BZ75" s="179" t="str">
        <f t="shared" si="9"/>
        <v>OK</v>
      </c>
      <c r="CA75" s="179" t="str">
        <f t="shared" si="9"/>
        <v>OK</v>
      </c>
      <c r="CB75" s="179" t="str">
        <f t="shared" si="9"/>
        <v>OK</v>
      </c>
      <c r="CC75" s="179" t="str">
        <f t="shared" si="9"/>
        <v>OK</v>
      </c>
      <c r="CD75" s="179" t="str">
        <f t="shared" si="9"/>
        <v>OK</v>
      </c>
      <c r="CE75" s="179" t="str">
        <f t="shared" si="9"/>
        <v>OK</v>
      </c>
      <c r="CF75" s="179" t="str">
        <f t="shared" si="9"/>
        <v>OK</v>
      </c>
      <c r="CG75" s="179" t="str">
        <f t="shared" si="9"/>
        <v>OK</v>
      </c>
      <c r="CH75" s="179" t="str">
        <f t="shared" si="9"/>
        <v>OK</v>
      </c>
      <c r="CI75" s="179" t="str">
        <f t="shared" si="9"/>
        <v>OK</v>
      </c>
      <c r="CJ75" s="179" t="str">
        <f t="shared" si="9"/>
        <v>OK</v>
      </c>
      <c r="CK75" s="179" t="str">
        <f t="shared" si="9"/>
        <v>OK</v>
      </c>
      <c r="CL75" s="179" t="str">
        <f t="shared" si="9"/>
        <v>OK</v>
      </c>
      <c r="CM75" s="179" t="str">
        <f t="shared" si="9"/>
        <v>OK</v>
      </c>
      <c r="CN75" s="179" t="str">
        <f t="shared" si="9"/>
        <v>OK</v>
      </c>
      <c r="CO75" s="179" t="str">
        <f t="shared" si="9"/>
        <v>OK</v>
      </c>
      <c r="CP75" s="179" t="str">
        <f t="shared" si="9"/>
        <v>OK</v>
      </c>
      <c r="CQ75" s="179" t="str">
        <f t="shared" si="9"/>
        <v>OK</v>
      </c>
      <c r="CR75" s="179" t="str">
        <f t="shared" si="9"/>
        <v>OK</v>
      </c>
      <c r="CS75" s="179" t="str">
        <f t="shared" si="9"/>
        <v>OK</v>
      </c>
      <c r="CT75" s="179" t="str">
        <f t="shared" si="9"/>
        <v>OK</v>
      </c>
      <c r="CU75" s="179" t="str">
        <f t="shared" si="9"/>
        <v>OK</v>
      </c>
      <c r="CV75" s="179" t="str">
        <f t="shared" si="9"/>
        <v>OK</v>
      </c>
      <c r="CW75" s="179" t="str">
        <f t="shared" si="9"/>
        <v>OK</v>
      </c>
      <c r="CX75" s="179" t="str">
        <f t="shared" si="9"/>
        <v>OK</v>
      </c>
      <c r="CY75" s="179" t="str">
        <f t="shared" si="9"/>
        <v>OK</v>
      </c>
      <c r="CZ75" s="179" t="str">
        <f t="shared" si="9"/>
        <v>OK</v>
      </c>
      <c r="DA75" s="179" t="str">
        <f t="shared" si="9"/>
        <v>OK</v>
      </c>
      <c r="DB75" s="179" t="str">
        <f t="shared" si="9"/>
        <v>OK</v>
      </c>
      <c r="DC75" s="179" t="str">
        <f t="shared" si="9"/>
        <v>OK</v>
      </c>
      <c r="DD75" s="179" t="str">
        <f t="shared" si="9"/>
        <v>OK</v>
      </c>
      <c r="DE75" s="179" t="str">
        <f t="shared" si="9"/>
        <v>OK</v>
      </c>
      <c r="DF75" s="179" t="str">
        <f t="shared" si="9"/>
        <v>OK</v>
      </c>
      <c r="DG75" s="179" t="str">
        <f t="shared" si="9"/>
        <v>OK</v>
      </c>
      <c r="DH75" s="179" t="str">
        <f t="shared" si="9"/>
        <v>OK</v>
      </c>
      <c r="DI75" s="179" t="str">
        <f t="shared" si="9"/>
        <v>OK</v>
      </c>
      <c r="DJ75" s="179" t="str">
        <f t="shared" si="9"/>
        <v>OK</v>
      </c>
      <c r="DK75" s="179" t="str">
        <f t="shared" si="9"/>
        <v>OK</v>
      </c>
      <c r="DL75" s="179" t="str">
        <f t="shared" si="9"/>
        <v>OK</v>
      </c>
      <c r="DM75" s="179" t="str">
        <f t="shared" si="9"/>
        <v>OK</v>
      </c>
      <c r="DN75" s="179" t="str">
        <f t="shared" si="9"/>
        <v>OK</v>
      </c>
      <c r="DO75" s="179" t="str">
        <f t="shared" si="9"/>
        <v>OK</v>
      </c>
      <c r="DP75" s="179" t="str">
        <f t="shared" si="9"/>
        <v>OK</v>
      </c>
      <c r="DQ75" s="179" t="str">
        <f t="shared" si="9"/>
        <v>OK</v>
      </c>
      <c r="DR75" s="179" t="str">
        <f t="shared" si="9"/>
        <v>OK</v>
      </c>
      <c r="DS75" s="179" t="str">
        <f t="shared" si="9"/>
        <v>OK</v>
      </c>
      <c r="DT75" s="179" t="str">
        <f t="shared" si="9"/>
        <v>OK</v>
      </c>
      <c r="DU75" s="179" t="str">
        <f t="shared" si="9"/>
        <v>OK</v>
      </c>
      <c r="DV75" s="179" t="str">
        <f t="shared" si="9"/>
        <v>OK</v>
      </c>
      <c r="DW75" s="179" t="str">
        <f t="shared" si="9"/>
        <v>OK</v>
      </c>
      <c r="DX75" s="179" t="str">
        <f t="shared" si="9"/>
        <v>OK</v>
      </c>
      <c r="DY75" s="179" t="str">
        <f t="shared" si="9"/>
        <v>OK</v>
      </c>
      <c r="DZ75" s="179" t="str">
        <f t="shared" si="9"/>
        <v>OK</v>
      </c>
      <c r="EA75" s="179" t="str">
        <f t="shared" si="9"/>
        <v>OK</v>
      </c>
      <c r="EB75" s="179" t="str">
        <f>IF(EB72=EB73+EB74,"OK","ERR")</f>
        <v>OK</v>
      </c>
      <c r="EC75" s="179" t="str">
        <f t="shared" ref="EC75:GN75" si="10">IF(EC72=EC73+EC74,"OK","ERR")</f>
        <v>OK</v>
      </c>
      <c r="ED75" s="179" t="str">
        <f t="shared" si="10"/>
        <v>OK</v>
      </c>
      <c r="EE75" s="179" t="str">
        <f t="shared" si="10"/>
        <v>OK</v>
      </c>
      <c r="EF75" s="179" t="str">
        <f t="shared" si="10"/>
        <v>OK</v>
      </c>
      <c r="EG75" s="179" t="str">
        <f t="shared" si="10"/>
        <v>OK</v>
      </c>
      <c r="EH75" s="179" t="str">
        <f t="shared" si="10"/>
        <v>OK</v>
      </c>
      <c r="EI75" s="179" t="str">
        <f t="shared" si="10"/>
        <v>OK</v>
      </c>
      <c r="EJ75" s="179" t="str">
        <f t="shared" si="10"/>
        <v>OK</v>
      </c>
      <c r="EK75" s="179" t="str">
        <f t="shared" si="10"/>
        <v>OK</v>
      </c>
      <c r="EL75" s="179" t="str">
        <f t="shared" si="10"/>
        <v>OK</v>
      </c>
      <c r="EM75" s="179" t="str">
        <f t="shared" si="10"/>
        <v>OK</v>
      </c>
      <c r="EN75" s="179" t="str">
        <f t="shared" si="10"/>
        <v>OK</v>
      </c>
      <c r="EO75" s="179" t="str">
        <f t="shared" si="10"/>
        <v>OK</v>
      </c>
      <c r="EP75" s="179" t="str">
        <f t="shared" si="10"/>
        <v>OK</v>
      </c>
      <c r="EQ75" s="179" t="str">
        <f t="shared" si="10"/>
        <v>OK</v>
      </c>
      <c r="ER75" s="179" t="str">
        <f t="shared" si="10"/>
        <v>OK</v>
      </c>
      <c r="ES75" s="179" t="str">
        <f t="shared" si="10"/>
        <v>OK</v>
      </c>
      <c r="ET75" s="179" t="str">
        <f t="shared" si="10"/>
        <v>OK</v>
      </c>
      <c r="EU75" s="179" t="str">
        <f t="shared" si="10"/>
        <v>OK</v>
      </c>
      <c r="EV75" s="179" t="str">
        <f t="shared" si="10"/>
        <v>OK</v>
      </c>
      <c r="EW75" s="179" t="str">
        <f t="shared" si="10"/>
        <v>OK</v>
      </c>
      <c r="EX75" s="179" t="str">
        <f t="shared" si="10"/>
        <v>OK</v>
      </c>
      <c r="EY75" s="179" t="str">
        <f t="shared" si="10"/>
        <v>OK</v>
      </c>
      <c r="EZ75" s="179" t="str">
        <f t="shared" si="10"/>
        <v>OK</v>
      </c>
      <c r="FA75" s="179" t="str">
        <f t="shared" si="10"/>
        <v>OK</v>
      </c>
      <c r="FB75" s="179" t="str">
        <f t="shared" si="10"/>
        <v>OK</v>
      </c>
      <c r="FC75" s="179" t="str">
        <f t="shared" si="10"/>
        <v>OK</v>
      </c>
      <c r="FD75" s="179" t="str">
        <f t="shared" si="10"/>
        <v>OK</v>
      </c>
      <c r="FE75" s="179" t="str">
        <f t="shared" si="10"/>
        <v>OK</v>
      </c>
      <c r="FF75" s="179" t="str">
        <f t="shared" si="10"/>
        <v>OK</v>
      </c>
      <c r="FG75" s="179" t="str">
        <f t="shared" si="10"/>
        <v>OK</v>
      </c>
      <c r="FH75" s="179" t="str">
        <f t="shared" si="10"/>
        <v>OK</v>
      </c>
      <c r="FI75" s="179" t="str">
        <f t="shared" si="10"/>
        <v>OK</v>
      </c>
      <c r="FJ75" s="179" t="str">
        <f t="shared" si="10"/>
        <v>OK</v>
      </c>
      <c r="FK75" s="179" t="str">
        <f t="shared" si="10"/>
        <v>OK</v>
      </c>
      <c r="FL75" s="179" t="str">
        <f t="shared" si="10"/>
        <v>OK</v>
      </c>
      <c r="FM75" s="179" t="str">
        <f t="shared" si="10"/>
        <v>OK</v>
      </c>
      <c r="FN75" s="179" t="str">
        <f t="shared" si="10"/>
        <v>OK</v>
      </c>
      <c r="FO75" s="179" t="str">
        <f t="shared" si="10"/>
        <v>OK</v>
      </c>
      <c r="FP75" s="179" t="str">
        <f t="shared" si="10"/>
        <v>OK</v>
      </c>
      <c r="FQ75" s="179" t="str">
        <f t="shared" si="10"/>
        <v>OK</v>
      </c>
      <c r="FR75" s="179" t="str">
        <f t="shared" si="10"/>
        <v>OK</v>
      </c>
      <c r="FS75" s="179" t="str">
        <f t="shared" si="10"/>
        <v>OK</v>
      </c>
      <c r="FT75" s="179" t="str">
        <f t="shared" si="10"/>
        <v>OK</v>
      </c>
      <c r="FU75" s="179" t="str">
        <f t="shared" si="10"/>
        <v>OK</v>
      </c>
      <c r="FV75" s="179" t="str">
        <f t="shared" si="10"/>
        <v>OK</v>
      </c>
      <c r="FW75" s="179" t="str">
        <f t="shared" si="10"/>
        <v>OK</v>
      </c>
      <c r="FX75" s="179" t="str">
        <f t="shared" si="10"/>
        <v>OK</v>
      </c>
      <c r="FY75" s="179" t="str">
        <f t="shared" si="10"/>
        <v>OK</v>
      </c>
      <c r="FZ75" s="179" t="str">
        <f t="shared" si="10"/>
        <v>OK</v>
      </c>
      <c r="GA75" s="179" t="str">
        <f t="shared" si="10"/>
        <v>OK</v>
      </c>
      <c r="GB75" s="179" t="str">
        <f t="shared" si="10"/>
        <v>OK</v>
      </c>
      <c r="GC75" s="179" t="str">
        <f t="shared" si="10"/>
        <v>OK</v>
      </c>
      <c r="GD75" s="179" t="str">
        <f t="shared" si="10"/>
        <v>OK</v>
      </c>
      <c r="GE75" s="179" t="str">
        <f t="shared" si="10"/>
        <v>OK</v>
      </c>
      <c r="GF75" s="179" t="str">
        <f t="shared" si="10"/>
        <v>OK</v>
      </c>
      <c r="GG75" s="179" t="str">
        <f t="shared" si="10"/>
        <v>OK</v>
      </c>
      <c r="GH75" s="179" t="str">
        <f t="shared" si="10"/>
        <v>OK</v>
      </c>
      <c r="GI75" s="179" t="str">
        <f t="shared" si="10"/>
        <v>OK</v>
      </c>
      <c r="GJ75" s="179" t="str">
        <f t="shared" si="10"/>
        <v>OK</v>
      </c>
      <c r="GK75" s="179" t="str">
        <f t="shared" si="10"/>
        <v>OK</v>
      </c>
      <c r="GL75" s="179" t="str">
        <f t="shared" si="10"/>
        <v>OK</v>
      </c>
      <c r="GM75" s="179" t="str">
        <f t="shared" si="10"/>
        <v>OK</v>
      </c>
      <c r="GN75" s="179" t="str">
        <f t="shared" si="10"/>
        <v>OK</v>
      </c>
      <c r="GO75" s="179" t="str">
        <f t="shared" ref="GO75:IV75" si="11">IF(GO72=GO73+GO74,"OK","ERR")</f>
        <v>OK</v>
      </c>
      <c r="GP75" s="179" t="str">
        <f t="shared" si="11"/>
        <v>OK</v>
      </c>
      <c r="GQ75" s="179" t="str">
        <f t="shared" si="11"/>
        <v>OK</v>
      </c>
      <c r="GR75" s="179" t="str">
        <f t="shared" si="11"/>
        <v>OK</v>
      </c>
      <c r="GS75" s="179" t="str">
        <f t="shared" si="11"/>
        <v>OK</v>
      </c>
      <c r="GT75" s="179" t="str">
        <f t="shared" si="11"/>
        <v>OK</v>
      </c>
      <c r="GU75" s="179" t="str">
        <f t="shared" si="11"/>
        <v>OK</v>
      </c>
      <c r="GV75" s="179" t="str">
        <f t="shared" si="11"/>
        <v>OK</v>
      </c>
      <c r="GW75" s="179" t="str">
        <f t="shared" si="11"/>
        <v>OK</v>
      </c>
      <c r="GX75" s="179" t="str">
        <f t="shared" si="11"/>
        <v>OK</v>
      </c>
      <c r="GY75" s="179" t="str">
        <f t="shared" si="11"/>
        <v>OK</v>
      </c>
      <c r="GZ75" s="179" t="str">
        <f t="shared" si="11"/>
        <v>OK</v>
      </c>
      <c r="HA75" s="179" t="str">
        <f t="shared" si="11"/>
        <v>OK</v>
      </c>
      <c r="HB75" s="179" t="str">
        <f t="shared" si="11"/>
        <v>OK</v>
      </c>
      <c r="HC75" s="179" t="str">
        <f t="shared" si="11"/>
        <v>OK</v>
      </c>
      <c r="HD75" s="179" t="str">
        <f t="shared" si="11"/>
        <v>OK</v>
      </c>
      <c r="HE75" s="179" t="str">
        <f t="shared" si="11"/>
        <v>OK</v>
      </c>
      <c r="HF75" s="179" t="str">
        <f t="shared" si="11"/>
        <v>OK</v>
      </c>
      <c r="HG75" s="179" t="str">
        <f t="shared" si="11"/>
        <v>OK</v>
      </c>
      <c r="HH75" s="179" t="str">
        <f t="shared" si="11"/>
        <v>OK</v>
      </c>
      <c r="HI75" s="179" t="str">
        <f t="shared" si="11"/>
        <v>OK</v>
      </c>
      <c r="HJ75" s="179" t="str">
        <f t="shared" si="11"/>
        <v>OK</v>
      </c>
      <c r="HK75" s="179" t="str">
        <f t="shared" si="11"/>
        <v>OK</v>
      </c>
      <c r="HL75" s="179" t="str">
        <f t="shared" si="11"/>
        <v>OK</v>
      </c>
      <c r="HM75" s="179" t="str">
        <f t="shared" si="11"/>
        <v>OK</v>
      </c>
      <c r="HN75" s="179" t="str">
        <f t="shared" si="11"/>
        <v>OK</v>
      </c>
      <c r="HO75" s="179" t="str">
        <f t="shared" si="11"/>
        <v>OK</v>
      </c>
      <c r="HP75" s="179" t="str">
        <f t="shared" si="11"/>
        <v>OK</v>
      </c>
      <c r="HQ75" s="179" t="str">
        <f t="shared" si="11"/>
        <v>OK</v>
      </c>
      <c r="HR75" s="179" t="str">
        <f t="shared" si="11"/>
        <v>OK</v>
      </c>
      <c r="HS75" s="179" t="str">
        <f t="shared" si="11"/>
        <v>OK</v>
      </c>
      <c r="HT75" s="179" t="str">
        <f t="shared" si="11"/>
        <v>OK</v>
      </c>
      <c r="HU75" s="179" t="str">
        <f t="shared" si="11"/>
        <v>OK</v>
      </c>
      <c r="HV75" s="179" t="str">
        <f t="shared" si="11"/>
        <v>OK</v>
      </c>
      <c r="HW75" s="179" t="str">
        <f t="shared" si="11"/>
        <v>OK</v>
      </c>
      <c r="HX75" s="179" t="str">
        <f t="shared" si="11"/>
        <v>OK</v>
      </c>
      <c r="HY75" s="179" t="str">
        <f t="shared" si="11"/>
        <v>OK</v>
      </c>
      <c r="HZ75" s="179" t="str">
        <f t="shared" si="11"/>
        <v>OK</v>
      </c>
      <c r="IA75" s="179" t="str">
        <f t="shared" si="11"/>
        <v>OK</v>
      </c>
      <c r="IB75" s="179" t="str">
        <f t="shared" si="11"/>
        <v>OK</v>
      </c>
      <c r="IC75" s="179" t="str">
        <f t="shared" si="11"/>
        <v>OK</v>
      </c>
      <c r="ID75" s="179" t="str">
        <f t="shared" si="11"/>
        <v>OK</v>
      </c>
      <c r="IE75" s="179" t="str">
        <f t="shared" si="11"/>
        <v>OK</v>
      </c>
      <c r="IF75" s="179" t="str">
        <f t="shared" si="11"/>
        <v>OK</v>
      </c>
      <c r="IG75" s="179" t="str">
        <f t="shared" si="11"/>
        <v>OK</v>
      </c>
      <c r="IH75" s="179" t="str">
        <f t="shared" si="11"/>
        <v>OK</v>
      </c>
      <c r="II75" s="179" t="str">
        <f t="shared" si="11"/>
        <v>OK</v>
      </c>
      <c r="IJ75" s="179" t="str">
        <f t="shared" si="11"/>
        <v>OK</v>
      </c>
      <c r="IK75" s="179" t="str">
        <f t="shared" si="11"/>
        <v>OK</v>
      </c>
      <c r="IL75" s="179" t="str">
        <f t="shared" si="11"/>
        <v>OK</v>
      </c>
      <c r="IM75" s="179" t="str">
        <f t="shared" si="11"/>
        <v>OK</v>
      </c>
      <c r="IN75" s="179" t="str">
        <f t="shared" si="11"/>
        <v>OK</v>
      </c>
      <c r="IO75" s="179" t="str">
        <f t="shared" si="11"/>
        <v>OK</v>
      </c>
      <c r="IP75" s="179" t="str">
        <f t="shared" si="11"/>
        <v>OK</v>
      </c>
      <c r="IQ75" s="179" t="str">
        <f t="shared" si="11"/>
        <v>OK</v>
      </c>
      <c r="IR75" s="179" t="str">
        <f t="shared" si="11"/>
        <v>OK</v>
      </c>
      <c r="IS75" s="179" t="str">
        <f t="shared" si="11"/>
        <v>OK</v>
      </c>
      <c r="IT75" s="179" t="str">
        <f t="shared" si="11"/>
        <v>OK</v>
      </c>
      <c r="IU75" s="179" t="str">
        <f t="shared" si="11"/>
        <v>OK</v>
      </c>
      <c r="IV75" s="179" t="str">
        <f t="shared" si="11"/>
        <v>OK</v>
      </c>
    </row>
    <row r="76" spans="1:256" ht="16.5" customHeight="1"/>
    <row r="77" spans="1:256" ht="16.5" customHeight="1"/>
    <row r="78" spans="1:256" ht="16.5" customHeight="1"/>
    <row r="79" spans="1:256" ht="16.5" customHeight="1"/>
    <row r="80" spans="1:256" ht="16.5" customHeight="1"/>
    <row r="81" ht="16.5" customHeight="1"/>
  </sheetData>
  <phoneticPr fontId="18"/>
  <pageMargins left="0.75" right="0.75" top="1" bottom="1" header="0.51200000000000001" footer="0.5120000000000000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0"/>
  </sheetPr>
  <dimension ref="A1:IV75"/>
  <sheetViews>
    <sheetView workbookViewId="0"/>
  </sheetViews>
  <sheetFormatPr defaultColWidth="11.1640625" defaultRowHeight="16.5"/>
  <cols>
    <col min="1" max="2" width="11" style="3" customWidth="1"/>
    <col min="3" max="9" width="11.1640625" style="3" bestFit="1" customWidth="1"/>
    <col min="10" max="10" width="13.75" style="3" bestFit="1" customWidth="1"/>
    <col min="11" max="13" width="11.1640625" style="3" bestFit="1" customWidth="1"/>
    <col min="14" max="14" width="13.75" style="3" bestFit="1" customWidth="1"/>
    <col min="15" max="79" width="11.1640625" style="3" bestFit="1" customWidth="1"/>
    <col min="80" max="80" width="15.1640625" style="3" bestFit="1" customWidth="1"/>
    <col min="81" max="84" width="11.1640625" style="3" bestFit="1" customWidth="1"/>
    <col min="85" max="85" width="13.75" style="3" bestFit="1" customWidth="1"/>
    <col min="86" max="86" width="11.1640625" style="3" bestFit="1" customWidth="1"/>
    <col min="87" max="87" width="13.75" style="3" bestFit="1" customWidth="1"/>
    <col min="88" max="88" width="15.1640625" style="3" bestFit="1" customWidth="1"/>
    <col min="89" max="90" width="11.1640625" style="3" bestFit="1" customWidth="1"/>
    <col min="91" max="92" width="13.75" style="3" bestFit="1" customWidth="1"/>
    <col min="93" max="131" width="11.1640625" style="3" bestFit="1" customWidth="1"/>
    <col min="132" max="132" width="15.1640625" style="3" bestFit="1" customWidth="1"/>
    <col min="133" max="134" width="11.1640625" style="3" bestFit="1" customWidth="1"/>
    <col min="135" max="135" width="13.75" style="3" bestFit="1" customWidth="1"/>
    <col min="136" max="136" width="11.1640625" style="3" bestFit="1" customWidth="1"/>
    <col min="137" max="137" width="13.75" style="3" bestFit="1" customWidth="1"/>
    <col min="138" max="138" width="11.1640625" style="3" bestFit="1" customWidth="1"/>
    <col min="139" max="139" width="13.75" style="3" bestFit="1" customWidth="1"/>
    <col min="140" max="140" width="15.1640625" style="3" bestFit="1" customWidth="1"/>
    <col min="141" max="142" width="11.1640625" style="3" bestFit="1" customWidth="1"/>
    <col min="143" max="143" width="15.1640625" style="3" bestFit="1" customWidth="1"/>
    <col min="144" max="144" width="11.1640625" style="3" bestFit="1" customWidth="1"/>
    <col min="145" max="145" width="13.75" style="3" bestFit="1" customWidth="1"/>
    <col min="146" max="152" width="11.1640625" style="3" bestFit="1" customWidth="1"/>
    <col min="153" max="153" width="13.75" style="3" bestFit="1" customWidth="1"/>
    <col min="154" max="155" width="11.1640625" style="3" bestFit="1" customWidth="1"/>
    <col min="156" max="156" width="13.75" style="3" bestFit="1" customWidth="1"/>
    <col min="157" max="157" width="11.1640625" style="3" bestFit="1" customWidth="1"/>
    <col min="158" max="158" width="16.6640625" style="3" bestFit="1" customWidth="1"/>
    <col min="159" max="159" width="15.1640625" style="3" bestFit="1" customWidth="1"/>
    <col min="160" max="160" width="11.1640625" style="3" bestFit="1" customWidth="1"/>
    <col min="161" max="163" width="13.75" style="3" bestFit="1" customWidth="1"/>
    <col min="164" max="164" width="11.1640625" style="3" bestFit="1" customWidth="1"/>
    <col min="165" max="165" width="13.75" style="3" bestFit="1" customWidth="1"/>
    <col min="166" max="166" width="16.6640625" style="3" bestFit="1" customWidth="1"/>
    <col min="167" max="168" width="11.1640625" style="3" bestFit="1" customWidth="1"/>
    <col min="169" max="169" width="16.6640625" style="3" bestFit="1" customWidth="1"/>
    <col min="170" max="170" width="15.1640625" style="3" bestFit="1" customWidth="1"/>
    <col min="171" max="196" width="11.1640625" style="3" bestFit="1" customWidth="1"/>
    <col min="197" max="197" width="13.75" style="3" bestFit="1" customWidth="1"/>
    <col min="198" max="204" width="11.1640625" style="3" bestFit="1" customWidth="1"/>
    <col min="205" max="205" width="13.75" style="3" bestFit="1" customWidth="1"/>
    <col min="206" max="208" width="11.1640625" style="3" bestFit="1" customWidth="1"/>
    <col min="209" max="209" width="13.75" style="3" bestFit="1" customWidth="1"/>
    <col min="210" max="222" width="11.1640625" style="3" bestFit="1" customWidth="1"/>
    <col min="223" max="223" width="13.75" style="3" bestFit="1" customWidth="1"/>
    <col min="224" max="230" width="11.1640625" style="3" bestFit="1" customWidth="1"/>
    <col min="231" max="231" width="13.75" style="3" bestFit="1" customWidth="1"/>
    <col min="232" max="234" width="11.1640625" style="3" bestFit="1" customWidth="1"/>
    <col min="235" max="235" width="13.83203125" style="3" bestFit="1" customWidth="1"/>
    <col min="236" max="236" width="16.75" style="3" bestFit="1" customWidth="1"/>
    <col min="237" max="237" width="15.25" style="3" bestFit="1" customWidth="1"/>
    <col min="238" max="238" width="11.25" style="3" bestFit="1" customWidth="1"/>
    <col min="239" max="239" width="15.25" style="3" bestFit="1" customWidth="1"/>
    <col min="240" max="240" width="14.33203125" style="3" bestFit="1" customWidth="1"/>
    <col min="241" max="241" width="15.25" style="3" bestFit="1" customWidth="1"/>
    <col min="242" max="242" width="13.83203125" style="3" bestFit="1" customWidth="1"/>
    <col min="243" max="243" width="15.25" style="3" bestFit="1" customWidth="1"/>
    <col min="244" max="245" width="16.75" style="3" bestFit="1" customWidth="1"/>
    <col min="246" max="246" width="15.1640625" style="3" bestFit="1" customWidth="1"/>
    <col min="247" max="248" width="16.6640625" style="3" bestFit="1" customWidth="1"/>
    <col min="249" max="256" width="11.1640625" style="3"/>
    <col min="257" max="258" width="11" style="3" customWidth="1"/>
    <col min="259" max="265" width="11.1640625" style="3" bestFit="1" customWidth="1"/>
    <col min="266" max="266" width="13.75" style="3" bestFit="1" customWidth="1"/>
    <col min="267" max="269" width="11.1640625" style="3" bestFit="1" customWidth="1"/>
    <col min="270" max="270" width="13.75" style="3" bestFit="1" customWidth="1"/>
    <col min="271" max="335" width="11.1640625" style="3" bestFit="1" customWidth="1"/>
    <col min="336" max="336" width="15.1640625" style="3" bestFit="1" customWidth="1"/>
    <col min="337" max="340" width="11.1640625" style="3" bestFit="1" customWidth="1"/>
    <col min="341" max="341" width="13.75" style="3" bestFit="1" customWidth="1"/>
    <col min="342" max="342" width="11.1640625" style="3" bestFit="1" customWidth="1"/>
    <col min="343" max="343" width="13.75" style="3" bestFit="1" customWidth="1"/>
    <col min="344" max="344" width="15.1640625" style="3" bestFit="1" customWidth="1"/>
    <col min="345" max="346" width="11.1640625" style="3" bestFit="1" customWidth="1"/>
    <col min="347" max="348" width="13.75" style="3" bestFit="1" customWidth="1"/>
    <col min="349" max="387" width="11.1640625" style="3" bestFit="1" customWidth="1"/>
    <col min="388" max="388" width="15.1640625" style="3" bestFit="1" customWidth="1"/>
    <col min="389" max="390" width="11.1640625" style="3" bestFit="1" customWidth="1"/>
    <col min="391" max="391" width="13.75" style="3" bestFit="1" customWidth="1"/>
    <col min="392" max="392" width="11.1640625" style="3" bestFit="1" customWidth="1"/>
    <col min="393" max="393" width="13.75" style="3" bestFit="1" customWidth="1"/>
    <col min="394" max="394" width="11.1640625" style="3" bestFit="1" customWidth="1"/>
    <col min="395" max="395" width="13.75" style="3" bestFit="1" customWidth="1"/>
    <col min="396" max="396" width="15.1640625" style="3" bestFit="1" customWidth="1"/>
    <col min="397" max="398" width="11.1640625" style="3" bestFit="1" customWidth="1"/>
    <col min="399" max="399" width="15.1640625" style="3" bestFit="1" customWidth="1"/>
    <col min="400" max="400" width="11.1640625" style="3" bestFit="1" customWidth="1"/>
    <col min="401" max="401" width="13.75" style="3" bestFit="1" customWidth="1"/>
    <col min="402" max="408" width="11.1640625" style="3" bestFit="1" customWidth="1"/>
    <col min="409" max="409" width="13.75" style="3" bestFit="1" customWidth="1"/>
    <col min="410" max="411" width="11.1640625" style="3" bestFit="1" customWidth="1"/>
    <col min="412" max="412" width="13.75" style="3" bestFit="1" customWidth="1"/>
    <col min="413" max="413" width="11.1640625" style="3" bestFit="1" customWidth="1"/>
    <col min="414" max="414" width="16.6640625" style="3" bestFit="1" customWidth="1"/>
    <col min="415" max="415" width="15.1640625" style="3" bestFit="1" customWidth="1"/>
    <col min="416" max="416" width="11.1640625" style="3" bestFit="1" customWidth="1"/>
    <col min="417" max="419" width="13.75" style="3" bestFit="1" customWidth="1"/>
    <col min="420" max="420" width="11.1640625" style="3" bestFit="1" customWidth="1"/>
    <col min="421" max="421" width="13.75" style="3" bestFit="1" customWidth="1"/>
    <col min="422" max="422" width="16.6640625" style="3" bestFit="1" customWidth="1"/>
    <col min="423" max="424" width="11.1640625" style="3" bestFit="1" customWidth="1"/>
    <col min="425" max="425" width="16.6640625" style="3" bestFit="1" customWidth="1"/>
    <col min="426" max="426" width="15.1640625" style="3" bestFit="1" customWidth="1"/>
    <col min="427" max="452" width="11.1640625" style="3" bestFit="1" customWidth="1"/>
    <col min="453" max="453" width="13.75" style="3" bestFit="1" customWidth="1"/>
    <col min="454" max="460" width="11.1640625" style="3" bestFit="1" customWidth="1"/>
    <col min="461" max="461" width="13.75" style="3" bestFit="1" customWidth="1"/>
    <col min="462" max="464" width="11.1640625" style="3" bestFit="1" customWidth="1"/>
    <col min="465" max="465" width="13.75" style="3" bestFit="1" customWidth="1"/>
    <col min="466" max="478" width="11.1640625" style="3" bestFit="1" customWidth="1"/>
    <col min="479" max="479" width="13.75" style="3" bestFit="1" customWidth="1"/>
    <col min="480" max="486" width="11.1640625" style="3" bestFit="1" customWidth="1"/>
    <col min="487" max="487" width="13.75" style="3" bestFit="1" customWidth="1"/>
    <col min="488" max="490" width="11.1640625" style="3" bestFit="1" customWidth="1"/>
    <col min="491" max="491" width="13.83203125" style="3" bestFit="1" customWidth="1"/>
    <col min="492" max="492" width="16.75" style="3" bestFit="1" customWidth="1"/>
    <col min="493" max="493" width="15.25" style="3" bestFit="1" customWidth="1"/>
    <col min="494" max="494" width="11.25" style="3" bestFit="1" customWidth="1"/>
    <col min="495" max="495" width="15.25" style="3" bestFit="1" customWidth="1"/>
    <col min="496" max="496" width="14.33203125" style="3" bestFit="1" customWidth="1"/>
    <col min="497" max="497" width="15.25" style="3" bestFit="1" customWidth="1"/>
    <col min="498" max="498" width="13.83203125" style="3" bestFit="1" customWidth="1"/>
    <col min="499" max="499" width="15.25" style="3" bestFit="1" customWidth="1"/>
    <col min="500" max="501" width="16.75" style="3" bestFit="1" customWidth="1"/>
    <col min="502" max="502" width="15.1640625" style="3" bestFit="1" customWidth="1"/>
    <col min="503" max="504" width="16.6640625" style="3" bestFit="1" customWidth="1"/>
    <col min="505" max="512" width="11.1640625" style="3"/>
    <col min="513" max="514" width="11" style="3" customWidth="1"/>
    <col min="515" max="521" width="11.1640625" style="3" bestFit="1" customWidth="1"/>
    <col min="522" max="522" width="13.75" style="3" bestFit="1" customWidth="1"/>
    <col min="523" max="525" width="11.1640625" style="3" bestFit="1" customWidth="1"/>
    <col min="526" max="526" width="13.75" style="3" bestFit="1" customWidth="1"/>
    <col min="527" max="591" width="11.1640625" style="3" bestFit="1" customWidth="1"/>
    <col min="592" max="592" width="15.1640625" style="3" bestFit="1" customWidth="1"/>
    <col min="593" max="596" width="11.1640625" style="3" bestFit="1" customWidth="1"/>
    <col min="597" max="597" width="13.75" style="3" bestFit="1" customWidth="1"/>
    <col min="598" max="598" width="11.1640625" style="3" bestFit="1" customWidth="1"/>
    <col min="599" max="599" width="13.75" style="3" bestFit="1" customWidth="1"/>
    <col min="600" max="600" width="15.1640625" style="3" bestFit="1" customWidth="1"/>
    <col min="601" max="602" width="11.1640625" style="3" bestFit="1" customWidth="1"/>
    <col min="603" max="604" width="13.75" style="3" bestFit="1" customWidth="1"/>
    <col min="605" max="643" width="11.1640625" style="3" bestFit="1" customWidth="1"/>
    <col min="644" max="644" width="15.1640625" style="3" bestFit="1" customWidth="1"/>
    <col min="645" max="646" width="11.1640625" style="3" bestFit="1" customWidth="1"/>
    <col min="647" max="647" width="13.75" style="3" bestFit="1" customWidth="1"/>
    <col min="648" max="648" width="11.1640625" style="3" bestFit="1" customWidth="1"/>
    <col min="649" max="649" width="13.75" style="3" bestFit="1" customWidth="1"/>
    <col min="650" max="650" width="11.1640625" style="3" bestFit="1" customWidth="1"/>
    <col min="651" max="651" width="13.75" style="3" bestFit="1" customWidth="1"/>
    <col min="652" max="652" width="15.1640625" style="3" bestFit="1" customWidth="1"/>
    <col min="653" max="654" width="11.1640625" style="3" bestFit="1" customWidth="1"/>
    <col min="655" max="655" width="15.1640625" style="3" bestFit="1" customWidth="1"/>
    <col min="656" max="656" width="11.1640625" style="3" bestFit="1" customWidth="1"/>
    <col min="657" max="657" width="13.75" style="3" bestFit="1" customWidth="1"/>
    <col min="658" max="664" width="11.1640625" style="3" bestFit="1" customWidth="1"/>
    <col min="665" max="665" width="13.75" style="3" bestFit="1" customWidth="1"/>
    <col min="666" max="667" width="11.1640625" style="3" bestFit="1" customWidth="1"/>
    <col min="668" max="668" width="13.75" style="3" bestFit="1" customWidth="1"/>
    <col min="669" max="669" width="11.1640625" style="3" bestFit="1" customWidth="1"/>
    <col min="670" max="670" width="16.6640625" style="3" bestFit="1" customWidth="1"/>
    <col min="671" max="671" width="15.1640625" style="3" bestFit="1" customWidth="1"/>
    <col min="672" max="672" width="11.1640625" style="3" bestFit="1" customWidth="1"/>
    <col min="673" max="675" width="13.75" style="3" bestFit="1" customWidth="1"/>
    <col min="676" max="676" width="11.1640625" style="3" bestFit="1" customWidth="1"/>
    <col min="677" max="677" width="13.75" style="3" bestFit="1" customWidth="1"/>
    <col min="678" max="678" width="16.6640625" style="3" bestFit="1" customWidth="1"/>
    <col min="679" max="680" width="11.1640625" style="3" bestFit="1" customWidth="1"/>
    <col min="681" max="681" width="16.6640625" style="3" bestFit="1" customWidth="1"/>
    <col min="682" max="682" width="15.1640625" style="3" bestFit="1" customWidth="1"/>
    <col min="683" max="708" width="11.1640625" style="3" bestFit="1" customWidth="1"/>
    <col min="709" max="709" width="13.75" style="3" bestFit="1" customWidth="1"/>
    <col min="710" max="716" width="11.1640625" style="3" bestFit="1" customWidth="1"/>
    <col min="717" max="717" width="13.75" style="3" bestFit="1" customWidth="1"/>
    <col min="718" max="720" width="11.1640625" style="3" bestFit="1" customWidth="1"/>
    <col min="721" max="721" width="13.75" style="3" bestFit="1" customWidth="1"/>
    <col min="722" max="734" width="11.1640625" style="3" bestFit="1" customWidth="1"/>
    <col min="735" max="735" width="13.75" style="3" bestFit="1" customWidth="1"/>
    <col min="736" max="742" width="11.1640625" style="3" bestFit="1" customWidth="1"/>
    <col min="743" max="743" width="13.75" style="3" bestFit="1" customWidth="1"/>
    <col min="744" max="746" width="11.1640625" style="3" bestFit="1" customWidth="1"/>
    <col min="747" max="747" width="13.83203125" style="3" bestFit="1" customWidth="1"/>
    <col min="748" max="748" width="16.75" style="3" bestFit="1" customWidth="1"/>
    <col min="749" max="749" width="15.25" style="3" bestFit="1" customWidth="1"/>
    <col min="750" max="750" width="11.25" style="3" bestFit="1" customWidth="1"/>
    <col min="751" max="751" width="15.25" style="3" bestFit="1" customWidth="1"/>
    <col min="752" max="752" width="14.33203125" style="3" bestFit="1" customWidth="1"/>
    <col min="753" max="753" width="15.25" style="3" bestFit="1" customWidth="1"/>
    <col min="754" max="754" width="13.83203125" style="3" bestFit="1" customWidth="1"/>
    <col min="755" max="755" width="15.25" style="3" bestFit="1" customWidth="1"/>
    <col min="756" max="757" width="16.75" style="3" bestFit="1" customWidth="1"/>
    <col min="758" max="758" width="15.1640625" style="3" bestFit="1" customWidth="1"/>
    <col min="759" max="760" width="16.6640625" style="3" bestFit="1" customWidth="1"/>
    <col min="761" max="768" width="11.1640625" style="3"/>
    <col min="769" max="770" width="11" style="3" customWidth="1"/>
    <col min="771" max="777" width="11.1640625" style="3" bestFit="1" customWidth="1"/>
    <col min="778" max="778" width="13.75" style="3" bestFit="1" customWidth="1"/>
    <col min="779" max="781" width="11.1640625" style="3" bestFit="1" customWidth="1"/>
    <col min="782" max="782" width="13.75" style="3" bestFit="1" customWidth="1"/>
    <col min="783" max="847" width="11.1640625" style="3" bestFit="1" customWidth="1"/>
    <col min="848" max="848" width="15.1640625" style="3" bestFit="1" customWidth="1"/>
    <col min="849" max="852" width="11.1640625" style="3" bestFit="1" customWidth="1"/>
    <col min="853" max="853" width="13.75" style="3" bestFit="1" customWidth="1"/>
    <col min="854" max="854" width="11.1640625" style="3" bestFit="1" customWidth="1"/>
    <col min="855" max="855" width="13.75" style="3" bestFit="1" customWidth="1"/>
    <col min="856" max="856" width="15.1640625" style="3" bestFit="1" customWidth="1"/>
    <col min="857" max="858" width="11.1640625" style="3" bestFit="1" customWidth="1"/>
    <col min="859" max="860" width="13.75" style="3" bestFit="1" customWidth="1"/>
    <col min="861" max="899" width="11.1640625" style="3" bestFit="1" customWidth="1"/>
    <col min="900" max="900" width="15.1640625" style="3" bestFit="1" customWidth="1"/>
    <col min="901" max="902" width="11.1640625" style="3" bestFit="1" customWidth="1"/>
    <col min="903" max="903" width="13.75" style="3" bestFit="1" customWidth="1"/>
    <col min="904" max="904" width="11.1640625" style="3" bestFit="1" customWidth="1"/>
    <col min="905" max="905" width="13.75" style="3" bestFit="1" customWidth="1"/>
    <col min="906" max="906" width="11.1640625" style="3" bestFit="1" customWidth="1"/>
    <col min="907" max="907" width="13.75" style="3" bestFit="1" customWidth="1"/>
    <col min="908" max="908" width="15.1640625" style="3" bestFit="1" customWidth="1"/>
    <col min="909" max="910" width="11.1640625" style="3" bestFit="1" customWidth="1"/>
    <col min="911" max="911" width="15.1640625" style="3" bestFit="1" customWidth="1"/>
    <col min="912" max="912" width="11.1640625" style="3" bestFit="1" customWidth="1"/>
    <col min="913" max="913" width="13.75" style="3" bestFit="1" customWidth="1"/>
    <col min="914" max="920" width="11.1640625" style="3" bestFit="1" customWidth="1"/>
    <col min="921" max="921" width="13.75" style="3" bestFit="1" customWidth="1"/>
    <col min="922" max="923" width="11.1640625" style="3" bestFit="1" customWidth="1"/>
    <col min="924" max="924" width="13.75" style="3" bestFit="1" customWidth="1"/>
    <col min="925" max="925" width="11.1640625" style="3" bestFit="1" customWidth="1"/>
    <col min="926" max="926" width="16.6640625" style="3" bestFit="1" customWidth="1"/>
    <col min="927" max="927" width="15.1640625" style="3" bestFit="1" customWidth="1"/>
    <col min="928" max="928" width="11.1640625" style="3" bestFit="1" customWidth="1"/>
    <col min="929" max="931" width="13.75" style="3" bestFit="1" customWidth="1"/>
    <col min="932" max="932" width="11.1640625" style="3" bestFit="1" customWidth="1"/>
    <col min="933" max="933" width="13.75" style="3" bestFit="1" customWidth="1"/>
    <col min="934" max="934" width="16.6640625" style="3" bestFit="1" customWidth="1"/>
    <col min="935" max="936" width="11.1640625" style="3" bestFit="1" customWidth="1"/>
    <col min="937" max="937" width="16.6640625" style="3" bestFit="1" customWidth="1"/>
    <col min="938" max="938" width="15.1640625" style="3" bestFit="1" customWidth="1"/>
    <col min="939" max="964" width="11.1640625" style="3" bestFit="1" customWidth="1"/>
    <col min="965" max="965" width="13.75" style="3" bestFit="1" customWidth="1"/>
    <col min="966" max="972" width="11.1640625" style="3" bestFit="1" customWidth="1"/>
    <col min="973" max="973" width="13.75" style="3" bestFit="1" customWidth="1"/>
    <col min="974" max="976" width="11.1640625" style="3" bestFit="1" customWidth="1"/>
    <col min="977" max="977" width="13.75" style="3" bestFit="1" customWidth="1"/>
    <col min="978" max="990" width="11.1640625" style="3" bestFit="1" customWidth="1"/>
    <col min="991" max="991" width="13.75" style="3" bestFit="1" customWidth="1"/>
    <col min="992" max="998" width="11.1640625" style="3" bestFit="1" customWidth="1"/>
    <col min="999" max="999" width="13.75" style="3" bestFit="1" customWidth="1"/>
    <col min="1000" max="1002" width="11.1640625" style="3" bestFit="1" customWidth="1"/>
    <col min="1003" max="1003" width="13.83203125" style="3" bestFit="1" customWidth="1"/>
    <col min="1004" max="1004" width="16.75" style="3" bestFit="1" customWidth="1"/>
    <col min="1005" max="1005" width="15.25" style="3" bestFit="1" customWidth="1"/>
    <col min="1006" max="1006" width="11.25" style="3" bestFit="1" customWidth="1"/>
    <col min="1007" max="1007" width="15.25" style="3" bestFit="1" customWidth="1"/>
    <col min="1008" max="1008" width="14.33203125" style="3" bestFit="1" customWidth="1"/>
    <col min="1009" max="1009" width="15.25" style="3" bestFit="1" customWidth="1"/>
    <col min="1010" max="1010" width="13.83203125" style="3" bestFit="1" customWidth="1"/>
    <col min="1011" max="1011" width="15.25" style="3" bestFit="1" customWidth="1"/>
    <col min="1012" max="1013" width="16.75" style="3" bestFit="1" customWidth="1"/>
    <col min="1014" max="1014" width="15.1640625" style="3" bestFit="1" customWidth="1"/>
    <col min="1015" max="1016" width="16.6640625" style="3" bestFit="1" customWidth="1"/>
    <col min="1017" max="1024" width="11.1640625" style="3"/>
    <col min="1025" max="1026" width="11" style="3" customWidth="1"/>
    <col min="1027" max="1033" width="11.1640625" style="3" bestFit="1" customWidth="1"/>
    <col min="1034" max="1034" width="13.75" style="3" bestFit="1" customWidth="1"/>
    <col min="1035" max="1037" width="11.1640625" style="3" bestFit="1" customWidth="1"/>
    <col min="1038" max="1038" width="13.75" style="3" bestFit="1" customWidth="1"/>
    <col min="1039" max="1103" width="11.1640625" style="3" bestFit="1" customWidth="1"/>
    <col min="1104" max="1104" width="15.1640625" style="3" bestFit="1" customWidth="1"/>
    <col min="1105" max="1108" width="11.1640625" style="3" bestFit="1" customWidth="1"/>
    <col min="1109" max="1109" width="13.75" style="3" bestFit="1" customWidth="1"/>
    <col min="1110" max="1110" width="11.1640625" style="3" bestFit="1" customWidth="1"/>
    <col min="1111" max="1111" width="13.75" style="3" bestFit="1" customWidth="1"/>
    <col min="1112" max="1112" width="15.1640625" style="3" bestFit="1" customWidth="1"/>
    <col min="1113" max="1114" width="11.1640625" style="3" bestFit="1" customWidth="1"/>
    <col min="1115" max="1116" width="13.75" style="3" bestFit="1" customWidth="1"/>
    <col min="1117" max="1155" width="11.1640625" style="3" bestFit="1" customWidth="1"/>
    <col min="1156" max="1156" width="15.1640625" style="3" bestFit="1" customWidth="1"/>
    <col min="1157" max="1158" width="11.1640625" style="3" bestFit="1" customWidth="1"/>
    <col min="1159" max="1159" width="13.75" style="3" bestFit="1" customWidth="1"/>
    <col min="1160" max="1160" width="11.1640625" style="3" bestFit="1" customWidth="1"/>
    <col min="1161" max="1161" width="13.75" style="3" bestFit="1" customWidth="1"/>
    <col min="1162" max="1162" width="11.1640625" style="3" bestFit="1" customWidth="1"/>
    <col min="1163" max="1163" width="13.75" style="3" bestFit="1" customWidth="1"/>
    <col min="1164" max="1164" width="15.1640625" style="3" bestFit="1" customWidth="1"/>
    <col min="1165" max="1166" width="11.1640625" style="3" bestFit="1" customWidth="1"/>
    <col min="1167" max="1167" width="15.1640625" style="3" bestFit="1" customWidth="1"/>
    <col min="1168" max="1168" width="11.1640625" style="3" bestFit="1" customWidth="1"/>
    <col min="1169" max="1169" width="13.75" style="3" bestFit="1" customWidth="1"/>
    <col min="1170" max="1176" width="11.1640625" style="3" bestFit="1" customWidth="1"/>
    <col min="1177" max="1177" width="13.75" style="3" bestFit="1" customWidth="1"/>
    <col min="1178" max="1179" width="11.1640625" style="3" bestFit="1" customWidth="1"/>
    <col min="1180" max="1180" width="13.75" style="3" bestFit="1" customWidth="1"/>
    <col min="1181" max="1181" width="11.1640625" style="3" bestFit="1" customWidth="1"/>
    <col min="1182" max="1182" width="16.6640625" style="3" bestFit="1" customWidth="1"/>
    <col min="1183" max="1183" width="15.1640625" style="3" bestFit="1" customWidth="1"/>
    <col min="1184" max="1184" width="11.1640625" style="3" bestFit="1" customWidth="1"/>
    <col min="1185" max="1187" width="13.75" style="3" bestFit="1" customWidth="1"/>
    <col min="1188" max="1188" width="11.1640625" style="3" bestFit="1" customWidth="1"/>
    <col min="1189" max="1189" width="13.75" style="3" bestFit="1" customWidth="1"/>
    <col min="1190" max="1190" width="16.6640625" style="3" bestFit="1" customWidth="1"/>
    <col min="1191" max="1192" width="11.1640625" style="3" bestFit="1" customWidth="1"/>
    <col min="1193" max="1193" width="16.6640625" style="3" bestFit="1" customWidth="1"/>
    <col min="1194" max="1194" width="15.1640625" style="3" bestFit="1" customWidth="1"/>
    <col min="1195" max="1220" width="11.1640625" style="3" bestFit="1" customWidth="1"/>
    <col min="1221" max="1221" width="13.75" style="3" bestFit="1" customWidth="1"/>
    <col min="1222" max="1228" width="11.1640625" style="3" bestFit="1" customWidth="1"/>
    <col min="1229" max="1229" width="13.75" style="3" bestFit="1" customWidth="1"/>
    <col min="1230" max="1232" width="11.1640625" style="3" bestFit="1" customWidth="1"/>
    <col min="1233" max="1233" width="13.75" style="3" bestFit="1" customWidth="1"/>
    <col min="1234" max="1246" width="11.1640625" style="3" bestFit="1" customWidth="1"/>
    <col min="1247" max="1247" width="13.75" style="3" bestFit="1" customWidth="1"/>
    <col min="1248" max="1254" width="11.1640625" style="3" bestFit="1" customWidth="1"/>
    <col min="1255" max="1255" width="13.75" style="3" bestFit="1" customWidth="1"/>
    <col min="1256" max="1258" width="11.1640625" style="3" bestFit="1" customWidth="1"/>
    <col min="1259" max="1259" width="13.83203125" style="3" bestFit="1" customWidth="1"/>
    <col min="1260" max="1260" width="16.75" style="3" bestFit="1" customWidth="1"/>
    <col min="1261" max="1261" width="15.25" style="3" bestFit="1" customWidth="1"/>
    <col min="1262" max="1262" width="11.25" style="3" bestFit="1" customWidth="1"/>
    <col min="1263" max="1263" width="15.25" style="3" bestFit="1" customWidth="1"/>
    <col min="1264" max="1264" width="14.33203125" style="3" bestFit="1" customWidth="1"/>
    <col min="1265" max="1265" width="15.25" style="3" bestFit="1" customWidth="1"/>
    <col min="1266" max="1266" width="13.83203125" style="3" bestFit="1" customWidth="1"/>
    <col min="1267" max="1267" width="15.25" style="3" bestFit="1" customWidth="1"/>
    <col min="1268" max="1269" width="16.75" style="3" bestFit="1" customWidth="1"/>
    <col min="1270" max="1270" width="15.1640625" style="3" bestFit="1" customWidth="1"/>
    <col min="1271" max="1272" width="16.6640625" style="3" bestFit="1" customWidth="1"/>
    <col min="1273" max="1280" width="11.1640625" style="3"/>
    <col min="1281" max="1282" width="11" style="3" customWidth="1"/>
    <col min="1283" max="1289" width="11.1640625" style="3" bestFit="1" customWidth="1"/>
    <col min="1290" max="1290" width="13.75" style="3" bestFit="1" customWidth="1"/>
    <col min="1291" max="1293" width="11.1640625" style="3" bestFit="1" customWidth="1"/>
    <col min="1294" max="1294" width="13.75" style="3" bestFit="1" customWidth="1"/>
    <col min="1295" max="1359" width="11.1640625" style="3" bestFit="1" customWidth="1"/>
    <col min="1360" max="1360" width="15.1640625" style="3" bestFit="1" customWidth="1"/>
    <col min="1361" max="1364" width="11.1640625" style="3" bestFit="1" customWidth="1"/>
    <col min="1365" max="1365" width="13.75" style="3" bestFit="1" customWidth="1"/>
    <col min="1366" max="1366" width="11.1640625" style="3" bestFit="1" customWidth="1"/>
    <col min="1367" max="1367" width="13.75" style="3" bestFit="1" customWidth="1"/>
    <col min="1368" max="1368" width="15.1640625" style="3" bestFit="1" customWidth="1"/>
    <col min="1369" max="1370" width="11.1640625" style="3" bestFit="1" customWidth="1"/>
    <col min="1371" max="1372" width="13.75" style="3" bestFit="1" customWidth="1"/>
    <col min="1373" max="1411" width="11.1640625" style="3" bestFit="1" customWidth="1"/>
    <col min="1412" max="1412" width="15.1640625" style="3" bestFit="1" customWidth="1"/>
    <col min="1413" max="1414" width="11.1640625" style="3" bestFit="1" customWidth="1"/>
    <col min="1415" max="1415" width="13.75" style="3" bestFit="1" customWidth="1"/>
    <col min="1416" max="1416" width="11.1640625" style="3" bestFit="1" customWidth="1"/>
    <col min="1417" max="1417" width="13.75" style="3" bestFit="1" customWidth="1"/>
    <col min="1418" max="1418" width="11.1640625" style="3" bestFit="1" customWidth="1"/>
    <col min="1419" max="1419" width="13.75" style="3" bestFit="1" customWidth="1"/>
    <col min="1420" max="1420" width="15.1640625" style="3" bestFit="1" customWidth="1"/>
    <col min="1421" max="1422" width="11.1640625" style="3" bestFit="1" customWidth="1"/>
    <col min="1423" max="1423" width="15.1640625" style="3" bestFit="1" customWidth="1"/>
    <col min="1424" max="1424" width="11.1640625" style="3" bestFit="1" customWidth="1"/>
    <col min="1425" max="1425" width="13.75" style="3" bestFit="1" customWidth="1"/>
    <col min="1426" max="1432" width="11.1640625" style="3" bestFit="1" customWidth="1"/>
    <col min="1433" max="1433" width="13.75" style="3" bestFit="1" customWidth="1"/>
    <col min="1434" max="1435" width="11.1640625" style="3" bestFit="1" customWidth="1"/>
    <col min="1436" max="1436" width="13.75" style="3" bestFit="1" customWidth="1"/>
    <col min="1437" max="1437" width="11.1640625" style="3" bestFit="1" customWidth="1"/>
    <col min="1438" max="1438" width="16.6640625" style="3" bestFit="1" customWidth="1"/>
    <col min="1439" max="1439" width="15.1640625" style="3" bestFit="1" customWidth="1"/>
    <col min="1440" max="1440" width="11.1640625" style="3" bestFit="1" customWidth="1"/>
    <col min="1441" max="1443" width="13.75" style="3" bestFit="1" customWidth="1"/>
    <col min="1444" max="1444" width="11.1640625" style="3" bestFit="1" customWidth="1"/>
    <col min="1445" max="1445" width="13.75" style="3" bestFit="1" customWidth="1"/>
    <col min="1446" max="1446" width="16.6640625" style="3" bestFit="1" customWidth="1"/>
    <col min="1447" max="1448" width="11.1640625" style="3" bestFit="1" customWidth="1"/>
    <col min="1449" max="1449" width="16.6640625" style="3" bestFit="1" customWidth="1"/>
    <col min="1450" max="1450" width="15.1640625" style="3" bestFit="1" customWidth="1"/>
    <col min="1451" max="1476" width="11.1640625" style="3" bestFit="1" customWidth="1"/>
    <col min="1477" max="1477" width="13.75" style="3" bestFit="1" customWidth="1"/>
    <col min="1478" max="1484" width="11.1640625" style="3" bestFit="1" customWidth="1"/>
    <col min="1485" max="1485" width="13.75" style="3" bestFit="1" customWidth="1"/>
    <col min="1486" max="1488" width="11.1640625" style="3" bestFit="1" customWidth="1"/>
    <col min="1489" max="1489" width="13.75" style="3" bestFit="1" customWidth="1"/>
    <col min="1490" max="1502" width="11.1640625" style="3" bestFit="1" customWidth="1"/>
    <col min="1503" max="1503" width="13.75" style="3" bestFit="1" customWidth="1"/>
    <col min="1504" max="1510" width="11.1640625" style="3" bestFit="1" customWidth="1"/>
    <col min="1511" max="1511" width="13.75" style="3" bestFit="1" customWidth="1"/>
    <col min="1512" max="1514" width="11.1640625" style="3" bestFit="1" customWidth="1"/>
    <col min="1515" max="1515" width="13.83203125" style="3" bestFit="1" customWidth="1"/>
    <col min="1516" max="1516" width="16.75" style="3" bestFit="1" customWidth="1"/>
    <col min="1517" max="1517" width="15.25" style="3" bestFit="1" customWidth="1"/>
    <col min="1518" max="1518" width="11.25" style="3" bestFit="1" customWidth="1"/>
    <col min="1519" max="1519" width="15.25" style="3" bestFit="1" customWidth="1"/>
    <col min="1520" max="1520" width="14.33203125" style="3" bestFit="1" customWidth="1"/>
    <col min="1521" max="1521" width="15.25" style="3" bestFit="1" customWidth="1"/>
    <col min="1522" max="1522" width="13.83203125" style="3" bestFit="1" customWidth="1"/>
    <col min="1523" max="1523" width="15.25" style="3" bestFit="1" customWidth="1"/>
    <col min="1524" max="1525" width="16.75" style="3" bestFit="1" customWidth="1"/>
    <col min="1526" max="1526" width="15.1640625" style="3" bestFit="1" customWidth="1"/>
    <col min="1527" max="1528" width="16.6640625" style="3" bestFit="1" customWidth="1"/>
    <col min="1529" max="1536" width="11.1640625" style="3"/>
    <col min="1537" max="1538" width="11" style="3" customWidth="1"/>
    <col min="1539" max="1545" width="11.1640625" style="3" bestFit="1" customWidth="1"/>
    <col min="1546" max="1546" width="13.75" style="3" bestFit="1" customWidth="1"/>
    <col min="1547" max="1549" width="11.1640625" style="3" bestFit="1" customWidth="1"/>
    <col min="1550" max="1550" width="13.75" style="3" bestFit="1" customWidth="1"/>
    <col min="1551" max="1615" width="11.1640625" style="3" bestFit="1" customWidth="1"/>
    <col min="1616" max="1616" width="15.1640625" style="3" bestFit="1" customWidth="1"/>
    <col min="1617" max="1620" width="11.1640625" style="3" bestFit="1" customWidth="1"/>
    <col min="1621" max="1621" width="13.75" style="3" bestFit="1" customWidth="1"/>
    <col min="1622" max="1622" width="11.1640625" style="3" bestFit="1" customWidth="1"/>
    <col min="1623" max="1623" width="13.75" style="3" bestFit="1" customWidth="1"/>
    <col min="1624" max="1624" width="15.1640625" style="3" bestFit="1" customWidth="1"/>
    <col min="1625" max="1626" width="11.1640625" style="3" bestFit="1" customWidth="1"/>
    <col min="1627" max="1628" width="13.75" style="3" bestFit="1" customWidth="1"/>
    <col min="1629" max="1667" width="11.1640625" style="3" bestFit="1" customWidth="1"/>
    <col min="1668" max="1668" width="15.1640625" style="3" bestFit="1" customWidth="1"/>
    <col min="1669" max="1670" width="11.1640625" style="3" bestFit="1" customWidth="1"/>
    <col min="1671" max="1671" width="13.75" style="3" bestFit="1" customWidth="1"/>
    <col min="1672" max="1672" width="11.1640625" style="3" bestFit="1" customWidth="1"/>
    <col min="1673" max="1673" width="13.75" style="3" bestFit="1" customWidth="1"/>
    <col min="1674" max="1674" width="11.1640625" style="3" bestFit="1" customWidth="1"/>
    <col min="1675" max="1675" width="13.75" style="3" bestFit="1" customWidth="1"/>
    <col min="1676" max="1676" width="15.1640625" style="3" bestFit="1" customWidth="1"/>
    <col min="1677" max="1678" width="11.1640625" style="3" bestFit="1" customWidth="1"/>
    <col min="1679" max="1679" width="15.1640625" style="3" bestFit="1" customWidth="1"/>
    <col min="1680" max="1680" width="11.1640625" style="3" bestFit="1" customWidth="1"/>
    <col min="1681" max="1681" width="13.75" style="3" bestFit="1" customWidth="1"/>
    <col min="1682" max="1688" width="11.1640625" style="3" bestFit="1" customWidth="1"/>
    <col min="1689" max="1689" width="13.75" style="3" bestFit="1" customWidth="1"/>
    <col min="1690" max="1691" width="11.1640625" style="3" bestFit="1" customWidth="1"/>
    <col min="1692" max="1692" width="13.75" style="3" bestFit="1" customWidth="1"/>
    <col min="1693" max="1693" width="11.1640625" style="3" bestFit="1" customWidth="1"/>
    <col min="1694" max="1694" width="16.6640625" style="3" bestFit="1" customWidth="1"/>
    <col min="1695" max="1695" width="15.1640625" style="3" bestFit="1" customWidth="1"/>
    <col min="1696" max="1696" width="11.1640625" style="3" bestFit="1" customWidth="1"/>
    <col min="1697" max="1699" width="13.75" style="3" bestFit="1" customWidth="1"/>
    <col min="1700" max="1700" width="11.1640625" style="3" bestFit="1" customWidth="1"/>
    <col min="1701" max="1701" width="13.75" style="3" bestFit="1" customWidth="1"/>
    <col min="1702" max="1702" width="16.6640625" style="3" bestFit="1" customWidth="1"/>
    <col min="1703" max="1704" width="11.1640625" style="3" bestFit="1" customWidth="1"/>
    <col min="1705" max="1705" width="16.6640625" style="3" bestFit="1" customWidth="1"/>
    <col min="1706" max="1706" width="15.1640625" style="3" bestFit="1" customWidth="1"/>
    <col min="1707" max="1732" width="11.1640625" style="3" bestFit="1" customWidth="1"/>
    <col min="1733" max="1733" width="13.75" style="3" bestFit="1" customWidth="1"/>
    <col min="1734" max="1740" width="11.1640625" style="3" bestFit="1" customWidth="1"/>
    <col min="1741" max="1741" width="13.75" style="3" bestFit="1" customWidth="1"/>
    <col min="1742" max="1744" width="11.1640625" style="3" bestFit="1" customWidth="1"/>
    <col min="1745" max="1745" width="13.75" style="3" bestFit="1" customWidth="1"/>
    <col min="1746" max="1758" width="11.1640625" style="3" bestFit="1" customWidth="1"/>
    <col min="1759" max="1759" width="13.75" style="3" bestFit="1" customWidth="1"/>
    <col min="1760" max="1766" width="11.1640625" style="3" bestFit="1" customWidth="1"/>
    <col min="1767" max="1767" width="13.75" style="3" bestFit="1" customWidth="1"/>
    <col min="1768" max="1770" width="11.1640625" style="3" bestFit="1" customWidth="1"/>
    <col min="1771" max="1771" width="13.83203125" style="3" bestFit="1" customWidth="1"/>
    <col min="1772" max="1772" width="16.75" style="3" bestFit="1" customWidth="1"/>
    <col min="1773" max="1773" width="15.25" style="3" bestFit="1" customWidth="1"/>
    <col min="1774" max="1774" width="11.25" style="3" bestFit="1" customWidth="1"/>
    <col min="1775" max="1775" width="15.25" style="3" bestFit="1" customWidth="1"/>
    <col min="1776" max="1776" width="14.33203125" style="3" bestFit="1" customWidth="1"/>
    <col min="1777" max="1777" width="15.25" style="3" bestFit="1" customWidth="1"/>
    <col min="1778" max="1778" width="13.83203125" style="3" bestFit="1" customWidth="1"/>
    <col min="1779" max="1779" width="15.25" style="3" bestFit="1" customWidth="1"/>
    <col min="1780" max="1781" width="16.75" style="3" bestFit="1" customWidth="1"/>
    <col min="1782" max="1782" width="15.1640625" style="3" bestFit="1" customWidth="1"/>
    <col min="1783" max="1784" width="16.6640625" style="3" bestFit="1" customWidth="1"/>
    <col min="1785" max="1792" width="11.1640625" style="3"/>
    <col min="1793" max="1794" width="11" style="3" customWidth="1"/>
    <col min="1795" max="1801" width="11.1640625" style="3" bestFit="1" customWidth="1"/>
    <col min="1802" max="1802" width="13.75" style="3" bestFit="1" customWidth="1"/>
    <col min="1803" max="1805" width="11.1640625" style="3" bestFit="1" customWidth="1"/>
    <col min="1806" max="1806" width="13.75" style="3" bestFit="1" customWidth="1"/>
    <col min="1807" max="1871" width="11.1640625" style="3" bestFit="1" customWidth="1"/>
    <col min="1872" max="1872" width="15.1640625" style="3" bestFit="1" customWidth="1"/>
    <col min="1873" max="1876" width="11.1640625" style="3" bestFit="1" customWidth="1"/>
    <col min="1877" max="1877" width="13.75" style="3" bestFit="1" customWidth="1"/>
    <col min="1878" max="1878" width="11.1640625" style="3" bestFit="1" customWidth="1"/>
    <col min="1879" max="1879" width="13.75" style="3" bestFit="1" customWidth="1"/>
    <col min="1880" max="1880" width="15.1640625" style="3" bestFit="1" customWidth="1"/>
    <col min="1881" max="1882" width="11.1640625" style="3" bestFit="1" customWidth="1"/>
    <col min="1883" max="1884" width="13.75" style="3" bestFit="1" customWidth="1"/>
    <col min="1885" max="1923" width="11.1640625" style="3" bestFit="1" customWidth="1"/>
    <col min="1924" max="1924" width="15.1640625" style="3" bestFit="1" customWidth="1"/>
    <col min="1925" max="1926" width="11.1640625" style="3" bestFit="1" customWidth="1"/>
    <col min="1927" max="1927" width="13.75" style="3" bestFit="1" customWidth="1"/>
    <col min="1928" max="1928" width="11.1640625" style="3" bestFit="1" customWidth="1"/>
    <col min="1929" max="1929" width="13.75" style="3" bestFit="1" customWidth="1"/>
    <col min="1930" max="1930" width="11.1640625" style="3" bestFit="1" customWidth="1"/>
    <col min="1931" max="1931" width="13.75" style="3" bestFit="1" customWidth="1"/>
    <col min="1932" max="1932" width="15.1640625" style="3" bestFit="1" customWidth="1"/>
    <col min="1933" max="1934" width="11.1640625" style="3" bestFit="1" customWidth="1"/>
    <col min="1935" max="1935" width="15.1640625" style="3" bestFit="1" customWidth="1"/>
    <col min="1936" max="1936" width="11.1640625" style="3" bestFit="1" customWidth="1"/>
    <col min="1937" max="1937" width="13.75" style="3" bestFit="1" customWidth="1"/>
    <col min="1938" max="1944" width="11.1640625" style="3" bestFit="1" customWidth="1"/>
    <col min="1945" max="1945" width="13.75" style="3" bestFit="1" customWidth="1"/>
    <col min="1946" max="1947" width="11.1640625" style="3" bestFit="1" customWidth="1"/>
    <col min="1948" max="1948" width="13.75" style="3" bestFit="1" customWidth="1"/>
    <col min="1949" max="1949" width="11.1640625" style="3" bestFit="1" customWidth="1"/>
    <col min="1950" max="1950" width="16.6640625" style="3" bestFit="1" customWidth="1"/>
    <col min="1951" max="1951" width="15.1640625" style="3" bestFit="1" customWidth="1"/>
    <col min="1952" max="1952" width="11.1640625" style="3" bestFit="1" customWidth="1"/>
    <col min="1953" max="1955" width="13.75" style="3" bestFit="1" customWidth="1"/>
    <col min="1956" max="1956" width="11.1640625" style="3" bestFit="1" customWidth="1"/>
    <col min="1957" max="1957" width="13.75" style="3" bestFit="1" customWidth="1"/>
    <col min="1958" max="1958" width="16.6640625" style="3" bestFit="1" customWidth="1"/>
    <col min="1959" max="1960" width="11.1640625" style="3" bestFit="1" customWidth="1"/>
    <col min="1961" max="1961" width="16.6640625" style="3" bestFit="1" customWidth="1"/>
    <col min="1962" max="1962" width="15.1640625" style="3" bestFit="1" customWidth="1"/>
    <col min="1963" max="1988" width="11.1640625" style="3" bestFit="1" customWidth="1"/>
    <col min="1989" max="1989" width="13.75" style="3" bestFit="1" customWidth="1"/>
    <col min="1990" max="1996" width="11.1640625" style="3" bestFit="1" customWidth="1"/>
    <col min="1997" max="1997" width="13.75" style="3" bestFit="1" customWidth="1"/>
    <col min="1998" max="2000" width="11.1640625" style="3" bestFit="1" customWidth="1"/>
    <col min="2001" max="2001" width="13.75" style="3" bestFit="1" customWidth="1"/>
    <col min="2002" max="2014" width="11.1640625" style="3" bestFit="1" customWidth="1"/>
    <col min="2015" max="2015" width="13.75" style="3" bestFit="1" customWidth="1"/>
    <col min="2016" max="2022" width="11.1640625" style="3" bestFit="1" customWidth="1"/>
    <col min="2023" max="2023" width="13.75" style="3" bestFit="1" customWidth="1"/>
    <col min="2024" max="2026" width="11.1640625" style="3" bestFit="1" customWidth="1"/>
    <col min="2027" max="2027" width="13.83203125" style="3" bestFit="1" customWidth="1"/>
    <col min="2028" max="2028" width="16.75" style="3" bestFit="1" customWidth="1"/>
    <col min="2029" max="2029" width="15.25" style="3" bestFit="1" customWidth="1"/>
    <col min="2030" max="2030" width="11.25" style="3" bestFit="1" customWidth="1"/>
    <col min="2031" max="2031" width="15.25" style="3" bestFit="1" customWidth="1"/>
    <col min="2032" max="2032" width="14.33203125" style="3" bestFit="1" customWidth="1"/>
    <col min="2033" max="2033" width="15.25" style="3" bestFit="1" customWidth="1"/>
    <col min="2034" max="2034" width="13.83203125" style="3" bestFit="1" customWidth="1"/>
    <col min="2035" max="2035" width="15.25" style="3" bestFit="1" customWidth="1"/>
    <col min="2036" max="2037" width="16.75" style="3" bestFit="1" customWidth="1"/>
    <col min="2038" max="2038" width="15.1640625" style="3" bestFit="1" customWidth="1"/>
    <col min="2039" max="2040" width="16.6640625" style="3" bestFit="1" customWidth="1"/>
    <col min="2041" max="2048" width="11.1640625" style="3"/>
    <col min="2049" max="2050" width="11" style="3" customWidth="1"/>
    <col min="2051" max="2057" width="11.1640625" style="3" bestFit="1" customWidth="1"/>
    <col min="2058" max="2058" width="13.75" style="3" bestFit="1" customWidth="1"/>
    <col min="2059" max="2061" width="11.1640625" style="3" bestFit="1" customWidth="1"/>
    <col min="2062" max="2062" width="13.75" style="3" bestFit="1" customWidth="1"/>
    <col min="2063" max="2127" width="11.1640625" style="3" bestFit="1" customWidth="1"/>
    <col min="2128" max="2128" width="15.1640625" style="3" bestFit="1" customWidth="1"/>
    <col min="2129" max="2132" width="11.1640625" style="3" bestFit="1" customWidth="1"/>
    <col min="2133" max="2133" width="13.75" style="3" bestFit="1" customWidth="1"/>
    <col min="2134" max="2134" width="11.1640625" style="3" bestFit="1" customWidth="1"/>
    <col min="2135" max="2135" width="13.75" style="3" bestFit="1" customWidth="1"/>
    <col min="2136" max="2136" width="15.1640625" style="3" bestFit="1" customWidth="1"/>
    <col min="2137" max="2138" width="11.1640625" style="3" bestFit="1" customWidth="1"/>
    <col min="2139" max="2140" width="13.75" style="3" bestFit="1" customWidth="1"/>
    <col min="2141" max="2179" width="11.1640625" style="3" bestFit="1" customWidth="1"/>
    <col min="2180" max="2180" width="15.1640625" style="3" bestFit="1" customWidth="1"/>
    <col min="2181" max="2182" width="11.1640625" style="3" bestFit="1" customWidth="1"/>
    <col min="2183" max="2183" width="13.75" style="3" bestFit="1" customWidth="1"/>
    <col min="2184" max="2184" width="11.1640625" style="3" bestFit="1" customWidth="1"/>
    <col min="2185" max="2185" width="13.75" style="3" bestFit="1" customWidth="1"/>
    <col min="2186" max="2186" width="11.1640625" style="3" bestFit="1" customWidth="1"/>
    <col min="2187" max="2187" width="13.75" style="3" bestFit="1" customWidth="1"/>
    <col min="2188" max="2188" width="15.1640625" style="3" bestFit="1" customWidth="1"/>
    <col min="2189" max="2190" width="11.1640625" style="3" bestFit="1" customWidth="1"/>
    <col min="2191" max="2191" width="15.1640625" style="3" bestFit="1" customWidth="1"/>
    <col min="2192" max="2192" width="11.1640625" style="3" bestFit="1" customWidth="1"/>
    <col min="2193" max="2193" width="13.75" style="3" bestFit="1" customWidth="1"/>
    <col min="2194" max="2200" width="11.1640625" style="3" bestFit="1" customWidth="1"/>
    <col min="2201" max="2201" width="13.75" style="3" bestFit="1" customWidth="1"/>
    <col min="2202" max="2203" width="11.1640625" style="3" bestFit="1" customWidth="1"/>
    <col min="2204" max="2204" width="13.75" style="3" bestFit="1" customWidth="1"/>
    <col min="2205" max="2205" width="11.1640625" style="3" bestFit="1" customWidth="1"/>
    <col min="2206" max="2206" width="16.6640625" style="3" bestFit="1" customWidth="1"/>
    <col min="2207" max="2207" width="15.1640625" style="3" bestFit="1" customWidth="1"/>
    <col min="2208" max="2208" width="11.1640625" style="3" bestFit="1" customWidth="1"/>
    <col min="2209" max="2211" width="13.75" style="3" bestFit="1" customWidth="1"/>
    <col min="2212" max="2212" width="11.1640625" style="3" bestFit="1" customWidth="1"/>
    <col min="2213" max="2213" width="13.75" style="3" bestFit="1" customWidth="1"/>
    <col min="2214" max="2214" width="16.6640625" style="3" bestFit="1" customWidth="1"/>
    <col min="2215" max="2216" width="11.1640625" style="3" bestFit="1" customWidth="1"/>
    <col min="2217" max="2217" width="16.6640625" style="3" bestFit="1" customWidth="1"/>
    <col min="2218" max="2218" width="15.1640625" style="3" bestFit="1" customWidth="1"/>
    <col min="2219" max="2244" width="11.1640625" style="3" bestFit="1" customWidth="1"/>
    <col min="2245" max="2245" width="13.75" style="3" bestFit="1" customWidth="1"/>
    <col min="2246" max="2252" width="11.1640625" style="3" bestFit="1" customWidth="1"/>
    <col min="2253" max="2253" width="13.75" style="3" bestFit="1" customWidth="1"/>
    <col min="2254" max="2256" width="11.1640625" style="3" bestFit="1" customWidth="1"/>
    <col min="2257" max="2257" width="13.75" style="3" bestFit="1" customWidth="1"/>
    <col min="2258" max="2270" width="11.1640625" style="3" bestFit="1" customWidth="1"/>
    <col min="2271" max="2271" width="13.75" style="3" bestFit="1" customWidth="1"/>
    <col min="2272" max="2278" width="11.1640625" style="3" bestFit="1" customWidth="1"/>
    <col min="2279" max="2279" width="13.75" style="3" bestFit="1" customWidth="1"/>
    <col min="2280" max="2282" width="11.1640625" style="3" bestFit="1" customWidth="1"/>
    <col min="2283" max="2283" width="13.83203125" style="3" bestFit="1" customWidth="1"/>
    <col min="2284" max="2284" width="16.75" style="3" bestFit="1" customWidth="1"/>
    <col min="2285" max="2285" width="15.25" style="3" bestFit="1" customWidth="1"/>
    <col min="2286" max="2286" width="11.25" style="3" bestFit="1" customWidth="1"/>
    <col min="2287" max="2287" width="15.25" style="3" bestFit="1" customWidth="1"/>
    <col min="2288" max="2288" width="14.33203125" style="3" bestFit="1" customWidth="1"/>
    <col min="2289" max="2289" width="15.25" style="3" bestFit="1" customWidth="1"/>
    <col min="2290" max="2290" width="13.83203125" style="3" bestFit="1" customWidth="1"/>
    <col min="2291" max="2291" width="15.25" style="3" bestFit="1" customWidth="1"/>
    <col min="2292" max="2293" width="16.75" style="3" bestFit="1" customWidth="1"/>
    <col min="2294" max="2294" width="15.1640625" style="3" bestFit="1" customWidth="1"/>
    <col min="2295" max="2296" width="16.6640625" style="3" bestFit="1" customWidth="1"/>
    <col min="2297" max="2304" width="11.1640625" style="3"/>
    <col min="2305" max="2306" width="11" style="3" customWidth="1"/>
    <col min="2307" max="2313" width="11.1640625" style="3" bestFit="1" customWidth="1"/>
    <col min="2314" max="2314" width="13.75" style="3" bestFit="1" customWidth="1"/>
    <col min="2315" max="2317" width="11.1640625" style="3" bestFit="1" customWidth="1"/>
    <col min="2318" max="2318" width="13.75" style="3" bestFit="1" customWidth="1"/>
    <col min="2319" max="2383" width="11.1640625" style="3" bestFit="1" customWidth="1"/>
    <col min="2384" max="2384" width="15.1640625" style="3" bestFit="1" customWidth="1"/>
    <col min="2385" max="2388" width="11.1640625" style="3" bestFit="1" customWidth="1"/>
    <col min="2389" max="2389" width="13.75" style="3" bestFit="1" customWidth="1"/>
    <col min="2390" max="2390" width="11.1640625" style="3" bestFit="1" customWidth="1"/>
    <col min="2391" max="2391" width="13.75" style="3" bestFit="1" customWidth="1"/>
    <col min="2392" max="2392" width="15.1640625" style="3" bestFit="1" customWidth="1"/>
    <col min="2393" max="2394" width="11.1640625" style="3" bestFit="1" customWidth="1"/>
    <col min="2395" max="2396" width="13.75" style="3" bestFit="1" customWidth="1"/>
    <col min="2397" max="2435" width="11.1640625" style="3" bestFit="1" customWidth="1"/>
    <col min="2436" max="2436" width="15.1640625" style="3" bestFit="1" customWidth="1"/>
    <col min="2437" max="2438" width="11.1640625" style="3" bestFit="1" customWidth="1"/>
    <col min="2439" max="2439" width="13.75" style="3" bestFit="1" customWidth="1"/>
    <col min="2440" max="2440" width="11.1640625" style="3" bestFit="1" customWidth="1"/>
    <col min="2441" max="2441" width="13.75" style="3" bestFit="1" customWidth="1"/>
    <col min="2442" max="2442" width="11.1640625" style="3" bestFit="1" customWidth="1"/>
    <col min="2443" max="2443" width="13.75" style="3" bestFit="1" customWidth="1"/>
    <col min="2444" max="2444" width="15.1640625" style="3" bestFit="1" customWidth="1"/>
    <col min="2445" max="2446" width="11.1640625" style="3" bestFit="1" customWidth="1"/>
    <col min="2447" max="2447" width="15.1640625" style="3" bestFit="1" customWidth="1"/>
    <col min="2448" max="2448" width="11.1640625" style="3" bestFit="1" customWidth="1"/>
    <col min="2449" max="2449" width="13.75" style="3" bestFit="1" customWidth="1"/>
    <col min="2450" max="2456" width="11.1640625" style="3" bestFit="1" customWidth="1"/>
    <col min="2457" max="2457" width="13.75" style="3" bestFit="1" customWidth="1"/>
    <col min="2458" max="2459" width="11.1640625" style="3" bestFit="1" customWidth="1"/>
    <col min="2460" max="2460" width="13.75" style="3" bestFit="1" customWidth="1"/>
    <col min="2461" max="2461" width="11.1640625" style="3" bestFit="1" customWidth="1"/>
    <col min="2462" max="2462" width="16.6640625" style="3" bestFit="1" customWidth="1"/>
    <col min="2463" max="2463" width="15.1640625" style="3" bestFit="1" customWidth="1"/>
    <col min="2464" max="2464" width="11.1640625" style="3" bestFit="1" customWidth="1"/>
    <col min="2465" max="2467" width="13.75" style="3" bestFit="1" customWidth="1"/>
    <col min="2468" max="2468" width="11.1640625" style="3" bestFit="1" customWidth="1"/>
    <col min="2469" max="2469" width="13.75" style="3" bestFit="1" customWidth="1"/>
    <col min="2470" max="2470" width="16.6640625" style="3" bestFit="1" customWidth="1"/>
    <col min="2471" max="2472" width="11.1640625" style="3" bestFit="1" customWidth="1"/>
    <col min="2473" max="2473" width="16.6640625" style="3" bestFit="1" customWidth="1"/>
    <col min="2474" max="2474" width="15.1640625" style="3" bestFit="1" customWidth="1"/>
    <col min="2475" max="2500" width="11.1640625" style="3" bestFit="1" customWidth="1"/>
    <col min="2501" max="2501" width="13.75" style="3" bestFit="1" customWidth="1"/>
    <col min="2502" max="2508" width="11.1640625" style="3" bestFit="1" customWidth="1"/>
    <col min="2509" max="2509" width="13.75" style="3" bestFit="1" customWidth="1"/>
    <col min="2510" max="2512" width="11.1640625" style="3" bestFit="1" customWidth="1"/>
    <col min="2513" max="2513" width="13.75" style="3" bestFit="1" customWidth="1"/>
    <col min="2514" max="2526" width="11.1640625" style="3" bestFit="1" customWidth="1"/>
    <col min="2527" max="2527" width="13.75" style="3" bestFit="1" customWidth="1"/>
    <col min="2528" max="2534" width="11.1640625" style="3" bestFit="1" customWidth="1"/>
    <col min="2535" max="2535" width="13.75" style="3" bestFit="1" customWidth="1"/>
    <col min="2536" max="2538" width="11.1640625" style="3" bestFit="1" customWidth="1"/>
    <col min="2539" max="2539" width="13.83203125" style="3" bestFit="1" customWidth="1"/>
    <col min="2540" max="2540" width="16.75" style="3" bestFit="1" customWidth="1"/>
    <col min="2541" max="2541" width="15.25" style="3" bestFit="1" customWidth="1"/>
    <col min="2542" max="2542" width="11.25" style="3" bestFit="1" customWidth="1"/>
    <col min="2543" max="2543" width="15.25" style="3" bestFit="1" customWidth="1"/>
    <col min="2544" max="2544" width="14.33203125" style="3" bestFit="1" customWidth="1"/>
    <col min="2545" max="2545" width="15.25" style="3" bestFit="1" customWidth="1"/>
    <col min="2546" max="2546" width="13.83203125" style="3" bestFit="1" customWidth="1"/>
    <col min="2547" max="2547" width="15.25" style="3" bestFit="1" customWidth="1"/>
    <col min="2548" max="2549" width="16.75" style="3" bestFit="1" customWidth="1"/>
    <col min="2550" max="2550" width="15.1640625" style="3" bestFit="1" customWidth="1"/>
    <col min="2551" max="2552" width="16.6640625" style="3" bestFit="1" customWidth="1"/>
    <col min="2553" max="2560" width="11.1640625" style="3"/>
    <col min="2561" max="2562" width="11" style="3" customWidth="1"/>
    <col min="2563" max="2569" width="11.1640625" style="3" bestFit="1" customWidth="1"/>
    <col min="2570" max="2570" width="13.75" style="3" bestFit="1" customWidth="1"/>
    <col min="2571" max="2573" width="11.1640625" style="3" bestFit="1" customWidth="1"/>
    <col min="2574" max="2574" width="13.75" style="3" bestFit="1" customWidth="1"/>
    <col min="2575" max="2639" width="11.1640625" style="3" bestFit="1" customWidth="1"/>
    <col min="2640" max="2640" width="15.1640625" style="3" bestFit="1" customWidth="1"/>
    <col min="2641" max="2644" width="11.1640625" style="3" bestFit="1" customWidth="1"/>
    <col min="2645" max="2645" width="13.75" style="3" bestFit="1" customWidth="1"/>
    <col min="2646" max="2646" width="11.1640625" style="3" bestFit="1" customWidth="1"/>
    <col min="2647" max="2647" width="13.75" style="3" bestFit="1" customWidth="1"/>
    <col min="2648" max="2648" width="15.1640625" style="3" bestFit="1" customWidth="1"/>
    <col min="2649" max="2650" width="11.1640625" style="3" bestFit="1" customWidth="1"/>
    <col min="2651" max="2652" width="13.75" style="3" bestFit="1" customWidth="1"/>
    <col min="2653" max="2691" width="11.1640625" style="3" bestFit="1" customWidth="1"/>
    <col min="2692" max="2692" width="15.1640625" style="3" bestFit="1" customWidth="1"/>
    <col min="2693" max="2694" width="11.1640625" style="3" bestFit="1" customWidth="1"/>
    <col min="2695" max="2695" width="13.75" style="3" bestFit="1" customWidth="1"/>
    <col min="2696" max="2696" width="11.1640625" style="3" bestFit="1" customWidth="1"/>
    <col min="2697" max="2697" width="13.75" style="3" bestFit="1" customWidth="1"/>
    <col min="2698" max="2698" width="11.1640625" style="3" bestFit="1" customWidth="1"/>
    <col min="2699" max="2699" width="13.75" style="3" bestFit="1" customWidth="1"/>
    <col min="2700" max="2700" width="15.1640625" style="3" bestFit="1" customWidth="1"/>
    <col min="2701" max="2702" width="11.1640625" style="3" bestFit="1" customWidth="1"/>
    <col min="2703" max="2703" width="15.1640625" style="3" bestFit="1" customWidth="1"/>
    <col min="2704" max="2704" width="11.1640625" style="3" bestFit="1" customWidth="1"/>
    <col min="2705" max="2705" width="13.75" style="3" bestFit="1" customWidth="1"/>
    <col min="2706" max="2712" width="11.1640625" style="3" bestFit="1" customWidth="1"/>
    <col min="2713" max="2713" width="13.75" style="3" bestFit="1" customWidth="1"/>
    <col min="2714" max="2715" width="11.1640625" style="3" bestFit="1" customWidth="1"/>
    <col min="2716" max="2716" width="13.75" style="3" bestFit="1" customWidth="1"/>
    <col min="2717" max="2717" width="11.1640625" style="3" bestFit="1" customWidth="1"/>
    <col min="2718" max="2718" width="16.6640625" style="3" bestFit="1" customWidth="1"/>
    <col min="2719" max="2719" width="15.1640625" style="3" bestFit="1" customWidth="1"/>
    <col min="2720" max="2720" width="11.1640625" style="3" bestFit="1" customWidth="1"/>
    <col min="2721" max="2723" width="13.75" style="3" bestFit="1" customWidth="1"/>
    <col min="2724" max="2724" width="11.1640625" style="3" bestFit="1" customWidth="1"/>
    <col min="2725" max="2725" width="13.75" style="3" bestFit="1" customWidth="1"/>
    <col min="2726" max="2726" width="16.6640625" style="3" bestFit="1" customWidth="1"/>
    <col min="2727" max="2728" width="11.1640625" style="3" bestFit="1" customWidth="1"/>
    <col min="2729" max="2729" width="16.6640625" style="3" bestFit="1" customWidth="1"/>
    <col min="2730" max="2730" width="15.1640625" style="3" bestFit="1" customWidth="1"/>
    <col min="2731" max="2756" width="11.1640625" style="3" bestFit="1" customWidth="1"/>
    <col min="2757" max="2757" width="13.75" style="3" bestFit="1" customWidth="1"/>
    <col min="2758" max="2764" width="11.1640625" style="3" bestFit="1" customWidth="1"/>
    <col min="2765" max="2765" width="13.75" style="3" bestFit="1" customWidth="1"/>
    <col min="2766" max="2768" width="11.1640625" style="3" bestFit="1" customWidth="1"/>
    <col min="2769" max="2769" width="13.75" style="3" bestFit="1" customWidth="1"/>
    <col min="2770" max="2782" width="11.1640625" style="3" bestFit="1" customWidth="1"/>
    <col min="2783" max="2783" width="13.75" style="3" bestFit="1" customWidth="1"/>
    <col min="2784" max="2790" width="11.1640625" style="3" bestFit="1" customWidth="1"/>
    <col min="2791" max="2791" width="13.75" style="3" bestFit="1" customWidth="1"/>
    <col min="2792" max="2794" width="11.1640625" style="3" bestFit="1" customWidth="1"/>
    <col min="2795" max="2795" width="13.83203125" style="3" bestFit="1" customWidth="1"/>
    <col min="2796" max="2796" width="16.75" style="3" bestFit="1" customWidth="1"/>
    <col min="2797" max="2797" width="15.25" style="3" bestFit="1" customWidth="1"/>
    <col min="2798" max="2798" width="11.25" style="3" bestFit="1" customWidth="1"/>
    <col min="2799" max="2799" width="15.25" style="3" bestFit="1" customWidth="1"/>
    <col min="2800" max="2800" width="14.33203125" style="3" bestFit="1" customWidth="1"/>
    <col min="2801" max="2801" width="15.25" style="3" bestFit="1" customWidth="1"/>
    <col min="2802" max="2802" width="13.83203125" style="3" bestFit="1" customWidth="1"/>
    <col min="2803" max="2803" width="15.25" style="3" bestFit="1" customWidth="1"/>
    <col min="2804" max="2805" width="16.75" style="3" bestFit="1" customWidth="1"/>
    <col min="2806" max="2806" width="15.1640625" style="3" bestFit="1" customWidth="1"/>
    <col min="2807" max="2808" width="16.6640625" style="3" bestFit="1" customWidth="1"/>
    <col min="2809" max="2816" width="11.1640625" style="3"/>
    <col min="2817" max="2818" width="11" style="3" customWidth="1"/>
    <col min="2819" max="2825" width="11.1640625" style="3" bestFit="1" customWidth="1"/>
    <col min="2826" max="2826" width="13.75" style="3" bestFit="1" customWidth="1"/>
    <col min="2827" max="2829" width="11.1640625" style="3" bestFit="1" customWidth="1"/>
    <col min="2830" max="2830" width="13.75" style="3" bestFit="1" customWidth="1"/>
    <col min="2831" max="2895" width="11.1640625" style="3" bestFit="1" customWidth="1"/>
    <col min="2896" max="2896" width="15.1640625" style="3" bestFit="1" customWidth="1"/>
    <col min="2897" max="2900" width="11.1640625" style="3" bestFit="1" customWidth="1"/>
    <col min="2901" max="2901" width="13.75" style="3" bestFit="1" customWidth="1"/>
    <col min="2902" max="2902" width="11.1640625" style="3" bestFit="1" customWidth="1"/>
    <col min="2903" max="2903" width="13.75" style="3" bestFit="1" customWidth="1"/>
    <col min="2904" max="2904" width="15.1640625" style="3" bestFit="1" customWidth="1"/>
    <col min="2905" max="2906" width="11.1640625" style="3" bestFit="1" customWidth="1"/>
    <col min="2907" max="2908" width="13.75" style="3" bestFit="1" customWidth="1"/>
    <col min="2909" max="2947" width="11.1640625" style="3" bestFit="1" customWidth="1"/>
    <col min="2948" max="2948" width="15.1640625" style="3" bestFit="1" customWidth="1"/>
    <col min="2949" max="2950" width="11.1640625" style="3" bestFit="1" customWidth="1"/>
    <col min="2951" max="2951" width="13.75" style="3" bestFit="1" customWidth="1"/>
    <col min="2952" max="2952" width="11.1640625" style="3" bestFit="1" customWidth="1"/>
    <col min="2953" max="2953" width="13.75" style="3" bestFit="1" customWidth="1"/>
    <col min="2954" max="2954" width="11.1640625" style="3" bestFit="1" customWidth="1"/>
    <col min="2955" max="2955" width="13.75" style="3" bestFit="1" customWidth="1"/>
    <col min="2956" max="2956" width="15.1640625" style="3" bestFit="1" customWidth="1"/>
    <col min="2957" max="2958" width="11.1640625" style="3" bestFit="1" customWidth="1"/>
    <col min="2959" max="2959" width="15.1640625" style="3" bestFit="1" customWidth="1"/>
    <col min="2960" max="2960" width="11.1640625" style="3" bestFit="1" customWidth="1"/>
    <col min="2961" max="2961" width="13.75" style="3" bestFit="1" customWidth="1"/>
    <col min="2962" max="2968" width="11.1640625" style="3" bestFit="1" customWidth="1"/>
    <col min="2969" max="2969" width="13.75" style="3" bestFit="1" customWidth="1"/>
    <col min="2970" max="2971" width="11.1640625" style="3" bestFit="1" customWidth="1"/>
    <col min="2972" max="2972" width="13.75" style="3" bestFit="1" customWidth="1"/>
    <col min="2973" max="2973" width="11.1640625" style="3" bestFit="1" customWidth="1"/>
    <col min="2974" max="2974" width="16.6640625" style="3" bestFit="1" customWidth="1"/>
    <col min="2975" max="2975" width="15.1640625" style="3" bestFit="1" customWidth="1"/>
    <col min="2976" max="2976" width="11.1640625" style="3" bestFit="1" customWidth="1"/>
    <col min="2977" max="2979" width="13.75" style="3" bestFit="1" customWidth="1"/>
    <col min="2980" max="2980" width="11.1640625" style="3" bestFit="1" customWidth="1"/>
    <col min="2981" max="2981" width="13.75" style="3" bestFit="1" customWidth="1"/>
    <col min="2982" max="2982" width="16.6640625" style="3" bestFit="1" customWidth="1"/>
    <col min="2983" max="2984" width="11.1640625" style="3" bestFit="1" customWidth="1"/>
    <col min="2985" max="2985" width="16.6640625" style="3" bestFit="1" customWidth="1"/>
    <col min="2986" max="2986" width="15.1640625" style="3" bestFit="1" customWidth="1"/>
    <col min="2987" max="3012" width="11.1640625" style="3" bestFit="1" customWidth="1"/>
    <col min="3013" max="3013" width="13.75" style="3" bestFit="1" customWidth="1"/>
    <col min="3014" max="3020" width="11.1640625" style="3" bestFit="1" customWidth="1"/>
    <col min="3021" max="3021" width="13.75" style="3" bestFit="1" customWidth="1"/>
    <col min="3022" max="3024" width="11.1640625" style="3" bestFit="1" customWidth="1"/>
    <col min="3025" max="3025" width="13.75" style="3" bestFit="1" customWidth="1"/>
    <col min="3026" max="3038" width="11.1640625" style="3" bestFit="1" customWidth="1"/>
    <col min="3039" max="3039" width="13.75" style="3" bestFit="1" customWidth="1"/>
    <col min="3040" max="3046" width="11.1640625" style="3" bestFit="1" customWidth="1"/>
    <col min="3047" max="3047" width="13.75" style="3" bestFit="1" customWidth="1"/>
    <col min="3048" max="3050" width="11.1640625" style="3" bestFit="1" customWidth="1"/>
    <col min="3051" max="3051" width="13.83203125" style="3" bestFit="1" customWidth="1"/>
    <col min="3052" max="3052" width="16.75" style="3" bestFit="1" customWidth="1"/>
    <col min="3053" max="3053" width="15.25" style="3" bestFit="1" customWidth="1"/>
    <col min="3054" max="3054" width="11.25" style="3" bestFit="1" customWidth="1"/>
    <col min="3055" max="3055" width="15.25" style="3" bestFit="1" customWidth="1"/>
    <col min="3056" max="3056" width="14.33203125" style="3" bestFit="1" customWidth="1"/>
    <col min="3057" max="3057" width="15.25" style="3" bestFit="1" customWidth="1"/>
    <col min="3058" max="3058" width="13.83203125" style="3" bestFit="1" customWidth="1"/>
    <col min="3059" max="3059" width="15.25" style="3" bestFit="1" customWidth="1"/>
    <col min="3060" max="3061" width="16.75" style="3" bestFit="1" customWidth="1"/>
    <col min="3062" max="3062" width="15.1640625" style="3" bestFit="1" customWidth="1"/>
    <col min="3063" max="3064" width="16.6640625" style="3" bestFit="1" customWidth="1"/>
    <col min="3065" max="3072" width="11.1640625" style="3"/>
    <col min="3073" max="3074" width="11" style="3" customWidth="1"/>
    <col min="3075" max="3081" width="11.1640625" style="3" bestFit="1" customWidth="1"/>
    <col min="3082" max="3082" width="13.75" style="3" bestFit="1" customWidth="1"/>
    <col min="3083" max="3085" width="11.1640625" style="3" bestFit="1" customWidth="1"/>
    <col min="3086" max="3086" width="13.75" style="3" bestFit="1" customWidth="1"/>
    <col min="3087" max="3151" width="11.1640625" style="3" bestFit="1" customWidth="1"/>
    <col min="3152" max="3152" width="15.1640625" style="3" bestFit="1" customWidth="1"/>
    <col min="3153" max="3156" width="11.1640625" style="3" bestFit="1" customWidth="1"/>
    <col min="3157" max="3157" width="13.75" style="3" bestFit="1" customWidth="1"/>
    <col min="3158" max="3158" width="11.1640625" style="3" bestFit="1" customWidth="1"/>
    <col min="3159" max="3159" width="13.75" style="3" bestFit="1" customWidth="1"/>
    <col min="3160" max="3160" width="15.1640625" style="3" bestFit="1" customWidth="1"/>
    <col min="3161" max="3162" width="11.1640625" style="3" bestFit="1" customWidth="1"/>
    <col min="3163" max="3164" width="13.75" style="3" bestFit="1" customWidth="1"/>
    <col min="3165" max="3203" width="11.1640625" style="3" bestFit="1" customWidth="1"/>
    <col min="3204" max="3204" width="15.1640625" style="3" bestFit="1" customWidth="1"/>
    <col min="3205" max="3206" width="11.1640625" style="3" bestFit="1" customWidth="1"/>
    <col min="3207" max="3207" width="13.75" style="3" bestFit="1" customWidth="1"/>
    <col min="3208" max="3208" width="11.1640625" style="3" bestFit="1" customWidth="1"/>
    <col min="3209" max="3209" width="13.75" style="3" bestFit="1" customWidth="1"/>
    <col min="3210" max="3210" width="11.1640625" style="3" bestFit="1" customWidth="1"/>
    <col min="3211" max="3211" width="13.75" style="3" bestFit="1" customWidth="1"/>
    <col min="3212" max="3212" width="15.1640625" style="3" bestFit="1" customWidth="1"/>
    <col min="3213" max="3214" width="11.1640625" style="3" bestFit="1" customWidth="1"/>
    <col min="3215" max="3215" width="15.1640625" style="3" bestFit="1" customWidth="1"/>
    <col min="3216" max="3216" width="11.1640625" style="3" bestFit="1" customWidth="1"/>
    <col min="3217" max="3217" width="13.75" style="3" bestFit="1" customWidth="1"/>
    <col min="3218" max="3224" width="11.1640625" style="3" bestFit="1" customWidth="1"/>
    <col min="3225" max="3225" width="13.75" style="3" bestFit="1" customWidth="1"/>
    <col min="3226" max="3227" width="11.1640625" style="3" bestFit="1" customWidth="1"/>
    <col min="3228" max="3228" width="13.75" style="3" bestFit="1" customWidth="1"/>
    <col min="3229" max="3229" width="11.1640625" style="3" bestFit="1" customWidth="1"/>
    <col min="3230" max="3230" width="16.6640625" style="3" bestFit="1" customWidth="1"/>
    <col min="3231" max="3231" width="15.1640625" style="3" bestFit="1" customWidth="1"/>
    <col min="3232" max="3232" width="11.1640625" style="3" bestFit="1" customWidth="1"/>
    <col min="3233" max="3235" width="13.75" style="3" bestFit="1" customWidth="1"/>
    <col min="3236" max="3236" width="11.1640625" style="3" bestFit="1" customWidth="1"/>
    <col min="3237" max="3237" width="13.75" style="3" bestFit="1" customWidth="1"/>
    <col min="3238" max="3238" width="16.6640625" style="3" bestFit="1" customWidth="1"/>
    <col min="3239" max="3240" width="11.1640625" style="3" bestFit="1" customWidth="1"/>
    <col min="3241" max="3241" width="16.6640625" style="3" bestFit="1" customWidth="1"/>
    <col min="3242" max="3242" width="15.1640625" style="3" bestFit="1" customWidth="1"/>
    <col min="3243" max="3268" width="11.1640625" style="3" bestFit="1" customWidth="1"/>
    <col min="3269" max="3269" width="13.75" style="3" bestFit="1" customWidth="1"/>
    <col min="3270" max="3276" width="11.1640625" style="3" bestFit="1" customWidth="1"/>
    <col min="3277" max="3277" width="13.75" style="3" bestFit="1" customWidth="1"/>
    <col min="3278" max="3280" width="11.1640625" style="3" bestFit="1" customWidth="1"/>
    <col min="3281" max="3281" width="13.75" style="3" bestFit="1" customWidth="1"/>
    <col min="3282" max="3294" width="11.1640625" style="3" bestFit="1" customWidth="1"/>
    <col min="3295" max="3295" width="13.75" style="3" bestFit="1" customWidth="1"/>
    <col min="3296" max="3302" width="11.1640625" style="3" bestFit="1" customWidth="1"/>
    <col min="3303" max="3303" width="13.75" style="3" bestFit="1" customWidth="1"/>
    <col min="3304" max="3306" width="11.1640625" style="3" bestFit="1" customWidth="1"/>
    <col min="3307" max="3307" width="13.83203125" style="3" bestFit="1" customWidth="1"/>
    <col min="3308" max="3308" width="16.75" style="3" bestFit="1" customWidth="1"/>
    <col min="3309" max="3309" width="15.25" style="3" bestFit="1" customWidth="1"/>
    <col min="3310" max="3310" width="11.25" style="3" bestFit="1" customWidth="1"/>
    <col min="3311" max="3311" width="15.25" style="3" bestFit="1" customWidth="1"/>
    <col min="3312" max="3312" width="14.33203125" style="3" bestFit="1" customWidth="1"/>
    <col min="3313" max="3313" width="15.25" style="3" bestFit="1" customWidth="1"/>
    <col min="3314" max="3314" width="13.83203125" style="3" bestFit="1" customWidth="1"/>
    <col min="3315" max="3315" width="15.25" style="3" bestFit="1" customWidth="1"/>
    <col min="3316" max="3317" width="16.75" style="3" bestFit="1" customWidth="1"/>
    <col min="3318" max="3318" width="15.1640625" style="3" bestFit="1" customWidth="1"/>
    <col min="3319" max="3320" width="16.6640625" style="3" bestFit="1" customWidth="1"/>
    <col min="3321" max="3328" width="11.1640625" style="3"/>
    <col min="3329" max="3330" width="11" style="3" customWidth="1"/>
    <col min="3331" max="3337" width="11.1640625" style="3" bestFit="1" customWidth="1"/>
    <col min="3338" max="3338" width="13.75" style="3" bestFit="1" customWidth="1"/>
    <col min="3339" max="3341" width="11.1640625" style="3" bestFit="1" customWidth="1"/>
    <col min="3342" max="3342" width="13.75" style="3" bestFit="1" customWidth="1"/>
    <col min="3343" max="3407" width="11.1640625" style="3" bestFit="1" customWidth="1"/>
    <col min="3408" max="3408" width="15.1640625" style="3" bestFit="1" customWidth="1"/>
    <col min="3409" max="3412" width="11.1640625" style="3" bestFit="1" customWidth="1"/>
    <col min="3413" max="3413" width="13.75" style="3" bestFit="1" customWidth="1"/>
    <col min="3414" max="3414" width="11.1640625" style="3" bestFit="1" customWidth="1"/>
    <col min="3415" max="3415" width="13.75" style="3" bestFit="1" customWidth="1"/>
    <col min="3416" max="3416" width="15.1640625" style="3" bestFit="1" customWidth="1"/>
    <col min="3417" max="3418" width="11.1640625" style="3" bestFit="1" customWidth="1"/>
    <col min="3419" max="3420" width="13.75" style="3" bestFit="1" customWidth="1"/>
    <col min="3421" max="3459" width="11.1640625" style="3" bestFit="1" customWidth="1"/>
    <col min="3460" max="3460" width="15.1640625" style="3" bestFit="1" customWidth="1"/>
    <col min="3461" max="3462" width="11.1640625" style="3" bestFit="1" customWidth="1"/>
    <col min="3463" max="3463" width="13.75" style="3" bestFit="1" customWidth="1"/>
    <col min="3464" max="3464" width="11.1640625" style="3" bestFit="1" customWidth="1"/>
    <col min="3465" max="3465" width="13.75" style="3" bestFit="1" customWidth="1"/>
    <col min="3466" max="3466" width="11.1640625" style="3" bestFit="1" customWidth="1"/>
    <col min="3467" max="3467" width="13.75" style="3" bestFit="1" customWidth="1"/>
    <col min="3468" max="3468" width="15.1640625" style="3" bestFit="1" customWidth="1"/>
    <col min="3469" max="3470" width="11.1640625" style="3" bestFit="1" customWidth="1"/>
    <col min="3471" max="3471" width="15.1640625" style="3" bestFit="1" customWidth="1"/>
    <col min="3472" max="3472" width="11.1640625" style="3" bestFit="1" customWidth="1"/>
    <col min="3473" max="3473" width="13.75" style="3" bestFit="1" customWidth="1"/>
    <col min="3474" max="3480" width="11.1640625" style="3" bestFit="1" customWidth="1"/>
    <col min="3481" max="3481" width="13.75" style="3" bestFit="1" customWidth="1"/>
    <col min="3482" max="3483" width="11.1640625" style="3" bestFit="1" customWidth="1"/>
    <col min="3484" max="3484" width="13.75" style="3" bestFit="1" customWidth="1"/>
    <col min="3485" max="3485" width="11.1640625" style="3" bestFit="1" customWidth="1"/>
    <col min="3486" max="3486" width="16.6640625" style="3" bestFit="1" customWidth="1"/>
    <col min="3487" max="3487" width="15.1640625" style="3" bestFit="1" customWidth="1"/>
    <col min="3488" max="3488" width="11.1640625" style="3" bestFit="1" customWidth="1"/>
    <col min="3489" max="3491" width="13.75" style="3" bestFit="1" customWidth="1"/>
    <col min="3492" max="3492" width="11.1640625" style="3" bestFit="1" customWidth="1"/>
    <col min="3493" max="3493" width="13.75" style="3" bestFit="1" customWidth="1"/>
    <col min="3494" max="3494" width="16.6640625" style="3" bestFit="1" customWidth="1"/>
    <col min="3495" max="3496" width="11.1640625" style="3" bestFit="1" customWidth="1"/>
    <col min="3497" max="3497" width="16.6640625" style="3" bestFit="1" customWidth="1"/>
    <col min="3498" max="3498" width="15.1640625" style="3" bestFit="1" customWidth="1"/>
    <col min="3499" max="3524" width="11.1640625" style="3" bestFit="1" customWidth="1"/>
    <col min="3525" max="3525" width="13.75" style="3" bestFit="1" customWidth="1"/>
    <col min="3526" max="3532" width="11.1640625" style="3" bestFit="1" customWidth="1"/>
    <col min="3533" max="3533" width="13.75" style="3" bestFit="1" customWidth="1"/>
    <col min="3534" max="3536" width="11.1640625" style="3" bestFit="1" customWidth="1"/>
    <col min="3537" max="3537" width="13.75" style="3" bestFit="1" customWidth="1"/>
    <col min="3538" max="3550" width="11.1640625" style="3" bestFit="1" customWidth="1"/>
    <col min="3551" max="3551" width="13.75" style="3" bestFit="1" customWidth="1"/>
    <col min="3552" max="3558" width="11.1640625" style="3" bestFit="1" customWidth="1"/>
    <col min="3559" max="3559" width="13.75" style="3" bestFit="1" customWidth="1"/>
    <col min="3560" max="3562" width="11.1640625" style="3" bestFit="1" customWidth="1"/>
    <col min="3563" max="3563" width="13.83203125" style="3" bestFit="1" customWidth="1"/>
    <col min="3564" max="3564" width="16.75" style="3" bestFit="1" customWidth="1"/>
    <col min="3565" max="3565" width="15.25" style="3" bestFit="1" customWidth="1"/>
    <col min="3566" max="3566" width="11.25" style="3" bestFit="1" customWidth="1"/>
    <col min="3567" max="3567" width="15.25" style="3" bestFit="1" customWidth="1"/>
    <col min="3568" max="3568" width="14.33203125" style="3" bestFit="1" customWidth="1"/>
    <col min="3569" max="3569" width="15.25" style="3" bestFit="1" customWidth="1"/>
    <col min="3570" max="3570" width="13.83203125" style="3" bestFit="1" customWidth="1"/>
    <col min="3571" max="3571" width="15.25" style="3" bestFit="1" customWidth="1"/>
    <col min="3572" max="3573" width="16.75" style="3" bestFit="1" customWidth="1"/>
    <col min="3574" max="3574" width="15.1640625" style="3" bestFit="1" customWidth="1"/>
    <col min="3575" max="3576" width="16.6640625" style="3" bestFit="1" customWidth="1"/>
    <col min="3577" max="3584" width="11.1640625" style="3"/>
    <col min="3585" max="3586" width="11" style="3" customWidth="1"/>
    <col min="3587" max="3593" width="11.1640625" style="3" bestFit="1" customWidth="1"/>
    <col min="3594" max="3594" width="13.75" style="3" bestFit="1" customWidth="1"/>
    <col min="3595" max="3597" width="11.1640625" style="3" bestFit="1" customWidth="1"/>
    <col min="3598" max="3598" width="13.75" style="3" bestFit="1" customWidth="1"/>
    <col min="3599" max="3663" width="11.1640625" style="3" bestFit="1" customWidth="1"/>
    <col min="3664" max="3664" width="15.1640625" style="3" bestFit="1" customWidth="1"/>
    <col min="3665" max="3668" width="11.1640625" style="3" bestFit="1" customWidth="1"/>
    <col min="3669" max="3669" width="13.75" style="3" bestFit="1" customWidth="1"/>
    <col min="3670" max="3670" width="11.1640625" style="3" bestFit="1" customWidth="1"/>
    <col min="3671" max="3671" width="13.75" style="3" bestFit="1" customWidth="1"/>
    <col min="3672" max="3672" width="15.1640625" style="3" bestFit="1" customWidth="1"/>
    <col min="3673" max="3674" width="11.1640625" style="3" bestFit="1" customWidth="1"/>
    <col min="3675" max="3676" width="13.75" style="3" bestFit="1" customWidth="1"/>
    <col min="3677" max="3715" width="11.1640625" style="3" bestFit="1" customWidth="1"/>
    <col min="3716" max="3716" width="15.1640625" style="3" bestFit="1" customWidth="1"/>
    <col min="3717" max="3718" width="11.1640625" style="3" bestFit="1" customWidth="1"/>
    <col min="3719" max="3719" width="13.75" style="3" bestFit="1" customWidth="1"/>
    <col min="3720" max="3720" width="11.1640625" style="3" bestFit="1" customWidth="1"/>
    <col min="3721" max="3721" width="13.75" style="3" bestFit="1" customWidth="1"/>
    <col min="3722" max="3722" width="11.1640625" style="3" bestFit="1" customWidth="1"/>
    <col min="3723" max="3723" width="13.75" style="3" bestFit="1" customWidth="1"/>
    <col min="3724" max="3724" width="15.1640625" style="3" bestFit="1" customWidth="1"/>
    <col min="3725" max="3726" width="11.1640625" style="3" bestFit="1" customWidth="1"/>
    <col min="3727" max="3727" width="15.1640625" style="3" bestFit="1" customWidth="1"/>
    <col min="3728" max="3728" width="11.1640625" style="3" bestFit="1" customWidth="1"/>
    <col min="3729" max="3729" width="13.75" style="3" bestFit="1" customWidth="1"/>
    <col min="3730" max="3736" width="11.1640625" style="3" bestFit="1" customWidth="1"/>
    <col min="3737" max="3737" width="13.75" style="3" bestFit="1" customWidth="1"/>
    <col min="3738" max="3739" width="11.1640625" style="3" bestFit="1" customWidth="1"/>
    <col min="3740" max="3740" width="13.75" style="3" bestFit="1" customWidth="1"/>
    <col min="3741" max="3741" width="11.1640625" style="3" bestFit="1" customWidth="1"/>
    <col min="3742" max="3742" width="16.6640625" style="3" bestFit="1" customWidth="1"/>
    <col min="3743" max="3743" width="15.1640625" style="3" bestFit="1" customWidth="1"/>
    <col min="3744" max="3744" width="11.1640625" style="3" bestFit="1" customWidth="1"/>
    <col min="3745" max="3747" width="13.75" style="3" bestFit="1" customWidth="1"/>
    <col min="3748" max="3748" width="11.1640625" style="3" bestFit="1" customWidth="1"/>
    <col min="3749" max="3749" width="13.75" style="3" bestFit="1" customWidth="1"/>
    <col min="3750" max="3750" width="16.6640625" style="3" bestFit="1" customWidth="1"/>
    <col min="3751" max="3752" width="11.1640625" style="3" bestFit="1" customWidth="1"/>
    <col min="3753" max="3753" width="16.6640625" style="3" bestFit="1" customWidth="1"/>
    <col min="3754" max="3754" width="15.1640625" style="3" bestFit="1" customWidth="1"/>
    <col min="3755" max="3780" width="11.1640625" style="3" bestFit="1" customWidth="1"/>
    <col min="3781" max="3781" width="13.75" style="3" bestFit="1" customWidth="1"/>
    <col min="3782" max="3788" width="11.1640625" style="3" bestFit="1" customWidth="1"/>
    <col min="3789" max="3789" width="13.75" style="3" bestFit="1" customWidth="1"/>
    <col min="3790" max="3792" width="11.1640625" style="3" bestFit="1" customWidth="1"/>
    <col min="3793" max="3793" width="13.75" style="3" bestFit="1" customWidth="1"/>
    <col min="3794" max="3806" width="11.1640625" style="3" bestFit="1" customWidth="1"/>
    <col min="3807" max="3807" width="13.75" style="3" bestFit="1" customWidth="1"/>
    <col min="3808" max="3814" width="11.1640625" style="3" bestFit="1" customWidth="1"/>
    <col min="3815" max="3815" width="13.75" style="3" bestFit="1" customWidth="1"/>
    <col min="3816" max="3818" width="11.1640625" style="3" bestFit="1" customWidth="1"/>
    <col min="3819" max="3819" width="13.83203125" style="3" bestFit="1" customWidth="1"/>
    <col min="3820" max="3820" width="16.75" style="3" bestFit="1" customWidth="1"/>
    <col min="3821" max="3821" width="15.25" style="3" bestFit="1" customWidth="1"/>
    <col min="3822" max="3822" width="11.25" style="3" bestFit="1" customWidth="1"/>
    <col min="3823" max="3823" width="15.25" style="3" bestFit="1" customWidth="1"/>
    <col min="3824" max="3824" width="14.33203125" style="3" bestFit="1" customWidth="1"/>
    <col min="3825" max="3825" width="15.25" style="3" bestFit="1" customWidth="1"/>
    <col min="3826" max="3826" width="13.83203125" style="3" bestFit="1" customWidth="1"/>
    <col min="3827" max="3827" width="15.25" style="3" bestFit="1" customWidth="1"/>
    <col min="3828" max="3829" width="16.75" style="3" bestFit="1" customWidth="1"/>
    <col min="3830" max="3830" width="15.1640625" style="3" bestFit="1" customWidth="1"/>
    <col min="3831" max="3832" width="16.6640625" style="3" bestFit="1" customWidth="1"/>
    <col min="3833" max="3840" width="11.1640625" style="3"/>
    <col min="3841" max="3842" width="11" style="3" customWidth="1"/>
    <col min="3843" max="3849" width="11.1640625" style="3" bestFit="1" customWidth="1"/>
    <col min="3850" max="3850" width="13.75" style="3" bestFit="1" customWidth="1"/>
    <col min="3851" max="3853" width="11.1640625" style="3" bestFit="1" customWidth="1"/>
    <col min="3854" max="3854" width="13.75" style="3" bestFit="1" customWidth="1"/>
    <col min="3855" max="3919" width="11.1640625" style="3" bestFit="1" customWidth="1"/>
    <col min="3920" max="3920" width="15.1640625" style="3" bestFit="1" customWidth="1"/>
    <col min="3921" max="3924" width="11.1640625" style="3" bestFit="1" customWidth="1"/>
    <col min="3925" max="3925" width="13.75" style="3" bestFit="1" customWidth="1"/>
    <col min="3926" max="3926" width="11.1640625" style="3" bestFit="1" customWidth="1"/>
    <col min="3927" max="3927" width="13.75" style="3" bestFit="1" customWidth="1"/>
    <col min="3928" max="3928" width="15.1640625" style="3" bestFit="1" customWidth="1"/>
    <col min="3929" max="3930" width="11.1640625" style="3" bestFit="1" customWidth="1"/>
    <col min="3931" max="3932" width="13.75" style="3" bestFit="1" customWidth="1"/>
    <col min="3933" max="3971" width="11.1640625" style="3" bestFit="1" customWidth="1"/>
    <col min="3972" max="3972" width="15.1640625" style="3" bestFit="1" customWidth="1"/>
    <col min="3973" max="3974" width="11.1640625" style="3" bestFit="1" customWidth="1"/>
    <col min="3975" max="3975" width="13.75" style="3" bestFit="1" customWidth="1"/>
    <col min="3976" max="3976" width="11.1640625" style="3" bestFit="1" customWidth="1"/>
    <col min="3977" max="3977" width="13.75" style="3" bestFit="1" customWidth="1"/>
    <col min="3978" max="3978" width="11.1640625" style="3" bestFit="1" customWidth="1"/>
    <col min="3979" max="3979" width="13.75" style="3" bestFit="1" customWidth="1"/>
    <col min="3980" max="3980" width="15.1640625" style="3" bestFit="1" customWidth="1"/>
    <col min="3981" max="3982" width="11.1640625" style="3" bestFit="1" customWidth="1"/>
    <col min="3983" max="3983" width="15.1640625" style="3" bestFit="1" customWidth="1"/>
    <col min="3984" max="3984" width="11.1640625" style="3" bestFit="1" customWidth="1"/>
    <col min="3985" max="3985" width="13.75" style="3" bestFit="1" customWidth="1"/>
    <col min="3986" max="3992" width="11.1640625" style="3" bestFit="1" customWidth="1"/>
    <col min="3993" max="3993" width="13.75" style="3" bestFit="1" customWidth="1"/>
    <col min="3994" max="3995" width="11.1640625" style="3" bestFit="1" customWidth="1"/>
    <col min="3996" max="3996" width="13.75" style="3" bestFit="1" customWidth="1"/>
    <col min="3997" max="3997" width="11.1640625" style="3" bestFit="1" customWidth="1"/>
    <col min="3998" max="3998" width="16.6640625" style="3" bestFit="1" customWidth="1"/>
    <col min="3999" max="3999" width="15.1640625" style="3" bestFit="1" customWidth="1"/>
    <col min="4000" max="4000" width="11.1640625" style="3" bestFit="1" customWidth="1"/>
    <col min="4001" max="4003" width="13.75" style="3" bestFit="1" customWidth="1"/>
    <col min="4004" max="4004" width="11.1640625" style="3" bestFit="1" customWidth="1"/>
    <col min="4005" max="4005" width="13.75" style="3" bestFit="1" customWidth="1"/>
    <col min="4006" max="4006" width="16.6640625" style="3" bestFit="1" customWidth="1"/>
    <col min="4007" max="4008" width="11.1640625" style="3" bestFit="1" customWidth="1"/>
    <col min="4009" max="4009" width="16.6640625" style="3" bestFit="1" customWidth="1"/>
    <col min="4010" max="4010" width="15.1640625" style="3" bestFit="1" customWidth="1"/>
    <col min="4011" max="4036" width="11.1640625" style="3" bestFit="1" customWidth="1"/>
    <col min="4037" max="4037" width="13.75" style="3" bestFit="1" customWidth="1"/>
    <col min="4038" max="4044" width="11.1640625" style="3" bestFit="1" customWidth="1"/>
    <col min="4045" max="4045" width="13.75" style="3" bestFit="1" customWidth="1"/>
    <col min="4046" max="4048" width="11.1640625" style="3" bestFit="1" customWidth="1"/>
    <col min="4049" max="4049" width="13.75" style="3" bestFit="1" customWidth="1"/>
    <col min="4050" max="4062" width="11.1640625" style="3" bestFit="1" customWidth="1"/>
    <col min="4063" max="4063" width="13.75" style="3" bestFit="1" customWidth="1"/>
    <col min="4064" max="4070" width="11.1640625" style="3" bestFit="1" customWidth="1"/>
    <col min="4071" max="4071" width="13.75" style="3" bestFit="1" customWidth="1"/>
    <col min="4072" max="4074" width="11.1640625" style="3" bestFit="1" customWidth="1"/>
    <col min="4075" max="4075" width="13.83203125" style="3" bestFit="1" customWidth="1"/>
    <col min="4076" max="4076" width="16.75" style="3" bestFit="1" customWidth="1"/>
    <col min="4077" max="4077" width="15.25" style="3" bestFit="1" customWidth="1"/>
    <col min="4078" max="4078" width="11.25" style="3" bestFit="1" customWidth="1"/>
    <col min="4079" max="4079" width="15.25" style="3" bestFit="1" customWidth="1"/>
    <col min="4080" max="4080" width="14.33203125" style="3" bestFit="1" customWidth="1"/>
    <col min="4081" max="4081" width="15.25" style="3" bestFit="1" customWidth="1"/>
    <col min="4082" max="4082" width="13.83203125" style="3" bestFit="1" customWidth="1"/>
    <col min="4083" max="4083" width="15.25" style="3" bestFit="1" customWidth="1"/>
    <col min="4084" max="4085" width="16.75" style="3" bestFit="1" customWidth="1"/>
    <col min="4086" max="4086" width="15.1640625" style="3" bestFit="1" customWidth="1"/>
    <col min="4087" max="4088" width="16.6640625" style="3" bestFit="1" customWidth="1"/>
    <col min="4089" max="4096" width="11.1640625" style="3"/>
    <col min="4097" max="4098" width="11" style="3" customWidth="1"/>
    <col min="4099" max="4105" width="11.1640625" style="3" bestFit="1" customWidth="1"/>
    <col min="4106" max="4106" width="13.75" style="3" bestFit="1" customWidth="1"/>
    <col min="4107" max="4109" width="11.1640625" style="3" bestFit="1" customWidth="1"/>
    <col min="4110" max="4110" width="13.75" style="3" bestFit="1" customWidth="1"/>
    <col min="4111" max="4175" width="11.1640625" style="3" bestFit="1" customWidth="1"/>
    <col min="4176" max="4176" width="15.1640625" style="3" bestFit="1" customWidth="1"/>
    <col min="4177" max="4180" width="11.1640625" style="3" bestFit="1" customWidth="1"/>
    <col min="4181" max="4181" width="13.75" style="3" bestFit="1" customWidth="1"/>
    <col min="4182" max="4182" width="11.1640625" style="3" bestFit="1" customWidth="1"/>
    <col min="4183" max="4183" width="13.75" style="3" bestFit="1" customWidth="1"/>
    <col min="4184" max="4184" width="15.1640625" style="3" bestFit="1" customWidth="1"/>
    <col min="4185" max="4186" width="11.1640625" style="3" bestFit="1" customWidth="1"/>
    <col min="4187" max="4188" width="13.75" style="3" bestFit="1" customWidth="1"/>
    <col min="4189" max="4227" width="11.1640625" style="3" bestFit="1" customWidth="1"/>
    <col min="4228" max="4228" width="15.1640625" style="3" bestFit="1" customWidth="1"/>
    <col min="4229" max="4230" width="11.1640625" style="3" bestFit="1" customWidth="1"/>
    <col min="4231" max="4231" width="13.75" style="3" bestFit="1" customWidth="1"/>
    <col min="4232" max="4232" width="11.1640625" style="3" bestFit="1" customWidth="1"/>
    <col min="4233" max="4233" width="13.75" style="3" bestFit="1" customWidth="1"/>
    <col min="4234" max="4234" width="11.1640625" style="3" bestFit="1" customWidth="1"/>
    <col min="4235" max="4235" width="13.75" style="3" bestFit="1" customWidth="1"/>
    <col min="4236" max="4236" width="15.1640625" style="3" bestFit="1" customWidth="1"/>
    <col min="4237" max="4238" width="11.1640625" style="3" bestFit="1" customWidth="1"/>
    <col min="4239" max="4239" width="15.1640625" style="3" bestFit="1" customWidth="1"/>
    <col min="4240" max="4240" width="11.1640625" style="3" bestFit="1" customWidth="1"/>
    <col min="4241" max="4241" width="13.75" style="3" bestFit="1" customWidth="1"/>
    <col min="4242" max="4248" width="11.1640625" style="3" bestFit="1" customWidth="1"/>
    <col min="4249" max="4249" width="13.75" style="3" bestFit="1" customWidth="1"/>
    <col min="4250" max="4251" width="11.1640625" style="3" bestFit="1" customWidth="1"/>
    <col min="4252" max="4252" width="13.75" style="3" bestFit="1" customWidth="1"/>
    <col min="4253" max="4253" width="11.1640625" style="3" bestFit="1" customWidth="1"/>
    <col min="4254" max="4254" width="16.6640625" style="3" bestFit="1" customWidth="1"/>
    <col min="4255" max="4255" width="15.1640625" style="3" bestFit="1" customWidth="1"/>
    <col min="4256" max="4256" width="11.1640625" style="3" bestFit="1" customWidth="1"/>
    <col min="4257" max="4259" width="13.75" style="3" bestFit="1" customWidth="1"/>
    <col min="4260" max="4260" width="11.1640625" style="3" bestFit="1" customWidth="1"/>
    <col min="4261" max="4261" width="13.75" style="3" bestFit="1" customWidth="1"/>
    <col min="4262" max="4262" width="16.6640625" style="3" bestFit="1" customWidth="1"/>
    <col min="4263" max="4264" width="11.1640625" style="3" bestFit="1" customWidth="1"/>
    <col min="4265" max="4265" width="16.6640625" style="3" bestFit="1" customWidth="1"/>
    <col min="4266" max="4266" width="15.1640625" style="3" bestFit="1" customWidth="1"/>
    <col min="4267" max="4292" width="11.1640625" style="3" bestFit="1" customWidth="1"/>
    <col min="4293" max="4293" width="13.75" style="3" bestFit="1" customWidth="1"/>
    <col min="4294" max="4300" width="11.1640625" style="3" bestFit="1" customWidth="1"/>
    <col min="4301" max="4301" width="13.75" style="3" bestFit="1" customWidth="1"/>
    <col min="4302" max="4304" width="11.1640625" style="3" bestFit="1" customWidth="1"/>
    <col min="4305" max="4305" width="13.75" style="3" bestFit="1" customWidth="1"/>
    <col min="4306" max="4318" width="11.1640625" style="3" bestFit="1" customWidth="1"/>
    <col min="4319" max="4319" width="13.75" style="3" bestFit="1" customWidth="1"/>
    <col min="4320" max="4326" width="11.1640625" style="3" bestFit="1" customWidth="1"/>
    <col min="4327" max="4327" width="13.75" style="3" bestFit="1" customWidth="1"/>
    <col min="4328" max="4330" width="11.1640625" style="3" bestFit="1" customWidth="1"/>
    <col min="4331" max="4331" width="13.83203125" style="3" bestFit="1" customWidth="1"/>
    <col min="4332" max="4332" width="16.75" style="3" bestFit="1" customWidth="1"/>
    <col min="4333" max="4333" width="15.25" style="3" bestFit="1" customWidth="1"/>
    <col min="4334" max="4334" width="11.25" style="3" bestFit="1" customWidth="1"/>
    <col min="4335" max="4335" width="15.25" style="3" bestFit="1" customWidth="1"/>
    <col min="4336" max="4336" width="14.33203125" style="3" bestFit="1" customWidth="1"/>
    <col min="4337" max="4337" width="15.25" style="3" bestFit="1" customWidth="1"/>
    <col min="4338" max="4338" width="13.83203125" style="3" bestFit="1" customWidth="1"/>
    <col min="4339" max="4339" width="15.25" style="3" bestFit="1" customWidth="1"/>
    <col min="4340" max="4341" width="16.75" style="3" bestFit="1" customWidth="1"/>
    <col min="4342" max="4342" width="15.1640625" style="3" bestFit="1" customWidth="1"/>
    <col min="4343" max="4344" width="16.6640625" style="3" bestFit="1" customWidth="1"/>
    <col min="4345" max="4352" width="11.1640625" style="3"/>
    <col min="4353" max="4354" width="11" style="3" customWidth="1"/>
    <col min="4355" max="4361" width="11.1640625" style="3" bestFit="1" customWidth="1"/>
    <col min="4362" max="4362" width="13.75" style="3" bestFit="1" customWidth="1"/>
    <col min="4363" max="4365" width="11.1640625" style="3" bestFit="1" customWidth="1"/>
    <col min="4366" max="4366" width="13.75" style="3" bestFit="1" customWidth="1"/>
    <col min="4367" max="4431" width="11.1640625" style="3" bestFit="1" customWidth="1"/>
    <col min="4432" max="4432" width="15.1640625" style="3" bestFit="1" customWidth="1"/>
    <col min="4433" max="4436" width="11.1640625" style="3" bestFit="1" customWidth="1"/>
    <col min="4437" max="4437" width="13.75" style="3" bestFit="1" customWidth="1"/>
    <col min="4438" max="4438" width="11.1640625" style="3" bestFit="1" customWidth="1"/>
    <col min="4439" max="4439" width="13.75" style="3" bestFit="1" customWidth="1"/>
    <col min="4440" max="4440" width="15.1640625" style="3" bestFit="1" customWidth="1"/>
    <col min="4441" max="4442" width="11.1640625" style="3" bestFit="1" customWidth="1"/>
    <col min="4443" max="4444" width="13.75" style="3" bestFit="1" customWidth="1"/>
    <col min="4445" max="4483" width="11.1640625" style="3" bestFit="1" customWidth="1"/>
    <col min="4484" max="4484" width="15.1640625" style="3" bestFit="1" customWidth="1"/>
    <col min="4485" max="4486" width="11.1640625" style="3" bestFit="1" customWidth="1"/>
    <col min="4487" max="4487" width="13.75" style="3" bestFit="1" customWidth="1"/>
    <col min="4488" max="4488" width="11.1640625" style="3" bestFit="1" customWidth="1"/>
    <col min="4489" max="4489" width="13.75" style="3" bestFit="1" customWidth="1"/>
    <col min="4490" max="4490" width="11.1640625" style="3" bestFit="1" customWidth="1"/>
    <col min="4491" max="4491" width="13.75" style="3" bestFit="1" customWidth="1"/>
    <col min="4492" max="4492" width="15.1640625" style="3" bestFit="1" customWidth="1"/>
    <col min="4493" max="4494" width="11.1640625" style="3" bestFit="1" customWidth="1"/>
    <col min="4495" max="4495" width="15.1640625" style="3" bestFit="1" customWidth="1"/>
    <col min="4496" max="4496" width="11.1640625" style="3" bestFit="1" customWidth="1"/>
    <col min="4497" max="4497" width="13.75" style="3" bestFit="1" customWidth="1"/>
    <col min="4498" max="4504" width="11.1640625" style="3" bestFit="1" customWidth="1"/>
    <col min="4505" max="4505" width="13.75" style="3" bestFit="1" customWidth="1"/>
    <col min="4506" max="4507" width="11.1640625" style="3" bestFit="1" customWidth="1"/>
    <col min="4508" max="4508" width="13.75" style="3" bestFit="1" customWidth="1"/>
    <col min="4509" max="4509" width="11.1640625" style="3" bestFit="1" customWidth="1"/>
    <col min="4510" max="4510" width="16.6640625" style="3" bestFit="1" customWidth="1"/>
    <col min="4511" max="4511" width="15.1640625" style="3" bestFit="1" customWidth="1"/>
    <col min="4512" max="4512" width="11.1640625" style="3" bestFit="1" customWidth="1"/>
    <col min="4513" max="4515" width="13.75" style="3" bestFit="1" customWidth="1"/>
    <col min="4516" max="4516" width="11.1640625" style="3" bestFit="1" customWidth="1"/>
    <col min="4517" max="4517" width="13.75" style="3" bestFit="1" customWidth="1"/>
    <col min="4518" max="4518" width="16.6640625" style="3" bestFit="1" customWidth="1"/>
    <col min="4519" max="4520" width="11.1640625" style="3" bestFit="1" customWidth="1"/>
    <col min="4521" max="4521" width="16.6640625" style="3" bestFit="1" customWidth="1"/>
    <col min="4522" max="4522" width="15.1640625" style="3" bestFit="1" customWidth="1"/>
    <col min="4523" max="4548" width="11.1640625" style="3" bestFit="1" customWidth="1"/>
    <col min="4549" max="4549" width="13.75" style="3" bestFit="1" customWidth="1"/>
    <col min="4550" max="4556" width="11.1640625" style="3" bestFit="1" customWidth="1"/>
    <col min="4557" max="4557" width="13.75" style="3" bestFit="1" customWidth="1"/>
    <col min="4558" max="4560" width="11.1640625" style="3" bestFit="1" customWidth="1"/>
    <col min="4561" max="4561" width="13.75" style="3" bestFit="1" customWidth="1"/>
    <col min="4562" max="4574" width="11.1640625" style="3" bestFit="1" customWidth="1"/>
    <col min="4575" max="4575" width="13.75" style="3" bestFit="1" customWidth="1"/>
    <col min="4576" max="4582" width="11.1640625" style="3" bestFit="1" customWidth="1"/>
    <col min="4583" max="4583" width="13.75" style="3" bestFit="1" customWidth="1"/>
    <col min="4584" max="4586" width="11.1640625" style="3" bestFit="1" customWidth="1"/>
    <col min="4587" max="4587" width="13.83203125" style="3" bestFit="1" customWidth="1"/>
    <col min="4588" max="4588" width="16.75" style="3" bestFit="1" customWidth="1"/>
    <col min="4589" max="4589" width="15.25" style="3" bestFit="1" customWidth="1"/>
    <col min="4590" max="4590" width="11.25" style="3" bestFit="1" customWidth="1"/>
    <col min="4591" max="4591" width="15.25" style="3" bestFit="1" customWidth="1"/>
    <col min="4592" max="4592" width="14.33203125" style="3" bestFit="1" customWidth="1"/>
    <col min="4593" max="4593" width="15.25" style="3" bestFit="1" customWidth="1"/>
    <col min="4594" max="4594" width="13.83203125" style="3" bestFit="1" customWidth="1"/>
    <col min="4595" max="4595" width="15.25" style="3" bestFit="1" customWidth="1"/>
    <col min="4596" max="4597" width="16.75" style="3" bestFit="1" customWidth="1"/>
    <col min="4598" max="4598" width="15.1640625" style="3" bestFit="1" customWidth="1"/>
    <col min="4599" max="4600" width="16.6640625" style="3" bestFit="1" customWidth="1"/>
    <col min="4601" max="4608" width="11.1640625" style="3"/>
    <col min="4609" max="4610" width="11" style="3" customWidth="1"/>
    <col min="4611" max="4617" width="11.1640625" style="3" bestFit="1" customWidth="1"/>
    <col min="4618" max="4618" width="13.75" style="3" bestFit="1" customWidth="1"/>
    <col min="4619" max="4621" width="11.1640625" style="3" bestFit="1" customWidth="1"/>
    <col min="4622" max="4622" width="13.75" style="3" bestFit="1" customWidth="1"/>
    <col min="4623" max="4687" width="11.1640625" style="3" bestFit="1" customWidth="1"/>
    <col min="4688" max="4688" width="15.1640625" style="3" bestFit="1" customWidth="1"/>
    <col min="4689" max="4692" width="11.1640625" style="3" bestFit="1" customWidth="1"/>
    <col min="4693" max="4693" width="13.75" style="3" bestFit="1" customWidth="1"/>
    <col min="4694" max="4694" width="11.1640625" style="3" bestFit="1" customWidth="1"/>
    <col min="4695" max="4695" width="13.75" style="3" bestFit="1" customWidth="1"/>
    <col min="4696" max="4696" width="15.1640625" style="3" bestFit="1" customWidth="1"/>
    <col min="4697" max="4698" width="11.1640625" style="3" bestFit="1" customWidth="1"/>
    <col min="4699" max="4700" width="13.75" style="3" bestFit="1" customWidth="1"/>
    <col min="4701" max="4739" width="11.1640625" style="3" bestFit="1" customWidth="1"/>
    <col min="4740" max="4740" width="15.1640625" style="3" bestFit="1" customWidth="1"/>
    <col min="4741" max="4742" width="11.1640625" style="3" bestFit="1" customWidth="1"/>
    <col min="4743" max="4743" width="13.75" style="3" bestFit="1" customWidth="1"/>
    <col min="4744" max="4744" width="11.1640625" style="3" bestFit="1" customWidth="1"/>
    <col min="4745" max="4745" width="13.75" style="3" bestFit="1" customWidth="1"/>
    <col min="4746" max="4746" width="11.1640625" style="3" bestFit="1" customWidth="1"/>
    <col min="4747" max="4747" width="13.75" style="3" bestFit="1" customWidth="1"/>
    <col min="4748" max="4748" width="15.1640625" style="3" bestFit="1" customWidth="1"/>
    <col min="4749" max="4750" width="11.1640625" style="3" bestFit="1" customWidth="1"/>
    <col min="4751" max="4751" width="15.1640625" style="3" bestFit="1" customWidth="1"/>
    <col min="4752" max="4752" width="11.1640625" style="3" bestFit="1" customWidth="1"/>
    <col min="4753" max="4753" width="13.75" style="3" bestFit="1" customWidth="1"/>
    <col min="4754" max="4760" width="11.1640625" style="3" bestFit="1" customWidth="1"/>
    <col min="4761" max="4761" width="13.75" style="3" bestFit="1" customWidth="1"/>
    <col min="4762" max="4763" width="11.1640625" style="3" bestFit="1" customWidth="1"/>
    <col min="4764" max="4764" width="13.75" style="3" bestFit="1" customWidth="1"/>
    <col min="4765" max="4765" width="11.1640625" style="3" bestFit="1" customWidth="1"/>
    <col min="4766" max="4766" width="16.6640625" style="3" bestFit="1" customWidth="1"/>
    <col min="4767" max="4767" width="15.1640625" style="3" bestFit="1" customWidth="1"/>
    <col min="4768" max="4768" width="11.1640625" style="3" bestFit="1" customWidth="1"/>
    <col min="4769" max="4771" width="13.75" style="3" bestFit="1" customWidth="1"/>
    <col min="4772" max="4772" width="11.1640625" style="3" bestFit="1" customWidth="1"/>
    <col min="4773" max="4773" width="13.75" style="3" bestFit="1" customWidth="1"/>
    <col min="4774" max="4774" width="16.6640625" style="3" bestFit="1" customWidth="1"/>
    <col min="4775" max="4776" width="11.1640625" style="3" bestFit="1" customWidth="1"/>
    <col min="4777" max="4777" width="16.6640625" style="3" bestFit="1" customWidth="1"/>
    <col min="4778" max="4778" width="15.1640625" style="3" bestFit="1" customWidth="1"/>
    <col min="4779" max="4804" width="11.1640625" style="3" bestFit="1" customWidth="1"/>
    <col min="4805" max="4805" width="13.75" style="3" bestFit="1" customWidth="1"/>
    <col min="4806" max="4812" width="11.1640625" style="3" bestFit="1" customWidth="1"/>
    <col min="4813" max="4813" width="13.75" style="3" bestFit="1" customWidth="1"/>
    <col min="4814" max="4816" width="11.1640625" style="3" bestFit="1" customWidth="1"/>
    <col min="4817" max="4817" width="13.75" style="3" bestFit="1" customWidth="1"/>
    <col min="4818" max="4830" width="11.1640625" style="3" bestFit="1" customWidth="1"/>
    <col min="4831" max="4831" width="13.75" style="3" bestFit="1" customWidth="1"/>
    <col min="4832" max="4838" width="11.1640625" style="3" bestFit="1" customWidth="1"/>
    <col min="4839" max="4839" width="13.75" style="3" bestFit="1" customWidth="1"/>
    <col min="4840" max="4842" width="11.1640625" style="3" bestFit="1" customWidth="1"/>
    <col min="4843" max="4843" width="13.83203125" style="3" bestFit="1" customWidth="1"/>
    <col min="4844" max="4844" width="16.75" style="3" bestFit="1" customWidth="1"/>
    <col min="4845" max="4845" width="15.25" style="3" bestFit="1" customWidth="1"/>
    <col min="4846" max="4846" width="11.25" style="3" bestFit="1" customWidth="1"/>
    <col min="4847" max="4847" width="15.25" style="3" bestFit="1" customWidth="1"/>
    <col min="4848" max="4848" width="14.33203125" style="3" bestFit="1" customWidth="1"/>
    <col min="4849" max="4849" width="15.25" style="3" bestFit="1" customWidth="1"/>
    <col min="4850" max="4850" width="13.83203125" style="3" bestFit="1" customWidth="1"/>
    <col min="4851" max="4851" width="15.25" style="3" bestFit="1" customWidth="1"/>
    <col min="4852" max="4853" width="16.75" style="3" bestFit="1" customWidth="1"/>
    <col min="4854" max="4854" width="15.1640625" style="3" bestFit="1" customWidth="1"/>
    <col min="4855" max="4856" width="16.6640625" style="3" bestFit="1" customWidth="1"/>
    <col min="4857" max="4864" width="11.1640625" style="3"/>
    <col min="4865" max="4866" width="11" style="3" customWidth="1"/>
    <col min="4867" max="4873" width="11.1640625" style="3" bestFit="1" customWidth="1"/>
    <col min="4874" max="4874" width="13.75" style="3" bestFit="1" customWidth="1"/>
    <col min="4875" max="4877" width="11.1640625" style="3" bestFit="1" customWidth="1"/>
    <col min="4878" max="4878" width="13.75" style="3" bestFit="1" customWidth="1"/>
    <col min="4879" max="4943" width="11.1640625" style="3" bestFit="1" customWidth="1"/>
    <col min="4944" max="4944" width="15.1640625" style="3" bestFit="1" customWidth="1"/>
    <col min="4945" max="4948" width="11.1640625" style="3" bestFit="1" customWidth="1"/>
    <col min="4949" max="4949" width="13.75" style="3" bestFit="1" customWidth="1"/>
    <col min="4950" max="4950" width="11.1640625" style="3" bestFit="1" customWidth="1"/>
    <col min="4951" max="4951" width="13.75" style="3" bestFit="1" customWidth="1"/>
    <col min="4952" max="4952" width="15.1640625" style="3" bestFit="1" customWidth="1"/>
    <col min="4953" max="4954" width="11.1640625" style="3" bestFit="1" customWidth="1"/>
    <col min="4955" max="4956" width="13.75" style="3" bestFit="1" customWidth="1"/>
    <col min="4957" max="4995" width="11.1640625" style="3" bestFit="1" customWidth="1"/>
    <col min="4996" max="4996" width="15.1640625" style="3" bestFit="1" customWidth="1"/>
    <col min="4997" max="4998" width="11.1640625" style="3" bestFit="1" customWidth="1"/>
    <col min="4999" max="4999" width="13.75" style="3" bestFit="1" customWidth="1"/>
    <col min="5000" max="5000" width="11.1640625" style="3" bestFit="1" customWidth="1"/>
    <col min="5001" max="5001" width="13.75" style="3" bestFit="1" customWidth="1"/>
    <col min="5002" max="5002" width="11.1640625" style="3" bestFit="1" customWidth="1"/>
    <col min="5003" max="5003" width="13.75" style="3" bestFit="1" customWidth="1"/>
    <col min="5004" max="5004" width="15.1640625" style="3" bestFit="1" customWidth="1"/>
    <col min="5005" max="5006" width="11.1640625" style="3" bestFit="1" customWidth="1"/>
    <col min="5007" max="5007" width="15.1640625" style="3" bestFit="1" customWidth="1"/>
    <col min="5008" max="5008" width="11.1640625" style="3" bestFit="1" customWidth="1"/>
    <col min="5009" max="5009" width="13.75" style="3" bestFit="1" customWidth="1"/>
    <col min="5010" max="5016" width="11.1640625" style="3" bestFit="1" customWidth="1"/>
    <col min="5017" max="5017" width="13.75" style="3" bestFit="1" customWidth="1"/>
    <col min="5018" max="5019" width="11.1640625" style="3" bestFit="1" customWidth="1"/>
    <col min="5020" max="5020" width="13.75" style="3" bestFit="1" customWidth="1"/>
    <col min="5021" max="5021" width="11.1640625" style="3" bestFit="1" customWidth="1"/>
    <col min="5022" max="5022" width="16.6640625" style="3" bestFit="1" customWidth="1"/>
    <col min="5023" max="5023" width="15.1640625" style="3" bestFit="1" customWidth="1"/>
    <col min="5024" max="5024" width="11.1640625" style="3" bestFit="1" customWidth="1"/>
    <col min="5025" max="5027" width="13.75" style="3" bestFit="1" customWidth="1"/>
    <col min="5028" max="5028" width="11.1640625" style="3" bestFit="1" customWidth="1"/>
    <col min="5029" max="5029" width="13.75" style="3" bestFit="1" customWidth="1"/>
    <col min="5030" max="5030" width="16.6640625" style="3" bestFit="1" customWidth="1"/>
    <col min="5031" max="5032" width="11.1640625" style="3" bestFit="1" customWidth="1"/>
    <col min="5033" max="5033" width="16.6640625" style="3" bestFit="1" customWidth="1"/>
    <col min="5034" max="5034" width="15.1640625" style="3" bestFit="1" customWidth="1"/>
    <col min="5035" max="5060" width="11.1640625" style="3" bestFit="1" customWidth="1"/>
    <col min="5061" max="5061" width="13.75" style="3" bestFit="1" customWidth="1"/>
    <col min="5062" max="5068" width="11.1640625" style="3" bestFit="1" customWidth="1"/>
    <col min="5069" max="5069" width="13.75" style="3" bestFit="1" customWidth="1"/>
    <col min="5070" max="5072" width="11.1640625" style="3" bestFit="1" customWidth="1"/>
    <col min="5073" max="5073" width="13.75" style="3" bestFit="1" customWidth="1"/>
    <col min="5074" max="5086" width="11.1640625" style="3" bestFit="1" customWidth="1"/>
    <col min="5087" max="5087" width="13.75" style="3" bestFit="1" customWidth="1"/>
    <col min="5088" max="5094" width="11.1640625" style="3" bestFit="1" customWidth="1"/>
    <col min="5095" max="5095" width="13.75" style="3" bestFit="1" customWidth="1"/>
    <col min="5096" max="5098" width="11.1640625" style="3" bestFit="1" customWidth="1"/>
    <col min="5099" max="5099" width="13.83203125" style="3" bestFit="1" customWidth="1"/>
    <col min="5100" max="5100" width="16.75" style="3" bestFit="1" customWidth="1"/>
    <col min="5101" max="5101" width="15.25" style="3" bestFit="1" customWidth="1"/>
    <col min="5102" max="5102" width="11.25" style="3" bestFit="1" customWidth="1"/>
    <col min="5103" max="5103" width="15.25" style="3" bestFit="1" customWidth="1"/>
    <col min="5104" max="5104" width="14.33203125" style="3" bestFit="1" customWidth="1"/>
    <col min="5105" max="5105" width="15.25" style="3" bestFit="1" customWidth="1"/>
    <col min="5106" max="5106" width="13.83203125" style="3" bestFit="1" customWidth="1"/>
    <col min="5107" max="5107" width="15.25" style="3" bestFit="1" customWidth="1"/>
    <col min="5108" max="5109" width="16.75" style="3" bestFit="1" customWidth="1"/>
    <col min="5110" max="5110" width="15.1640625" style="3" bestFit="1" customWidth="1"/>
    <col min="5111" max="5112" width="16.6640625" style="3" bestFit="1" customWidth="1"/>
    <col min="5113" max="5120" width="11.1640625" style="3"/>
    <col min="5121" max="5122" width="11" style="3" customWidth="1"/>
    <col min="5123" max="5129" width="11.1640625" style="3" bestFit="1" customWidth="1"/>
    <col min="5130" max="5130" width="13.75" style="3" bestFit="1" customWidth="1"/>
    <col min="5131" max="5133" width="11.1640625" style="3" bestFit="1" customWidth="1"/>
    <col min="5134" max="5134" width="13.75" style="3" bestFit="1" customWidth="1"/>
    <col min="5135" max="5199" width="11.1640625" style="3" bestFit="1" customWidth="1"/>
    <col min="5200" max="5200" width="15.1640625" style="3" bestFit="1" customWidth="1"/>
    <col min="5201" max="5204" width="11.1640625" style="3" bestFit="1" customWidth="1"/>
    <col min="5205" max="5205" width="13.75" style="3" bestFit="1" customWidth="1"/>
    <col min="5206" max="5206" width="11.1640625" style="3" bestFit="1" customWidth="1"/>
    <col min="5207" max="5207" width="13.75" style="3" bestFit="1" customWidth="1"/>
    <col min="5208" max="5208" width="15.1640625" style="3" bestFit="1" customWidth="1"/>
    <col min="5209" max="5210" width="11.1640625" style="3" bestFit="1" customWidth="1"/>
    <col min="5211" max="5212" width="13.75" style="3" bestFit="1" customWidth="1"/>
    <col min="5213" max="5251" width="11.1640625" style="3" bestFit="1" customWidth="1"/>
    <col min="5252" max="5252" width="15.1640625" style="3" bestFit="1" customWidth="1"/>
    <col min="5253" max="5254" width="11.1640625" style="3" bestFit="1" customWidth="1"/>
    <col min="5255" max="5255" width="13.75" style="3" bestFit="1" customWidth="1"/>
    <col min="5256" max="5256" width="11.1640625" style="3" bestFit="1" customWidth="1"/>
    <col min="5257" max="5257" width="13.75" style="3" bestFit="1" customWidth="1"/>
    <col min="5258" max="5258" width="11.1640625" style="3" bestFit="1" customWidth="1"/>
    <col min="5259" max="5259" width="13.75" style="3" bestFit="1" customWidth="1"/>
    <col min="5260" max="5260" width="15.1640625" style="3" bestFit="1" customWidth="1"/>
    <col min="5261" max="5262" width="11.1640625" style="3" bestFit="1" customWidth="1"/>
    <col min="5263" max="5263" width="15.1640625" style="3" bestFit="1" customWidth="1"/>
    <col min="5264" max="5264" width="11.1640625" style="3" bestFit="1" customWidth="1"/>
    <col min="5265" max="5265" width="13.75" style="3" bestFit="1" customWidth="1"/>
    <col min="5266" max="5272" width="11.1640625" style="3" bestFit="1" customWidth="1"/>
    <col min="5273" max="5273" width="13.75" style="3" bestFit="1" customWidth="1"/>
    <col min="5274" max="5275" width="11.1640625" style="3" bestFit="1" customWidth="1"/>
    <col min="5276" max="5276" width="13.75" style="3" bestFit="1" customWidth="1"/>
    <col min="5277" max="5277" width="11.1640625" style="3" bestFit="1" customWidth="1"/>
    <col min="5278" max="5278" width="16.6640625" style="3" bestFit="1" customWidth="1"/>
    <col min="5279" max="5279" width="15.1640625" style="3" bestFit="1" customWidth="1"/>
    <col min="5280" max="5280" width="11.1640625" style="3" bestFit="1" customWidth="1"/>
    <col min="5281" max="5283" width="13.75" style="3" bestFit="1" customWidth="1"/>
    <col min="5284" max="5284" width="11.1640625" style="3" bestFit="1" customWidth="1"/>
    <col min="5285" max="5285" width="13.75" style="3" bestFit="1" customWidth="1"/>
    <col min="5286" max="5286" width="16.6640625" style="3" bestFit="1" customWidth="1"/>
    <col min="5287" max="5288" width="11.1640625" style="3" bestFit="1" customWidth="1"/>
    <col min="5289" max="5289" width="16.6640625" style="3" bestFit="1" customWidth="1"/>
    <col min="5290" max="5290" width="15.1640625" style="3" bestFit="1" customWidth="1"/>
    <col min="5291" max="5316" width="11.1640625" style="3" bestFit="1" customWidth="1"/>
    <col min="5317" max="5317" width="13.75" style="3" bestFit="1" customWidth="1"/>
    <col min="5318" max="5324" width="11.1640625" style="3" bestFit="1" customWidth="1"/>
    <col min="5325" max="5325" width="13.75" style="3" bestFit="1" customWidth="1"/>
    <col min="5326" max="5328" width="11.1640625" style="3" bestFit="1" customWidth="1"/>
    <col min="5329" max="5329" width="13.75" style="3" bestFit="1" customWidth="1"/>
    <col min="5330" max="5342" width="11.1640625" style="3" bestFit="1" customWidth="1"/>
    <col min="5343" max="5343" width="13.75" style="3" bestFit="1" customWidth="1"/>
    <col min="5344" max="5350" width="11.1640625" style="3" bestFit="1" customWidth="1"/>
    <col min="5351" max="5351" width="13.75" style="3" bestFit="1" customWidth="1"/>
    <col min="5352" max="5354" width="11.1640625" style="3" bestFit="1" customWidth="1"/>
    <col min="5355" max="5355" width="13.83203125" style="3" bestFit="1" customWidth="1"/>
    <col min="5356" max="5356" width="16.75" style="3" bestFit="1" customWidth="1"/>
    <col min="5357" max="5357" width="15.25" style="3" bestFit="1" customWidth="1"/>
    <col min="5358" max="5358" width="11.25" style="3" bestFit="1" customWidth="1"/>
    <col min="5359" max="5359" width="15.25" style="3" bestFit="1" customWidth="1"/>
    <col min="5360" max="5360" width="14.33203125" style="3" bestFit="1" customWidth="1"/>
    <col min="5361" max="5361" width="15.25" style="3" bestFit="1" customWidth="1"/>
    <col min="5362" max="5362" width="13.83203125" style="3" bestFit="1" customWidth="1"/>
    <col min="5363" max="5363" width="15.25" style="3" bestFit="1" customWidth="1"/>
    <col min="5364" max="5365" width="16.75" style="3" bestFit="1" customWidth="1"/>
    <col min="5366" max="5366" width="15.1640625" style="3" bestFit="1" customWidth="1"/>
    <col min="5367" max="5368" width="16.6640625" style="3" bestFit="1" customWidth="1"/>
    <col min="5369" max="5376" width="11.1640625" style="3"/>
    <col min="5377" max="5378" width="11" style="3" customWidth="1"/>
    <col min="5379" max="5385" width="11.1640625" style="3" bestFit="1" customWidth="1"/>
    <col min="5386" max="5386" width="13.75" style="3" bestFit="1" customWidth="1"/>
    <col min="5387" max="5389" width="11.1640625" style="3" bestFit="1" customWidth="1"/>
    <col min="5390" max="5390" width="13.75" style="3" bestFit="1" customWidth="1"/>
    <col min="5391" max="5455" width="11.1640625" style="3" bestFit="1" customWidth="1"/>
    <col min="5456" max="5456" width="15.1640625" style="3" bestFit="1" customWidth="1"/>
    <col min="5457" max="5460" width="11.1640625" style="3" bestFit="1" customWidth="1"/>
    <col min="5461" max="5461" width="13.75" style="3" bestFit="1" customWidth="1"/>
    <col min="5462" max="5462" width="11.1640625" style="3" bestFit="1" customWidth="1"/>
    <col min="5463" max="5463" width="13.75" style="3" bestFit="1" customWidth="1"/>
    <col min="5464" max="5464" width="15.1640625" style="3" bestFit="1" customWidth="1"/>
    <col min="5465" max="5466" width="11.1640625" style="3" bestFit="1" customWidth="1"/>
    <col min="5467" max="5468" width="13.75" style="3" bestFit="1" customWidth="1"/>
    <col min="5469" max="5507" width="11.1640625" style="3" bestFit="1" customWidth="1"/>
    <col min="5508" max="5508" width="15.1640625" style="3" bestFit="1" customWidth="1"/>
    <col min="5509" max="5510" width="11.1640625" style="3" bestFit="1" customWidth="1"/>
    <col min="5511" max="5511" width="13.75" style="3" bestFit="1" customWidth="1"/>
    <col min="5512" max="5512" width="11.1640625" style="3" bestFit="1" customWidth="1"/>
    <col min="5513" max="5513" width="13.75" style="3" bestFit="1" customWidth="1"/>
    <col min="5514" max="5514" width="11.1640625" style="3" bestFit="1" customWidth="1"/>
    <col min="5515" max="5515" width="13.75" style="3" bestFit="1" customWidth="1"/>
    <col min="5516" max="5516" width="15.1640625" style="3" bestFit="1" customWidth="1"/>
    <col min="5517" max="5518" width="11.1640625" style="3" bestFit="1" customWidth="1"/>
    <col min="5519" max="5519" width="15.1640625" style="3" bestFit="1" customWidth="1"/>
    <col min="5520" max="5520" width="11.1640625" style="3" bestFit="1" customWidth="1"/>
    <col min="5521" max="5521" width="13.75" style="3" bestFit="1" customWidth="1"/>
    <col min="5522" max="5528" width="11.1640625" style="3" bestFit="1" customWidth="1"/>
    <col min="5529" max="5529" width="13.75" style="3" bestFit="1" customWidth="1"/>
    <col min="5530" max="5531" width="11.1640625" style="3" bestFit="1" customWidth="1"/>
    <col min="5532" max="5532" width="13.75" style="3" bestFit="1" customWidth="1"/>
    <col min="5533" max="5533" width="11.1640625" style="3" bestFit="1" customWidth="1"/>
    <col min="5534" max="5534" width="16.6640625" style="3" bestFit="1" customWidth="1"/>
    <col min="5535" max="5535" width="15.1640625" style="3" bestFit="1" customWidth="1"/>
    <col min="5536" max="5536" width="11.1640625" style="3" bestFit="1" customWidth="1"/>
    <col min="5537" max="5539" width="13.75" style="3" bestFit="1" customWidth="1"/>
    <col min="5540" max="5540" width="11.1640625" style="3" bestFit="1" customWidth="1"/>
    <col min="5541" max="5541" width="13.75" style="3" bestFit="1" customWidth="1"/>
    <col min="5542" max="5542" width="16.6640625" style="3" bestFit="1" customWidth="1"/>
    <col min="5543" max="5544" width="11.1640625" style="3" bestFit="1" customWidth="1"/>
    <col min="5545" max="5545" width="16.6640625" style="3" bestFit="1" customWidth="1"/>
    <col min="5546" max="5546" width="15.1640625" style="3" bestFit="1" customWidth="1"/>
    <col min="5547" max="5572" width="11.1640625" style="3" bestFit="1" customWidth="1"/>
    <col min="5573" max="5573" width="13.75" style="3" bestFit="1" customWidth="1"/>
    <col min="5574" max="5580" width="11.1640625" style="3" bestFit="1" customWidth="1"/>
    <col min="5581" max="5581" width="13.75" style="3" bestFit="1" customWidth="1"/>
    <col min="5582" max="5584" width="11.1640625" style="3" bestFit="1" customWidth="1"/>
    <col min="5585" max="5585" width="13.75" style="3" bestFit="1" customWidth="1"/>
    <col min="5586" max="5598" width="11.1640625" style="3" bestFit="1" customWidth="1"/>
    <col min="5599" max="5599" width="13.75" style="3" bestFit="1" customWidth="1"/>
    <col min="5600" max="5606" width="11.1640625" style="3" bestFit="1" customWidth="1"/>
    <col min="5607" max="5607" width="13.75" style="3" bestFit="1" customWidth="1"/>
    <col min="5608" max="5610" width="11.1640625" style="3" bestFit="1" customWidth="1"/>
    <col min="5611" max="5611" width="13.83203125" style="3" bestFit="1" customWidth="1"/>
    <col min="5612" max="5612" width="16.75" style="3" bestFit="1" customWidth="1"/>
    <col min="5613" max="5613" width="15.25" style="3" bestFit="1" customWidth="1"/>
    <col min="5614" max="5614" width="11.25" style="3" bestFit="1" customWidth="1"/>
    <col min="5615" max="5615" width="15.25" style="3" bestFit="1" customWidth="1"/>
    <col min="5616" max="5616" width="14.33203125" style="3" bestFit="1" customWidth="1"/>
    <col min="5617" max="5617" width="15.25" style="3" bestFit="1" customWidth="1"/>
    <col min="5618" max="5618" width="13.83203125" style="3" bestFit="1" customWidth="1"/>
    <col min="5619" max="5619" width="15.25" style="3" bestFit="1" customWidth="1"/>
    <col min="5620" max="5621" width="16.75" style="3" bestFit="1" customWidth="1"/>
    <col min="5622" max="5622" width="15.1640625" style="3" bestFit="1" customWidth="1"/>
    <col min="5623" max="5624" width="16.6640625" style="3" bestFit="1" customWidth="1"/>
    <col min="5625" max="5632" width="11.1640625" style="3"/>
    <col min="5633" max="5634" width="11" style="3" customWidth="1"/>
    <col min="5635" max="5641" width="11.1640625" style="3" bestFit="1" customWidth="1"/>
    <col min="5642" max="5642" width="13.75" style="3" bestFit="1" customWidth="1"/>
    <col min="5643" max="5645" width="11.1640625" style="3" bestFit="1" customWidth="1"/>
    <col min="5646" max="5646" width="13.75" style="3" bestFit="1" customWidth="1"/>
    <col min="5647" max="5711" width="11.1640625" style="3" bestFit="1" customWidth="1"/>
    <col min="5712" max="5712" width="15.1640625" style="3" bestFit="1" customWidth="1"/>
    <col min="5713" max="5716" width="11.1640625" style="3" bestFit="1" customWidth="1"/>
    <col min="5717" max="5717" width="13.75" style="3" bestFit="1" customWidth="1"/>
    <col min="5718" max="5718" width="11.1640625" style="3" bestFit="1" customWidth="1"/>
    <col min="5719" max="5719" width="13.75" style="3" bestFit="1" customWidth="1"/>
    <col min="5720" max="5720" width="15.1640625" style="3" bestFit="1" customWidth="1"/>
    <col min="5721" max="5722" width="11.1640625" style="3" bestFit="1" customWidth="1"/>
    <col min="5723" max="5724" width="13.75" style="3" bestFit="1" customWidth="1"/>
    <col min="5725" max="5763" width="11.1640625" style="3" bestFit="1" customWidth="1"/>
    <col min="5764" max="5764" width="15.1640625" style="3" bestFit="1" customWidth="1"/>
    <col min="5765" max="5766" width="11.1640625" style="3" bestFit="1" customWidth="1"/>
    <col min="5767" max="5767" width="13.75" style="3" bestFit="1" customWidth="1"/>
    <col min="5768" max="5768" width="11.1640625" style="3" bestFit="1" customWidth="1"/>
    <col min="5769" max="5769" width="13.75" style="3" bestFit="1" customWidth="1"/>
    <col min="5770" max="5770" width="11.1640625" style="3" bestFit="1" customWidth="1"/>
    <col min="5771" max="5771" width="13.75" style="3" bestFit="1" customWidth="1"/>
    <col min="5772" max="5772" width="15.1640625" style="3" bestFit="1" customWidth="1"/>
    <col min="5773" max="5774" width="11.1640625" style="3" bestFit="1" customWidth="1"/>
    <col min="5775" max="5775" width="15.1640625" style="3" bestFit="1" customWidth="1"/>
    <col min="5776" max="5776" width="11.1640625" style="3" bestFit="1" customWidth="1"/>
    <col min="5777" max="5777" width="13.75" style="3" bestFit="1" customWidth="1"/>
    <col min="5778" max="5784" width="11.1640625" style="3" bestFit="1" customWidth="1"/>
    <col min="5785" max="5785" width="13.75" style="3" bestFit="1" customWidth="1"/>
    <col min="5786" max="5787" width="11.1640625" style="3" bestFit="1" customWidth="1"/>
    <col min="5788" max="5788" width="13.75" style="3" bestFit="1" customWidth="1"/>
    <col min="5789" max="5789" width="11.1640625" style="3" bestFit="1" customWidth="1"/>
    <col min="5790" max="5790" width="16.6640625" style="3" bestFit="1" customWidth="1"/>
    <col min="5791" max="5791" width="15.1640625" style="3" bestFit="1" customWidth="1"/>
    <col min="5792" max="5792" width="11.1640625" style="3" bestFit="1" customWidth="1"/>
    <col min="5793" max="5795" width="13.75" style="3" bestFit="1" customWidth="1"/>
    <col min="5796" max="5796" width="11.1640625" style="3" bestFit="1" customWidth="1"/>
    <col min="5797" max="5797" width="13.75" style="3" bestFit="1" customWidth="1"/>
    <col min="5798" max="5798" width="16.6640625" style="3" bestFit="1" customWidth="1"/>
    <col min="5799" max="5800" width="11.1640625" style="3" bestFit="1" customWidth="1"/>
    <col min="5801" max="5801" width="16.6640625" style="3" bestFit="1" customWidth="1"/>
    <col min="5802" max="5802" width="15.1640625" style="3" bestFit="1" customWidth="1"/>
    <col min="5803" max="5828" width="11.1640625" style="3" bestFit="1" customWidth="1"/>
    <col min="5829" max="5829" width="13.75" style="3" bestFit="1" customWidth="1"/>
    <col min="5830" max="5836" width="11.1640625" style="3" bestFit="1" customWidth="1"/>
    <col min="5837" max="5837" width="13.75" style="3" bestFit="1" customWidth="1"/>
    <col min="5838" max="5840" width="11.1640625" style="3" bestFit="1" customWidth="1"/>
    <col min="5841" max="5841" width="13.75" style="3" bestFit="1" customWidth="1"/>
    <col min="5842" max="5854" width="11.1640625" style="3" bestFit="1" customWidth="1"/>
    <col min="5855" max="5855" width="13.75" style="3" bestFit="1" customWidth="1"/>
    <col min="5856" max="5862" width="11.1640625" style="3" bestFit="1" customWidth="1"/>
    <col min="5863" max="5863" width="13.75" style="3" bestFit="1" customWidth="1"/>
    <col min="5864" max="5866" width="11.1640625" style="3" bestFit="1" customWidth="1"/>
    <col min="5867" max="5867" width="13.83203125" style="3" bestFit="1" customWidth="1"/>
    <col min="5868" max="5868" width="16.75" style="3" bestFit="1" customWidth="1"/>
    <col min="5869" max="5869" width="15.25" style="3" bestFit="1" customWidth="1"/>
    <col min="5870" max="5870" width="11.25" style="3" bestFit="1" customWidth="1"/>
    <col min="5871" max="5871" width="15.25" style="3" bestFit="1" customWidth="1"/>
    <col min="5872" max="5872" width="14.33203125" style="3" bestFit="1" customWidth="1"/>
    <col min="5873" max="5873" width="15.25" style="3" bestFit="1" customWidth="1"/>
    <col min="5874" max="5874" width="13.83203125" style="3" bestFit="1" customWidth="1"/>
    <col min="5875" max="5875" width="15.25" style="3" bestFit="1" customWidth="1"/>
    <col min="5876" max="5877" width="16.75" style="3" bestFit="1" customWidth="1"/>
    <col min="5878" max="5878" width="15.1640625" style="3" bestFit="1" customWidth="1"/>
    <col min="5879" max="5880" width="16.6640625" style="3" bestFit="1" customWidth="1"/>
    <col min="5881" max="5888" width="11.1640625" style="3"/>
    <col min="5889" max="5890" width="11" style="3" customWidth="1"/>
    <col min="5891" max="5897" width="11.1640625" style="3" bestFit="1" customWidth="1"/>
    <col min="5898" max="5898" width="13.75" style="3" bestFit="1" customWidth="1"/>
    <col min="5899" max="5901" width="11.1640625" style="3" bestFit="1" customWidth="1"/>
    <col min="5902" max="5902" width="13.75" style="3" bestFit="1" customWidth="1"/>
    <col min="5903" max="5967" width="11.1640625" style="3" bestFit="1" customWidth="1"/>
    <col min="5968" max="5968" width="15.1640625" style="3" bestFit="1" customWidth="1"/>
    <col min="5969" max="5972" width="11.1640625" style="3" bestFit="1" customWidth="1"/>
    <col min="5973" max="5973" width="13.75" style="3" bestFit="1" customWidth="1"/>
    <col min="5974" max="5974" width="11.1640625" style="3" bestFit="1" customWidth="1"/>
    <col min="5975" max="5975" width="13.75" style="3" bestFit="1" customWidth="1"/>
    <col min="5976" max="5976" width="15.1640625" style="3" bestFit="1" customWidth="1"/>
    <col min="5977" max="5978" width="11.1640625" style="3" bestFit="1" customWidth="1"/>
    <col min="5979" max="5980" width="13.75" style="3" bestFit="1" customWidth="1"/>
    <col min="5981" max="6019" width="11.1640625" style="3" bestFit="1" customWidth="1"/>
    <col min="6020" max="6020" width="15.1640625" style="3" bestFit="1" customWidth="1"/>
    <col min="6021" max="6022" width="11.1640625" style="3" bestFit="1" customWidth="1"/>
    <col min="6023" max="6023" width="13.75" style="3" bestFit="1" customWidth="1"/>
    <col min="6024" max="6024" width="11.1640625" style="3" bestFit="1" customWidth="1"/>
    <col min="6025" max="6025" width="13.75" style="3" bestFit="1" customWidth="1"/>
    <col min="6026" max="6026" width="11.1640625" style="3" bestFit="1" customWidth="1"/>
    <col min="6027" max="6027" width="13.75" style="3" bestFit="1" customWidth="1"/>
    <col min="6028" max="6028" width="15.1640625" style="3" bestFit="1" customWidth="1"/>
    <col min="6029" max="6030" width="11.1640625" style="3" bestFit="1" customWidth="1"/>
    <col min="6031" max="6031" width="15.1640625" style="3" bestFit="1" customWidth="1"/>
    <col min="6032" max="6032" width="11.1640625" style="3" bestFit="1" customWidth="1"/>
    <col min="6033" max="6033" width="13.75" style="3" bestFit="1" customWidth="1"/>
    <col min="6034" max="6040" width="11.1640625" style="3" bestFit="1" customWidth="1"/>
    <col min="6041" max="6041" width="13.75" style="3" bestFit="1" customWidth="1"/>
    <col min="6042" max="6043" width="11.1640625" style="3" bestFit="1" customWidth="1"/>
    <col min="6044" max="6044" width="13.75" style="3" bestFit="1" customWidth="1"/>
    <col min="6045" max="6045" width="11.1640625" style="3" bestFit="1" customWidth="1"/>
    <col min="6046" max="6046" width="16.6640625" style="3" bestFit="1" customWidth="1"/>
    <col min="6047" max="6047" width="15.1640625" style="3" bestFit="1" customWidth="1"/>
    <col min="6048" max="6048" width="11.1640625" style="3" bestFit="1" customWidth="1"/>
    <col min="6049" max="6051" width="13.75" style="3" bestFit="1" customWidth="1"/>
    <col min="6052" max="6052" width="11.1640625" style="3" bestFit="1" customWidth="1"/>
    <col min="6053" max="6053" width="13.75" style="3" bestFit="1" customWidth="1"/>
    <col min="6054" max="6054" width="16.6640625" style="3" bestFit="1" customWidth="1"/>
    <col min="6055" max="6056" width="11.1640625" style="3" bestFit="1" customWidth="1"/>
    <col min="6057" max="6057" width="16.6640625" style="3" bestFit="1" customWidth="1"/>
    <col min="6058" max="6058" width="15.1640625" style="3" bestFit="1" customWidth="1"/>
    <col min="6059" max="6084" width="11.1640625" style="3" bestFit="1" customWidth="1"/>
    <col min="6085" max="6085" width="13.75" style="3" bestFit="1" customWidth="1"/>
    <col min="6086" max="6092" width="11.1640625" style="3" bestFit="1" customWidth="1"/>
    <col min="6093" max="6093" width="13.75" style="3" bestFit="1" customWidth="1"/>
    <col min="6094" max="6096" width="11.1640625" style="3" bestFit="1" customWidth="1"/>
    <col min="6097" max="6097" width="13.75" style="3" bestFit="1" customWidth="1"/>
    <col min="6098" max="6110" width="11.1640625" style="3" bestFit="1" customWidth="1"/>
    <col min="6111" max="6111" width="13.75" style="3" bestFit="1" customWidth="1"/>
    <col min="6112" max="6118" width="11.1640625" style="3" bestFit="1" customWidth="1"/>
    <col min="6119" max="6119" width="13.75" style="3" bestFit="1" customWidth="1"/>
    <col min="6120" max="6122" width="11.1640625" style="3" bestFit="1" customWidth="1"/>
    <col min="6123" max="6123" width="13.83203125" style="3" bestFit="1" customWidth="1"/>
    <col min="6124" max="6124" width="16.75" style="3" bestFit="1" customWidth="1"/>
    <col min="6125" max="6125" width="15.25" style="3" bestFit="1" customWidth="1"/>
    <col min="6126" max="6126" width="11.25" style="3" bestFit="1" customWidth="1"/>
    <col min="6127" max="6127" width="15.25" style="3" bestFit="1" customWidth="1"/>
    <col min="6128" max="6128" width="14.33203125" style="3" bestFit="1" customWidth="1"/>
    <col min="6129" max="6129" width="15.25" style="3" bestFit="1" customWidth="1"/>
    <col min="6130" max="6130" width="13.83203125" style="3" bestFit="1" customWidth="1"/>
    <col min="6131" max="6131" width="15.25" style="3" bestFit="1" customWidth="1"/>
    <col min="6132" max="6133" width="16.75" style="3" bestFit="1" customWidth="1"/>
    <col min="6134" max="6134" width="15.1640625" style="3" bestFit="1" customWidth="1"/>
    <col min="6135" max="6136" width="16.6640625" style="3" bestFit="1" customWidth="1"/>
    <col min="6137" max="6144" width="11.1640625" style="3"/>
    <col min="6145" max="6146" width="11" style="3" customWidth="1"/>
    <col min="6147" max="6153" width="11.1640625" style="3" bestFit="1" customWidth="1"/>
    <col min="6154" max="6154" width="13.75" style="3" bestFit="1" customWidth="1"/>
    <col min="6155" max="6157" width="11.1640625" style="3" bestFit="1" customWidth="1"/>
    <col min="6158" max="6158" width="13.75" style="3" bestFit="1" customWidth="1"/>
    <col min="6159" max="6223" width="11.1640625" style="3" bestFit="1" customWidth="1"/>
    <col min="6224" max="6224" width="15.1640625" style="3" bestFit="1" customWidth="1"/>
    <col min="6225" max="6228" width="11.1640625" style="3" bestFit="1" customWidth="1"/>
    <col min="6229" max="6229" width="13.75" style="3" bestFit="1" customWidth="1"/>
    <col min="6230" max="6230" width="11.1640625" style="3" bestFit="1" customWidth="1"/>
    <col min="6231" max="6231" width="13.75" style="3" bestFit="1" customWidth="1"/>
    <col min="6232" max="6232" width="15.1640625" style="3" bestFit="1" customWidth="1"/>
    <col min="6233" max="6234" width="11.1640625" style="3" bestFit="1" customWidth="1"/>
    <col min="6235" max="6236" width="13.75" style="3" bestFit="1" customWidth="1"/>
    <col min="6237" max="6275" width="11.1640625" style="3" bestFit="1" customWidth="1"/>
    <col min="6276" max="6276" width="15.1640625" style="3" bestFit="1" customWidth="1"/>
    <col min="6277" max="6278" width="11.1640625" style="3" bestFit="1" customWidth="1"/>
    <col min="6279" max="6279" width="13.75" style="3" bestFit="1" customWidth="1"/>
    <col min="6280" max="6280" width="11.1640625" style="3" bestFit="1" customWidth="1"/>
    <col min="6281" max="6281" width="13.75" style="3" bestFit="1" customWidth="1"/>
    <col min="6282" max="6282" width="11.1640625" style="3" bestFit="1" customWidth="1"/>
    <col min="6283" max="6283" width="13.75" style="3" bestFit="1" customWidth="1"/>
    <col min="6284" max="6284" width="15.1640625" style="3" bestFit="1" customWidth="1"/>
    <col min="6285" max="6286" width="11.1640625" style="3" bestFit="1" customWidth="1"/>
    <col min="6287" max="6287" width="15.1640625" style="3" bestFit="1" customWidth="1"/>
    <col min="6288" max="6288" width="11.1640625" style="3" bestFit="1" customWidth="1"/>
    <col min="6289" max="6289" width="13.75" style="3" bestFit="1" customWidth="1"/>
    <col min="6290" max="6296" width="11.1640625" style="3" bestFit="1" customWidth="1"/>
    <col min="6297" max="6297" width="13.75" style="3" bestFit="1" customWidth="1"/>
    <col min="6298" max="6299" width="11.1640625" style="3" bestFit="1" customWidth="1"/>
    <col min="6300" max="6300" width="13.75" style="3" bestFit="1" customWidth="1"/>
    <col min="6301" max="6301" width="11.1640625" style="3" bestFit="1" customWidth="1"/>
    <col min="6302" max="6302" width="16.6640625" style="3" bestFit="1" customWidth="1"/>
    <col min="6303" max="6303" width="15.1640625" style="3" bestFit="1" customWidth="1"/>
    <col min="6304" max="6304" width="11.1640625" style="3" bestFit="1" customWidth="1"/>
    <col min="6305" max="6307" width="13.75" style="3" bestFit="1" customWidth="1"/>
    <col min="6308" max="6308" width="11.1640625" style="3" bestFit="1" customWidth="1"/>
    <col min="6309" max="6309" width="13.75" style="3" bestFit="1" customWidth="1"/>
    <col min="6310" max="6310" width="16.6640625" style="3" bestFit="1" customWidth="1"/>
    <col min="6311" max="6312" width="11.1640625" style="3" bestFit="1" customWidth="1"/>
    <col min="6313" max="6313" width="16.6640625" style="3" bestFit="1" customWidth="1"/>
    <col min="6314" max="6314" width="15.1640625" style="3" bestFit="1" customWidth="1"/>
    <col min="6315" max="6340" width="11.1640625" style="3" bestFit="1" customWidth="1"/>
    <col min="6341" max="6341" width="13.75" style="3" bestFit="1" customWidth="1"/>
    <col min="6342" max="6348" width="11.1640625" style="3" bestFit="1" customWidth="1"/>
    <col min="6349" max="6349" width="13.75" style="3" bestFit="1" customWidth="1"/>
    <col min="6350" max="6352" width="11.1640625" style="3" bestFit="1" customWidth="1"/>
    <col min="6353" max="6353" width="13.75" style="3" bestFit="1" customWidth="1"/>
    <col min="6354" max="6366" width="11.1640625" style="3" bestFit="1" customWidth="1"/>
    <col min="6367" max="6367" width="13.75" style="3" bestFit="1" customWidth="1"/>
    <col min="6368" max="6374" width="11.1640625" style="3" bestFit="1" customWidth="1"/>
    <col min="6375" max="6375" width="13.75" style="3" bestFit="1" customWidth="1"/>
    <col min="6376" max="6378" width="11.1640625" style="3" bestFit="1" customWidth="1"/>
    <col min="6379" max="6379" width="13.83203125" style="3" bestFit="1" customWidth="1"/>
    <col min="6380" max="6380" width="16.75" style="3" bestFit="1" customWidth="1"/>
    <col min="6381" max="6381" width="15.25" style="3" bestFit="1" customWidth="1"/>
    <col min="6382" max="6382" width="11.25" style="3" bestFit="1" customWidth="1"/>
    <col min="6383" max="6383" width="15.25" style="3" bestFit="1" customWidth="1"/>
    <col min="6384" max="6384" width="14.33203125" style="3" bestFit="1" customWidth="1"/>
    <col min="6385" max="6385" width="15.25" style="3" bestFit="1" customWidth="1"/>
    <col min="6386" max="6386" width="13.83203125" style="3" bestFit="1" customWidth="1"/>
    <col min="6387" max="6387" width="15.25" style="3" bestFit="1" customWidth="1"/>
    <col min="6388" max="6389" width="16.75" style="3" bestFit="1" customWidth="1"/>
    <col min="6390" max="6390" width="15.1640625" style="3" bestFit="1" customWidth="1"/>
    <col min="6391" max="6392" width="16.6640625" style="3" bestFit="1" customWidth="1"/>
    <col min="6393" max="6400" width="11.1640625" style="3"/>
    <col min="6401" max="6402" width="11" style="3" customWidth="1"/>
    <col min="6403" max="6409" width="11.1640625" style="3" bestFit="1" customWidth="1"/>
    <col min="6410" max="6410" width="13.75" style="3" bestFit="1" customWidth="1"/>
    <col min="6411" max="6413" width="11.1640625" style="3" bestFit="1" customWidth="1"/>
    <col min="6414" max="6414" width="13.75" style="3" bestFit="1" customWidth="1"/>
    <col min="6415" max="6479" width="11.1640625" style="3" bestFit="1" customWidth="1"/>
    <col min="6480" max="6480" width="15.1640625" style="3" bestFit="1" customWidth="1"/>
    <col min="6481" max="6484" width="11.1640625" style="3" bestFit="1" customWidth="1"/>
    <col min="6485" max="6485" width="13.75" style="3" bestFit="1" customWidth="1"/>
    <col min="6486" max="6486" width="11.1640625" style="3" bestFit="1" customWidth="1"/>
    <col min="6487" max="6487" width="13.75" style="3" bestFit="1" customWidth="1"/>
    <col min="6488" max="6488" width="15.1640625" style="3" bestFit="1" customWidth="1"/>
    <col min="6489" max="6490" width="11.1640625" style="3" bestFit="1" customWidth="1"/>
    <col min="6491" max="6492" width="13.75" style="3" bestFit="1" customWidth="1"/>
    <col min="6493" max="6531" width="11.1640625" style="3" bestFit="1" customWidth="1"/>
    <col min="6532" max="6532" width="15.1640625" style="3" bestFit="1" customWidth="1"/>
    <col min="6533" max="6534" width="11.1640625" style="3" bestFit="1" customWidth="1"/>
    <col min="6535" max="6535" width="13.75" style="3" bestFit="1" customWidth="1"/>
    <col min="6536" max="6536" width="11.1640625" style="3" bestFit="1" customWidth="1"/>
    <col min="6537" max="6537" width="13.75" style="3" bestFit="1" customWidth="1"/>
    <col min="6538" max="6538" width="11.1640625" style="3" bestFit="1" customWidth="1"/>
    <col min="6539" max="6539" width="13.75" style="3" bestFit="1" customWidth="1"/>
    <col min="6540" max="6540" width="15.1640625" style="3" bestFit="1" customWidth="1"/>
    <col min="6541" max="6542" width="11.1640625" style="3" bestFit="1" customWidth="1"/>
    <col min="6543" max="6543" width="15.1640625" style="3" bestFit="1" customWidth="1"/>
    <col min="6544" max="6544" width="11.1640625" style="3" bestFit="1" customWidth="1"/>
    <col min="6545" max="6545" width="13.75" style="3" bestFit="1" customWidth="1"/>
    <col min="6546" max="6552" width="11.1640625" style="3" bestFit="1" customWidth="1"/>
    <col min="6553" max="6553" width="13.75" style="3" bestFit="1" customWidth="1"/>
    <col min="6554" max="6555" width="11.1640625" style="3" bestFit="1" customWidth="1"/>
    <col min="6556" max="6556" width="13.75" style="3" bestFit="1" customWidth="1"/>
    <col min="6557" max="6557" width="11.1640625" style="3" bestFit="1" customWidth="1"/>
    <col min="6558" max="6558" width="16.6640625" style="3" bestFit="1" customWidth="1"/>
    <col min="6559" max="6559" width="15.1640625" style="3" bestFit="1" customWidth="1"/>
    <col min="6560" max="6560" width="11.1640625" style="3" bestFit="1" customWidth="1"/>
    <col min="6561" max="6563" width="13.75" style="3" bestFit="1" customWidth="1"/>
    <col min="6564" max="6564" width="11.1640625" style="3" bestFit="1" customWidth="1"/>
    <col min="6565" max="6565" width="13.75" style="3" bestFit="1" customWidth="1"/>
    <col min="6566" max="6566" width="16.6640625" style="3" bestFit="1" customWidth="1"/>
    <col min="6567" max="6568" width="11.1640625" style="3" bestFit="1" customWidth="1"/>
    <col min="6569" max="6569" width="16.6640625" style="3" bestFit="1" customWidth="1"/>
    <col min="6570" max="6570" width="15.1640625" style="3" bestFit="1" customWidth="1"/>
    <col min="6571" max="6596" width="11.1640625" style="3" bestFit="1" customWidth="1"/>
    <col min="6597" max="6597" width="13.75" style="3" bestFit="1" customWidth="1"/>
    <col min="6598" max="6604" width="11.1640625" style="3" bestFit="1" customWidth="1"/>
    <col min="6605" max="6605" width="13.75" style="3" bestFit="1" customWidth="1"/>
    <col min="6606" max="6608" width="11.1640625" style="3" bestFit="1" customWidth="1"/>
    <col min="6609" max="6609" width="13.75" style="3" bestFit="1" customWidth="1"/>
    <col min="6610" max="6622" width="11.1640625" style="3" bestFit="1" customWidth="1"/>
    <col min="6623" max="6623" width="13.75" style="3" bestFit="1" customWidth="1"/>
    <col min="6624" max="6630" width="11.1640625" style="3" bestFit="1" customWidth="1"/>
    <col min="6631" max="6631" width="13.75" style="3" bestFit="1" customWidth="1"/>
    <col min="6632" max="6634" width="11.1640625" style="3" bestFit="1" customWidth="1"/>
    <col min="6635" max="6635" width="13.83203125" style="3" bestFit="1" customWidth="1"/>
    <col min="6636" max="6636" width="16.75" style="3" bestFit="1" customWidth="1"/>
    <col min="6637" max="6637" width="15.25" style="3" bestFit="1" customWidth="1"/>
    <col min="6638" max="6638" width="11.25" style="3" bestFit="1" customWidth="1"/>
    <col min="6639" max="6639" width="15.25" style="3" bestFit="1" customWidth="1"/>
    <col min="6640" max="6640" width="14.33203125" style="3" bestFit="1" customWidth="1"/>
    <col min="6641" max="6641" width="15.25" style="3" bestFit="1" customWidth="1"/>
    <col min="6642" max="6642" width="13.83203125" style="3" bestFit="1" customWidth="1"/>
    <col min="6643" max="6643" width="15.25" style="3" bestFit="1" customWidth="1"/>
    <col min="6644" max="6645" width="16.75" style="3" bestFit="1" customWidth="1"/>
    <col min="6646" max="6646" width="15.1640625" style="3" bestFit="1" customWidth="1"/>
    <col min="6647" max="6648" width="16.6640625" style="3" bestFit="1" customWidth="1"/>
    <col min="6649" max="6656" width="11.1640625" style="3"/>
    <col min="6657" max="6658" width="11" style="3" customWidth="1"/>
    <col min="6659" max="6665" width="11.1640625" style="3" bestFit="1" customWidth="1"/>
    <col min="6666" max="6666" width="13.75" style="3" bestFit="1" customWidth="1"/>
    <col min="6667" max="6669" width="11.1640625" style="3" bestFit="1" customWidth="1"/>
    <col min="6670" max="6670" width="13.75" style="3" bestFit="1" customWidth="1"/>
    <col min="6671" max="6735" width="11.1640625" style="3" bestFit="1" customWidth="1"/>
    <col min="6736" max="6736" width="15.1640625" style="3" bestFit="1" customWidth="1"/>
    <col min="6737" max="6740" width="11.1640625" style="3" bestFit="1" customWidth="1"/>
    <col min="6741" max="6741" width="13.75" style="3" bestFit="1" customWidth="1"/>
    <col min="6742" max="6742" width="11.1640625" style="3" bestFit="1" customWidth="1"/>
    <col min="6743" max="6743" width="13.75" style="3" bestFit="1" customWidth="1"/>
    <col min="6744" max="6744" width="15.1640625" style="3" bestFit="1" customWidth="1"/>
    <col min="6745" max="6746" width="11.1640625" style="3" bestFit="1" customWidth="1"/>
    <col min="6747" max="6748" width="13.75" style="3" bestFit="1" customWidth="1"/>
    <col min="6749" max="6787" width="11.1640625" style="3" bestFit="1" customWidth="1"/>
    <col min="6788" max="6788" width="15.1640625" style="3" bestFit="1" customWidth="1"/>
    <col min="6789" max="6790" width="11.1640625" style="3" bestFit="1" customWidth="1"/>
    <col min="6791" max="6791" width="13.75" style="3" bestFit="1" customWidth="1"/>
    <col min="6792" max="6792" width="11.1640625" style="3" bestFit="1" customWidth="1"/>
    <col min="6793" max="6793" width="13.75" style="3" bestFit="1" customWidth="1"/>
    <col min="6794" max="6794" width="11.1640625" style="3" bestFit="1" customWidth="1"/>
    <col min="6795" max="6795" width="13.75" style="3" bestFit="1" customWidth="1"/>
    <col min="6796" max="6796" width="15.1640625" style="3" bestFit="1" customWidth="1"/>
    <col min="6797" max="6798" width="11.1640625" style="3" bestFit="1" customWidth="1"/>
    <col min="6799" max="6799" width="15.1640625" style="3" bestFit="1" customWidth="1"/>
    <col min="6800" max="6800" width="11.1640625" style="3" bestFit="1" customWidth="1"/>
    <col min="6801" max="6801" width="13.75" style="3" bestFit="1" customWidth="1"/>
    <col min="6802" max="6808" width="11.1640625" style="3" bestFit="1" customWidth="1"/>
    <col min="6809" max="6809" width="13.75" style="3" bestFit="1" customWidth="1"/>
    <col min="6810" max="6811" width="11.1640625" style="3" bestFit="1" customWidth="1"/>
    <col min="6812" max="6812" width="13.75" style="3" bestFit="1" customWidth="1"/>
    <col min="6813" max="6813" width="11.1640625" style="3" bestFit="1" customWidth="1"/>
    <col min="6814" max="6814" width="16.6640625" style="3" bestFit="1" customWidth="1"/>
    <col min="6815" max="6815" width="15.1640625" style="3" bestFit="1" customWidth="1"/>
    <col min="6816" max="6816" width="11.1640625" style="3" bestFit="1" customWidth="1"/>
    <col min="6817" max="6819" width="13.75" style="3" bestFit="1" customWidth="1"/>
    <col min="6820" max="6820" width="11.1640625" style="3" bestFit="1" customWidth="1"/>
    <col min="6821" max="6821" width="13.75" style="3" bestFit="1" customWidth="1"/>
    <col min="6822" max="6822" width="16.6640625" style="3" bestFit="1" customWidth="1"/>
    <col min="6823" max="6824" width="11.1640625" style="3" bestFit="1" customWidth="1"/>
    <col min="6825" max="6825" width="16.6640625" style="3" bestFit="1" customWidth="1"/>
    <col min="6826" max="6826" width="15.1640625" style="3" bestFit="1" customWidth="1"/>
    <col min="6827" max="6852" width="11.1640625" style="3" bestFit="1" customWidth="1"/>
    <col min="6853" max="6853" width="13.75" style="3" bestFit="1" customWidth="1"/>
    <col min="6854" max="6860" width="11.1640625" style="3" bestFit="1" customWidth="1"/>
    <col min="6861" max="6861" width="13.75" style="3" bestFit="1" customWidth="1"/>
    <col min="6862" max="6864" width="11.1640625" style="3" bestFit="1" customWidth="1"/>
    <col min="6865" max="6865" width="13.75" style="3" bestFit="1" customWidth="1"/>
    <col min="6866" max="6878" width="11.1640625" style="3" bestFit="1" customWidth="1"/>
    <col min="6879" max="6879" width="13.75" style="3" bestFit="1" customWidth="1"/>
    <col min="6880" max="6886" width="11.1640625" style="3" bestFit="1" customWidth="1"/>
    <col min="6887" max="6887" width="13.75" style="3" bestFit="1" customWidth="1"/>
    <col min="6888" max="6890" width="11.1640625" style="3" bestFit="1" customWidth="1"/>
    <col min="6891" max="6891" width="13.83203125" style="3" bestFit="1" customWidth="1"/>
    <col min="6892" max="6892" width="16.75" style="3" bestFit="1" customWidth="1"/>
    <col min="6893" max="6893" width="15.25" style="3" bestFit="1" customWidth="1"/>
    <col min="6894" max="6894" width="11.25" style="3" bestFit="1" customWidth="1"/>
    <col min="6895" max="6895" width="15.25" style="3" bestFit="1" customWidth="1"/>
    <col min="6896" max="6896" width="14.33203125" style="3" bestFit="1" customWidth="1"/>
    <col min="6897" max="6897" width="15.25" style="3" bestFit="1" customWidth="1"/>
    <col min="6898" max="6898" width="13.83203125" style="3" bestFit="1" customWidth="1"/>
    <col min="6899" max="6899" width="15.25" style="3" bestFit="1" customWidth="1"/>
    <col min="6900" max="6901" width="16.75" style="3" bestFit="1" customWidth="1"/>
    <col min="6902" max="6902" width="15.1640625" style="3" bestFit="1" customWidth="1"/>
    <col min="6903" max="6904" width="16.6640625" style="3" bestFit="1" customWidth="1"/>
    <col min="6905" max="6912" width="11.1640625" style="3"/>
    <col min="6913" max="6914" width="11" style="3" customWidth="1"/>
    <col min="6915" max="6921" width="11.1640625" style="3" bestFit="1" customWidth="1"/>
    <col min="6922" max="6922" width="13.75" style="3" bestFit="1" customWidth="1"/>
    <col min="6923" max="6925" width="11.1640625" style="3" bestFit="1" customWidth="1"/>
    <col min="6926" max="6926" width="13.75" style="3" bestFit="1" customWidth="1"/>
    <col min="6927" max="6991" width="11.1640625" style="3" bestFit="1" customWidth="1"/>
    <col min="6992" max="6992" width="15.1640625" style="3" bestFit="1" customWidth="1"/>
    <col min="6993" max="6996" width="11.1640625" style="3" bestFit="1" customWidth="1"/>
    <col min="6997" max="6997" width="13.75" style="3" bestFit="1" customWidth="1"/>
    <col min="6998" max="6998" width="11.1640625" style="3" bestFit="1" customWidth="1"/>
    <col min="6999" max="6999" width="13.75" style="3" bestFit="1" customWidth="1"/>
    <col min="7000" max="7000" width="15.1640625" style="3" bestFit="1" customWidth="1"/>
    <col min="7001" max="7002" width="11.1640625" style="3" bestFit="1" customWidth="1"/>
    <col min="7003" max="7004" width="13.75" style="3" bestFit="1" customWidth="1"/>
    <col min="7005" max="7043" width="11.1640625" style="3" bestFit="1" customWidth="1"/>
    <col min="7044" max="7044" width="15.1640625" style="3" bestFit="1" customWidth="1"/>
    <col min="7045" max="7046" width="11.1640625" style="3" bestFit="1" customWidth="1"/>
    <col min="7047" max="7047" width="13.75" style="3" bestFit="1" customWidth="1"/>
    <col min="7048" max="7048" width="11.1640625" style="3" bestFit="1" customWidth="1"/>
    <col min="7049" max="7049" width="13.75" style="3" bestFit="1" customWidth="1"/>
    <col min="7050" max="7050" width="11.1640625" style="3" bestFit="1" customWidth="1"/>
    <col min="7051" max="7051" width="13.75" style="3" bestFit="1" customWidth="1"/>
    <col min="7052" max="7052" width="15.1640625" style="3" bestFit="1" customWidth="1"/>
    <col min="7053" max="7054" width="11.1640625" style="3" bestFit="1" customWidth="1"/>
    <col min="7055" max="7055" width="15.1640625" style="3" bestFit="1" customWidth="1"/>
    <col min="7056" max="7056" width="11.1640625" style="3" bestFit="1" customWidth="1"/>
    <col min="7057" max="7057" width="13.75" style="3" bestFit="1" customWidth="1"/>
    <col min="7058" max="7064" width="11.1640625" style="3" bestFit="1" customWidth="1"/>
    <col min="7065" max="7065" width="13.75" style="3" bestFit="1" customWidth="1"/>
    <col min="7066" max="7067" width="11.1640625" style="3" bestFit="1" customWidth="1"/>
    <col min="7068" max="7068" width="13.75" style="3" bestFit="1" customWidth="1"/>
    <col min="7069" max="7069" width="11.1640625" style="3" bestFit="1" customWidth="1"/>
    <col min="7070" max="7070" width="16.6640625" style="3" bestFit="1" customWidth="1"/>
    <col min="7071" max="7071" width="15.1640625" style="3" bestFit="1" customWidth="1"/>
    <col min="7072" max="7072" width="11.1640625" style="3" bestFit="1" customWidth="1"/>
    <col min="7073" max="7075" width="13.75" style="3" bestFit="1" customWidth="1"/>
    <col min="7076" max="7076" width="11.1640625" style="3" bestFit="1" customWidth="1"/>
    <col min="7077" max="7077" width="13.75" style="3" bestFit="1" customWidth="1"/>
    <col min="7078" max="7078" width="16.6640625" style="3" bestFit="1" customWidth="1"/>
    <col min="7079" max="7080" width="11.1640625" style="3" bestFit="1" customWidth="1"/>
    <col min="7081" max="7081" width="16.6640625" style="3" bestFit="1" customWidth="1"/>
    <col min="7082" max="7082" width="15.1640625" style="3" bestFit="1" customWidth="1"/>
    <col min="7083" max="7108" width="11.1640625" style="3" bestFit="1" customWidth="1"/>
    <col min="7109" max="7109" width="13.75" style="3" bestFit="1" customWidth="1"/>
    <col min="7110" max="7116" width="11.1640625" style="3" bestFit="1" customWidth="1"/>
    <col min="7117" max="7117" width="13.75" style="3" bestFit="1" customWidth="1"/>
    <col min="7118" max="7120" width="11.1640625" style="3" bestFit="1" customWidth="1"/>
    <col min="7121" max="7121" width="13.75" style="3" bestFit="1" customWidth="1"/>
    <col min="7122" max="7134" width="11.1640625" style="3" bestFit="1" customWidth="1"/>
    <col min="7135" max="7135" width="13.75" style="3" bestFit="1" customWidth="1"/>
    <col min="7136" max="7142" width="11.1640625" style="3" bestFit="1" customWidth="1"/>
    <col min="7143" max="7143" width="13.75" style="3" bestFit="1" customWidth="1"/>
    <col min="7144" max="7146" width="11.1640625" style="3" bestFit="1" customWidth="1"/>
    <col min="7147" max="7147" width="13.83203125" style="3" bestFit="1" customWidth="1"/>
    <col min="7148" max="7148" width="16.75" style="3" bestFit="1" customWidth="1"/>
    <col min="7149" max="7149" width="15.25" style="3" bestFit="1" customWidth="1"/>
    <col min="7150" max="7150" width="11.25" style="3" bestFit="1" customWidth="1"/>
    <col min="7151" max="7151" width="15.25" style="3" bestFit="1" customWidth="1"/>
    <col min="7152" max="7152" width="14.33203125" style="3" bestFit="1" customWidth="1"/>
    <col min="7153" max="7153" width="15.25" style="3" bestFit="1" customWidth="1"/>
    <col min="7154" max="7154" width="13.83203125" style="3" bestFit="1" customWidth="1"/>
    <col min="7155" max="7155" width="15.25" style="3" bestFit="1" customWidth="1"/>
    <col min="7156" max="7157" width="16.75" style="3" bestFit="1" customWidth="1"/>
    <col min="7158" max="7158" width="15.1640625" style="3" bestFit="1" customWidth="1"/>
    <col min="7159" max="7160" width="16.6640625" style="3" bestFit="1" customWidth="1"/>
    <col min="7161" max="7168" width="11.1640625" style="3"/>
    <col min="7169" max="7170" width="11" style="3" customWidth="1"/>
    <col min="7171" max="7177" width="11.1640625" style="3" bestFit="1" customWidth="1"/>
    <col min="7178" max="7178" width="13.75" style="3" bestFit="1" customWidth="1"/>
    <col min="7179" max="7181" width="11.1640625" style="3" bestFit="1" customWidth="1"/>
    <col min="7182" max="7182" width="13.75" style="3" bestFit="1" customWidth="1"/>
    <col min="7183" max="7247" width="11.1640625" style="3" bestFit="1" customWidth="1"/>
    <col min="7248" max="7248" width="15.1640625" style="3" bestFit="1" customWidth="1"/>
    <col min="7249" max="7252" width="11.1640625" style="3" bestFit="1" customWidth="1"/>
    <col min="7253" max="7253" width="13.75" style="3" bestFit="1" customWidth="1"/>
    <col min="7254" max="7254" width="11.1640625" style="3" bestFit="1" customWidth="1"/>
    <col min="7255" max="7255" width="13.75" style="3" bestFit="1" customWidth="1"/>
    <col min="7256" max="7256" width="15.1640625" style="3" bestFit="1" customWidth="1"/>
    <col min="7257" max="7258" width="11.1640625" style="3" bestFit="1" customWidth="1"/>
    <col min="7259" max="7260" width="13.75" style="3" bestFit="1" customWidth="1"/>
    <col min="7261" max="7299" width="11.1640625" style="3" bestFit="1" customWidth="1"/>
    <col min="7300" max="7300" width="15.1640625" style="3" bestFit="1" customWidth="1"/>
    <col min="7301" max="7302" width="11.1640625" style="3" bestFit="1" customWidth="1"/>
    <col min="7303" max="7303" width="13.75" style="3" bestFit="1" customWidth="1"/>
    <col min="7304" max="7304" width="11.1640625" style="3" bestFit="1" customWidth="1"/>
    <col min="7305" max="7305" width="13.75" style="3" bestFit="1" customWidth="1"/>
    <col min="7306" max="7306" width="11.1640625" style="3" bestFit="1" customWidth="1"/>
    <col min="7307" max="7307" width="13.75" style="3" bestFit="1" customWidth="1"/>
    <col min="7308" max="7308" width="15.1640625" style="3" bestFit="1" customWidth="1"/>
    <col min="7309" max="7310" width="11.1640625" style="3" bestFit="1" customWidth="1"/>
    <col min="7311" max="7311" width="15.1640625" style="3" bestFit="1" customWidth="1"/>
    <col min="7312" max="7312" width="11.1640625" style="3" bestFit="1" customWidth="1"/>
    <col min="7313" max="7313" width="13.75" style="3" bestFit="1" customWidth="1"/>
    <col min="7314" max="7320" width="11.1640625" style="3" bestFit="1" customWidth="1"/>
    <col min="7321" max="7321" width="13.75" style="3" bestFit="1" customWidth="1"/>
    <col min="7322" max="7323" width="11.1640625" style="3" bestFit="1" customWidth="1"/>
    <col min="7324" max="7324" width="13.75" style="3" bestFit="1" customWidth="1"/>
    <col min="7325" max="7325" width="11.1640625" style="3" bestFit="1" customWidth="1"/>
    <col min="7326" max="7326" width="16.6640625" style="3" bestFit="1" customWidth="1"/>
    <col min="7327" max="7327" width="15.1640625" style="3" bestFit="1" customWidth="1"/>
    <col min="7328" max="7328" width="11.1640625" style="3" bestFit="1" customWidth="1"/>
    <col min="7329" max="7331" width="13.75" style="3" bestFit="1" customWidth="1"/>
    <col min="7332" max="7332" width="11.1640625" style="3" bestFit="1" customWidth="1"/>
    <col min="7333" max="7333" width="13.75" style="3" bestFit="1" customWidth="1"/>
    <col min="7334" max="7334" width="16.6640625" style="3" bestFit="1" customWidth="1"/>
    <col min="7335" max="7336" width="11.1640625" style="3" bestFit="1" customWidth="1"/>
    <col min="7337" max="7337" width="16.6640625" style="3" bestFit="1" customWidth="1"/>
    <col min="7338" max="7338" width="15.1640625" style="3" bestFit="1" customWidth="1"/>
    <col min="7339" max="7364" width="11.1640625" style="3" bestFit="1" customWidth="1"/>
    <col min="7365" max="7365" width="13.75" style="3" bestFit="1" customWidth="1"/>
    <col min="7366" max="7372" width="11.1640625" style="3" bestFit="1" customWidth="1"/>
    <col min="7373" max="7373" width="13.75" style="3" bestFit="1" customWidth="1"/>
    <col min="7374" max="7376" width="11.1640625" style="3" bestFit="1" customWidth="1"/>
    <col min="7377" max="7377" width="13.75" style="3" bestFit="1" customWidth="1"/>
    <col min="7378" max="7390" width="11.1640625" style="3" bestFit="1" customWidth="1"/>
    <col min="7391" max="7391" width="13.75" style="3" bestFit="1" customWidth="1"/>
    <col min="7392" max="7398" width="11.1640625" style="3" bestFit="1" customWidth="1"/>
    <col min="7399" max="7399" width="13.75" style="3" bestFit="1" customWidth="1"/>
    <col min="7400" max="7402" width="11.1640625" style="3" bestFit="1" customWidth="1"/>
    <col min="7403" max="7403" width="13.83203125" style="3" bestFit="1" customWidth="1"/>
    <col min="7404" max="7404" width="16.75" style="3" bestFit="1" customWidth="1"/>
    <col min="7405" max="7405" width="15.25" style="3" bestFit="1" customWidth="1"/>
    <col min="7406" max="7406" width="11.25" style="3" bestFit="1" customWidth="1"/>
    <col min="7407" max="7407" width="15.25" style="3" bestFit="1" customWidth="1"/>
    <col min="7408" max="7408" width="14.33203125" style="3" bestFit="1" customWidth="1"/>
    <col min="7409" max="7409" width="15.25" style="3" bestFit="1" customWidth="1"/>
    <col min="7410" max="7410" width="13.83203125" style="3" bestFit="1" customWidth="1"/>
    <col min="7411" max="7411" width="15.25" style="3" bestFit="1" customWidth="1"/>
    <col min="7412" max="7413" width="16.75" style="3" bestFit="1" customWidth="1"/>
    <col min="7414" max="7414" width="15.1640625" style="3" bestFit="1" customWidth="1"/>
    <col min="7415" max="7416" width="16.6640625" style="3" bestFit="1" customWidth="1"/>
    <col min="7417" max="7424" width="11.1640625" style="3"/>
    <col min="7425" max="7426" width="11" style="3" customWidth="1"/>
    <col min="7427" max="7433" width="11.1640625" style="3" bestFit="1" customWidth="1"/>
    <col min="7434" max="7434" width="13.75" style="3" bestFit="1" customWidth="1"/>
    <col min="7435" max="7437" width="11.1640625" style="3" bestFit="1" customWidth="1"/>
    <col min="7438" max="7438" width="13.75" style="3" bestFit="1" customWidth="1"/>
    <col min="7439" max="7503" width="11.1640625" style="3" bestFit="1" customWidth="1"/>
    <col min="7504" max="7504" width="15.1640625" style="3" bestFit="1" customWidth="1"/>
    <col min="7505" max="7508" width="11.1640625" style="3" bestFit="1" customWidth="1"/>
    <col min="7509" max="7509" width="13.75" style="3" bestFit="1" customWidth="1"/>
    <col min="7510" max="7510" width="11.1640625" style="3" bestFit="1" customWidth="1"/>
    <col min="7511" max="7511" width="13.75" style="3" bestFit="1" customWidth="1"/>
    <col min="7512" max="7512" width="15.1640625" style="3" bestFit="1" customWidth="1"/>
    <col min="7513" max="7514" width="11.1640625" style="3" bestFit="1" customWidth="1"/>
    <col min="7515" max="7516" width="13.75" style="3" bestFit="1" customWidth="1"/>
    <col min="7517" max="7555" width="11.1640625" style="3" bestFit="1" customWidth="1"/>
    <col min="7556" max="7556" width="15.1640625" style="3" bestFit="1" customWidth="1"/>
    <col min="7557" max="7558" width="11.1640625" style="3" bestFit="1" customWidth="1"/>
    <col min="7559" max="7559" width="13.75" style="3" bestFit="1" customWidth="1"/>
    <col min="7560" max="7560" width="11.1640625" style="3" bestFit="1" customWidth="1"/>
    <col min="7561" max="7561" width="13.75" style="3" bestFit="1" customWidth="1"/>
    <col min="7562" max="7562" width="11.1640625" style="3" bestFit="1" customWidth="1"/>
    <col min="7563" max="7563" width="13.75" style="3" bestFit="1" customWidth="1"/>
    <col min="7564" max="7564" width="15.1640625" style="3" bestFit="1" customWidth="1"/>
    <col min="7565" max="7566" width="11.1640625" style="3" bestFit="1" customWidth="1"/>
    <col min="7567" max="7567" width="15.1640625" style="3" bestFit="1" customWidth="1"/>
    <col min="7568" max="7568" width="11.1640625" style="3" bestFit="1" customWidth="1"/>
    <col min="7569" max="7569" width="13.75" style="3" bestFit="1" customWidth="1"/>
    <col min="7570" max="7576" width="11.1640625" style="3" bestFit="1" customWidth="1"/>
    <col min="7577" max="7577" width="13.75" style="3" bestFit="1" customWidth="1"/>
    <col min="7578" max="7579" width="11.1640625" style="3" bestFit="1" customWidth="1"/>
    <col min="7580" max="7580" width="13.75" style="3" bestFit="1" customWidth="1"/>
    <col min="7581" max="7581" width="11.1640625" style="3" bestFit="1" customWidth="1"/>
    <col min="7582" max="7582" width="16.6640625" style="3" bestFit="1" customWidth="1"/>
    <col min="7583" max="7583" width="15.1640625" style="3" bestFit="1" customWidth="1"/>
    <col min="7584" max="7584" width="11.1640625" style="3" bestFit="1" customWidth="1"/>
    <col min="7585" max="7587" width="13.75" style="3" bestFit="1" customWidth="1"/>
    <col min="7588" max="7588" width="11.1640625" style="3" bestFit="1" customWidth="1"/>
    <col min="7589" max="7589" width="13.75" style="3" bestFit="1" customWidth="1"/>
    <col min="7590" max="7590" width="16.6640625" style="3" bestFit="1" customWidth="1"/>
    <col min="7591" max="7592" width="11.1640625" style="3" bestFit="1" customWidth="1"/>
    <col min="7593" max="7593" width="16.6640625" style="3" bestFit="1" customWidth="1"/>
    <col min="7594" max="7594" width="15.1640625" style="3" bestFit="1" customWidth="1"/>
    <col min="7595" max="7620" width="11.1640625" style="3" bestFit="1" customWidth="1"/>
    <col min="7621" max="7621" width="13.75" style="3" bestFit="1" customWidth="1"/>
    <col min="7622" max="7628" width="11.1640625" style="3" bestFit="1" customWidth="1"/>
    <col min="7629" max="7629" width="13.75" style="3" bestFit="1" customWidth="1"/>
    <col min="7630" max="7632" width="11.1640625" style="3" bestFit="1" customWidth="1"/>
    <col min="7633" max="7633" width="13.75" style="3" bestFit="1" customWidth="1"/>
    <col min="7634" max="7646" width="11.1640625" style="3" bestFit="1" customWidth="1"/>
    <col min="7647" max="7647" width="13.75" style="3" bestFit="1" customWidth="1"/>
    <col min="7648" max="7654" width="11.1640625" style="3" bestFit="1" customWidth="1"/>
    <col min="7655" max="7655" width="13.75" style="3" bestFit="1" customWidth="1"/>
    <col min="7656" max="7658" width="11.1640625" style="3" bestFit="1" customWidth="1"/>
    <col min="7659" max="7659" width="13.83203125" style="3" bestFit="1" customWidth="1"/>
    <col min="7660" max="7660" width="16.75" style="3" bestFit="1" customWidth="1"/>
    <col min="7661" max="7661" width="15.25" style="3" bestFit="1" customWidth="1"/>
    <col min="7662" max="7662" width="11.25" style="3" bestFit="1" customWidth="1"/>
    <col min="7663" max="7663" width="15.25" style="3" bestFit="1" customWidth="1"/>
    <col min="7664" max="7664" width="14.33203125" style="3" bestFit="1" customWidth="1"/>
    <col min="7665" max="7665" width="15.25" style="3" bestFit="1" customWidth="1"/>
    <col min="7666" max="7666" width="13.83203125" style="3" bestFit="1" customWidth="1"/>
    <col min="7667" max="7667" width="15.25" style="3" bestFit="1" customWidth="1"/>
    <col min="7668" max="7669" width="16.75" style="3" bestFit="1" customWidth="1"/>
    <col min="7670" max="7670" width="15.1640625" style="3" bestFit="1" customWidth="1"/>
    <col min="7671" max="7672" width="16.6640625" style="3" bestFit="1" customWidth="1"/>
    <col min="7673" max="7680" width="11.1640625" style="3"/>
    <col min="7681" max="7682" width="11" style="3" customWidth="1"/>
    <col min="7683" max="7689" width="11.1640625" style="3" bestFit="1" customWidth="1"/>
    <col min="7690" max="7690" width="13.75" style="3" bestFit="1" customWidth="1"/>
    <col min="7691" max="7693" width="11.1640625" style="3" bestFit="1" customWidth="1"/>
    <col min="7694" max="7694" width="13.75" style="3" bestFit="1" customWidth="1"/>
    <col min="7695" max="7759" width="11.1640625" style="3" bestFit="1" customWidth="1"/>
    <col min="7760" max="7760" width="15.1640625" style="3" bestFit="1" customWidth="1"/>
    <col min="7761" max="7764" width="11.1640625" style="3" bestFit="1" customWidth="1"/>
    <col min="7765" max="7765" width="13.75" style="3" bestFit="1" customWidth="1"/>
    <col min="7766" max="7766" width="11.1640625" style="3" bestFit="1" customWidth="1"/>
    <col min="7767" max="7767" width="13.75" style="3" bestFit="1" customWidth="1"/>
    <col min="7768" max="7768" width="15.1640625" style="3" bestFit="1" customWidth="1"/>
    <col min="7769" max="7770" width="11.1640625" style="3" bestFit="1" customWidth="1"/>
    <col min="7771" max="7772" width="13.75" style="3" bestFit="1" customWidth="1"/>
    <col min="7773" max="7811" width="11.1640625" style="3" bestFit="1" customWidth="1"/>
    <col min="7812" max="7812" width="15.1640625" style="3" bestFit="1" customWidth="1"/>
    <col min="7813" max="7814" width="11.1640625" style="3" bestFit="1" customWidth="1"/>
    <col min="7815" max="7815" width="13.75" style="3" bestFit="1" customWidth="1"/>
    <col min="7816" max="7816" width="11.1640625" style="3" bestFit="1" customWidth="1"/>
    <col min="7817" max="7817" width="13.75" style="3" bestFit="1" customWidth="1"/>
    <col min="7818" max="7818" width="11.1640625" style="3" bestFit="1" customWidth="1"/>
    <col min="7819" max="7819" width="13.75" style="3" bestFit="1" customWidth="1"/>
    <col min="7820" max="7820" width="15.1640625" style="3" bestFit="1" customWidth="1"/>
    <col min="7821" max="7822" width="11.1640625" style="3" bestFit="1" customWidth="1"/>
    <col min="7823" max="7823" width="15.1640625" style="3" bestFit="1" customWidth="1"/>
    <col min="7824" max="7824" width="11.1640625" style="3" bestFit="1" customWidth="1"/>
    <col min="7825" max="7825" width="13.75" style="3" bestFit="1" customWidth="1"/>
    <col min="7826" max="7832" width="11.1640625" style="3" bestFit="1" customWidth="1"/>
    <col min="7833" max="7833" width="13.75" style="3" bestFit="1" customWidth="1"/>
    <col min="7834" max="7835" width="11.1640625" style="3" bestFit="1" customWidth="1"/>
    <col min="7836" max="7836" width="13.75" style="3" bestFit="1" customWidth="1"/>
    <col min="7837" max="7837" width="11.1640625" style="3" bestFit="1" customWidth="1"/>
    <col min="7838" max="7838" width="16.6640625" style="3" bestFit="1" customWidth="1"/>
    <col min="7839" max="7839" width="15.1640625" style="3" bestFit="1" customWidth="1"/>
    <col min="7840" max="7840" width="11.1640625" style="3" bestFit="1" customWidth="1"/>
    <col min="7841" max="7843" width="13.75" style="3" bestFit="1" customWidth="1"/>
    <col min="7844" max="7844" width="11.1640625" style="3" bestFit="1" customWidth="1"/>
    <col min="7845" max="7845" width="13.75" style="3" bestFit="1" customWidth="1"/>
    <col min="7846" max="7846" width="16.6640625" style="3" bestFit="1" customWidth="1"/>
    <col min="7847" max="7848" width="11.1640625" style="3" bestFit="1" customWidth="1"/>
    <col min="7849" max="7849" width="16.6640625" style="3" bestFit="1" customWidth="1"/>
    <col min="7850" max="7850" width="15.1640625" style="3" bestFit="1" customWidth="1"/>
    <col min="7851" max="7876" width="11.1640625" style="3" bestFit="1" customWidth="1"/>
    <col min="7877" max="7877" width="13.75" style="3" bestFit="1" customWidth="1"/>
    <col min="7878" max="7884" width="11.1640625" style="3" bestFit="1" customWidth="1"/>
    <col min="7885" max="7885" width="13.75" style="3" bestFit="1" customWidth="1"/>
    <col min="7886" max="7888" width="11.1640625" style="3" bestFit="1" customWidth="1"/>
    <col min="7889" max="7889" width="13.75" style="3" bestFit="1" customWidth="1"/>
    <col min="7890" max="7902" width="11.1640625" style="3" bestFit="1" customWidth="1"/>
    <col min="7903" max="7903" width="13.75" style="3" bestFit="1" customWidth="1"/>
    <col min="7904" max="7910" width="11.1640625" style="3" bestFit="1" customWidth="1"/>
    <col min="7911" max="7911" width="13.75" style="3" bestFit="1" customWidth="1"/>
    <col min="7912" max="7914" width="11.1640625" style="3" bestFit="1" customWidth="1"/>
    <col min="7915" max="7915" width="13.83203125" style="3" bestFit="1" customWidth="1"/>
    <col min="7916" max="7916" width="16.75" style="3" bestFit="1" customWidth="1"/>
    <col min="7917" max="7917" width="15.25" style="3" bestFit="1" customWidth="1"/>
    <col min="7918" max="7918" width="11.25" style="3" bestFit="1" customWidth="1"/>
    <col min="7919" max="7919" width="15.25" style="3" bestFit="1" customWidth="1"/>
    <col min="7920" max="7920" width="14.33203125" style="3" bestFit="1" customWidth="1"/>
    <col min="7921" max="7921" width="15.25" style="3" bestFit="1" customWidth="1"/>
    <col min="7922" max="7922" width="13.83203125" style="3" bestFit="1" customWidth="1"/>
    <col min="7923" max="7923" width="15.25" style="3" bestFit="1" customWidth="1"/>
    <col min="7924" max="7925" width="16.75" style="3" bestFit="1" customWidth="1"/>
    <col min="7926" max="7926" width="15.1640625" style="3" bestFit="1" customWidth="1"/>
    <col min="7927" max="7928" width="16.6640625" style="3" bestFit="1" customWidth="1"/>
    <col min="7929" max="7936" width="11.1640625" style="3"/>
    <col min="7937" max="7938" width="11" style="3" customWidth="1"/>
    <col min="7939" max="7945" width="11.1640625" style="3" bestFit="1" customWidth="1"/>
    <col min="7946" max="7946" width="13.75" style="3" bestFit="1" customWidth="1"/>
    <col min="7947" max="7949" width="11.1640625" style="3" bestFit="1" customWidth="1"/>
    <col min="7950" max="7950" width="13.75" style="3" bestFit="1" customWidth="1"/>
    <col min="7951" max="8015" width="11.1640625" style="3" bestFit="1" customWidth="1"/>
    <col min="8016" max="8016" width="15.1640625" style="3" bestFit="1" customWidth="1"/>
    <col min="8017" max="8020" width="11.1640625" style="3" bestFit="1" customWidth="1"/>
    <col min="8021" max="8021" width="13.75" style="3" bestFit="1" customWidth="1"/>
    <col min="8022" max="8022" width="11.1640625" style="3" bestFit="1" customWidth="1"/>
    <col min="8023" max="8023" width="13.75" style="3" bestFit="1" customWidth="1"/>
    <col min="8024" max="8024" width="15.1640625" style="3" bestFit="1" customWidth="1"/>
    <col min="8025" max="8026" width="11.1640625" style="3" bestFit="1" customWidth="1"/>
    <col min="8027" max="8028" width="13.75" style="3" bestFit="1" customWidth="1"/>
    <col min="8029" max="8067" width="11.1640625" style="3" bestFit="1" customWidth="1"/>
    <col min="8068" max="8068" width="15.1640625" style="3" bestFit="1" customWidth="1"/>
    <col min="8069" max="8070" width="11.1640625" style="3" bestFit="1" customWidth="1"/>
    <col min="8071" max="8071" width="13.75" style="3" bestFit="1" customWidth="1"/>
    <col min="8072" max="8072" width="11.1640625" style="3" bestFit="1" customWidth="1"/>
    <col min="8073" max="8073" width="13.75" style="3" bestFit="1" customWidth="1"/>
    <col min="8074" max="8074" width="11.1640625" style="3" bestFit="1" customWidth="1"/>
    <col min="8075" max="8075" width="13.75" style="3" bestFit="1" customWidth="1"/>
    <col min="8076" max="8076" width="15.1640625" style="3" bestFit="1" customWidth="1"/>
    <col min="8077" max="8078" width="11.1640625" style="3" bestFit="1" customWidth="1"/>
    <col min="8079" max="8079" width="15.1640625" style="3" bestFit="1" customWidth="1"/>
    <col min="8080" max="8080" width="11.1640625" style="3" bestFit="1" customWidth="1"/>
    <col min="8081" max="8081" width="13.75" style="3" bestFit="1" customWidth="1"/>
    <col min="8082" max="8088" width="11.1640625" style="3" bestFit="1" customWidth="1"/>
    <col min="8089" max="8089" width="13.75" style="3" bestFit="1" customWidth="1"/>
    <col min="8090" max="8091" width="11.1640625" style="3" bestFit="1" customWidth="1"/>
    <col min="8092" max="8092" width="13.75" style="3" bestFit="1" customWidth="1"/>
    <col min="8093" max="8093" width="11.1640625" style="3" bestFit="1" customWidth="1"/>
    <col min="8094" max="8094" width="16.6640625" style="3" bestFit="1" customWidth="1"/>
    <col min="8095" max="8095" width="15.1640625" style="3" bestFit="1" customWidth="1"/>
    <col min="8096" max="8096" width="11.1640625" style="3" bestFit="1" customWidth="1"/>
    <col min="8097" max="8099" width="13.75" style="3" bestFit="1" customWidth="1"/>
    <col min="8100" max="8100" width="11.1640625" style="3" bestFit="1" customWidth="1"/>
    <col min="8101" max="8101" width="13.75" style="3" bestFit="1" customWidth="1"/>
    <col min="8102" max="8102" width="16.6640625" style="3" bestFit="1" customWidth="1"/>
    <col min="8103" max="8104" width="11.1640625" style="3" bestFit="1" customWidth="1"/>
    <col min="8105" max="8105" width="16.6640625" style="3" bestFit="1" customWidth="1"/>
    <col min="8106" max="8106" width="15.1640625" style="3" bestFit="1" customWidth="1"/>
    <col min="8107" max="8132" width="11.1640625" style="3" bestFit="1" customWidth="1"/>
    <col min="8133" max="8133" width="13.75" style="3" bestFit="1" customWidth="1"/>
    <col min="8134" max="8140" width="11.1640625" style="3" bestFit="1" customWidth="1"/>
    <col min="8141" max="8141" width="13.75" style="3" bestFit="1" customWidth="1"/>
    <col min="8142" max="8144" width="11.1640625" style="3" bestFit="1" customWidth="1"/>
    <col min="8145" max="8145" width="13.75" style="3" bestFit="1" customWidth="1"/>
    <col min="8146" max="8158" width="11.1640625" style="3" bestFit="1" customWidth="1"/>
    <col min="8159" max="8159" width="13.75" style="3" bestFit="1" customWidth="1"/>
    <col min="8160" max="8166" width="11.1640625" style="3" bestFit="1" customWidth="1"/>
    <col min="8167" max="8167" width="13.75" style="3" bestFit="1" customWidth="1"/>
    <col min="8168" max="8170" width="11.1640625" style="3" bestFit="1" customWidth="1"/>
    <col min="8171" max="8171" width="13.83203125" style="3" bestFit="1" customWidth="1"/>
    <col min="8172" max="8172" width="16.75" style="3" bestFit="1" customWidth="1"/>
    <col min="8173" max="8173" width="15.25" style="3" bestFit="1" customWidth="1"/>
    <col min="8174" max="8174" width="11.25" style="3" bestFit="1" customWidth="1"/>
    <col min="8175" max="8175" width="15.25" style="3" bestFit="1" customWidth="1"/>
    <col min="8176" max="8176" width="14.33203125" style="3" bestFit="1" customWidth="1"/>
    <col min="8177" max="8177" width="15.25" style="3" bestFit="1" customWidth="1"/>
    <col min="8178" max="8178" width="13.83203125" style="3" bestFit="1" customWidth="1"/>
    <col min="8179" max="8179" width="15.25" style="3" bestFit="1" customWidth="1"/>
    <col min="8180" max="8181" width="16.75" style="3" bestFit="1" customWidth="1"/>
    <col min="8182" max="8182" width="15.1640625" style="3" bestFit="1" customWidth="1"/>
    <col min="8183" max="8184" width="16.6640625" style="3" bestFit="1" customWidth="1"/>
    <col min="8185" max="8192" width="11.1640625" style="3"/>
    <col min="8193" max="8194" width="11" style="3" customWidth="1"/>
    <col min="8195" max="8201" width="11.1640625" style="3" bestFit="1" customWidth="1"/>
    <col min="8202" max="8202" width="13.75" style="3" bestFit="1" customWidth="1"/>
    <col min="8203" max="8205" width="11.1640625" style="3" bestFit="1" customWidth="1"/>
    <col min="8206" max="8206" width="13.75" style="3" bestFit="1" customWidth="1"/>
    <col min="8207" max="8271" width="11.1640625" style="3" bestFit="1" customWidth="1"/>
    <col min="8272" max="8272" width="15.1640625" style="3" bestFit="1" customWidth="1"/>
    <col min="8273" max="8276" width="11.1640625" style="3" bestFit="1" customWidth="1"/>
    <col min="8277" max="8277" width="13.75" style="3" bestFit="1" customWidth="1"/>
    <col min="8278" max="8278" width="11.1640625" style="3" bestFit="1" customWidth="1"/>
    <col min="8279" max="8279" width="13.75" style="3" bestFit="1" customWidth="1"/>
    <col min="8280" max="8280" width="15.1640625" style="3" bestFit="1" customWidth="1"/>
    <col min="8281" max="8282" width="11.1640625" style="3" bestFit="1" customWidth="1"/>
    <col min="8283" max="8284" width="13.75" style="3" bestFit="1" customWidth="1"/>
    <col min="8285" max="8323" width="11.1640625" style="3" bestFit="1" customWidth="1"/>
    <col min="8324" max="8324" width="15.1640625" style="3" bestFit="1" customWidth="1"/>
    <col min="8325" max="8326" width="11.1640625" style="3" bestFit="1" customWidth="1"/>
    <col min="8327" max="8327" width="13.75" style="3" bestFit="1" customWidth="1"/>
    <col min="8328" max="8328" width="11.1640625" style="3" bestFit="1" customWidth="1"/>
    <col min="8329" max="8329" width="13.75" style="3" bestFit="1" customWidth="1"/>
    <col min="8330" max="8330" width="11.1640625" style="3" bestFit="1" customWidth="1"/>
    <col min="8331" max="8331" width="13.75" style="3" bestFit="1" customWidth="1"/>
    <col min="8332" max="8332" width="15.1640625" style="3" bestFit="1" customWidth="1"/>
    <col min="8333" max="8334" width="11.1640625" style="3" bestFit="1" customWidth="1"/>
    <col min="8335" max="8335" width="15.1640625" style="3" bestFit="1" customWidth="1"/>
    <col min="8336" max="8336" width="11.1640625" style="3" bestFit="1" customWidth="1"/>
    <col min="8337" max="8337" width="13.75" style="3" bestFit="1" customWidth="1"/>
    <col min="8338" max="8344" width="11.1640625" style="3" bestFit="1" customWidth="1"/>
    <col min="8345" max="8345" width="13.75" style="3" bestFit="1" customWidth="1"/>
    <col min="8346" max="8347" width="11.1640625" style="3" bestFit="1" customWidth="1"/>
    <col min="8348" max="8348" width="13.75" style="3" bestFit="1" customWidth="1"/>
    <col min="8349" max="8349" width="11.1640625" style="3" bestFit="1" customWidth="1"/>
    <col min="8350" max="8350" width="16.6640625" style="3" bestFit="1" customWidth="1"/>
    <col min="8351" max="8351" width="15.1640625" style="3" bestFit="1" customWidth="1"/>
    <col min="8352" max="8352" width="11.1640625" style="3" bestFit="1" customWidth="1"/>
    <col min="8353" max="8355" width="13.75" style="3" bestFit="1" customWidth="1"/>
    <col min="8356" max="8356" width="11.1640625" style="3" bestFit="1" customWidth="1"/>
    <col min="8357" max="8357" width="13.75" style="3" bestFit="1" customWidth="1"/>
    <col min="8358" max="8358" width="16.6640625" style="3" bestFit="1" customWidth="1"/>
    <col min="8359" max="8360" width="11.1640625" style="3" bestFit="1" customWidth="1"/>
    <col min="8361" max="8361" width="16.6640625" style="3" bestFit="1" customWidth="1"/>
    <col min="8362" max="8362" width="15.1640625" style="3" bestFit="1" customWidth="1"/>
    <col min="8363" max="8388" width="11.1640625" style="3" bestFit="1" customWidth="1"/>
    <col min="8389" max="8389" width="13.75" style="3" bestFit="1" customWidth="1"/>
    <col min="8390" max="8396" width="11.1640625" style="3" bestFit="1" customWidth="1"/>
    <col min="8397" max="8397" width="13.75" style="3" bestFit="1" customWidth="1"/>
    <col min="8398" max="8400" width="11.1640625" style="3" bestFit="1" customWidth="1"/>
    <col min="8401" max="8401" width="13.75" style="3" bestFit="1" customWidth="1"/>
    <col min="8402" max="8414" width="11.1640625" style="3" bestFit="1" customWidth="1"/>
    <col min="8415" max="8415" width="13.75" style="3" bestFit="1" customWidth="1"/>
    <col min="8416" max="8422" width="11.1640625" style="3" bestFit="1" customWidth="1"/>
    <col min="8423" max="8423" width="13.75" style="3" bestFit="1" customWidth="1"/>
    <col min="8424" max="8426" width="11.1640625" style="3" bestFit="1" customWidth="1"/>
    <col min="8427" max="8427" width="13.83203125" style="3" bestFit="1" customWidth="1"/>
    <col min="8428" max="8428" width="16.75" style="3" bestFit="1" customWidth="1"/>
    <col min="8429" max="8429" width="15.25" style="3" bestFit="1" customWidth="1"/>
    <col min="8430" max="8430" width="11.25" style="3" bestFit="1" customWidth="1"/>
    <col min="8431" max="8431" width="15.25" style="3" bestFit="1" customWidth="1"/>
    <col min="8432" max="8432" width="14.33203125" style="3" bestFit="1" customWidth="1"/>
    <col min="8433" max="8433" width="15.25" style="3" bestFit="1" customWidth="1"/>
    <col min="8434" max="8434" width="13.83203125" style="3" bestFit="1" customWidth="1"/>
    <col min="8435" max="8435" width="15.25" style="3" bestFit="1" customWidth="1"/>
    <col min="8436" max="8437" width="16.75" style="3" bestFit="1" customWidth="1"/>
    <col min="8438" max="8438" width="15.1640625" style="3" bestFit="1" customWidth="1"/>
    <col min="8439" max="8440" width="16.6640625" style="3" bestFit="1" customWidth="1"/>
    <col min="8441" max="8448" width="11.1640625" style="3"/>
    <col min="8449" max="8450" width="11" style="3" customWidth="1"/>
    <col min="8451" max="8457" width="11.1640625" style="3" bestFit="1" customWidth="1"/>
    <col min="8458" max="8458" width="13.75" style="3" bestFit="1" customWidth="1"/>
    <col min="8459" max="8461" width="11.1640625" style="3" bestFit="1" customWidth="1"/>
    <col min="8462" max="8462" width="13.75" style="3" bestFit="1" customWidth="1"/>
    <col min="8463" max="8527" width="11.1640625" style="3" bestFit="1" customWidth="1"/>
    <col min="8528" max="8528" width="15.1640625" style="3" bestFit="1" customWidth="1"/>
    <col min="8529" max="8532" width="11.1640625" style="3" bestFit="1" customWidth="1"/>
    <col min="8533" max="8533" width="13.75" style="3" bestFit="1" customWidth="1"/>
    <col min="8534" max="8534" width="11.1640625" style="3" bestFit="1" customWidth="1"/>
    <col min="8535" max="8535" width="13.75" style="3" bestFit="1" customWidth="1"/>
    <col min="8536" max="8536" width="15.1640625" style="3" bestFit="1" customWidth="1"/>
    <col min="8537" max="8538" width="11.1640625" style="3" bestFit="1" customWidth="1"/>
    <col min="8539" max="8540" width="13.75" style="3" bestFit="1" customWidth="1"/>
    <col min="8541" max="8579" width="11.1640625" style="3" bestFit="1" customWidth="1"/>
    <col min="8580" max="8580" width="15.1640625" style="3" bestFit="1" customWidth="1"/>
    <col min="8581" max="8582" width="11.1640625" style="3" bestFit="1" customWidth="1"/>
    <col min="8583" max="8583" width="13.75" style="3" bestFit="1" customWidth="1"/>
    <col min="8584" max="8584" width="11.1640625" style="3" bestFit="1" customWidth="1"/>
    <col min="8585" max="8585" width="13.75" style="3" bestFit="1" customWidth="1"/>
    <col min="8586" max="8586" width="11.1640625" style="3" bestFit="1" customWidth="1"/>
    <col min="8587" max="8587" width="13.75" style="3" bestFit="1" customWidth="1"/>
    <col min="8588" max="8588" width="15.1640625" style="3" bestFit="1" customWidth="1"/>
    <col min="8589" max="8590" width="11.1640625" style="3" bestFit="1" customWidth="1"/>
    <col min="8591" max="8591" width="15.1640625" style="3" bestFit="1" customWidth="1"/>
    <col min="8592" max="8592" width="11.1640625" style="3" bestFit="1" customWidth="1"/>
    <col min="8593" max="8593" width="13.75" style="3" bestFit="1" customWidth="1"/>
    <col min="8594" max="8600" width="11.1640625" style="3" bestFit="1" customWidth="1"/>
    <col min="8601" max="8601" width="13.75" style="3" bestFit="1" customWidth="1"/>
    <col min="8602" max="8603" width="11.1640625" style="3" bestFit="1" customWidth="1"/>
    <col min="8604" max="8604" width="13.75" style="3" bestFit="1" customWidth="1"/>
    <col min="8605" max="8605" width="11.1640625" style="3" bestFit="1" customWidth="1"/>
    <col min="8606" max="8606" width="16.6640625" style="3" bestFit="1" customWidth="1"/>
    <col min="8607" max="8607" width="15.1640625" style="3" bestFit="1" customWidth="1"/>
    <col min="8608" max="8608" width="11.1640625" style="3" bestFit="1" customWidth="1"/>
    <col min="8609" max="8611" width="13.75" style="3" bestFit="1" customWidth="1"/>
    <col min="8612" max="8612" width="11.1640625" style="3" bestFit="1" customWidth="1"/>
    <col min="8613" max="8613" width="13.75" style="3" bestFit="1" customWidth="1"/>
    <col min="8614" max="8614" width="16.6640625" style="3" bestFit="1" customWidth="1"/>
    <col min="8615" max="8616" width="11.1640625" style="3" bestFit="1" customWidth="1"/>
    <col min="8617" max="8617" width="16.6640625" style="3" bestFit="1" customWidth="1"/>
    <col min="8618" max="8618" width="15.1640625" style="3" bestFit="1" customWidth="1"/>
    <col min="8619" max="8644" width="11.1640625" style="3" bestFit="1" customWidth="1"/>
    <col min="8645" max="8645" width="13.75" style="3" bestFit="1" customWidth="1"/>
    <col min="8646" max="8652" width="11.1640625" style="3" bestFit="1" customWidth="1"/>
    <col min="8653" max="8653" width="13.75" style="3" bestFit="1" customWidth="1"/>
    <col min="8654" max="8656" width="11.1640625" style="3" bestFit="1" customWidth="1"/>
    <col min="8657" max="8657" width="13.75" style="3" bestFit="1" customWidth="1"/>
    <col min="8658" max="8670" width="11.1640625" style="3" bestFit="1" customWidth="1"/>
    <col min="8671" max="8671" width="13.75" style="3" bestFit="1" customWidth="1"/>
    <col min="8672" max="8678" width="11.1640625" style="3" bestFit="1" customWidth="1"/>
    <col min="8679" max="8679" width="13.75" style="3" bestFit="1" customWidth="1"/>
    <col min="8680" max="8682" width="11.1640625" style="3" bestFit="1" customWidth="1"/>
    <col min="8683" max="8683" width="13.83203125" style="3" bestFit="1" customWidth="1"/>
    <col min="8684" max="8684" width="16.75" style="3" bestFit="1" customWidth="1"/>
    <col min="8685" max="8685" width="15.25" style="3" bestFit="1" customWidth="1"/>
    <col min="8686" max="8686" width="11.25" style="3" bestFit="1" customWidth="1"/>
    <col min="8687" max="8687" width="15.25" style="3" bestFit="1" customWidth="1"/>
    <col min="8688" max="8688" width="14.33203125" style="3" bestFit="1" customWidth="1"/>
    <col min="8689" max="8689" width="15.25" style="3" bestFit="1" customWidth="1"/>
    <col min="8690" max="8690" width="13.83203125" style="3" bestFit="1" customWidth="1"/>
    <col min="8691" max="8691" width="15.25" style="3" bestFit="1" customWidth="1"/>
    <col min="8692" max="8693" width="16.75" style="3" bestFit="1" customWidth="1"/>
    <col min="8694" max="8694" width="15.1640625" style="3" bestFit="1" customWidth="1"/>
    <col min="8695" max="8696" width="16.6640625" style="3" bestFit="1" customWidth="1"/>
    <col min="8697" max="8704" width="11.1640625" style="3"/>
    <col min="8705" max="8706" width="11" style="3" customWidth="1"/>
    <col min="8707" max="8713" width="11.1640625" style="3" bestFit="1" customWidth="1"/>
    <col min="8714" max="8714" width="13.75" style="3" bestFit="1" customWidth="1"/>
    <col min="8715" max="8717" width="11.1640625" style="3" bestFit="1" customWidth="1"/>
    <col min="8718" max="8718" width="13.75" style="3" bestFit="1" customWidth="1"/>
    <col min="8719" max="8783" width="11.1640625" style="3" bestFit="1" customWidth="1"/>
    <col min="8784" max="8784" width="15.1640625" style="3" bestFit="1" customWidth="1"/>
    <col min="8785" max="8788" width="11.1640625" style="3" bestFit="1" customWidth="1"/>
    <col min="8789" max="8789" width="13.75" style="3" bestFit="1" customWidth="1"/>
    <col min="8790" max="8790" width="11.1640625" style="3" bestFit="1" customWidth="1"/>
    <col min="8791" max="8791" width="13.75" style="3" bestFit="1" customWidth="1"/>
    <col min="8792" max="8792" width="15.1640625" style="3" bestFit="1" customWidth="1"/>
    <col min="8793" max="8794" width="11.1640625" style="3" bestFit="1" customWidth="1"/>
    <col min="8795" max="8796" width="13.75" style="3" bestFit="1" customWidth="1"/>
    <col min="8797" max="8835" width="11.1640625" style="3" bestFit="1" customWidth="1"/>
    <col min="8836" max="8836" width="15.1640625" style="3" bestFit="1" customWidth="1"/>
    <col min="8837" max="8838" width="11.1640625" style="3" bestFit="1" customWidth="1"/>
    <col min="8839" max="8839" width="13.75" style="3" bestFit="1" customWidth="1"/>
    <col min="8840" max="8840" width="11.1640625" style="3" bestFit="1" customWidth="1"/>
    <col min="8841" max="8841" width="13.75" style="3" bestFit="1" customWidth="1"/>
    <col min="8842" max="8842" width="11.1640625" style="3" bestFit="1" customWidth="1"/>
    <col min="8843" max="8843" width="13.75" style="3" bestFit="1" customWidth="1"/>
    <col min="8844" max="8844" width="15.1640625" style="3" bestFit="1" customWidth="1"/>
    <col min="8845" max="8846" width="11.1640625" style="3" bestFit="1" customWidth="1"/>
    <col min="8847" max="8847" width="15.1640625" style="3" bestFit="1" customWidth="1"/>
    <col min="8848" max="8848" width="11.1640625" style="3" bestFit="1" customWidth="1"/>
    <col min="8849" max="8849" width="13.75" style="3" bestFit="1" customWidth="1"/>
    <col min="8850" max="8856" width="11.1640625" style="3" bestFit="1" customWidth="1"/>
    <col min="8857" max="8857" width="13.75" style="3" bestFit="1" customWidth="1"/>
    <col min="8858" max="8859" width="11.1640625" style="3" bestFit="1" customWidth="1"/>
    <col min="8860" max="8860" width="13.75" style="3" bestFit="1" customWidth="1"/>
    <col min="8861" max="8861" width="11.1640625" style="3" bestFit="1" customWidth="1"/>
    <col min="8862" max="8862" width="16.6640625" style="3" bestFit="1" customWidth="1"/>
    <col min="8863" max="8863" width="15.1640625" style="3" bestFit="1" customWidth="1"/>
    <col min="8864" max="8864" width="11.1640625" style="3" bestFit="1" customWidth="1"/>
    <col min="8865" max="8867" width="13.75" style="3" bestFit="1" customWidth="1"/>
    <col min="8868" max="8868" width="11.1640625" style="3" bestFit="1" customWidth="1"/>
    <col min="8869" max="8869" width="13.75" style="3" bestFit="1" customWidth="1"/>
    <col min="8870" max="8870" width="16.6640625" style="3" bestFit="1" customWidth="1"/>
    <col min="8871" max="8872" width="11.1640625" style="3" bestFit="1" customWidth="1"/>
    <col min="8873" max="8873" width="16.6640625" style="3" bestFit="1" customWidth="1"/>
    <col min="8874" max="8874" width="15.1640625" style="3" bestFit="1" customWidth="1"/>
    <col min="8875" max="8900" width="11.1640625" style="3" bestFit="1" customWidth="1"/>
    <col min="8901" max="8901" width="13.75" style="3" bestFit="1" customWidth="1"/>
    <col min="8902" max="8908" width="11.1640625" style="3" bestFit="1" customWidth="1"/>
    <col min="8909" max="8909" width="13.75" style="3" bestFit="1" customWidth="1"/>
    <col min="8910" max="8912" width="11.1640625" style="3" bestFit="1" customWidth="1"/>
    <col min="8913" max="8913" width="13.75" style="3" bestFit="1" customWidth="1"/>
    <col min="8914" max="8926" width="11.1640625" style="3" bestFit="1" customWidth="1"/>
    <col min="8927" max="8927" width="13.75" style="3" bestFit="1" customWidth="1"/>
    <col min="8928" max="8934" width="11.1640625" style="3" bestFit="1" customWidth="1"/>
    <col min="8935" max="8935" width="13.75" style="3" bestFit="1" customWidth="1"/>
    <col min="8936" max="8938" width="11.1640625" style="3" bestFit="1" customWidth="1"/>
    <col min="8939" max="8939" width="13.83203125" style="3" bestFit="1" customWidth="1"/>
    <col min="8940" max="8940" width="16.75" style="3" bestFit="1" customWidth="1"/>
    <col min="8941" max="8941" width="15.25" style="3" bestFit="1" customWidth="1"/>
    <col min="8942" max="8942" width="11.25" style="3" bestFit="1" customWidth="1"/>
    <col min="8943" max="8943" width="15.25" style="3" bestFit="1" customWidth="1"/>
    <col min="8944" max="8944" width="14.33203125" style="3" bestFit="1" customWidth="1"/>
    <col min="8945" max="8945" width="15.25" style="3" bestFit="1" customWidth="1"/>
    <col min="8946" max="8946" width="13.83203125" style="3" bestFit="1" customWidth="1"/>
    <col min="8947" max="8947" width="15.25" style="3" bestFit="1" customWidth="1"/>
    <col min="8948" max="8949" width="16.75" style="3" bestFit="1" customWidth="1"/>
    <col min="8950" max="8950" width="15.1640625" style="3" bestFit="1" customWidth="1"/>
    <col min="8951" max="8952" width="16.6640625" style="3" bestFit="1" customWidth="1"/>
    <col min="8953" max="8960" width="11.1640625" style="3"/>
    <col min="8961" max="8962" width="11" style="3" customWidth="1"/>
    <col min="8963" max="8969" width="11.1640625" style="3" bestFit="1" customWidth="1"/>
    <col min="8970" max="8970" width="13.75" style="3" bestFit="1" customWidth="1"/>
    <col min="8971" max="8973" width="11.1640625" style="3" bestFit="1" customWidth="1"/>
    <col min="8974" max="8974" width="13.75" style="3" bestFit="1" customWidth="1"/>
    <col min="8975" max="9039" width="11.1640625" style="3" bestFit="1" customWidth="1"/>
    <col min="9040" max="9040" width="15.1640625" style="3" bestFit="1" customWidth="1"/>
    <col min="9041" max="9044" width="11.1640625" style="3" bestFit="1" customWidth="1"/>
    <col min="9045" max="9045" width="13.75" style="3" bestFit="1" customWidth="1"/>
    <col min="9046" max="9046" width="11.1640625" style="3" bestFit="1" customWidth="1"/>
    <col min="9047" max="9047" width="13.75" style="3" bestFit="1" customWidth="1"/>
    <col min="9048" max="9048" width="15.1640625" style="3" bestFit="1" customWidth="1"/>
    <col min="9049" max="9050" width="11.1640625" style="3" bestFit="1" customWidth="1"/>
    <col min="9051" max="9052" width="13.75" style="3" bestFit="1" customWidth="1"/>
    <col min="9053" max="9091" width="11.1640625" style="3" bestFit="1" customWidth="1"/>
    <col min="9092" max="9092" width="15.1640625" style="3" bestFit="1" customWidth="1"/>
    <col min="9093" max="9094" width="11.1640625" style="3" bestFit="1" customWidth="1"/>
    <col min="9095" max="9095" width="13.75" style="3" bestFit="1" customWidth="1"/>
    <col min="9096" max="9096" width="11.1640625" style="3" bestFit="1" customWidth="1"/>
    <col min="9097" max="9097" width="13.75" style="3" bestFit="1" customWidth="1"/>
    <col min="9098" max="9098" width="11.1640625" style="3" bestFit="1" customWidth="1"/>
    <col min="9099" max="9099" width="13.75" style="3" bestFit="1" customWidth="1"/>
    <col min="9100" max="9100" width="15.1640625" style="3" bestFit="1" customWidth="1"/>
    <col min="9101" max="9102" width="11.1640625" style="3" bestFit="1" customWidth="1"/>
    <col min="9103" max="9103" width="15.1640625" style="3" bestFit="1" customWidth="1"/>
    <col min="9104" max="9104" width="11.1640625" style="3" bestFit="1" customWidth="1"/>
    <col min="9105" max="9105" width="13.75" style="3" bestFit="1" customWidth="1"/>
    <col min="9106" max="9112" width="11.1640625" style="3" bestFit="1" customWidth="1"/>
    <col min="9113" max="9113" width="13.75" style="3" bestFit="1" customWidth="1"/>
    <col min="9114" max="9115" width="11.1640625" style="3" bestFit="1" customWidth="1"/>
    <col min="9116" max="9116" width="13.75" style="3" bestFit="1" customWidth="1"/>
    <col min="9117" max="9117" width="11.1640625" style="3" bestFit="1" customWidth="1"/>
    <col min="9118" max="9118" width="16.6640625" style="3" bestFit="1" customWidth="1"/>
    <col min="9119" max="9119" width="15.1640625" style="3" bestFit="1" customWidth="1"/>
    <col min="9120" max="9120" width="11.1640625" style="3" bestFit="1" customWidth="1"/>
    <col min="9121" max="9123" width="13.75" style="3" bestFit="1" customWidth="1"/>
    <col min="9124" max="9124" width="11.1640625" style="3" bestFit="1" customWidth="1"/>
    <col min="9125" max="9125" width="13.75" style="3" bestFit="1" customWidth="1"/>
    <col min="9126" max="9126" width="16.6640625" style="3" bestFit="1" customWidth="1"/>
    <col min="9127" max="9128" width="11.1640625" style="3" bestFit="1" customWidth="1"/>
    <col min="9129" max="9129" width="16.6640625" style="3" bestFit="1" customWidth="1"/>
    <col min="9130" max="9130" width="15.1640625" style="3" bestFit="1" customWidth="1"/>
    <col min="9131" max="9156" width="11.1640625" style="3" bestFit="1" customWidth="1"/>
    <col min="9157" max="9157" width="13.75" style="3" bestFit="1" customWidth="1"/>
    <col min="9158" max="9164" width="11.1640625" style="3" bestFit="1" customWidth="1"/>
    <col min="9165" max="9165" width="13.75" style="3" bestFit="1" customWidth="1"/>
    <col min="9166" max="9168" width="11.1640625" style="3" bestFit="1" customWidth="1"/>
    <col min="9169" max="9169" width="13.75" style="3" bestFit="1" customWidth="1"/>
    <col min="9170" max="9182" width="11.1640625" style="3" bestFit="1" customWidth="1"/>
    <col min="9183" max="9183" width="13.75" style="3" bestFit="1" customWidth="1"/>
    <col min="9184" max="9190" width="11.1640625" style="3" bestFit="1" customWidth="1"/>
    <col min="9191" max="9191" width="13.75" style="3" bestFit="1" customWidth="1"/>
    <col min="9192" max="9194" width="11.1640625" style="3" bestFit="1" customWidth="1"/>
    <col min="9195" max="9195" width="13.83203125" style="3" bestFit="1" customWidth="1"/>
    <col min="9196" max="9196" width="16.75" style="3" bestFit="1" customWidth="1"/>
    <col min="9197" max="9197" width="15.25" style="3" bestFit="1" customWidth="1"/>
    <col min="9198" max="9198" width="11.25" style="3" bestFit="1" customWidth="1"/>
    <col min="9199" max="9199" width="15.25" style="3" bestFit="1" customWidth="1"/>
    <col min="9200" max="9200" width="14.33203125" style="3" bestFit="1" customWidth="1"/>
    <col min="9201" max="9201" width="15.25" style="3" bestFit="1" customWidth="1"/>
    <col min="9202" max="9202" width="13.83203125" style="3" bestFit="1" customWidth="1"/>
    <col min="9203" max="9203" width="15.25" style="3" bestFit="1" customWidth="1"/>
    <col min="9204" max="9205" width="16.75" style="3" bestFit="1" customWidth="1"/>
    <col min="9206" max="9206" width="15.1640625" style="3" bestFit="1" customWidth="1"/>
    <col min="9207" max="9208" width="16.6640625" style="3" bestFit="1" customWidth="1"/>
    <col min="9209" max="9216" width="11.1640625" style="3"/>
    <col min="9217" max="9218" width="11" style="3" customWidth="1"/>
    <col min="9219" max="9225" width="11.1640625" style="3" bestFit="1" customWidth="1"/>
    <col min="9226" max="9226" width="13.75" style="3" bestFit="1" customWidth="1"/>
    <col min="9227" max="9229" width="11.1640625" style="3" bestFit="1" customWidth="1"/>
    <col min="9230" max="9230" width="13.75" style="3" bestFit="1" customWidth="1"/>
    <col min="9231" max="9295" width="11.1640625" style="3" bestFit="1" customWidth="1"/>
    <col min="9296" max="9296" width="15.1640625" style="3" bestFit="1" customWidth="1"/>
    <col min="9297" max="9300" width="11.1640625" style="3" bestFit="1" customWidth="1"/>
    <col min="9301" max="9301" width="13.75" style="3" bestFit="1" customWidth="1"/>
    <col min="9302" max="9302" width="11.1640625" style="3" bestFit="1" customWidth="1"/>
    <col min="9303" max="9303" width="13.75" style="3" bestFit="1" customWidth="1"/>
    <col min="9304" max="9304" width="15.1640625" style="3" bestFit="1" customWidth="1"/>
    <col min="9305" max="9306" width="11.1640625" style="3" bestFit="1" customWidth="1"/>
    <col min="9307" max="9308" width="13.75" style="3" bestFit="1" customWidth="1"/>
    <col min="9309" max="9347" width="11.1640625" style="3" bestFit="1" customWidth="1"/>
    <col min="9348" max="9348" width="15.1640625" style="3" bestFit="1" customWidth="1"/>
    <col min="9349" max="9350" width="11.1640625" style="3" bestFit="1" customWidth="1"/>
    <col min="9351" max="9351" width="13.75" style="3" bestFit="1" customWidth="1"/>
    <col min="9352" max="9352" width="11.1640625" style="3" bestFit="1" customWidth="1"/>
    <col min="9353" max="9353" width="13.75" style="3" bestFit="1" customWidth="1"/>
    <col min="9354" max="9354" width="11.1640625" style="3" bestFit="1" customWidth="1"/>
    <col min="9355" max="9355" width="13.75" style="3" bestFit="1" customWidth="1"/>
    <col min="9356" max="9356" width="15.1640625" style="3" bestFit="1" customWidth="1"/>
    <col min="9357" max="9358" width="11.1640625" style="3" bestFit="1" customWidth="1"/>
    <col min="9359" max="9359" width="15.1640625" style="3" bestFit="1" customWidth="1"/>
    <col min="9360" max="9360" width="11.1640625" style="3" bestFit="1" customWidth="1"/>
    <col min="9361" max="9361" width="13.75" style="3" bestFit="1" customWidth="1"/>
    <col min="9362" max="9368" width="11.1640625" style="3" bestFit="1" customWidth="1"/>
    <col min="9369" max="9369" width="13.75" style="3" bestFit="1" customWidth="1"/>
    <col min="9370" max="9371" width="11.1640625" style="3" bestFit="1" customWidth="1"/>
    <col min="9372" max="9372" width="13.75" style="3" bestFit="1" customWidth="1"/>
    <col min="9373" max="9373" width="11.1640625" style="3" bestFit="1" customWidth="1"/>
    <col min="9374" max="9374" width="16.6640625" style="3" bestFit="1" customWidth="1"/>
    <col min="9375" max="9375" width="15.1640625" style="3" bestFit="1" customWidth="1"/>
    <col min="9376" max="9376" width="11.1640625" style="3" bestFit="1" customWidth="1"/>
    <col min="9377" max="9379" width="13.75" style="3" bestFit="1" customWidth="1"/>
    <col min="9380" max="9380" width="11.1640625" style="3" bestFit="1" customWidth="1"/>
    <col min="9381" max="9381" width="13.75" style="3" bestFit="1" customWidth="1"/>
    <col min="9382" max="9382" width="16.6640625" style="3" bestFit="1" customWidth="1"/>
    <col min="9383" max="9384" width="11.1640625" style="3" bestFit="1" customWidth="1"/>
    <col min="9385" max="9385" width="16.6640625" style="3" bestFit="1" customWidth="1"/>
    <col min="9386" max="9386" width="15.1640625" style="3" bestFit="1" customWidth="1"/>
    <col min="9387" max="9412" width="11.1640625" style="3" bestFit="1" customWidth="1"/>
    <col min="9413" max="9413" width="13.75" style="3" bestFit="1" customWidth="1"/>
    <col min="9414" max="9420" width="11.1640625" style="3" bestFit="1" customWidth="1"/>
    <col min="9421" max="9421" width="13.75" style="3" bestFit="1" customWidth="1"/>
    <col min="9422" max="9424" width="11.1640625" style="3" bestFit="1" customWidth="1"/>
    <col min="9425" max="9425" width="13.75" style="3" bestFit="1" customWidth="1"/>
    <col min="9426" max="9438" width="11.1640625" style="3" bestFit="1" customWidth="1"/>
    <col min="9439" max="9439" width="13.75" style="3" bestFit="1" customWidth="1"/>
    <col min="9440" max="9446" width="11.1640625" style="3" bestFit="1" customWidth="1"/>
    <col min="9447" max="9447" width="13.75" style="3" bestFit="1" customWidth="1"/>
    <col min="9448" max="9450" width="11.1640625" style="3" bestFit="1" customWidth="1"/>
    <col min="9451" max="9451" width="13.83203125" style="3" bestFit="1" customWidth="1"/>
    <col min="9452" max="9452" width="16.75" style="3" bestFit="1" customWidth="1"/>
    <col min="9453" max="9453" width="15.25" style="3" bestFit="1" customWidth="1"/>
    <col min="9454" max="9454" width="11.25" style="3" bestFit="1" customWidth="1"/>
    <col min="9455" max="9455" width="15.25" style="3" bestFit="1" customWidth="1"/>
    <col min="9456" max="9456" width="14.33203125" style="3" bestFit="1" customWidth="1"/>
    <col min="9457" max="9457" width="15.25" style="3" bestFit="1" customWidth="1"/>
    <col min="9458" max="9458" width="13.83203125" style="3" bestFit="1" customWidth="1"/>
    <col min="9459" max="9459" width="15.25" style="3" bestFit="1" customWidth="1"/>
    <col min="9460" max="9461" width="16.75" style="3" bestFit="1" customWidth="1"/>
    <col min="9462" max="9462" width="15.1640625" style="3" bestFit="1" customWidth="1"/>
    <col min="9463" max="9464" width="16.6640625" style="3" bestFit="1" customWidth="1"/>
    <col min="9465" max="9472" width="11.1640625" style="3"/>
    <col min="9473" max="9474" width="11" style="3" customWidth="1"/>
    <col min="9475" max="9481" width="11.1640625" style="3" bestFit="1" customWidth="1"/>
    <col min="9482" max="9482" width="13.75" style="3" bestFit="1" customWidth="1"/>
    <col min="9483" max="9485" width="11.1640625" style="3" bestFit="1" customWidth="1"/>
    <col min="9486" max="9486" width="13.75" style="3" bestFit="1" customWidth="1"/>
    <col min="9487" max="9551" width="11.1640625" style="3" bestFit="1" customWidth="1"/>
    <col min="9552" max="9552" width="15.1640625" style="3" bestFit="1" customWidth="1"/>
    <col min="9553" max="9556" width="11.1640625" style="3" bestFit="1" customWidth="1"/>
    <col min="9557" max="9557" width="13.75" style="3" bestFit="1" customWidth="1"/>
    <col min="9558" max="9558" width="11.1640625" style="3" bestFit="1" customWidth="1"/>
    <col min="9559" max="9559" width="13.75" style="3" bestFit="1" customWidth="1"/>
    <col min="9560" max="9560" width="15.1640625" style="3" bestFit="1" customWidth="1"/>
    <col min="9561" max="9562" width="11.1640625" style="3" bestFit="1" customWidth="1"/>
    <col min="9563" max="9564" width="13.75" style="3" bestFit="1" customWidth="1"/>
    <col min="9565" max="9603" width="11.1640625" style="3" bestFit="1" customWidth="1"/>
    <col min="9604" max="9604" width="15.1640625" style="3" bestFit="1" customWidth="1"/>
    <col min="9605" max="9606" width="11.1640625" style="3" bestFit="1" customWidth="1"/>
    <col min="9607" max="9607" width="13.75" style="3" bestFit="1" customWidth="1"/>
    <col min="9608" max="9608" width="11.1640625" style="3" bestFit="1" customWidth="1"/>
    <col min="9609" max="9609" width="13.75" style="3" bestFit="1" customWidth="1"/>
    <col min="9610" max="9610" width="11.1640625" style="3" bestFit="1" customWidth="1"/>
    <col min="9611" max="9611" width="13.75" style="3" bestFit="1" customWidth="1"/>
    <col min="9612" max="9612" width="15.1640625" style="3" bestFit="1" customWidth="1"/>
    <col min="9613" max="9614" width="11.1640625" style="3" bestFit="1" customWidth="1"/>
    <col min="9615" max="9615" width="15.1640625" style="3" bestFit="1" customWidth="1"/>
    <col min="9616" max="9616" width="11.1640625" style="3" bestFit="1" customWidth="1"/>
    <col min="9617" max="9617" width="13.75" style="3" bestFit="1" customWidth="1"/>
    <col min="9618" max="9624" width="11.1640625" style="3" bestFit="1" customWidth="1"/>
    <col min="9625" max="9625" width="13.75" style="3" bestFit="1" customWidth="1"/>
    <col min="9626" max="9627" width="11.1640625" style="3" bestFit="1" customWidth="1"/>
    <col min="9628" max="9628" width="13.75" style="3" bestFit="1" customWidth="1"/>
    <col min="9629" max="9629" width="11.1640625" style="3" bestFit="1" customWidth="1"/>
    <col min="9630" max="9630" width="16.6640625" style="3" bestFit="1" customWidth="1"/>
    <col min="9631" max="9631" width="15.1640625" style="3" bestFit="1" customWidth="1"/>
    <col min="9632" max="9632" width="11.1640625" style="3" bestFit="1" customWidth="1"/>
    <col min="9633" max="9635" width="13.75" style="3" bestFit="1" customWidth="1"/>
    <col min="9636" max="9636" width="11.1640625" style="3" bestFit="1" customWidth="1"/>
    <col min="9637" max="9637" width="13.75" style="3" bestFit="1" customWidth="1"/>
    <col min="9638" max="9638" width="16.6640625" style="3" bestFit="1" customWidth="1"/>
    <col min="9639" max="9640" width="11.1640625" style="3" bestFit="1" customWidth="1"/>
    <col min="9641" max="9641" width="16.6640625" style="3" bestFit="1" customWidth="1"/>
    <col min="9642" max="9642" width="15.1640625" style="3" bestFit="1" customWidth="1"/>
    <col min="9643" max="9668" width="11.1640625" style="3" bestFit="1" customWidth="1"/>
    <col min="9669" max="9669" width="13.75" style="3" bestFit="1" customWidth="1"/>
    <col min="9670" max="9676" width="11.1640625" style="3" bestFit="1" customWidth="1"/>
    <col min="9677" max="9677" width="13.75" style="3" bestFit="1" customWidth="1"/>
    <col min="9678" max="9680" width="11.1640625" style="3" bestFit="1" customWidth="1"/>
    <col min="9681" max="9681" width="13.75" style="3" bestFit="1" customWidth="1"/>
    <col min="9682" max="9694" width="11.1640625" style="3" bestFit="1" customWidth="1"/>
    <col min="9695" max="9695" width="13.75" style="3" bestFit="1" customWidth="1"/>
    <col min="9696" max="9702" width="11.1640625" style="3" bestFit="1" customWidth="1"/>
    <col min="9703" max="9703" width="13.75" style="3" bestFit="1" customWidth="1"/>
    <col min="9704" max="9706" width="11.1640625" style="3" bestFit="1" customWidth="1"/>
    <col min="9707" max="9707" width="13.83203125" style="3" bestFit="1" customWidth="1"/>
    <col min="9708" max="9708" width="16.75" style="3" bestFit="1" customWidth="1"/>
    <col min="9709" max="9709" width="15.25" style="3" bestFit="1" customWidth="1"/>
    <col min="9710" max="9710" width="11.25" style="3" bestFit="1" customWidth="1"/>
    <col min="9711" max="9711" width="15.25" style="3" bestFit="1" customWidth="1"/>
    <col min="9712" max="9712" width="14.33203125" style="3" bestFit="1" customWidth="1"/>
    <col min="9713" max="9713" width="15.25" style="3" bestFit="1" customWidth="1"/>
    <col min="9714" max="9714" width="13.83203125" style="3" bestFit="1" customWidth="1"/>
    <col min="9715" max="9715" width="15.25" style="3" bestFit="1" customWidth="1"/>
    <col min="9716" max="9717" width="16.75" style="3" bestFit="1" customWidth="1"/>
    <col min="9718" max="9718" width="15.1640625" style="3" bestFit="1" customWidth="1"/>
    <col min="9719" max="9720" width="16.6640625" style="3" bestFit="1" customWidth="1"/>
    <col min="9721" max="9728" width="11.1640625" style="3"/>
    <col min="9729" max="9730" width="11" style="3" customWidth="1"/>
    <col min="9731" max="9737" width="11.1640625" style="3" bestFit="1" customWidth="1"/>
    <col min="9738" max="9738" width="13.75" style="3" bestFit="1" customWidth="1"/>
    <col min="9739" max="9741" width="11.1640625" style="3" bestFit="1" customWidth="1"/>
    <col min="9742" max="9742" width="13.75" style="3" bestFit="1" customWidth="1"/>
    <col min="9743" max="9807" width="11.1640625" style="3" bestFit="1" customWidth="1"/>
    <col min="9808" max="9808" width="15.1640625" style="3" bestFit="1" customWidth="1"/>
    <col min="9809" max="9812" width="11.1640625" style="3" bestFit="1" customWidth="1"/>
    <col min="9813" max="9813" width="13.75" style="3" bestFit="1" customWidth="1"/>
    <col min="9814" max="9814" width="11.1640625" style="3" bestFit="1" customWidth="1"/>
    <col min="9815" max="9815" width="13.75" style="3" bestFit="1" customWidth="1"/>
    <col min="9816" max="9816" width="15.1640625" style="3" bestFit="1" customWidth="1"/>
    <col min="9817" max="9818" width="11.1640625" style="3" bestFit="1" customWidth="1"/>
    <col min="9819" max="9820" width="13.75" style="3" bestFit="1" customWidth="1"/>
    <col min="9821" max="9859" width="11.1640625" style="3" bestFit="1" customWidth="1"/>
    <col min="9860" max="9860" width="15.1640625" style="3" bestFit="1" customWidth="1"/>
    <col min="9861" max="9862" width="11.1640625" style="3" bestFit="1" customWidth="1"/>
    <col min="9863" max="9863" width="13.75" style="3" bestFit="1" customWidth="1"/>
    <col min="9864" max="9864" width="11.1640625" style="3" bestFit="1" customWidth="1"/>
    <col min="9865" max="9865" width="13.75" style="3" bestFit="1" customWidth="1"/>
    <col min="9866" max="9866" width="11.1640625" style="3" bestFit="1" customWidth="1"/>
    <col min="9867" max="9867" width="13.75" style="3" bestFit="1" customWidth="1"/>
    <col min="9868" max="9868" width="15.1640625" style="3" bestFit="1" customWidth="1"/>
    <col min="9869" max="9870" width="11.1640625" style="3" bestFit="1" customWidth="1"/>
    <col min="9871" max="9871" width="15.1640625" style="3" bestFit="1" customWidth="1"/>
    <col min="9872" max="9872" width="11.1640625" style="3" bestFit="1" customWidth="1"/>
    <col min="9873" max="9873" width="13.75" style="3" bestFit="1" customWidth="1"/>
    <col min="9874" max="9880" width="11.1640625" style="3" bestFit="1" customWidth="1"/>
    <col min="9881" max="9881" width="13.75" style="3" bestFit="1" customWidth="1"/>
    <col min="9882" max="9883" width="11.1640625" style="3" bestFit="1" customWidth="1"/>
    <col min="9884" max="9884" width="13.75" style="3" bestFit="1" customWidth="1"/>
    <col min="9885" max="9885" width="11.1640625" style="3" bestFit="1" customWidth="1"/>
    <col min="9886" max="9886" width="16.6640625" style="3" bestFit="1" customWidth="1"/>
    <col min="9887" max="9887" width="15.1640625" style="3" bestFit="1" customWidth="1"/>
    <col min="9888" max="9888" width="11.1640625" style="3" bestFit="1" customWidth="1"/>
    <col min="9889" max="9891" width="13.75" style="3" bestFit="1" customWidth="1"/>
    <col min="9892" max="9892" width="11.1640625" style="3" bestFit="1" customWidth="1"/>
    <col min="9893" max="9893" width="13.75" style="3" bestFit="1" customWidth="1"/>
    <col min="9894" max="9894" width="16.6640625" style="3" bestFit="1" customWidth="1"/>
    <col min="9895" max="9896" width="11.1640625" style="3" bestFit="1" customWidth="1"/>
    <col min="9897" max="9897" width="16.6640625" style="3" bestFit="1" customWidth="1"/>
    <col min="9898" max="9898" width="15.1640625" style="3" bestFit="1" customWidth="1"/>
    <col min="9899" max="9924" width="11.1640625" style="3" bestFit="1" customWidth="1"/>
    <col min="9925" max="9925" width="13.75" style="3" bestFit="1" customWidth="1"/>
    <col min="9926" max="9932" width="11.1640625" style="3" bestFit="1" customWidth="1"/>
    <col min="9933" max="9933" width="13.75" style="3" bestFit="1" customWidth="1"/>
    <col min="9934" max="9936" width="11.1640625" style="3" bestFit="1" customWidth="1"/>
    <col min="9937" max="9937" width="13.75" style="3" bestFit="1" customWidth="1"/>
    <col min="9938" max="9950" width="11.1640625" style="3" bestFit="1" customWidth="1"/>
    <col min="9951" max="9951" width="13.75" style="3" bestFit="1" customWidth="1"/>
    <col min="9952" max="9958" width="11.1640625" style="3" bestFit="1" customWidth="1"/>
    <col min="9959" max="9959" width="13.75" style="3" bestFit="1" customWidth="1"/>
    <col min="9960" max="9962" width="11.1640625" style="3" bestFit="1" customWidth="1"/>
    <col min="9963" max="9963" width="13.83203125" style="3" bestFit="1" customWidth="1"/>
    <col min="9964" max="9964" width="16.75" style="3" bestFit="1" customWidth="1"/>
    <col min="9965" max="9965" width="15.25" style="3" bestFit="1" customWidth="1"/>
    <col min="9966" max="9966" width="11.25" style="3" bestFit="1" customWidth="1"/>
    <col min="9967" max="9967" width="15.25" style="3" bestFit="1" customWidth="1"/>
    <col min="9968" max="9968" width="14.33203125" style="3" bestFit="1" customWidth="1"/>
    <col min="9969" max="9969" width="15.25" style="3" bestFit="1" customWidth="1"/>
    <col min="9970" max="9970" width="13.83203125" style="3" bestFit="1" customWidth="1"/>
    <col min="9971" max="9971" width="15.25" style="3" bestFit="1" customWidth="1"/>
    <col min="9972" max="9973" width="16.75" style="3" bestFit="1" customWidth="1"/>
    <col min="9974" max="9974" width="15.1640625" style="3" bestFit="1" customWidth="1"/>
    <col min="9975" max="9976" width="16.6640625" style="3" bestFit="1" customWidth="1"/>
    <col min="9977" max="9984" width="11.1640625" style="3"/>
    <col min="9985" max="9986" width="11" style="3" customWidth="1"/>
    <col min="9987" max="9993" width="11.1640625" style="3" bestFit="1" customWidth="1"/>
    <col min="9994" max="9994" width="13.75" style="3" bestFit="1" customWidth="1"/>
    <col min="9995" max="9997" width="11.1640625" style="3" bestFit="1" customWidth="1"/>
    <col min="9998" max="9998" width="13.75" style="3" bestFit="1" customWidth="1"/>
    <col min="9999" max="10063" width="11.1640625" style="3" bestFit="1" customWidth="1"/>
    <col min="10064" max="10064" width="15.1640625" style="3" bestFit="1" customWidth="1"/>
    <col min="10065" max="10068" width="11.1640625" style="3" bestFit="1" customWidth="1"/>
    <col min="10069" max="10069" width="13.75" style="3" bestFit="1" customWidth="1"/>
    <col min="10070" max="10070" width="11.1640625" style="3" bestFit="1" customWidth="1"/>
    <col min="10071" max="10071" width="13.75" style="3" bestFit="1" customWidth="1"/>
    <col min="10072" max="10072" width="15.1640625" style="3" bestFit="1" customWidth="1"/>
    <col min="10073" max="10074" width="11.1640625" style="3" bestFit="1" customWidth="1"/>
    <col min="10075" max="10076" width="13.75" style="3" bestFit="1" customWidth="1"/>
    <col min="10077" max="10115" width="11.1640625" style="3" bestFit="1" customWidth="1"/>
    <col min="10116" max="10116" width="15.1640625" style="3" bestFit="1" customWidth="1"/>
    <col min="10117" max="10118" width="11.1640625" style="3" bestFit="1" customWidth="1"/>
    <col min="10119" max="10119" width="13.75" style="3" bestFit="1" customWidth="1"/>
    <col min="10120" max="10120" width="11.1640625" style="3" bestFit="1" customWidth="1"/>
    <col min="10121" max="10121" width="13.75" style="3" bestFit="1" customWidth="1"/>
    <col min="10122" max="10122" width="11.1640625" style="3" bestFit="1" customWidth="1"/>
    <col min="10123" max="10123" width="13.75" style="3" bestFit="1" customWidth="1"/>
    <col min="10124" max="10124" width="15.1640625" style="3" bestFit="1" customWidth="1"/>
    <col min="10125" max="10126" width="11.1640625" style="3" bestFit="1" customWidth="1"/>
    <col min="10127" max="10127" width="15.1640625" style="3" bestFit="1" customWidth="1"/>
    <col min="10128" max="10128" width="11.1640625" style="3" bestFit="1" customWidth="1"/>
    <col min="10129" max="10129" width="13.75" style="3" bestFit="1" customWidth="1"/>
    <col min="10130" max="10136" width="11.1640625" style="3" bestFit="1" customWidth="1"/>
    <col min="10137" max="10137" width="13.75" style="3" bestFit="1" customWidth="1"/>
    <col min="10138" max="10139" width="11.1640625" style="3" bestFit="1" customWidth="1"/>
    <col min="10140" max="10140" width="13.75" style="3" bestFit="1" customWidth="1"/>
    <col min="10141" max="10141" width="11.1640625" style="3" bestFit="1" customWidth="1"/>
    <col min="10142" max="10142" width="16.6640625" style="3" bestFit="1" customWidth="1"/>
    <col min="10143" max="10143" width="15.1640625" style="3" bestFit="1" customWidth="1"/>
    <col min="10144" max="10144" width="11.1640625" style="3" bestFit="1" customWidth="1"/>
    <col min="10145" max="10147" width="13.75" style="3" bestFit="1" customWidth="1"/>
    <col min="10148" max="10148" width="11.1640625" style="3" bestFit="1" customWidth="1"/>
    <col min="10149" max="10149" width="13.75" style="3" bestFit="1" customWidth="1"/>
    <col min="10150" max="10150" width="16.6640625" style="3" bestFit="1" customWidth="1"/>
    <col min="10151" max="10152" width="11.1640625" style="3" bestFit="1" customWidth="1"/>
    <col min="10153" max="10153" width="16.6640625" style="3" bestFit="1" customWidth="1"/>
    <col min="10154" max="10154" width="15.1640625" style="3" bestFit="1" customWidth="1"/>
    <col min="10155" max="10180" width="11.1640625" style="3" bestFit="1" customWidth="1"/>
    <col min="10181" max="10181" width="13.75" style="3" bestFit="1" customWidth="1"/>
    <col min="10182" max="10188" width="11.1640625" style="3" bestFit="1" customWidth="1"/>
    <col min="10189" max="10189" width="13.75" style="3" bestFit="1" customWidth="1"/>
    <col min="10190" max="10192" width="11.1640625" style="3" bestFit="1" customWidth="1"/>
    <col min="10193" max="10193" width="13.75" style="3" bestFit="1" customWidth="1"/>
    <col min="10194" max="10206" width="11.1640625" style="3" bestFit="1" customWidth="1"/>
    <col min="10207" max="10207" width="13.75" style="3" bestFit="1" customWidth="1"/>
    <col min="10208" max="10214" width="11.1640625" style="3" bestFit="1" customWidth="1"/>
    <col min="10215" max="10215" width="13.75" style="3" bestFit="1" customWidth="1"/>
    <col min="10216" max="10218" width="11.1640625" style="3" bestFit="1" customWidth="1"/>
    <col min="10219" max="10219" width="13.83203125" style="3" bestFit="1" customWidth="1"/>
    <col min="10220" max="10220" width="16.75" style="3" bestFit="1" customWidth="1"/>
    <col min="10221" max="10221" width="15.25" style="3" bestFit="1" customWidth="1"/>
    <col min="10222" max="10222" width="11.25" style="3" bestFit="1" customWidth="1"/>
    <col min="10223" max="10223" width="15.25" style="3" bestFit="1" customWidth="1"/>
    <col min="10224" max="10224" width="14.33203125" style="3" bestFit="1" customWidth="1"/>
    <col min="10225" max="10225" width="15.25" style="3" bestFit="1" customWidth="1"/>
    <col min="10226" max="10226" width="13.83203125" style="3" bestFit="1" customWidth="1"/>
    <col min="10227" max="10227" width="15.25" style="3" bestFit="1" customWidth="1"/>
    <col min="10228" max="10229" width="16.75" style="3" bestFit="1" customWidth="1"/>
    <col min="10230" max="10230" width="15.1640625" style="3" bestFit="1" customWidth="1"/>
    <col min="10231" max="10232" width="16.6640625" style="3" bestFit="1" customWidth="1"/>
    <col min="10233" max="10240" width="11.1640625" style="3"/>
    <col min="10241" max="10242" width="11" style="3" customWidth="1"/>
    <col min="10243" max="10249" width="11.1640625" style="3" bestFit="1" customWidth="1"/>
    <col min="10250" max="10250" width="13.75" style="3" bestFit="1" customWidth="1"/>
    <col min="10251" max="10253" width="11.1640625" style="3" bestFit="1" customWidth="1"/>
    <col min="10254" max="10254" width="13.75" style="3" bestFit="1" customWidth="1"/>
    <col min="10255" max="10319" width="11.1640625" style="3" bestFit="1" customWidth="1"/>
    <col min="10320" max="10320" width="15.1640625" style="3" bestFit="1" customWidth="1"/>
    <col min="10321" max="10324" width="11.1640625" style="3" bestFit="1" customWidth="1"/>
    <col min="10325" max="10325" width="13.75" style="3" bestFit="1" customWidth="1"/>
    <col min="10326" max="10326" width="11.1640625" style="3" bestFit="1" customWidth="1"/>
    <col min="10327" max="10327" width="13.75" style="3" bestFit="1" customWidth="1"/>
    <col min="10328" max="10328" width="15.1640625" style="3" bestFit="1" customWidth="1"/>
    <col min="10329" max="10330" width="11.1640625" style="3" bestFit="1" customWidth="1"/>
    <col min="10331" max="10332" width="13.75" style="3" bestFit="1" customWidth="1"/>
    <col min="10333" max="10371" width="11.1640625" style="3" bestFit="1" customWidth="1"/>
    <col min="10372" max="10372" width="15.1640625" style="3" bestFit="1" customWidth="1"/>
    <col min="10373" max="10374" width="11.1640625" style="3" bestFit="1" customWidth="1"/>
    <col min="10375" max="10375" width="13.75" style="3" bestFit="1" customWidth="1"/>
    <col min="10376" max="10376" width="11.1640625" style="3" bestFit="1" customWidth="1"/>
    <col min="10377" max="10377" width="13.75" style="3" bestFit="1" customWidth="1"/>
    <col min="10378" max="10378" width="11.1640625" style="3" bestFit="1" customWidth="1"/>
    <col min="10379" max="10379" width="13.75" style="3" bestFit="1" customWidth="1"/>
    <col min="10380" max="10380" width="15.1640625" style="3" bestFit="1" customWidth="1"/>
    <col min="10381" max="10382" width="11.1640625" style="3" bestFit="1" customWidth="1"/>
    <col min="10383" max="10383" width="15.1640625" style="3" bestFit="1" customWidth="1"/>
    <col min="10384" max="10384" width="11.1640625" style="3" bestFit="1" customWidth="1"/>
    <col min="10385" max="10385" width="13.75" style="3" bestFit="1" customWidth="1"/>
    <col min="10386" max="10392" width="11.1640625" style="3" bestFit="1" customWidth="1"/>
    <col min="10393" max="10393" width="13.75" style="3" bestFit="1" customWidth="1"/>
    <col min="10394" max="10395" width="11.1640625" style="3" bestFit="1" customWidth="1"/>
    <col min="10396" max="10396" width="13.75" style="3" bestFit="1" customWidth="1"/>
    <col min="10397" max="10397" width="11.1640625" style="3" bestFit="1" customWidth="1"/>
    <col min="10398" max="10398" width="16.6640625" style="3" bestFit="1" customWidth="1"/>
    <col min="10399" max="10399" width="15.1640625" style="3" bestFit="1" customWidth="1"/>
    <col min="10400" max="10400" width="11.1640625" style="3" bestFit="1" customWidth="1"/>
    <col min="10401" max="10403" width="13.75" style="3" bestFit="1" customWidth="1"/>
    <col min="10404" max="10404" width="11.1640625" style="3" bestFit="1" customWidth="1"/>
    <col min="10405" max="10405" width="13.75" style="3" bestFit="1" customWidth="1"/>
    <col min="10406" max="10406" width="16.6640625" style="3" bestFit="1" customWidth="1"/>
    <col min="10407" max="10408" width="11.1640625" style="3" bestFit="1" customWidth="1"/>
    <col min="10409" max="10409" width="16.6640625" style="3" bestFit="1" customWidth="1"/>
    <col min="10410" max="10410" width="15.1640625" style="3" bestFit="1" customWidth="1"/>
    <col min="10411" max="10436" width="11.1640625" style="3" bestFit="1" customWidth="1"/>
    <col min="10437" max="10437" width="13.75" style="3" bestFit="1" customWidth="1"/>
    <col min="10438" max="10444" width="11.1640625" style="3" bestFit="1" customWidth="1"/>
    <col min="10445" max="10445" width="13.75" style="3" bestFit="1" customWidth="1"/>
    <col min="10446" max="10448" width="11.1640625" style="3" bestFit="1" customWidth="1"/>
    <col min="10449" max="10449" width="13.75" style="3" bestFit="1" customWidth="1"/>
    <col min="10450" max="10462" width="11.1640625" style="3" bestFit="1" customWidth="1"/>
    <col min="10463" max="10463" width="13.75" style="3" bestFit="1" customWidth="1"/>
    <col min="10464" max="10470" width="11.1640625" style="3" bestFit="1" customWidth="1"/>
    <col min="10471" max="10471" width="13.75" style="3" bestFit="1" customWidth="1"/>
    <col min="10472" max="10474" width="11.1640625" style="3" bestFit="1" customWidth="1"/>
    <col min="10475" max="10475" width="13.83203125" style="3" bestFit="1" customWidth="1"/>
    <col min="10476" max="10476" width="16.75" style="3" bestFit="1" customWidth="1"/>
    <col min="10477" max="10477" width="15.25" style="3" bestFit="1" customWidth="1"/>
    <col min="10478" max="10478" width="11.25" style="3" bestFit="1" customWidth="1"/>
    <col min="10479" max="10479" width="15.25" style="3" bestFit="1" customWidth="1"/>
    <col min="10480" max="10480" width="14.33203125" style="3" bestFit="1" customWidth="1"/>
    <col min="10481" max="10481" width="15.25" style="3" bestFit="1" customWidth="1"/>
    <col min="10482" max="10482" width="13.83203125" style="3" bestFit="1" customWidth="1"/>
    <col min="10483" max="10483" width="15.25" style="3" bestFit="1" customWidth="1"/>
    <col min="10484" max="10485" width="16.75" style="3" bestFit="1" customWidth="1"/>
    <col min="10486" max="10486" width="15.1640625" style="3" bestFit="1" customWidth="1"/>
    <col min="10487" max="10488" width="16.6640625" style="3" bestFit="1" customWidth="1"/>
    <col min="10489" max="10496" width="11.1640625" style="3"/>
    <col min="10497" max="10498" width="11" style="3" customWidth="1"/>
    <col min="10499" max="10505" width="11.1640625" style="3" bestFit="1" customWidth="1"/>
    <col min="10506" max="10506" width="13.75" style="3" bestFit="1" customWidth="1"/>
    <col min="10507" max="10509" width="11.1640625" style="3" bestFit="1" customWidth="1"/>
    <col min="10510" max="10510" width="13.75" style="3" bestFit="1" customWidth="1"/>
    <col min="10511" max="10575" width="11.1640625" style="3" bestFit="1" customWidth="1"/>
    <col min="10576" max="10576" width="15.1640625" style="3" bestFit="1" customWidth="1"/>
    <col min="10577" max="10580" width="11.1640625" style="3" bestFit="1" customWidth="1"/>
    <col min="10581" max="10581" width="13.75" style="3" bestFit="1" customWidth="1"/>
    <col min="10582" max="10582" width="11.1640625" style="3" bestFit="1" customWidth="1"/>
    <col min="10583" max="10583" width="13.75" style="3" bestFit="1" customWidth="1"/>
    <col min="10584" max="10584" width="15.1640625" style="3" bestFit="1" customWidth="1"/>
    <col min="10585" max="10586" width="11.1640625" style="3" bestFit="1" customWidth="1"/>
    <col min="10587" max="10588" width="13.75" style="3" bestFit="1" customWidth="1"/>
    <col min="10589" max="10627" width="11.1640625" style="3" bestFit="1" customWidth="1"/>
    <col min="10628" max="10628" width="15.1640625" style="3" bestFit="1" customWidth="1"/>
    <col min="10629" max="10630" width="11.1640625" style="3" bestFit="1" customWidth="1"/>
    <col min="10631" max="10631" width="13.75" style="3" bestFit="1" customWidth="1"/>
    <col min="10632" max="10632" width="11.1640625" style="3" bestFit="1" customWidth="1"/>
    <col min="10633" max="10633" width="13.75" style="3" bestFit="1" customWidth="1"/>
    <col min="10634" max="10634" width="11.1640625" style="3" bestFit="1" customWidth="1"/>
    <col min="10635" max="10635" width="13.75" style="3" bestFit="1" customWidth="1"/>
    <col min="10636" max="10636" width="15.1640625" style="3" bestFit="1" customWidth="1"/>
    <col min="10637" max="10638" width="11.1640625" style="3" bestFit="1" customWidth="1"/>
    <col min="10639" max="10639" width="15.1640625" style="3" bestFit="1" customWidth="1"/>
    <col min="10640" max="10640" width="11.1640625" style="3" bestFit="1" customWidth="1"/>
    <col min="10641" max="10641" width="13.75" style="3" bestFit="1" customWidth="1"/>
    <col min="10642" max="10648" width="11.1640625" style="3" bestFit="1" customWidth="1"/>
    <col min="10649" max="10649" width="13.75" style="3" bestFit="1" customWidth="1"/>
    <col min="10650" max="10651" width="11.1640625" style="3" bestFit="1" customWidth="1"/>
    <col min="10652" max="10652" width="13.75" style="3" bestFit="1" customWidth="1"/>
    <col min="10653" max="10653" width="11.1640625" style="3" bestFit="1" customWidth="1"/>
    <col min="10654" max="10654" width="16.6640625" style="3" bestFit="1" customWidth="1"/>
    <col min="10655" max="10655" width="15.1640625" style="3" bestFit="1" customWidth="1"/>
    <col min="10656" max="10656" width="11.1640625" style="3" bestFit="1" customWidth="1"/>
    <col min="10657" max="10659" width="13.75" style="3" bestFit="1" customWidth="1"/>
    <col min="10660" max="10660" width="11.1640625" style="3" bestFit="1" customWidth="1"/>
    <col min="10661" max="10661" width="13.75" style="3" bestFit="1" customWidth="1"/>
    <col min="10662" max="10662" width="16.6640625" style="3" bestFit="1" customWidth="1"/>
    <col min="10663" max="10664" width="11.1640625" style="3" bestFit="1" customWidth="1"/>
    <col min="10665" max="10665" width="16.6640625" style="3" bestFit="1" customWidth="1"/>
    <col min="10666" max="10666" width="15.1640625" style="3" bestFit="1" customWidth="1"/>
    <col min="10667" max="10692" width="11.1640625" style="3" bestFit="1" customWidth="1"/>
    <col min="10693" max="10693" width="13.75" style="3" bestFit="1" customWidth="1"/>
    <col min="10694" max="10700" width="11.1640625" style="3" bestFit="1" customWidth="1"/>
    <col min="10701" max="10701" width="13.75" style="3" bestFit="1" customWidth="1"/>
    <col min="10702" max="10704" width="11.1640625" style="3" bestFit="1" customWidth="1"/>
    <col min="10705" max="10705" width="13.75" style="3" bestFit="1" customWidth="1"/>
    <col min="10706" max="10718" width="11.1640625" style="3" bestFit="1" customWidth="1"/>
    <col min="10719" max="10719" width="13.75" style="3" bestFit="1" customWidth="1"/>
    <col min="10720" max="10726" width="11.1640625" style="3" bestFit="1" customWidth="1"/>
    <col min="10727" max="10727" width="13.75" style="3" bestFit="1" customWidth="1"/>
    <col min="10728" max="10730" width="11.1640625" style="3" bestFit="1" customWidth="1"/>
    <col min="10731" max="10731" width="13.83203125" style="3" bestFit="1" customWidth="1"/>
    <col min="10732" max="10732" width="16.75" style="3" bestFit="1" customWidth="1"/>
    <col min="10733" max="10733" width="15.25" style="3" bestFit="1" customWidth="1"/>
    <col min="10734" max="10734" width="11.25" style="3" bestFit="1" customWidth="1"/>
    <col min="10735" max="10735" width="15.25" style="3" bestFit="1" customWidth="1"/>
    <col min="10736" max="10736" width="14.33203125" style="3" bestFit="1" customWidth="1"/>
    <col min="10737" max="10737" width="15.25" style="3" bestFit="1" customWidth="1"/>
    <col min="10738" max="10738" width="13.83203125" style="3" bestFit="1" customWidth="1"/>
    <col min="10739" max="10739" width="15.25" style="3" bestFit="1" customWidth="1"/>
    <col min="10740" max="10741" width="16.75" style="3" bestFit="1" customWidth="1"/>
    <col min="10742" max="10742" width="15.1640625" style="3" bestFit="1" customWidth="1"/>
    <col min="10743" max="10744" width="16.6640625" style="3" bestFit="1" customWidth="1"/>
    <col min="10745" max="10752" width="11.1640625" style="3"/>
    <col min="10753" max="10754" width="11" style="3" customWidth="1"/>
    <col min="10755" max="10761" width="11.1640625" style="3" bestFit="1" customWidth="1"/>
    <col min="10762" max="10762" width="13.75" style="3" bestFit="1" customWidth="1"/>
    <col min="10763" max="10765" width="11.1640625" style="3" bestFit="1" customWidth="1"/>
    <col min="10766" max="10766" width="13.75" style="3" bestFit="1" customWidth="1"/>
    <col min="10767" max="10831" width="11.1640625" style="3" bestFit="1" customWidth="1"/>
    <col min="10832" max="10832" width="15.1640625" style="3" bestFit="1" customWidth="1"/>
    <col min="10833" max="10836" width="11.1640625" style="3" bestFit="1" customWidth="1"/>
    <col min="10837" max="10837" width="13.75" style="3" bestFit="1" customWidth="1"/>
    <col min="10838" max="10838" width="11.1640625" style="3" bestFit="1" customWidth="1"/>
    <col min="10839" max="10839" width="13.75" style="3" bestFit="1" customWidth="1"/>
    <col min="10840" max="10840" width="15.1640625" style="3" bestFit="1" customWidth="1"/>
    <col min="10841" max="10842" width="11.1640625" style="3" bestFit="1" customWidth="1"/>
    <col min="10843" max="10844" width="13.75" style="3" bestFit="1" customWidth="1"/>
    <col min="10845" max="10883" width="11.1640625" style="3" bestFit="1" customWidth="1"/>
    <col min="10884" max="10884" width="15.1640625" style="3" bestFit="1" customWidth="1"/>
    <col min="10885" max="10886" width="11.1640625" style="3" bestFit="1" customWidth="1"/>
    <col min="10887" max="10887" width="13.75" style="3" bestFit="1" customWidth="1"/>
    <col min="10888" max="10888" width="11.1640625" style="3" bestFit="1" customWidth="1"/>
    <col min="10889" max="10889" width="13.75" style="3" bestFit="1" customWidth="1"/>
    <col min="10890" max="10890" width="11.1640625" style="3" bestFit="1" customWidth="1"/>
    <col min="10891" max="10891" width="13.75" style="3" bestFit="1" customWidth="1"/>
    <col min="10892" max="10892" width="15.1640625" style="3" bestFit="1" customWidth="1"/>
    <col min="10893" max="10894" width="11.1640625" style="3" bestFit="1" customWidth="1"/>
    <col min="10895" max="10895" width="15.1640625" style="3" bestFit="1" customWidth="1"/>
    <col min="10896" max="10896" width="11.1640625" style="3" bestFit="1" customWidth="1"/>
    <col min="10897" max="10897" width="13.75" style="3" bestFit="1" customWidth="1"/>
    <col min="10898" max="10904" width="11.1640625" style="3" bestFit="1" customWidth="1"/>
    <col min="10905" max="10905" width="13.75" style="3" bestFit="1" customWidth="1"/>
    <col min="10906" max="10907" width="11.1640625" style="3" bestFit="1" customWidth="1"/>
    <col min="10908" max="10908" width="13.75" style="3" bestFit="1" customWidth="1"/>
    <col min="10909" max="10909" width="11.1640625" style="3" bestFit="1" customWidth="1"/>
    <col min="10910" max="10910" width="16.6640625" style="3" bestFit="1" customWidth="1"/>
    <col min="10911" max="10911" width="15.1640625" style="3" bestFit="1" customWidth="1"/>
    <col min="10912" max="10912" width="11.1640625" style="3" bestFit="1" customWidth="1"/>
    <col min="10913" max="10915" width="13.75" style="3" bestFit="1" customWidth="1"/>
    <col min="10916" max="10916" width="11.1640625" style="3" bestFit="1" customWidth="1"/>
    <col min="10917" max="10917" width="13.75" style="3" bestFit="1" customWidth="1"/>
    <col min="10918" max="10918" width="16.6640625" style="3" bestFit="1" customWidth="1"/>
    <col min="10919" max="10920" width="11.1640625" style="3" bestFit="1" customWidth="1"/>
    <col min="10921" max="10921" width="16.6640625" style="3" bestFit="1" customWidth="1"/>
    <col min="10922" max="10922" width="15.1640625" style="3" bestFit="1" customWidth="1"/>
    <col min="10923" max="10948" width="11.1640625" style="3" bestFit="1" customWidth="1"/>
    <col min="10949" max="10949" width="13.75" style="3" bestFit="1" customWidth="1"/>
    <col min="10950" max="10956" width="11.1640625" style="3" bestFit="1" customWidth="1"/>
    <col min="10957" max="10957" width="13.75" style="3" bestFit="1" customWidth="1"/>
    <col min="10958" max="10960" width="11.1640625" style="3" bestFit="1" customWidth="1"/>
    <col min="10961" max="10961" width="13.75" style="3" bestFit="1" customWidth="1"/>
    <col min="10962" max="10974" width="11.1640625" style="3" bestFit="1" customWidth="1"/>
    <col min="10975" max="10975" width="13.75" style="3" bestFit="1" customWidth="1"/>
    <col min="10976" max="10982" width="11.1640625" style="3" bestFit="1" customWidth="1"/>
    <col min="10983" max="10983" width="13.75" style="3" bestFit="1" customWidth="1"/>
    <col min="10984" max="10986" width="11.1640625" style="3" bestFit="1" customWidth="1"/>
    <col min="10987" max="10987" width="13.83203125" style="3" bestFit="1" customWidth="1"/>
    <col min="10988" max="10988" width="16.75" style="3" bestFit="1" customWidth="1"/>
    <col min="10989" max="10989" width="15.25" style="3" bestFit="1" customWidth="1"/>
    <col min="10990" max="10990" width="11.25" style="3" bestFit="1" customWidth="1"/>
    <col min="10991" max="10991" width="15.25" style="3" bestFit="1" customWidth="1"/>
    <col min="10992" max="10992" width="14.33203125" style="3" bestFit="1" customWidth="1"/>
    <col min="10993" max="10993" width="15.25" style="3" bestFit="1" customWidth="1"/>
    <col min="10994" max="10994" width="13.83203125" style="3" bestFit="1" customWidth="1"/>
    <col min="10995" max="10995" width="15.25" style="3" bestFit="1" customWidth="1"/>
    <col min="10996" max="10997" width="16.75" style="3" bestFit="1" customWidth="1"/>
    <col min="10998" max="10998" width="15.1640625" style="3" bestFit="1" customWidth="1"/>
    <col min="10999" max="11000" width="16.6640625" style="3" bestFit="1" customWidth="1"/>
    <col min="11001" max="11008" width="11.1640625" style="3"/>
    <col min="11009" max="11010" width="11" style="3" customWidth="1"/>
    <col min="11011" max="11017" width="11.1640625" style="3" bestFit="1" customWidth="1"/>
    <col min="11018" max="11018" width="13.75" style="3" bestFit="1" customWidth="1"/>
    <col min="11019" max="11021" width="11.1640625" style="3" bestFit="1" customWidth="1"/>
    <col min="11022" max="11022" width="13.75" style="3" bestFit="1" customWidth="1"/>
    <col min="11023" max="11087" width="11.1640625" style="3" bestFit="1" customWidth="1"/>
    <col min="11088" max="11088" width="15.1640625" style="3" bestFit="1" customWidth="1"/>
    <col min="11089" max="11092" width="11.1640625" style="3" bestFit="1" customWidth="1"/>
    <col min="11093" max="11093" width="13.75" style="3" bestFit="1" customWidth="1"/>
    <col min="11094" max="11094" width="11.1640625" style="3" bestFit="1" customWidth="1"/>
    <col min="11095" max="11095" width="13.75" style="3" bestFit="1" customWidth="1"/>
    <col min="11096" max="11096" width="15.1640625" style="3" bestFit="1" customWidth="1"/>
    <col min="11097" max="11098" width="11.1640625" style="3" bestFit="1" customWidth="1"/>
    <col min="11099" max="11100" width="13.75" style="3" bestFit="1" customWidth="1"/>
    <col min="11101" max="11139" width="11.1640625" style="3" bestFit="1" customWidth="1"/>
    <col min="11140" max="11140" width="15.1640625" style="3" bestFit="1" customWidth="1"/>
    <col min="11141" max="11142" width="11.1640625" style="3" bestFit="1" customWidth="1"/>
    <col min="11143" max="11143" width="13.75" style="3" bestFit="1" customWidth="1"/>
    <col min="11144" max="11144" width="11.1640625" style="3" bestFit="1" customWidth="1"/>
    <col min="11145" max="11145" width="13.75" style="3" bestFit="1" customWidth="1"/>
    <col min="11146" max="11146" width="11.1640625" style="3" bestFit="1" customWidth="1"/>
    <col min="11147" max="11147" width="13.75" style="3" bestFit="1" customWidth="1"/>
    <col min="11148" max="11148" width="15.1640625" style="3" bestFit="1" customWidth="1"/>
    <col min="11149" max="11150" width="11.1640625" style="3" bestFit="1" customWidth="1"/>
    <col min="11151" max="11151" width="15.1640625" style="3" bestFit="1" customWidth="1"/>
    <col min="11152" max="11152" width="11.1640625" style="3" bestFit="1" customWidth="1"/>
    <col min="11153" max="11153" width="13.75" style="3" bestFit="1" customWidth="1"/>
    <col min="11154" max="11160" width="11.1640625" style="3" bestFit="1" customWidth="1"/>
    <col min="11161" max="11161" width="13.75" style="3" bestFit="1" customWidth="1"/>
    <col min="11162" max="11163" width="11.1640625" style="3" bestFit="1" customWidth="1"/>
    <col min="11164" max="11164" width="13.75" style="3" bestFit="1" customWidth="1"/>
    <col min="11165" max="11165" width="11.1640625" style="3" bestFit="1" customWidth="1"/>
    <col min="11166" max="11166" width="16.6640625" style="3" bestFit="1" customWidth="1"/>
    <col min="11167" max="11167" width="15.1640625" style="3" bestFit="1" customWidth="1"/>
    <col min="11168" max="11168" width="11.1640625" style="3" bestFit="1" customWidth="1"/>
    <col min="11169" max="11171" width="13.75" style="3" bestFit="1" customWidth="1"/>
    <col min="11172" max="11172" width="11.1640625" style="3" bestFit="1" customWidth="1"/>
    <col min="11173" max="11173" width="13.75" style="3" bestFit="1" customWidth="1"/>
    <col min="11174" max="11174" width="16.6640625" style="3" bestFit="1" customWidth="1"/>
    <col min="11175" max="11176" width="11.1640625" style="3" bestFit="1" customWidth="1"/>
    <col min="11177" max="11177" width="16.6640625" style="3" bestFit="1" customWidth="1"/>
    <col min="11178" max="11178" width="15.1640625" style="3" bestFit="1" customWidth="1"/>
    <col min="11179" max="11204" width="11.1640625" style="3" bestFit="1" customWidth="1"/>
    <col min="11205" max="11205" width="13.75" style="3" bestFit="1" customWidth="1"/>
    <col min="11206" max="11212" width="11.1640625" style="3" bestFit="1" customWidth="1"/>
    <col min="11213" max="11213" width="13.75" style="3" bestFit="1" customWidth="1"/>
    <col min="11214" max="11216" width="11.1640625" style="3" bestFit="1" customWidth="1"/>
    <col min="11217" max="11217" width="13.75" style="3" bestFit="1" customWidth="1"/>
    <col min="11218" max="11230" width="11.1640625" style="3" bestFit="1" customWidth="1"/>
    <col min="11231" max="11231" width="13.75" style="3" bestFit="1" customWidth="1"/>
    <col min="11232" max="11238" width="11.1640625" style="3" bestFit="1" customWidth="1"/>
    <col min="11239" max="11239" width="13.75" style="3" bestFit="1" customWidth="1"/>
    <col min="11240" max="11242" width="11.1640625" style="3" bestFit="1" customWidth="1"/>
    <col min="11243" max="11243" width="13.83203125" style="3" bestFit="1" customWidth="1"/>
    <col min="11244" max="11244" width="16.75" style="3" bestFit="1" customWidth="1"/>
    <col min="11245" max="11245" width="15.25" style="3" bestFit="1" customWidth="1"/>
    <col min="11246" max="11246" width="11.25" style="3" bestFit="1" customWidth="1"/>
    <col min="11247" max="11247" width="15.25" style="3" bestFit="1" customWidth="1"/>
    <col min="11248" max="11248" width="14.33203125" style="3" bestFit="1" customWidth="1"/>
    <col min="11249" max="11249" width="15.25" style="3" bestFit="1" customWidth="1"/>
    <col min="11250" max="11250" width="13.83203125" style="3" bestFit="1" customWidth="1"/>
    <col min="11251" max="11251" width="15.25" style="3" bestFit="1" customWidth="1"/>
    <col min="11252" max="11253" width="16.75" style="3" bestFit="1" customWidth="1"/>
    <col min="11254" max="11254" width="15.1640625" style="3" bestFit="1" customWidth="1"/>
    <col min="11255" max="11256" width="16.6640625" style="3" bestFit="1" customWidth="1"/>
    <col min="11257" max="11264" width="11.1640625" style="3"/>
    <col min="11265" max="11266" width="11" style="3" customWidth="1"/>
    <col min="11267" max="11273" width="11.1640625" style="3" bestFit="1" customWidth="1"/>
    <col min="11274" max="11274" width="13.75" style="3" bestFit="1" customWidth="1"/>
    <col min="11275" max="11277" width="11.1640625" style="3" bestFit="1" customWidth="1"/>
    <col min="11278" max="11278" width="13.75" style="3" bestFit="1" customWidth="1"/>
    <col min="11279" max="11343" width="11.1640625" style="3" bestFit="1" customWidth="1"/>
    <col min="11344" max="11344" width="15.1640625" style="3" bestFit="1" customWidth="1"/>
    <col min="11345" max="11348" width="11.1640625" style="3" bestFit="1" customWidth="1"/>
    <col min="11349" max="11349" width="13.75" style="3" bestFit="1" customWidth="1"/>
    <col min="11350" max="11350" width="11.1640625" style="3" bestFit="1" customWidth="1"/>
    <col min="11351" max="11351" width="13.75" style="3" bestFit="1" customWidth="1"/>
    <col min="11352" max="11352" width="15.1640625" style="3" bestFit="1" customWidth="1"/>
    <col min="11353" max="11354" width="11.1640625" style="3" bestFit="1" customWidth="1"/>
    <col min="11355" max="11356" width="13.75" style="3" bestFit="1" customWidth="1"/>
    <col min="11357" max="11395" width="11.1640625" style="3" bestFit="1" customWidth="1"/>
    <col min="11396" max="11396" width="15.1640625" style="3" bestFit="1" customWidth="1"/>
    <col min="11397" max="11398" width="11.1640625" style="3" bestFit="1" customWidth="1"/>
    <col min="11399" max="11399" width="13.75" style="3" bestFit="1" customWidth="1"/>
    <col min="11400" max="11400" width="11.1640625" style="3" bestFit="1" customWidth="1"/>
    <col min="11401" max="11401" width="13.75" style="3" bestFit="1" customWidth="1"/>
    <col min="11402" max="11402" width="11.1640625" style="3" bestFit="1" customWidth="1"/>
    <col min="11403" max="11403" width="13.75" style="3" bestFit="1" customWidth="1"/>
    <col min="11404" max="11404" width="15.1640625" style="3" bestFit="1" customWidth="1"/>
    <col min="11405" max="11406" width="11.1640625" style="3" bestFit="1" customWidth="1"/>
    <col min="11407" max="11407" width="15.1640625" style="3" bestFit="1" customWidth="1"/>
    <col min="11408" max="11408" width="11.1640625" style="3" bestFit="1" customWidth="1"/>
    <col min="11409" max="11409" width="13.75" style="3" bestFit="1" customWidth="1"/>
    <col min="11410" max="11416" width="11.1640625" style="3" bestFit="1" customWidth="1"/>
    <col min="11417" max="11417" width="13.75" style="3" bestFit="1" customWidth="1"/>
    <col min="11418" max="11419" width="11.1640625" style="3" bestFit="1" customWidth="1"/>
    <col min="11420" max="11420" width="13.75" style="3" bestFit="1" customWidth="1"/>
    <col min="11421" max="11421" width="11.1640625" style="3" bestFit="1" customWidth="1"/>
    <col min="11422" max="11422" width="16.6640625" style="3" bestFit="1" customWidth="1"/>
    <col min="11423" max="11423" width="15.1640625" style="3" bestFit="1" customWidth="1"/>
    <col min="11424" max="11424" width="11.1640625" style="3" bestFit="1" customWidth="1"/>
    <col min="11425" max="11427" width="13.75" style="3" bestFit="1" customWidth="1"/>
    <col min="11428" max="11428" width="11.1640625" style="3" bestFit="1" customWidth="1"/>
    <col min="11429" max="11429" width="13.75" style="3" bestFit="1" customWidth="1"/>
    <col min="11430" max="11430" width="16.6640625" style="3" bestFit="1" customWidth="1"/>
    <col min="11431" max="11432" width="11.1640625" style="3" bestFit="1" customWidth="1"/>
    <col min="11433" max="11433" width="16.6640625" style="3" bestFit="1" customWidth="1"/>
    <col min="11434" max="11434" width="15.1640625" style="3" bestFit="1" customWidth="1"/>
    <col min="11435" max="11460" width="11.1640625" style="3" bestFit="1" customWidth="1"/>
    <col min="11461" max="11461" width="13.75" style="3" bestFit="1" customWidth="1"/>
    <col min="11462" max="11468" width="11.1640625" style="3" bestFit="1" customWidth="1"/>
    <col min="11469" max="11469" width="13.75" style="3" bestFit="1" customWidth="1"/>
    <col min="11470" max="11472" width="11.1640625" style="3" bestFit="1" customWidth="1"/>
    <col min="11473" max="11473" width="13.75" style="3" bestFit="1" customWidth="1"/>
    <col min="11474" max="11486" width="11.1640625" style="3" bestFit="1" customWidth="1"/>
    <col min="11487" max="11487" width="13.75" style="3" bestFit="1" customWidth="1"/>
    <col min="11488" max="11494" width="11.1640625" style="3" bestFit="1" customWidth="1"/>
    <col min="11495" max="11495" width="13.75" style="3" bestFit="1" customWidth="1"/>
    <col min="11496" max="11498" width="11.1640625" style="3" bestFit="1" customWidth="1"/>
    <col min="11499" max="11499" width="13.83203125" style="3" bestFit="1" customWidth="1"/>
    <col min="11500" max="11500" width="16.75" style="3" bestFit="1" customWidth="1"/>
    <col min="11501" max="11501" width="15.25" style="3" bestFit="1" customWidth="1"/>
    <col min="11502" max="11502" width="11.25" style="3" bestFit="1" customWidth="1"/>
    <col min="11503" max="11503" width="15.25" style="3" bestFit="1" customWidth="1"/>
    <col min="11504" max="11504" width="14.33203125" style="3" bestFit="1" customWidth="1"/>
    <col min="11505" max="11505" width="15.25" style="3" bestFit="1" customWidth="1"/>
    <col min="11506" max="11506" width="13.83203125" style="3" bestFit="1" customWidth="1"/>
    <col min="11507" max="11507" width="15.25" style="3" bestFit="1" customWidth="1"/>
    <col min="11508" max="11509" width="16.75" style="3" bestFit="1" customWidth="1"/>
    <col min="11510" max="11510" width="15.1640625" style="3" bestFit="1" customWidth="1"/>
    <col min="11511" max="11512" width="16.6640625" style="3" bestFit="1" customWidth="1"/>
    <col min="11513" max="11520" width="11.1640625" style="3"/>
    <col min="11521" max="11522" width="11" style="3" customWidth="1"/>
    <col min="11523" max="11529" width="11.1640625" style="3" bestFit="1" customWidth="1"/>
    <col min="11530" max="11530" width="13.75" style="3" bestFit="1" customWidth="1"/>
    <col min="11531" max="11533" width="11.1640625" style="3" bestFit="1" customWidth="1"/>
    <col min="11534" max="11534" width="13.75" style="3" bestFit="1" customWidth="1"/>
    <col min="11535" max="11599" width="11.1640625" style="3" bestFit="1" customWidth="1"/>
    <col min="11600" max="11600" width="15.1640625" style="3" bestFit="1" customWidth="1"/>
    <col min="11601" max="11604" width="11.1640625" style="3" bestFit="1" customWidth="1"/>
    <col min="11605" max="11605" width="13.75" style="3" bestFit="1" customWidth="1"/>
    <col min="11606" max="11606" width="11.1640625" style="3" bestFit="1" customWidth="1"/>
    <col min="11607" max="11607" width="13.75" style="3" bestFit="1" customWidth="1"/>
    <col min="11608" max="11608" width="15.1640625" style="3" bestFit="1" customWidth="1"/>
    <col min="11609" max="11610" width="11.1640625" style="3" bestFit="1" customWidth="1"/>
    <col min="11611" max="11612" width="13.75" style="3" bestFit="1" customWidth="1"/>
    <col min="11613" max="11651" width="11.1640625" style="3" bestFit="1" customWidth="1"/>
    <col min="11652" max="11652" width="15.1640625" style="3" bestFit="1" customWidth="1"/>
    <col min="11653" max="11654" width="11.1640625" style="3" bestFit="1" customWidth="1"/>
    <col min="11655" max="11655" width="13.75" style="3" bestFit="1" customWidth="1"/>
    <col min="11656" max="11656" width="11.1640625" style="3" bestFit="1" customWidth="1"/>
    <col min="11657" max="11657" width="13.75" style="3" bestFit="1" customWidth="1"/>
    <col min="11658" max="11658" width="11.1640625" style="3" bestFit="1" customWidth="1"/>
    <col min="11659" max="11659" width="13.75" style="3" bestFit="1" customWidth="1"/>
    <col min="11660" max="11660" width="15.1640625" style="3" bestFit="1" customWidth="1"/>
    <col min="11661" max="11662" width="11.1640625" style="3" bestFit="1" customWidth="1"/>
    <col min="11663" max="11663" width="15.1640625" style="3" bestFit="1" customWidth="1"/>
    <col min="11664" max="11664" width="11.1640625" style="3" bestFit="1" customWidth="1"/>
    <col min="11665" max="11665" width="13.75" style="3" bestFit="1" customWidth="1"/>
    <col min="11666" max="11672" width="11.1640625" style="3" bestFit="1" customWidth="1"/>
    <col min="11673" max="11673" width="13.75" style="3" bestFit="1" customWidth="1"/>
    <col min="11674" max="11675" width="11.1640625" style="3" bestFit="1" customWidth="1"/>
    <col min="11676" max="11676" width="13.75" style="3" bestFit="1" customWidth="1"/>
    <col min="11677" max="11677" width="11.1640625" style="3" bestFit="1" customWidth="1"/>
    <col min="11678" max="11678" width="16.6640625" style="3" bestFit="1" customWidth="1"/>
    <col min="11679" max="11679" width="15.1640625" style="3" bestFit="1" customWidth="1"/>
    <col min="11680" max="11680" width="11.1640625" style="3" bestFit="1" customWidth="1"/>
    <col min="11681" max="11683" width="13.75" style="3" bestFit="1" customWidth="1"/>
    <col min="11684" max="11684" width="11.1640625" style="3" bestFit="1" customWidth="1"/>
    <col min="11685" max="11685" width="13.75" style="3" bestFit="1" customWidth="1"/>
    <col min="11686" max="11686" width="16.6640625" style="3" bestFit="1" customWidth="1"/>
    <col min="11687" max="11688" width="11.1640625" style="3" bestFit="1" customWidth="1"/>
    <col min="11689" max="11689" width="16.6640625" style="3" bestFit="1" customWidth="1"/>
    <col min="11690" max="11690" width="15.1640625" style="3" bestFit="1" customWidth="1"/>
    <col min="11691" max="11716" width="11.1640625" style="3" bestFit="1" customWidth="1"/>
    <col min="11717" max="11717" width="13.75" style="3" bestFit="1" customWidth="1"/>
    <col min="11718" max="11724" width="11.1640625" style="3" bestFit="1" customWidth="1"/>
    <col min="11725" max="11725" width="13.75" style="3" bestFit="1" customWidth="1"/>
    <col min="11726" max="11728" width="11.1640625" style="3" bestFit="1" customWidth="1"/>
    <col min="11729" max="11729" width="13.75" style="3" bestFit="1" customWidth="1"/>
    <col min="11730" max="11742" width="11.1640625" style="3" bestFit="1" customWidth="1"/>
    <col min="11743" max="11743" width="13.75" style="3" bestFit="1" customWidth="1"/>
    <col min="11744" max="11750" width="11.1640625" style="3" bestFit="1" customWidth="1"/>
    <col min="11751" max="11751" width="13.75" style="3" bestFit="1" customWidth="1"/>
    <col min="11752" max="11754" width="11.1640625" style="3" bestFit="1" customWidth="1"/>
    <col min="11755" max="11755" width="13.83203125" style="3" bestFit="1" customWidth="1"/>
    <col min="11756" max="11756" width="16.75" style="3" bestFit="1" customWidth="1"/>
    <col min="11757" max="11757" width="15.25" style="3" bestFit="1" customWidth="1"/>
    <col min="11758" max="11758" width="11.25" style="3" bestFit="1" customWidth="1"/>
    <col min="11759" max="11759" width="15.25" style="3" bestFit="1" customWidth="1"/>
    <col min="11760" max="11760" width="14.33203125" style="3" bestFit="1" customWidth="1"/>
    <col min="11761" max="11761" width="15.25" style="3" bestFit="1" customWidth="1"/>
    <col min="11762" max="11762" width="13.83203125" style="3" bestFit="1" customWidth="1"/>
    <col min="11763" max="11763" width="15.25" style="3" bestFit="1" customWidth="1"/>
    <col min="11764" max="11765" width="16.75" style="3" bestFit="1" customWidth="1"/>
    <col min="11766" max="11766" width="15.1640625" style="3" bestFit="1" customWidth="1"/>
    <col min="11767" max="11768" width="16.6640625" style="3" bestFit="1" customWidth="1"/>
    <col min="11769" max="11776" width="11.1640625" style="3"/>
    <col min="11777" max="11778" width="11" style="3" customWidth="1"/>
    <col min="11779" max="11785" width="11.1640625" style="3" bestFit="1" customWidth="1"/>
    <col min="11786" max="11786" width="13.75" style="3" bestFit="1" customWidth="1"/>
    <col min="11787" max="11789" width="11.1640625" style="3" bestFit="1" customWidth="1"/>
    <col min="11790" max="11790" width="13.75" style="3" bestFit="1" customWidth="1"/>
    <col min="11791" max="11855" width="11.1640625" style="3" bestFit="1" customWidth="1"/>
    <col min="11856" max="11856" width="15.1640625" style="3" bestFit="1" customWidth="1"/>
    <col min="11857" max="11860" width="11.1640625" style="3" bestFit="1" customWidth="1"/>
    <col min="11861" max="11861" width="13.75" style="3" bestFit="1" customWidth="1"/>
    <col min="11862" max="11862" width="11.1640625" style="3" bestFit="1" customWidth="1"/>
    <col min="11863" max="11863" width="13.75" style="3" bestFit="1" customWidth="1"/>
    <col min="11864" max="11864" width="15.1640625" style="3" bestFit="1" customWidth="1"/>
    <col min="11865" max="11866" width="11.1640625" style="3" bestFit="1" customWidth="1"/>
    <col min="11867" max="11868" width="13.75" style="3" bestFit="1" customWidth="1"/>
    <col min="11869" max="11907" width="11.1640625" style="3" bestFit="1" customWidth="1"/>
    <col min="11908" max="11908" width="15.1640625" style="3" bestFit="1" customWidth="1"/>
    <col min="11909" max="11910" width="11.1640625" style="3" bestFit="1" customWidth="1"/>
    <col min="11911" max="11911" width="13.75" style="3" bestFit="1" customWidth="1"/>
    <col min="11912" max="11912" width="11.1640625" style="3" bestFit="1" customWidth="1"/>
    <col min="11913" max="11913" width="13.75" style="3" bestFit="1" customWidth="1"/>
    <col min="11914" max="11914" width="11.1640625" style="3" bestFit="1" customWidth="1"/>
    <col min="11915" max="11915" width="13.75" style="3" bestFit="1" customWidth="1"/>
    <col min="11916" max="11916" width="15.1640625" style="3" bestFit="1" customWidth="1"/>
    <col min="11917" max="11918" width="11.1640625" style="3" bestFit="1" customWidth="1"/>
    <col min="11919" max="11919" width="15.1640625" style="3" bestFit="1" customWidth="1"/>
    <col min="11920" max="11920" width="11.1640625" style="3" bestFit="1" customWidth="1"/>
    <col min="11921" max="11921" width="13.75" style="3" bestFit="1" customWidth="1"/>
    <col min="11922" max="11928" width="11.1640625" style="3" bestFit="1" customWidth="1"/>
    <col min="11929" max="11929" width="13.75" style="3" bestFit="1" customWidth="1"/>
    <col min="11930" max="11931" width="11.1640625" style="3" bestFit="1" customWidth="1"/>
    <col min="11932" max="11932" width="13.75" style="3" bestFit="1" customWidth="1"/>
    <col min="11933" max="11933" width="11.1640625" style="3" bestFit="1" customWidth="1"/>
    <col min="11934" max="11934" width="16.6640625" style="3" bestFit="1" customWidth="1"/>
    <col min="11935" max="11935" width="15.1640625" style="3" bestFit="1" customWidth="1"/>
    <col min="11936" max="11936" width="11.1640625" style="3" bestFit="1" customWidth="1"/>
    <col min="11937" max="11939" width="13.75" style="3" bestFit="1" customWidth="1"/>
    <col min="11940" max="11940" width="11.1640625" style="3" bestFit="1" customWidth="1"/>
    <col min="11941" max="11941" width="13.75" style="3" bestFit="1" customWidth="1"/>
    <col min="11942" max="11942" width="16.6640625" style="3" bestFit="1" customWidth="1"/>
    <col min="11943" max="11944" width="11.1640625" style="3" bestFit="1" customWidth="1"/>
    <col min="11945" max="11945" width="16.6640625" style="3" bestFit="1" customWidth="1"/>
    <col min="11946" max="11946" width="15.1640625" style="3" bestFit="1" customWidth="1"/>
    <col min="11947" max="11972" width="11.1640625" style="3" bestFit="1" customWidth="1"/>
    <col min="11973" max="11973" width="13.75" style="3" bestFit="1" customWidth="1"/>
    <col min="11974" max="11980" width="11.1640625" style="3" bestFit="1" customWidth="1"/>
    <col min="11981" max="11981" width="13.75" style="3" bestFit="1" customWidth="1"/>
    <col min="11982" max="11984" width="11.1640625" style="3" bestFit="1" customWidth="1"/>
    <col min="11985" max="11985" width="13.75" style="3" bestFit="1" customWidth="1"/>
    <col min="11986" max="11998" width="11.1640625" style="3" bestFit="1" customWidth="1"/>
    <col min="11999" max="11999" width="13.75" style="3" bestFit="1" customWidth="1"/>
    <col min="12000" max="12006" width="11.1640625" style="3" bestFit="1" customWidth="1"/>
    <col min="12007" max="12007" width="13.75" style="3" bestFit="1" customWidth="1"/>
    <col min="12008" max="12010" width="11.1640625" style="3" bestFit="1" customWidth="1"/>
    <col min="12011" max="12011" width="13.83203125" style="3" bestFit="1" customWidth="1"/>
    <col min="12012" max="12012" width="16.75" style="3" bestFit="1" customWidth="1"/>
    <col min="12013" max="12013" width="15.25" style="3" bestFit="1" customWidth="1"/>
    <col min="12014" max="12014" width="11.25" style="3" bestFit="1" customWidth="1"/>
    <col min="12015" max="12015" width="15.25" style="3" bestFit="1" customWidth="1"/>
    <col min="12016" max="12016" width="14.33203125" style="3" bestFit="1" customWidth="1"/>
    <col min="12017" max="12017" width="15.25" style="3" bestFit="1" customWidth="1"/>
    <col min="12018" max="12018" width="13.83203125" style="3" bestFit="1" customWidth="1"/>
    <col min="12019" max="12019" width="15.25" style="3" bestFit="1" customWidth="1"/>
    <col min="12020" max="12021" width="16.75" style="3" bestFit="1" customWidth="1"/>
    <col min="12022" max="12022" width="15.1640625" style="3" bestFit="1" customWidth="1"/>
    <col min="12023" max="12024" width="16.6640625" style="3" bestFit="1" customWidth="1"/>
    <col min="12025" max="12032" width="11.1640625" style="3"/>
    <col min="12033" max="12034" width="11" style="3" customWidth="1"/>
    <col min="12035" max="12041" width="11.1640625" style="3" bestFit="1" customWidth="1"/>
    <col min="12042" max="12042" width="13.75" style="3" bestFit="1" customWidth="1"/>
    <col min="12043" max="12045" width="11.1640625" style="3" bestFit="1" customWidth="1"/>
    <col min="12046" max="12046" width="13.75" style="3" bestFit="1" customWidth="1"/>
    <col min="12047" max="12111" width="11.1640625" style="3" bestFit="1" customWidth="1"/>
    <col min="12112" max="12112" width="15.1640625" style="3" bestFit="1" customWidth="1"/>
    <col min="12113" max="12116" width="11.1640625" style="3" bestFit="1" customWidth="1"/>
    <col min="12117" max="12117" width="13.75" style="3" bestFit="1" customWidth="1"/>
    <col min="12118" max="12118" width="11.1640625" style="3" bestFit="1" customWidth="1"/>
    <col min="12119" max="12119" width="13.75" style="3" bestFit="1" customWidth="1"/>
    <col min="12120" max="12120" width="15.1640625" style="3" bestFit="1" customWidth="1"/>
    <col min="12121" max="12122" width="11.1640625" style="3" bestFit="1" customWidth="1"/>
    <col min="12123" max="12124" width="13.75" style="3" bestFit="1" customWidth="1"/>
    <col min="12125" max="12163" width="11.1640625" style="3" bestFit="1" customWidth="1"/>
    <col min="12164" max="12164" width="15.1640625" style="3" bestFit="1" customWidth="1"/>
    <col min="12165" max="12166" width="11.1640625" style="3" bestFit="1" customWidth="1"/>
    <col min="12167" max="12167" width="13.75" style="3" bestFit="1" customWidth="1"/>
    <col min="12168" max="12168" width="11.1640625" style="3" bestFit="1" customWidth="1"/>
    <col min="12169" max="12169" width="13.75" style="3" bestFit="1" customWidth="1"/>
    <col min="12170" max="12170" width="11.1640625" style="3" bestFit="1" customWidth="1"/>
    <col min="12171" max="12171" width="13.75" style="3" bestFit="1" customWidth="1"/>
    <col min="12172" max="12172" width="15.1640625" style="3" bestFit="1" customWidth="1"/>
    <col min="12173" max="12174" width="11.1640625" style="3" bestFit="1" customWidth="1"/>
    <col min="12175" max="12175" width="15.1640625" style="3" bestFit="1" customWidth="1"/>
    <col min="12176" max="12176" width="11.1640625" style="3" bestFit="1" customWidth="1"/>
    <col min="12177" max="12177" width="13.75" style="3" bestFit="1" customWidth="1"/>
    <col min="12178" max="12184" width="11.1640625" style="3" bestFit="1" customWidth="1"/>
    <col min="12185" max="12185" width="13.75" style="3" bestFit="1" customWidth="1"/>
    <col min="12186" max="12187" width="11.1640625" style="3" bestFit="1" customWidth="1"/>
    <col min="12188" max="12188" width="13.75" style="3" bestFit="1" customWidth="1"/>
    <col min="12189" max="12189" width="11.1640625" style="3" bestFit="1" customWidth="1"/>
    <col min="12190" max="12190" width="16.6640625" style="3" bestFit="1" customWidth="1"/>
    <col min="12191" max="12191" width="15.1640625" style="3" bestFit="1" customWidth="1"/>
    <col min="12192" max="12192" width="11.1640625" style="3" bestFit="1" customWidth="1"/>
    <col min="12193" max="12195" width="13.75" style="3" bestFit="1" customWidth="1"/>
    <col min="12196" max="12196" width="11.1640625" style="3" bestFit="1" customWidth="1"/>
    <col min="12197" max="12197" width="13.75" style="3" bestFit="1" customWidth="1"/>
    <col min="12198" max="12198" width="16.6640625" style="3" bestFit="1" customWidth="1"/>
    <col min="12199" max="12200" width="11.1640625" style="3" bestFit="1" customWidth="1"/>
    <col min="12201" max="12201" width="16.6640625" style="3" bestFit="1" customWidth="1"/>
    <col min="12202" max="12202" width="15.1640625" style="3" bestFit="1" customWidth="1"/>
    <col min="12203" max="12228" width="11.1640625" style="3" bestFit="1" customWidth="1"/>
    <col min="12229" max="12229" width="13.75" style="3" bestFit="1" customWidth="1"/>
    <col min="12230" max="12236" width="11.1640625" style="3" bestFit="1" customWidth="1"/>
    <col min="12237" max="12237" width="13.75" style="3" bestFit="1" customWidth="1"/>
    <col min="12238" max="12240" width="11.1640625" style="3" bestFit="1" customWidth="1"/>
    <col min="12241" max="12241" width="13.75" style="3" bestFit="1" customWidth="1"/>
    <col min="12242" max="12254" width="11.1640625" style="3" bestFit="1" customWidth="1"/>
    <col min="12255" max="12255" width="13.75" style="3" bestFit="1" customWidth="1"/>
    <col min="12256" max="12262" width="11.1640625" style="3" bestFit="1" customWidth="1"/>
    <col min="12263" max="12263" width="13.75" style="3" bestFit="1" customWidth="1"/>
    <col min="12264" max="12266" width="11.1640625" style="3" bestFit="1" customWidth="1"/>
    <col min="12267" max="12267" width="13.83203125" style="3" bestFit="1" customWidth="1"/>
    <col min="12268" max="12268" width="16.75" style="3" bestFit="1" customWidth="1"/>
    <col min="12269" max="12269" width="15.25" style="3" bestFit="1" customWidth="1"/>
    <col min="12270" max="12270" width="11.25" style="3" bestFit="1" customWidth="1"/>
    <col min="12271" max="12271" width="15.25" style="3" bestFit="1" customWidth="1"/>
    <col min="12272" max="12272" width="14.33203125" style="3" bestFit="1" customWidth="1"/>
    <col min="12273" max="12273" width="15.25" style="3" bestFit="1" customWidth="1"/>
    <col min="12274" max="12274" width="13.83203125" style="3" bestFit="1" customWidth="1"/>
    <col min="12275" max="12275" width="15.25" style="3" bestFit="1" customWidth="1"/>
    <col min="12276" max="12277" width="16.75" style="3" bestFit="1" customWidth="1"/>
    <col min="12278" max="12278" width="15.1640625" style="3" bestFit="1" customWidth="1"/>
    <col min="12279" max="12280" width="16.6640625" style="3" bestFit="1" customWidth="1"/>
    <col min="12281" max="12288" width="11.1640625" style="3"/>
    <col min="12289" max="12290" width="11" style="3" customWidth="1"/>
    <col min="12291" max="12297" width="11.1640625" style="3" bestFit="1" customWidth="1"/>
    <col min="12298" max="12298" width="13.75" style="3" bestFit="1" customWidth="1"/>
    <col min="12299" max="12301" width="11.1640625" style="3" bestFit="1" customWidth="1"/>
    <col min="12302" max="12302" width="13.75" style="3" bestFit="1" customWidth="1"/>
    <col min="12303" max="12367" width="11.1640625" style="3" bestFit="1" customWidth="1"/>
    <col min="12368" max="12368" width="15.1640625" style="3" bestFit="1" customWidth="1"/>
    <col min="12369" max="12372" width="11.1640625" style="3" bestFit="1" customWidth="1"/>
    <col min="12373" max="12373" width="13.75" style="3" bestFit="1" customWidth="1"/>
    <col min="12374" max="12374" width="11.1640625" style="3" bestFit="1" customWidth="1"/>
    <col min="12375" max="12375" width="13.75" style="3" bestFit="1" customWidth="1"/>
    <col min="12376" max="12376" width="15.1640625" style="3" bestFit="1" customWidth="1"/>
    <col min="12377" max="12378" width="11.1640625" style="3" bestFit="1" customWidth="1"/>
    <col min="12379" max="12380" width="13.75" style="3" bestFit="1" customWidth="1"/>
    <col min="12381" max="12419" width="11.1640625" style="3" bestFit="1" customWidth="1"/>
    <col min="12420" max="12420" width="15.1640625" style="3" bestFit="1" customWidth="1"/>
    <col min="12421" max="12422" width="11.1640625" style="3" bestFit="1" customWidth="1"/>
    <col min="12423" max="12423" width="13.75" style="3" bestFit="1" customWidth="1"/>
    <col min="12424" max="12424" width="11.1640625" style="3" bestFit="1" customWidth="1"/>
    <col min="12425" max="12425" width="13.75" style="3" bestFit="1" customWidth="1"/>
    <col min="12426" max="12426" width="11.1640625" style="3" bestFit="1" customWidth="1"/>
    <col min="12427" max="12427" width="13.75" style="3" bestFit="1" customWidth="1"/>
    <col min="12428" max="12428" width="15.1640625" style="3" bestFit="1" customWidth="1"/>
    <col min="12429" max="12430" width="11.1640625" style="3" bestFit="1" customWidth="1"/>
    <col min="12431" max="12431" width="15.1640625" style="3" bestFit="1" customWidth="1"/>
    <col min="12432" max="12432" width="11.1640625" style="3" bestFit="1" customWidth="1"/>
    <col min="12433" max="12433" width="13.75" style="3" bestFit="1" customWidth="1"/>
    <col min="12434" max="12440" width="11.1640625" style="3" bestFit="1" customWidth="1"/>
    <col min="12441" max="12441" width="13.75" style="3" bestFit="1" customWidth="1"/>
    <col min="12442" max="12443" width="11.1640625" style="3" bestFit="1" customWidth="1"/>
    <col min="12444" max="12444" width="13.75" style="3" bestFit="1" customWidth="1"/>
    <col min="12445" max="12445" width="11.1640625" style="3" bestFit="1" customWidth="1"/>
    <col min="12446" max="12446" width="16.6640625" style="3" bestFit="1" customWidth="1"/>
    <col min="12447" max="12447" width="15.1640625" style="3" bestFit="1" customWidth="1"/>
    <col min="12448" max="12448" width="11.1640625" style="3" bestFit="1" customWidth="1"/>
    <col min="12449" max="12451" width="13.75" style="3" bestFit="1" customWidth="1"/>
    <col min="12452" max="12452" width="11.1640625" style="3" bestFit="1" customWidth="1"/>
    <col min="12453" max="12453" width="13.75" style="3" bestFit="1" customWidth="1"/>
    <col min="12454" max="12454" width="16.6640625" style="3" bestFit="1" customWidth="1"/>
    <col min="12455" max="12456" width="11.1640625" style="3" bestFit="1" customWidth="1"/>
    <col min="12457" max="12457" width="16.6640625" style="3" bestFit="1" customWidth="1"/>
    <col min="12458" max="12458" width="15.1640625" style="3" bestFit="1" customWidth="1"/>
    <col min="12459" max="12484" width="11.1640625" style="3" bestFit="1" customWidth="1"/>
    <col min="12485" max="12485" width="13.75" style="3" bestFit="1" customWidth="1"/>
    <col min="12486" max="12492" width="11.1640625" style="3" bestFit="1" customWidth="1"/>
    <col min="12493" max="12493" width="13.75" style="3" bestFit="1" customWidth="1"/>
    <col min="12494" max="12496" width="11.1640625" style="3" bestFit="1" customWidth="1"/>
    <col min="12497" max="12497" width="13.75" style="3" bestFit="1" customWidth="1"/>
    <col min="12498" max="12510" width="11.1640625" style="3" bestFit="1" customWidth="1"/>
    <col min="12511" max="12511" width="13.75" style="3" bestFit="1" customWidth="1"/>
    <col min="12512" max="12518" width="11.1640625" style="3" bestFit="1" customWidth="1"/>
    <col min="12519" max="12519" width="13.75" style="3" bestFit="1" customWidth="1"/>
    <col min="12520" max="12522" width="11.1640625" style="3" bestFit="1" customWidth="1"/>
    <col min="12523" max="12523" width="13.83203125" style="3" bestFit="1" customWidth="1"/>
    <col min="12524" max="12524" width="16.75" style="3" bestFit="1" customWidth="1"/>
    <col min="12525" max="12525" width="15.25" style="3" bestFit="1" customWidth="1"/>
    <col min="12526" max="12526" width="11.25" style="3" bestFit="1" customWidth="1"/>
    <col min="12527" max="12527" width="15.25" style="3" bestFit="1" customWidth="1"/>
    <col min="12528" max="12528" width="14.33203125" style="3" bestFit="1" customWidth="1"/>
    <col min="12529" max="12529" width="15.25" style="3" bestFit="1" customWidth="1"/>
    <col min="12530" max="12530" width="13.83203125" style="3" bestFit="1" customWidth="1"/>
    <col min="12531" max="12531" width="15.25" style="3" bestFit="1" customWidth="1"/>
    <col min="12532" max="12533" width="16.75" style="3" bestFit="1" customWidth="1"/>
    <col min="12534" max="12534" width="15.1640625" style="3" bestFit="1" customWidth="1"/>
    <col min="12535" max="12536" width="16.6640625" style="3" bestFit="1" customWidth="1"/>
    <col min="12537" max="12544" width="11.1640625" style="3"/>
    <col min="12545" max="12546" width="11" style="3" customWidth="1"/>
    <col min="12547" max="12553" width="11.1640625" style="3" bestFit="1" customWidth="1"/>
    <col min="12554" max="12554" width="13.75" style="3" bestFit="1" customWidth="1"/>
    <col min="12555" max="12557" width="11.1640625" style="3" bestFit="1" customWidth="1"/>
    <col min="12558" max="12558" width="13.75" style="3" bestFit="1" customWidth="1"/>
    <col min="12559" max="12623" width="11.1640625" style="3" bestFit="1" customWidth="1"/>
    <col min="12624" max="12624" width="15.1640625" style="3" bestFit="1" customWidth="1"/>
    <col min="12625" max="12628" width="11.1640625" style="3" bestFit="1" customWidth="1"/>
    <col min="12629" max="12629" width="13.75" style="3" bestFit="1" customWidth="1"/>
    <col min="12630" max="12630" width="11.1640625" style="3" bestFit="1" customWidth="1"/>
    <col min="12631" max="12631" width="13.75" style="3" bestFit="1" customWidth="1"/>
    <col min="12632" max="12632" width="15.1640625" style="3" bestFit="1" customWidth="1"/>
    <col min="12633" max="12634" width="11.1640625" style="3" bestFit="1" customWidth="1"/>
    <col min="12635" max="12636" width="13.75" style="3" bestFit="1" customWidth="1"/>
    <col min="12637" max="12675" width="11.1640625" style="3" bestFit="1" customWidth="1"/>
    <col min="12676" max="12676" width="15.1640625" style="3" bestFit="1" customWidth="1"/>
    <col min="12677" max="12678" width="11.1640625" style="3" bestFit="1" customWidth="1"/>
    <col min="12679" max="12679" width="13.75" style="3" bestFit="1" customWidth="1"/>
    <col min="12680" max="12680" width="11.1640625" style="3" bestFit="1" customWidth="1"/>
    <col min="12681" max="12681" width="13.75" style="3" bestFit="1" customWidth="1"/>
    <col min="12682" max="12682" width="11.1640625" style="3" bestFit="1" customWidth="1"/>
    <col min="12683" max="12683" width="13.75" style="3" bestFit="1" customWidth="1"/>
    <col min="12684" max="12684" width="15.1640625" style="3" bestFit="1" customWidth="1"/>
    <col min="12685" max="12686" width="11.1640625" style="3" bestFit="1" customWidth="1"/>
    <col min="12687" max="12687" width="15.1640625" style="3" bestFit="1" customWidth="1"/>
    <col min="12688" max="12688" width="11.1640625" style="3" bestFit="1" customWidth="1"/>
    <col min="12689" max="12689" width="13.75" style="3" bestFit="1" customWidth="1"/>
    <col min="12690" max="12696" width="11.1640625" style="3" bestFit="1" customWidth="1"/>
    <col min="12697" max="12697" width="13.75" style="3" bestFit="1" customWidth="1"/>
    <col min="12698" max="12699" width="11.1640625" style="3" bestFit="1" customWidth="1"/>
    <col min="12700" max="12700" width="13.75" style="3" bestFit="1" customWidth="1"/>
    <col min="12701" max="12701" width="11.1640625" style="3" bestFit="1" customWidth="1"/>
    <col min="12702" max="12702" width="16.6640625" style="3" bestFit="1" customWidth="1"/>
    <col min="12703" max="12703" width="15.1640625" style="3" bestFit="1" customWidth="1"/>
    <col min="12704" max="12704" width="11.1640625" style="3" bestFit="1" customWidth="1"/>
    <col min="12705" max="12707" width="13.75" style="3" bestFit="1" customWidth="1"/>
    <col min="12708" max="12708" width="11.1640625" style="3" bestFit="1" customWidth="1"/>
    <col min="12709" max="12709" width="13.75" style="3" bestFit="1" customWidth="1"/>
    <col min="12710" max="12710" width="16.6640625" style="3" bestFit="1" customWidth="1"/>
    <col min="12711" max="12712" width="11.1640625" style="3" bestFit="1" customWidth="1"/>
    <col min="12713" max="12713" width="16.6640625" style="3" bestFit="1" customWidth="1"/>
    <col min="12714" max="12714" width="15.1640625" style="3" bestFit="1" customWidth="1"/>
    <col min="12715" max="12740" width="11.1640625" style="3" bestFit="1" customWidth="1"/>
    <col min="12741" max="12741" width="13.75" style="3" bestFit="1" customWidth="1"/>
    <col min="12742" max="12748" width="11.1640625" style="3" bestFit="1" customWidth="1"/>
    <col min="12749" max="12749" width="13.75" style="3" bestFit="1" customWidth="1"/>
    <col min="12750" max="12752" width="11.1640625" style="3" bestFit="1" customWidth="1"/>
    <col min="12753" max="12753" width="13.75" style="3" bestFit="1" customWidth="1"/>
    <col min="12754" max="12766" width="11.1640625" style="3" bestFit="1" customWidth="1"/>
    <col min="12767" max="12767" width="13.75" style="3" bestFit="1" customWidth="1"/>
    <col min="12768" max="12774" width="11.1640625" style="3" bestFit="1" customWidth="1"/>
    <col min="12775" max="12775" width="13.75" style="3" bestFit="1" customWidth="1"/>
    <col min="12776" max="12778" width="11.1640625" style="3" bestFit="1" customWidth="1"/>
    <col min="12779" max="12779" width="13.83203125" style="3" bestFit="1" customWidth="1"/>
    <col min="12780" max="12780" width="16.75" style="3" bestFit="1" customWidth="1"/>
    <col min="12781" max="12781" width="15.25" style="3" bestFit="1" customWidth="1"/>
    <col min="12782" max="12782" width="11.25" style="3" bestFit="1" customWidth="1"/>
    <col min="12783" max="12783" width="15.25" style="3" bestFit="1" customWidth="1"/>
    <col min="12784" max="12784" width="14.33203125" style="3" bestFit="1" customWidth="1"/>
    <col min="12785" max="12785" width="15.25" style="3" bestFit="1" customWidth="1"/>
    <col min="12786" max="12786" width="13.83203125" style="3" bestFit="1" customWidth="1"/>
    <col min="12787" max="12787" width="15.25" style="3" bestFit="1" customWidth="1"/>
    <col min="12788" max="12789" width="16.75" style="3" bestFit="1" customWidth="1"/>
    <col min="12790" max="12790" width="15.1640625" style="3" bestFit="1" customWidth="1"/>
    <col min="12791" max="12792" width="16.6640625" style="3" bestFit="1" customWidth="1"/>
    <col min="12793" max="12800" width="11.1640625" style="3"/>
    <col min="12801" max="12802" width="11" style="3" customWidth="1"/>
    <col min="12803" max="12809" width="11.1640625" style="3" bestFit="1" customWidth="1"/>
    <col min="12810" max="12810" width="13.75" style="3" bestFit="1" customWidth="1"/>
    <col min="12811" max="12813" width="11.1640625" style="3" bestFit="1" customWidth="1"/>
    <col min="12814" max="12814" width="13.75" style="3" bestFit="1" customWidth="1"/>
    <col min="12815" max="12879" width="11.1640625" style="3" bestFit="1" customWidth="1"/>
    <col min="12880" max="12880" width="15.1640625" style="3" bestFit="1" customWidth="1"/>
    <col min="12881" max="12884" width="11.1640625" style="3" bestFit="1" customWidth="1"/>
    <col min="12885" max="12885" width="13.75" style="3" bestFit="1" customWidth="1"/>
    <col min="12886" max="12886" width="11.1640625" style="3" bestFit="1" customWidth="1"/>
    <col min="12887" max="12887" width="13.75" style="3" bestFit="1" customWidth="1"/>
    <col min="12888" max="12888" width="15.1640625" style="3" bestFit="1" customWidth="1"/>
    <col min="12889" max="12890" width="11.1640625" style="3" bestFit="1" customWidth="1"/>
    <col min="12891" max="12892" width="13.75" style="3" bestFit="1" customWidth="1"/>
    <col min="12893" max="12931" width="11.1640625" style="3" bestFit="1" customWidth="1"/>
    <col min="12932" max="12932" width="15.1640625" style="3" bestFit="1" customWidth="1"/>
    <col min="12933" max="12934" width="11.1640625" style="3" bestFit="1" customWidth="1"/>
    <col min="12935" max="12935" width="13.75" style="3" bestFit="1" customWidth="1"/>
    <col min="12936" max="12936" width="11.1640625" style="3" bestFit="1" customWidth="1"/>
    <col min="12937" max="12937" width="13.75" style="3" bestFit="1" customWidth="1"/>
    <col min="12938" max="12938" width="11.1640625" style="3" bestFit="1" customWidth="1"/>
    <col min="12939" max="12939" width="13.75" style="3" bestFit="1" customWidth="1"/>
    <col min="12940" max="12940" width="15.1640625" style="3" bestFit="1" customWidth="1"/>
    <col min="12941" max="12942" width="11.1640625" style="3" bestFit="1" customWidth="1"/>
    <col min="12943" max="12943" width="15.1640625" style="3" bestFit="1" customWidth="1"/>
    <col min="12944" max="12944" width="11.1640625" style="3" bestFit="1" customWidth="1"/>
    <col min="12945" max="12945" width="13.75" style="3" bestFit="1" customWidth="1"/>
    <col min="12946" max="12952" width="11.1640625" style="3" bestFit="1" customWidth="1"/>
    <col min="12953" max="12953" width="13.75" style="3" bestFit="1" customWidth="1"/>
    <col min="12954" max="12955" width="11.1640625" style="3" bestFit="1" customWidth="1"/>
    <col min="12956" max="12956" width="13.75" style="3" bestFit="1" customWidth="1"/>
    <col min="12957" max="12957" width="11.1640625" style="3" bestFit="1" customWidth="1"/>
    <col min="12958" max="12958" width="16.6640625" style="3" bestFit="1" customWidth="1"/>
    <col min="12959" max="12959" width="15.1640625" style="3" bestFit="1" customWidth="1"/>
    <col min="12960" max="12960" width="11.1640625" style="3" bestFit="1" customWidth="1"/>
    <col min="12961" max="12963" width="13.75" style="3" bestFit="1" customWidth="1"/>
    <col min="12964" max="12964" width="11.1640625" style="3" bestFit="1" customWidth="1"/>
    <col min="12965" max="12965" width="13.75" style="3" bestFit="1" customWidth="1"/>
    <col min="12966" max="12966" width="16.6640625" style="3" bestFit="1" customWidth="1"/>
    <col min="12967" max="12968" width="11.1640625" style="3" bestFit="1" customWidth="1"/>
    <col min="12969" max="12969" width="16.6640625" style="3" bestFit="1" customWidth="1"/>
    <col min="12970" max="12970" width="15.1640625" style="3" bestFit="1" customWidth="1"/>
    <col min="12971" max="12996" width="11.1640625" style="3" bestFit="1" customWidth="1"/>
    <col min="12997" max="12997" width="13.75" style="3" bestFit="1" customWidth="1"/>
    <col min="12998" max="13004" width="11.1640625" style="3" bestFit="1" customWidth="1"/>
    <col min="13005" max="13005" width="13.75" style="3" bestFit="1" customWidth="1"/>
    <col min="13006" max="13008" width="11.1640625" style="3" bestFit="1" customWidth="1"/>
    <col min="13009" max="13009" width="13.75" style="3" bestFit="1" customWidth="1"/>
    <col min="13010" max="13022" width="11.1640625" style="3" bestFit="1" customWidth="1"/>
    <col min="13023" max="13023" width="13.75" style="3" bestFit="1" customWidth="1"/>
    <col min="13024" max="13030" width="11.1640625" style="3" bestFit="1" customWidth="1"/>
    <col min="13031" max="13031" width="13.75" style="3" bestFit="1" customWidth="1"/>
    <col min="13032" max="13034" width="11.1640625" style="3" bestFit="1" customWidth="1"/>
    <col min="13035" max="13035" width="13.83203125" style="3" bestFit="1" customWidth="1"/>
    <col min="13036" max="13036" width="16.75" style="3" bestFit="1" customWidth="1"/>
    <col min="13037" max="13037" width="15.25" style="3" bestFit="1" customWidth="1"/>
    <col min="13038" max="13038" width="11.25" style="3" bestFit="1" customWidth="1"/>
    <col min="13039" max="13039" width="15.25" style="3" bestFit="1" customWidth="1"/>
    <col min="13040" max="13040" width="14.33203125" style="3" bestFit="1" customWidth="1"/>
    <col min="13041" max="13041" width="15.25" style="3" bestFit="1" customWidth="1"/>
    <col min="13042" max="13042" width="13.83203125" style="3" bestFit="1" customWidth="1"/>
    <col min="13043" max="13043" width="15.25" style="3" bestFit="1" customWidth="1"/>
    <col min="13044" max="13045" width="16.75" style="3" bestFit="1" customWidth="1"/>
    <col min="13046" max="13046" width="15.1640625" style="3" bestFit="1" customWidth="1"/>
    <col min="13047" max="13048" width="16.6640625" style="3" bestFit="1" customWidth="1"/>
    <col min="13049" max="13056" width="11.1640625" style="3"/>
    <col min="13057" max="13058" width="11" style="3" customWidth="1"/>
    <col min="13059" max="13065" width="11.1640625" style="3" bestFit="1" customWidth="1"/>
    <col min="13066" max="13066" width="13.75" style="3" bestFit="1" customWidth="1"/>
    <col min="13067" max="13069" width="11.1640625" style="3" bestFit="1" customWidth="1"/>
    <col min="13070" max="13070" width="13.75" style="3" bestFit="1" customWidth="1"/>
    <col min="13071" max="13135" width="11.1640625" style="3" bestFit="1" customWidth="1"/>
    <col min="13136" max="13136" width="15.1640625" style="3" bestFit="1" customWidth="1"/>
    <col min="13137" max="13140" width="11.1640625" style="3" bestFit="1" customWidth="1"/>
    <col min="13141" max="13141" width="13.75" style="3" bestFit="1" customWidth="1"/>
    <col min="13142" max="13142" width="11.1640625" style="3" bestFit="1" customWidth="1"/>
    <col min="13143" max="13143" width="13.75" style="3" bestFit="1" customWidth="1"/>
    <col min="13144" max="13144" width="15.1640625" style="3" bestFit="1" customWidth="1"/>
    <col min="13145" max="13146" width="11.1640625" style="3" bestFit="1" customWidth="1"/>
    <col min="13147" max="13148" width="13.75" style="3" bestFit="1" customWidth="1"/>
    <col min="13149" max="13187" width="11.1640625" style="3" bestFit="1" customWidth="1"/>
    <col min="13188" max="13188" width="15.1640625" style="3" bestFit="1" customWidth="1"/>
    <col min="13189" max="13190" width="11.1640625" style="3" bestFit="1" customWidth="1"/>
    <col min="13191" max="13191" width="13.75" style="3" bestFit="1" customWidth="1"/>
    <col min="13192" max="13192" width="11.1640625" style="3" bestFit="1" customWidth="1"/>
    <col min="13193" max="13193" width="13.75" style="3" bestFit="1" customWidth="1"/>
    <col min="13194" max="13194" width="11.1640625" style="3" bestFit="1" customWidth="1"/>
    <col min="13195" max="13195" width="13.75" style="3" bestFit="1" customWidth="1"/>
    <col min="13196" max="13196" width="15.1640625" style="3" bestFit="1" customWidth="1"/>
    <col min="13197" max="13198" width="11.1640625" style="3" bestFit="1" customWidth="1"/>
    <col min="13199" max="13199" width="15.1640625" style="3" bestFit="1" customWidth="1"/>
    <col min="13200" max="13200" width="11.1640625" style="3" bestFit="1" customWidth="1"/>
    <col min="13201" max="13201" width="13.75" style="3" bestFit="1" customWidth="1"/>
    <col min="13202" max="13208" width="11.1640625" style="3" bestFit="1" customWidth="1"/>
    <col min="13209" max="13209" width="13.75" style="3" bestFit="1" customWidth="1"/>
    <col min="13210" max="13211" width="11.1640625" style="3" bestFit="1" customWidth="1"/>
    <col min="13212" max="13212" width="13.75" style="3" bestFit="1" customWidth="1"/>
    <col min="13213" max="13213" width="11.1640625" style="3" bestFit="1" customWidth="1"/>
    <col min="13214" max="13214" width="16.6640625" style="3" bestFit="1" customWidth="1"/>
    <col min="13215" max="13215" width="15.1640625" style="3" bestFit="1" customWidth="1"/>
    <col min="13216" max="13216" width="11.1640625" style="3" bestFit="1" customWidth="1"/>
    <col min="13217" max="13219" width="13.75" style="3" bestFit="1" customWidth="1"/>
    <col min="13220" max="13220" width="11.1640625" style="3" bestFit="1" customWidth="1"/>
    <col min="13221" max="13221" width="13.75" style="3" bestFit="1" customWidth="1"/>
    <col min="13222" max="13222" width="16.6640625" style="3" bestFit="1" customWidth="1"/>
    <col min="13223" max="13224" width="11.1640625" style="3" bestFit="1" customWidth="1"/>
    <col min="13225" max="13225" width="16.6640625" style="3" bestFit="1" customWidth="1"/>
    <col min="13226" max="13226" width="15.1640625" style="3" bestFit="1" customWidth="1"/>
    <col min="13227" max="13252" width="11.1640625" style="3" bestFit="1" customWidth="1"/>
    <col min="13253" max="13253" width="13.75" style="3" bestFit="1" customWidth="1"/>
    <col min="13254" max="13260" width="11.1640625" style="3" bestFit="1" customWidth="1"/>
    <col min="13261" max="13261" width="13.75" style="3" bestFit="1" customWidth="1"/>
    <col min="13262" max="13264" width="11.1640625" style="3" bestFit="1" customWidth="1"/>
    <col min="13265" max="13265" width="13.75" style="3" bestFit="1" customWidth="1"/>
    <col min="13266" max="13278" width="11.1640625" style="3" bestFit="1" customWidth="1"/>
    <col min="13279" max="13279" width="13.75" style="3" bestFit="1" customWidth="1"/>
    <col min="13280" max="13286" width="11.1640625" style="3" bestFit="1" customWidth="1"/>
    <col min="13287" max="13287" width="13.75" style="3" bestFit="1" customWidth="1"/>
    <col min="13288" max="13290" width="11.1640625" style="3" bestFit="1" customWidth="1"/>
    <col min="13291" max="13291" width="13.83203125" style="3" bestFit="1" customWidth="1"/>
    <col min="13292" max="13292" width="16.75" style="3" bestFit="1" customWidth="1"/>
    <col min="13293" max="13293" width="15.25" style="3" bestFit="1" customWidth="1"/>
    <col min="13294" max="13294" width="11.25" style="3" bestFit="1" customWidth="1"/>
    <col min="13295" max="13295" width="15.25" style="3" bestFit="1" customWidth="1"/>
    <col min="13296" max="13296" width="14.33203125" style="3" bestFit="1" customWidth="1"/>
    <col min="13297" max="13297" width="15.25" style="3" bestFit="1" customWidth="1"/>
    <col min="13298" max="13298" width="13.83203125" style="3" bestFit="1" customWidth="1"/>
    <col min="13299" max="13299" width="15.25" style="3" bestFit="1" customWidth="1"/>
    <col min="13300" max="13301" width="16.75" style="3" bestFit="1" customWidth="1"/>
    <col min="13302" max="13302" width="15.1640625" style="3" bestFit="1" customWidth="1"/>
    <col min="13303" max="13304" width="16.6640625" style="3" bestFit="1" customWidth="1"/>
    <col min="13305" max="13312" width="11.1640625" style="3"/>
    <col min="13313" max="13314" width="11" style="3" customWidth="1"/>
    <col min="13315" max="13321" width="11.1640625" style="3" bestFit="1" customWidth="1"/>
    <col min="13322" max="13322" width="13.75" style="3" bestFit="1" customWidth="1"/>
    <col min="13323" max="13325" width="11.1640625" style="3" bestFit="1" customWidth="1"/>
    <col min="13326" max="13326" width="13.75" style="3" bestFit="1" customWidth="1"/>
    <col min="13327" max="13391" width="11.1640625" style="3" bestFit="1" customWidth="1"/>
    <col min="13392" max="13392" width="15.1640625" style="3" bestFit="1" customWidth="1"/>
    <col min="13393" max="13396" width="11.1640625" style="3" bestFit="1" customWidth="1"/>
    <col min="13397" max="13397" width="13.75" style="3" bestFit="1" customWidth="1"/>
    <col min="13398" max="13398" width="11.1640625" style="3" bestFit="1" customWidth="1"/>
    <col min="13399" max="13399" width="13.75" style="3" bestFit="1" customWidth="1"/>
    <col min="13400" max="13400" width="15.1640625" style="3" bestFit="1" customWidth="1"/>
    <col min="13401" max="13402" width="11.1640625" style="3" bestFit="1" customWidth="1"/>
    <col min="13403" max="13404" width="13.75" style="3" bestFit="1" customWidth="1"/>
    <col min="13405" max="13443" width="11.1640625" style="3" bestFit="1" customWidth="1"/>
    <col min="13444" max="13444" width="15.1640625" style="3" bestFit="1" customWidth="1"/>
    <col min="13445" max="13446" width="11.1640625" style="3" bestFit="1" customWidth="1"/>
    <col min="13447" max="13447" width="13.75" style="3" bestFit="1" customWidth="1"/>
    <col min="13448" max="13448" width="11.1640625" style="3" bestFit="1" customWidth="1"/>
    <col min="13449" max="13449" width="13.75" style="3" bestFit="1" customWidth="1"/>
    <col min="13450" max="13450" width="11.1640625" style="3" bestFit="1" customWidth="1"/>
    <col min="13451" max="13451" width="13.75" style="3" bestFit="1" customWidth="1"/>
    <col min="13452" max="13452" width="15.1640625" style="3" bestFit="1" customWidth="1"/>
    <col min="13453" max="13454" width="11.1640625" style="3" bestFit="1" customWidth="1"/>
    <col min="13455" max="13455" width="15.1640625" style="3" bestFit="1" customWidth="1"/>
    <col min="13456" max="13456" width="11.1640625" style="3" bestFit="1" customWidth="1"/>
    <col min="13457" max="13457" width="13.75" style="3" bestFit="1" customWidth="1"/>
    <col min="13458" max="13464" width="11.1640625" style="3" bestFit="1" customWidth="1"/>
    <col min="13465" max="13465" width="13.75" style="3" bestFit="1" customWidth="1"/>
    <col min="13466" max="13467" width="11.1640625" style="3" bestFit="1" customWidth="1"/>
    <col min="13468" max="13468" width="13.75" style="3" bestFit="1" customWidth="1"/>
    <col min="13469" max="13469" width="11.1640625" style="3" bestFit="1" customWidth="1"/>
    <col min="13470" max="13470" width="16.6640625" style="3" bestFit="1" customWidth="1"/>
    <col min="13471" max="13471" width="15.1640625" style="3" bestFit="1" customWidth="1"/>
    <col min="13472" max="13472" width="11.1640625" style="3" bestFit="1" customWidth="1"/>
    <col min="13473" max="13475" width="13.75" style="3" bestFit="1" customWidth="1"/>
    <col min="13476" max="13476" width="11.1640625" style="3" bestFit="1" customWidth="1"/>
    <col min="13477" max="13477" width="13.75" style="3" bestFit="1" customWidth="1"/>
    <col min="13478" max="13478" width="16.6640625" style="3" bestFit="1" customWidth="1"/>
    <col min="13479" max="13480" width="11.1640625" style="3" bestFit="1" customWidth="1"/>
    <col min="13481" max="13481" width="16.6640625" style="3" bestFit="1" customWidth="1"/>
    <col min="13482" max="13482" width="15.1640625" style="3" bestFit="1" customWidth="1"/>
    <col min="13483" max="13508" width="11.1640625" style="3" bestFit="1" customWidth="1"/>
    <col min="13509" max="13509" width="13.75" style="3" bestFit="1" customWidth="1"/>
    <col min="13510" max="13516" width="11.1640625" style="3" bestFit="1" customWidth="1"/>
    <col min="13517" max="13517" width="13.75" style="3" bestFit="1" customWidth="1"/>
    <col min="13518" max="13520" width="11.1640625" style="3" bestFit="1" customWidth="1"/>
    <col min="13521" max="13521" width="13.75" style="3" bestFit="1" customWidth="1"/>
    <col min="13522" max="13534" width="11.1640625" style="3" bestFit="1" customWidth="1"/>
    <col min="13535" max="13535" width="13.75" style="3" bestFit="1" customWidth="1"/>
    <col min="13536" max="13542" width="11.1640625" style="3" bestFit="1" customWidth="1"/>
    <col min="13543" max="13543" width="13.75" style="3" bestFit="1" customWidth="1"/>
    <col min="13544" max="13546" width="11.1640625" style="3" bestFit="1" customWidth="1"/>
    <col min="13547" max="13547" width="13.83203125" style="3" bestFit="1" customWidth="1"/>
    <col min="13548" max="13548" width="16.75" style="3" bestFit="1" customWidth="1"/>
    <col min="13549" max="13549" width="15.25" style="3" bestFit="1" customWidth="1"/>
    <col min="13550" max="13550" width="11.25" style="3" bestFit="1" customWidth="1"/>
    <col min="13551" max="13551" width="15.25" style="3" bestFit="1" customWidth="1"/>
    <col min="13552" max="13552" width="14.33203125" style="3" bestFit="1" customWidth="1"/>
    <col min="13553" max="13553" width="15.25" style="3" bestFit="1" customWidth="1"/>
    <col min="13554" max="13554" width="13.83203125" style="3" bestFit="1" customWidth="1"/>
    <col min="13555" max="13555" width="15.25" style="3" bestFit="1" customWidth="1"/>
    <col min="13556" max="13557" width="16.75" style="3" bestFit="1" customWidth="1"/>
    <col min="13558" max="13558" width="15.1640625" style="3" bestFit="1" customWidth="1"/>
    <col min="13559" max="13560" width="16.6640625" style="3" bestFit="1" customWidth="1"/>
    <col min="13561" max="13568" width="11.1640625" style="3"/>
    <col min="13569" max="13570" width="11" style="3" customWidth="1"/>
    <col min="13571" max="13577" width="11.1640625" style="3" bestFit="1" customWidth="1"/>
    <col min="13578" max="13578" width="13.75" style="3" bestFit="1" customWidth="1"/>
    <col min="13579" max="13581" width="11.1640625" style="3" bestFit="1" customWidth="1"/>
    <col min="13582" max="13582" width="13.75" style="3" bestFit="1" customWidth="1"/>
    <col min="13583" max="13647" width="11.1640625" style="3" bestFit="1" customWidth="1"/>
    <col min="13648" max="13648" width="15.1640625" style="3" bestFit="1" customWidth="1"/>
    <col min="13649" max="13652" width="11.1640625" style="3" bestFit="1" customWidth="1"/>
    <col min="13653" max="13653" width="13.75" style="3" bestFit="1" customWidth="1"/>
    <col min="13654" max="13654" width="11.1640625" style="3" bestFit="1" customWidth="1"/>
    <col min="13655" max="13655" width="13.75" style="3" bestFit="1" customWidth="1"/>
    <col min="13656" max="13656" width="15.1640625" style="3" bestFit="1" customWidth="1"/>
    <col min="13657" max="13658" width="11.1640625" style="3" bestFit="1" customWidth="1"/>
    <col min="13659" max="13660" width="13.75" style="3" bestFit="1" customWidth="1"/>
    <col min="13661" max="13699" width="11.1640625" style="3" bestFit="1" customWidth="1"/>
    <col min="13700" max="13700" width="15.1640625" style="3" bestFit="1" customWidth="1"/>
    <col min="13701" max="13702" width="11.1640625" style="3" bestFit="1" customWidth="1"/>
    <col min="13703" max="13703" width="13.75" style="3" bestFit="1" customWidth="1"/>
    <col min="13704" max="13704" width="11.1640625" style="3" bestFit="1" customWidth="1"/>
    <col min="13705" max="13705" width="13.75" style="3" bestFit="1" customWidth="1"/>
    <col min="13706" max="13706" width="11.1640625" style="3" bestFit="1" customWidth="1"/>
    <col min="13707" max="13707" width="13.75" style="3" bestFit="1" customWidth="1"/>
    <col min="13708" max="13708" width="15.1640625" style="3" bestFit="1" customWidth="1"/>
    <col min="13709" max="13710" width="11.1640625" style="3" bestFit="1" customWidth="1"/>
    <col min="13711" max="13711" width="15.1640625" style="3" bestFit="1" customWidth="1"/>
    <col min="13712" max="13712" width="11.1640625" style="3" bestFit="1" customWidth="1"/>
    <col min="13713" max="13713" width="13.75" style="3" bestFit="1" customWidth="1"/>
    <col min="13714" max="13720" width="11.1640625" style="3" bestFit="1" customWidth="1"/>
    <col min="13721" max="13721" width="13.75" style="3" bestFit="1" customWidth="1"/>
    <col min="13722" max="13723" width="11.1640625" style="3" bestFit="1" customWidth="1"/>
    <col min="13724" max="13724" width="13.75" style="3" bestFit="1" customWidth="1"/>
    <col min="13725" max="13725" width="11.1640625" style="3" bestFit="1" customWidth="1"/>
    <col min="13726" max="13726" width="16.6640625" style="3" bestFit="1" customWidth="1"/>
    <col min="13727" max="13727" width="15.1640625" style="3" bestFit="1" customWidth="1"/>
    <col min="13728" max="13728" width="11.1640625" style="3" bestFit="1" customWidth="1"/>
    <col min="13729" max="13731" width="13.75" style="3" bestFit="1" customWidth="1"/>
    <col min="13732" max="13732" width="11.1640625" style="3" bestFit="1" customWidth="1"/>
    <col min="13733" max="13733" width="13.75" style="3" bestFit="1" customWidth="1"/>
    <col min="13734" max="13734" width="16.6640625" style="3" bestFit="1" customWidth="1"/>
    <col min="13735" max="13736" width="11.1640625" style="3" bestFit="1" customWidth="1"/>
    <col min="13737" max="13737" width="16.6640625" style="3" bestFit="1" customWidth="1"/>
    <col min="13738" max="13738" width="15.1640625" style="3" bestFit="1" customWidth="1"/>
    <col min="13739" max="13764" width="11.1640625" style="3" bestFit="1" customWidth="1"/>
    <col min="13765" max="13765" width="13.75" style="3" bestFit="1" customWidth="1"/>
    <col min="13766" max="13772" width="11.1640625" style="3" bestFit="1" customWidth="1"/>
    <col min="13773" max="13773" width="13.75" style="3" bestFit="1" customWidth="1"/>
    <col min="13774" max="13776" width="11.1640625" style="3" bestFit="1" customWidth="1"/>
    <col min="13777" max="13777" width="13.75" style="3" bestFit="1" customWidth="1"/>
    <col min="13778" max="13790" width="11.1640625" style="3" bestFit="1" customWidth="1"/>
    <col min="13791" max="13791" width="13.75" style="3" bestFit="1" customWidth="1"/>
    <col min="13792" max="13798" width="11.1640625" style="3" bestFit="1" customWidth="1"/>
    <col min="13799" max="13799" width="13.75" style="3" bestFit="1" customWidth="1"/>
    <col min="13800" max="13802" width="11.1640625" style="3" bestFit="1" customWidth="1"/>
    <col min="13803" max="13803" width="13.83203125" style="3" bestFit="1" customWidth="1"/>
    <col min="13804" max="13804" width="16.75" style="3" bestFit="1" customWidth="1"/>
    <col min="13805" max="13805" width="15.25" style="3" bestFit="1" customWidth="1"/>
    <col min="13806" max="13806" width="11.25" style="3" bestFit="1" customWidth="1"/>
    <col min="13807" max="13807" width="15.25" style="3" bestFit="1" customWidth="1"/>
    <col min="13808" max="13808" width="14.33203125" style="3" bestFit="1" customWidth="1"/>
    <col min="13809" max="13809" width="15.25" style="3" bestFit="1" customWidth="1"/>
    <col min="13810" max="13810" width="13.83203125" style="3" bestFit="1" customWidth="1"/>
    <col min="13811" max="13811" width="15.25" style="3" bestFit="1" customWidth="1"/>
    <col min="13812" max="13813" width="16.75" style="3" bestFit="1" customWidth="1"/>
    <col min="13814" max="13814" width="15.1640625" style="3" bestFit="1" customWidth="1"/>
    <col min="13815" max="13816" width="16.6640625" style="3" bestFit="1" customWidth="1"/>
    <col min="13817" max="13824" width="11.1640625" style="3"/>
    <col min="13825" max="13826" width="11" style="3" customWidth="1"/>
    <col min="13827" max="13833" width="11.1640625" style="3" bestFit="1" customWidth="1"/>
    <col min="13834" max="13834" width="13.75" style="3" bestFit="1" customWidth="1"/>
    <col min="13835" max="13837" width="11.1640625" style="3" bestFit="1" customWidth="1"/>
    <col min="13838" max="13838" width="13.75" style="3" bestFit="1" customWidth="1"/>
    <col min="13839" max="13903" width="11.1640625" style="3" bestFit="1" customWidth="1"/>
    <col min="13904" max="13904" width="15.1640625" style="3" bestFit="1" customWidth="1"/>
    <col min="13905" max="13908" width="11.1640625" style="3" bestFit="1" customWidth="1"/>
    <col min="13909" max="13909" width="13.75" style="3" bestFit="1" customWidth="1"/>
    <col min="13910" max="13910" width="11.1640625" style="3" bestFit="1" customWidth="1"/>
    <col min="13911" max="13911" width="13.75" style="3" bestFit="1" customWidth="1"/>
    <col min="13912" max="13912" width="15.1640625" style="3" bestFit="1" customWidth="1"/>
    <col min="13913" max="13914" width="11.1640625" style="3" bestFit="1" customWidth="1"/>
    <col min="13915" max="13916" width="13.75" style="3" bestFit="1" customWidth="1"/>
    <col min="13917" max="13955" width="11.1640625" style="3" bestFit="1" customWidth="1"/>
    <col min="13956" max="13956" width="15.1640625" style="3" bestFit="1" customWidth="1"/>
    <col min="13957" max="13958" width="11.1640625" style="3" bestFit="1" customWidth="1"/>
    <col min="13959" max="13959" width="13.75" style="3" bestFit="1" customWidth="1"/>
    <col min="13960" max="13960" width="11.1640625" style="3" bestFit="1" customWidth="1"/>
    <col min="13961" max="13961" width="13.75" style="3" bestFit="1" customWidth="1"/>
    <col min="13962" max="13962" width="11.1640625" style="3" bestFit="1" customWidth="1"/>
    <col min="13963" max="13963" width="13.75" style="3" bestFit="1" customWidth="1"/>
    <col min="13964" max="13964" width="15.1640625" style="3" bestFit="1" customWidth="1"/>
    <col min="13965" max="13966" width="11.1640625" style="3" bestFit="1" customWidth="1"/>
    <col min="13967" max="13967" width="15.1640625" style="3" bestFit="1" customWidth="1"/>
    <col min="13968" max="13968" width="11.1640625" style="3" bestFit="1" customWidth="1"/>
    <col min="13969" max="13969" width="13.75" style="3" bestFit="1" customWidth="1"/>
    <col min="13970" max="13976" width="11.1640625" style="3" bestFit="1" customWidth="1"/>
    <col min="13977" max="13977" width="13.75" style="3" bestFit="1" customWidth="1"/>
    <col min="13978" max="13979" width="11.1640625" style="3" bestFit="1" customWidth="1"/>
    <col min="13980" max="13980" width="13.75" style="3" bestFit="1" customWidth="1"/>
    <col min="13981" max="13981" width="11.1640625" style="3" bestFit="1" customWidth="1"/>
    <col min="13982" max="13982" width="16.6640625" style="3" bestFit="1" customWidth="1"/>
    <col min="13983" max="13983" width="15.1640625" style="3" bestFit="1" customWidth="1"/>
    <col min="13984" max="13984" width="11.1640625" style="3" bestFit="1" customWidth="1"/>
    <col min="13985" max="13987" width="13.75" style="3" bestFit="1" customWidth="1"/>
    <col min="13988" max="13988" width="11.1640625" style="3" bestFit="1" customWidth="1"/>
    <col min="13989" max="13989" width="13.75" style="3" bestFit="1" customWidth="1"/>
    <col min="13990" max="13990" width="16.6640625" style="3" bestFit="1" customWidth="1"/>
    <col min="13991" max="13992" width="11.1640625" style="3" bestFit="1" customWidth="1"/>
    <col min="13993" max="13993" width="16.6640625" style="3" bestFit="1" customWidth="1"/>
    <col min="13994" max="13994" width="15.1640625" style="3" bestFit="1" customWidth="1"/>
    <col min="13995" max="14020" width="11.1640625" style="3" bestFit="1" customWidth="1"/>
    <col min="14021" max="14021" width="13.75" style="3" bestFit="1" customWidth="1"/>
    <col min="14022" max="14028" width="11.1640625" style="3" bestFit="1" customWidth="1"/>
    <col min="14029" max="14029" width="13.75" style="3" bestFit="1" customWidth="1"/>
    <col min="14030" max="14032" width="11.1640625" style="3" bestFit="1" customWidth="1"/>
    <col min="14033" max="14033" width="13.75" style="3" bestFit="1" customWidth="1"/>
    <col min="14034" max="14046" width="11.1640625" style="3" bestFit="1" customWidth="1"/>
    <col min="14047" max="14047" width="13.75" style="3" bestFit="1" customWidth="1"/>
    <col min="14048" max="14054" width="11.1640625" style="3" bestFit="1" customWidth="1"/>
    <col min="14055" max="14055" width="13.75" style="3" bestFit="1" customWidth="1"/>
    <col min="14056" max="14058" width="11.1640625" style="3" bestFit="1" customWidth="1"/>
    <col min="14059" max="14059" width="13.83203125" style="3" bestFit="1" customWidth="1"/>
    <col min="14060" max="14060" width="16.75" style="3" bestFit="1" customWidth="1"/>
    <col min="14061" max="14061" width="15.25" style="3" bestFit="1" customWidth="1"/>
    <col min="14062" max="14062" width="11.25" style="3" bestFit="1" customWidth="1"/>
    <col min="14063" max="14063" width="15.25" style="3" bestFit="1" customWidth="1"/>
    <col min="14064" max="14064" width="14.33203125" style="3" bestFit="1" customWidth="1"/>
    <col min="14065" max="14065" width="15.25" style="3" bestFit="1" customWidth="1"/>
    <col min="14066" max="14066" width="13.83203125" style="3" bestFit="1" customWidth="1"/>
    <col min="14067" max="14067" width="15.25" style="3" bestFit="1" customWidth="1"/>
    <col min="14068" max="14069" width="16.75" style="3" bestFit="1" customWidth="1"/>
    <col min="14070" max="14070" width="15.1640625" style="3" bestFit="1" customWidth="1"/>
    <col min="14071" max="14072" width="16.6640625" style="3" bestFit="1" customWidth="1"/>
    <col min="14073" max="14080" width="11.1640625" style="3"/>
    <col min="14081" max="14082" width="11" style="3" customWidth="1"/>
    <col min="14083" max="14089" width="11.1640625" style="3" bestFit="1" customWidth="1"/>
    <col min="14090" max="14090" width="13.75" style="3" bestFit="1" customWidth="1"/>
    <col min="14091" max="14093" width="11.1640625" style="3" bestFit="1" customWidth="1"/>
    <col min="14094" max="14094" width="13.75" style="3" bestFit="1" customWidth="1"/>
    <col min="14095" max="14159" width="11.1640625" style="3" bestFit="1" customWidth="1"/>
    <col min="14160" max="14160" width="15.1640625" style="3" bestFit="1" customWidth="1"/>
    <col min="14161" max="14164" width="11.1640625" style="3" bestFit="1" customWidth="1"/>
    <col min="14165" max="14165" width="13.75" style="3" bestFit="1" customWidth="1"/>
    <col min="14166" max="14166" width="11.1640625" style="3" bestFit="1" customWidth="1"/>
    <col min="14167" max="14167" width="13.75" style="3" bestFit="1" customWidth="1"/>
    <col min="14168" max="14168" width="15.1640625" style="3" bestFit="1" customWidth="1"/>
    <col min="14169" max="14170" width="11.1640625" style="3" bestFit="1" customWidth="1"/>
    <col min="14171" max="14172" width="13.75" style="3" bestFit="1" customWidth="1"/>
    <col min="14173" max="14211" width="11.1640625" style="3" bestFit="1" customWidth="1"/>
    <col min="14212" max="14212" width="15.1640625" style="3" bestFit="1" customWidth="1"/>
    <col min="14213" max="14214" width="11.1640625" style="3" bestFit="1" customWidth="1"/>
    <col min="14215" max="14215" width="13.75" style="3" bestFit="1" customWidth="1"/>
    <col min="14216" max="14216" width="11.1640625" style="3" bestFit="1" customWidth="1"/>
    <col min="14217" max="14217" width="13.75" style="3" bestFit="1" customWidth="1"/>
    <col min="14218" max="14218" width="11.1640625" style="3" bestFit="1" customWidth="1"/>
    <col min="14219" max="14219" width="13.75" style="3" bestFit="1" customWidth="1"/>
    <col min="14220" max="14220" width="15.1640625" style="3" bestFit="1" customWidth="1"/>
    <col min="14221" max="14222" width="11.1640625" style="3" bestFit="1" customWidth="1"/>
    <col min="14223" max="14223" width="15.1640625" style="3" bestFit="1" customWidth="1"/>
    <col min="14224" max="14224" width="11.1640625" style="3" bestFit="1" customWidth="1"/>
    <col min="14225" max="14225" width="13.75" style="3" bestFit="1" customWidth="1"/>
    <col min="14226" max="14232" width="11.1640625" style="3" bestFit="1" customWidth="1"/>
    <col min="14233" max="14233" width="13.75" style="3" bestFit="1" customWidth="1"/>
    <col min="14234" max="14235" width="11.1640625" style="3" bestFit="1" customWidth="1"/>
    <col min="14236" max="14236" width="13.75" style="3" bestFit="1" customWidth="1"/>
    <col min="14237" max="14237" width="11.1640625" style="3" bestFit="1" customWidth="1"/>
    <col min="14238" max="14238" width="16.6640625" style="3" bestFit="1" customWidth="1"/>
    <col min="14239" max="14239" width="15.1640625" style="3" bestFit="1" customWidth="1"/>
    <col min="14240" max="14240" width="11.1640625" style="3" bestFit="1" customWidth="1"/>
    <col min="14241" max="14243" width="13.75" style="3" bestFit="1" customWidth="1"/>
    <col min="14244" max="14244" width="11.1640625" style="3" bestFit="1" customWidth="1"/>
    <col min="14245" max="14245" width="13.75" style="3" bestFit="1" customWidth="1"/>
    <col min="14246" max="14246" width="16.6640625" style="3" bestFit="1" customWidth="1"/>
    <col min="14247" max="14248" width="11.1640625" style="3" bestFit="1" customWidth="1"/>
    <col min="14249" max="14249" width="16.6640625" style="3" bestFit="1" customWidth="1"/>
    <col min="14250" max="14250" width="15.1640625" style="3" bestFit="1" customWidth="1"/>
    <col min="14251" max="14276" width="11.1640625" style="3" bestFit="1" customWidth="1"/>
    <col min="14277" max="14277" width="13.75" style="3" bestFit="1" customWidth="1"/>
    <col min="14278" max="14284" width="11.1640625" style="3" bestFit="1" customWidth="1"/>
    <col min="14285" max="14285" width="13.75" style="3" bestFit="1" customWidth="1"/>
    <col min="14286" max="14288" width="11.1640625" style="3" bestFit="1" customWidth="1"/>
    <col min="14289" max="14289" width="13.75" style="3" bestFit="1" customWidth="1"/>
    <col min="14290" max="14302" width="11.1640625" style="3" bestFit="1" customWidth="1"/>
    <col min="14303" max="14303" width="13.75" style="3" bestFit="1" customWidth="1"/>
    <col min="14304" max="14310" width="11.1640625" style="3" bestFit="1" customWidth="1"/>
    <col min="14311" max="14311" width="13.75" style="3" bestFit="1" customWidth="1"/>
    <col min="14312" max="14314" width="11.1640625" style="3" bestFit="1" customWidth="1"/>
    <col min="14315" max="14315" width="13.83203125" style="3" bestFit="1" customWidth="1"/>
    <col min="14316" max="14316" width="16.75" style="3" bestFit="1" customWidth="1"/>
    <col min="14317" max="14317" width="15.25" style="3" bestFit="1" customWidth="1"/>
    <col min="14318" max="14318" width="11.25" style="3" bestFit="1" customWidth="1"/>
    <col min="14319" max="14319" width="15.25" style="3" bestFit="1" customWidth="1"/>
    <col min="14320" max="14320" width="14.33203125" style="3" bestFit="1" customWidth="1"/>
    <col min="14321" max="14321" width="15.25" style="3" bestFit="1" customWidth="1"/>
    <col min="14322" max="14322" width="13.83203125" style="3" bestFit="1" customWidth="1"/>
    <col min="14323" max="14323" width="15.25" style="3" bestFit="1" customWidth="1"/>
    <col min="14324" max="14325" width="16.75" style="3" bestFit="1" customWidth="1"/>
    <col min="14326" max="14326" width="15.1640625" style="3" bestFit="1" customWidth="1"/>
    <col min="14327" max="14328" width="16.6640625" style="3" bestFit="1" customWidth="1"/>
    <col min="14329" max="14336" width="11.1640625" style="3"/>
    <col min="14337" max="14338" width="11" style="3" customWidth="1"/>
    <col min="14339" max="14345" width="11.1640625" style="3" bestFit="1" customWidth="1"/>
    <col min="14346" max="14346" width="13.75" style="3" bestFit="1" customWidth="1"/>
    <col min="14347" max="14349" width="11.1640625" style="3" bestFit="1" customWidth="1"/>
    <col min="14350" max="14350" width="13.75" style="3" bestFit="1" customWidth="1"/>
    <col min="14351" max="14415" width="11.1640625" style="3" bestFit="1" customWidth="1"/>
    <col min="14416" max="14416" width="15.1640625" style="3" bestFit="1" customWidth="1"/>
    <col min="14417" max="14420" width="11.1640625" style="3" bestFit="1" customWidth="1"/>
    <col min="14421" max="14421" width="13.75" style="3" bestFit="1" customWidth="1"/>
    <col min="14422" max="14422" width="11.1640625" style="3" bestFit="1" customWidth="1"/>
    <col min="14423" max="14423" width="13.75" style="3" bestFit="1" customWidth="1"/>
    <col min="14424" max="14424" width="15.1640625" style="3" bestFit="1" customWidth="1"/>
    <col min="14425" max="14426" width="11.1640625" style="3" bestFit="1" customWidth="1"/>
    <col min="14427" max="14428" width="13.75" style="3" bestFit="1" customWidth="1"/>
    <col min="14429" max="14467" width="11.1640625" style="3" bestFit="1" customWidth="1"/>
    <col min="14468" max="14468" width="15.1640625" style="3" bestFit="1" customWidth="1"/>
    <col min="14469" max="14470" width="11.1640625" style="3" bestFit="1" customWidth="1"/>
    <col min="14471" max="14471" width="13.75" style="3" bestFit="1" customWidth="1"/>
    <col min="14472" max="14472" width="11.1640625" style="3" bestFit="1" customWidth="1"/>
    <col min="14473" max="14473" width="13.75" style="3" bestFit="1" customWidth="1"/>
    <col min="14474" max="14474" width="11.1640625" style="3" bestFit="1" customWidth="1"/>
    <col min="14475" max="14475" width="13.75" style="3" bestFit="1" customWidth="1"/>
    <col min="14476" max="14476" width="15.1640625" style="3" bestFit="1" customWidth="1"/>
    <col min="14477" max="14478" width="11.1640625" style="3" bestFit="1" customWidth="1"/>
    <col min="14479" max="14479" width="15.1640625" style="3" bestFit="1" customWidth="1"/>
    <col min="14480" max="14480" width="11.1640625" style="3" bestFit="1" customWidth="1"/>
    <col min="14481" max="14481" width="13.75" style="3" bestFit="1" customWidth="1"/>
    <col min="14482" max="14488" width="11.1640625" style="3" bestFit="1" customWidth="1"/>
    <col min="14489" max="14489" width="13.75" style="3" bestFit="1" customWidth="1"/>
    <col min="14490" max="14491" width="11.1640625" style="3" bestFit="1" customWidth="1"/>
    <col min="14492" max="14492" width="13.75" style="3" bestFit="1" customWidth="1"/>
    <col min="14493" max="14493" width="11.1640625" style="3" bestFit="1" customWidth="1"/>
    <col min="14494" max="14494" width="16.6640625" style="3" bestFit="1" customWidth="1"/>
    <col min="14495" max="14495" width="15.1640625" style="3" bestFit="1" customWidth="1"/>
    <col min="14496" max="14496" width="11.1640625" style="3" bestFit="1" customWidth="1"/>
    <col min="14497" max="14499" width="13.75" style="3" bestFit="1" customWidth="1"/>
    <col min="14500" max="14500" width="11.1640625" style="3" bestFit="1" customWidth="1"/>
    <col min="14501" max="14501" width="13.75" style="3" bestFit="1" customWidth="1"/>
    <col min="14502" max="14502" width="16.6640625" style="3" bestFit="1" customWidth="1"/>
    <col min="14503" max="14504" width="11.1640625" style="3" bestFit="1" customWidth="1"/>
    <col min="14505" max="14505" width="16.6640625" style="3" bestFit="1" customWidth="1"/>
    <col min="14506" max="14506" width="15.1640625" style="3" bestFit="1" customWidth="1"/>
    <col min="14507" max="14532" width="11.1640625" style="3" bestFit="1" customWidth="1"/>
    <col min="14533" max="14533" width="13.75" style="3" bestFit="1" customWidth="1"/>
    <col min="14534" max="14540" width="11.1640625" style="3" bestFit="1" customWidth="1"/>
    <col min="14541" max="14541" width="13.75" style="3" bestFit="1" customWidth="1"/>
    <col min="14542" max="14544" width="11.1640625" style="3" bestFit="1" customWidth="1"/>
    <col min="14545" max="14545" width="13.75" style="3" bestFit="1" customWidth="1"/>
    <col min="14546" max="14558" width="11.1640625" style="3" bestFit="1" customWidth="1"/>
    <col min="14559" max="14559" width="13.75" style="3" bestFit="1" customWidth="1"/>
    <col min="14560" max="14566" width="11.1640625" style="3" bestFit="1" customWidth="1"/>
    <col min="14567" max="14567" width="13.75" style="3" bestFit="1" customWidth="1"/>
    <col min="14568" max="14570" width="11.1640625" style="3" bestFit="1" customWidth="1"/>
    <col min="14571" max="14571" width="13.83203125" style="3" bestFit="1" customWidth="1"/>
    <col min="14572" max="14572" width="16.75" style="3" bestFit="1" customWidth="1"/>
    <col min="14573" max="14573" width="15.25" style="3" bestFit="1" customWidth="1"/>
    <col min="14574" max="14574" width="11.25" style="3" bestFit="1" customWidth="1"/>
    <col min="14575" max="14575" width="15.25" style="3" bestFit="1" customWidth="1"/>
    <col min="14576" max="14576" width="14.33203125" style="3" bestFit="1" customWidth="1"/>
    <col min="14577" max="14577" width="15.25" style="3" bestFit="1" customWidth="1"/>
    <col min="14578" max="14578" width="13.83203125" style="3" bestFit="1" customWidth="1"/>
    <col min="14579" max="14579" width="15.25" style="3" bestFit="1" customWidth="1"/>
    <col min="14580" max="14581" width="16.75" style="3" bestFit="1" customWidth="1"/>
    <col min="14582" max="14582" width="15.1640625" style="3" bestFit="1" customWidth="1"/>
    <col min="14583" max="14584" width="16.6640625" style="3" bestFit="1" customWidth="1"/>
    <col min="14585" max="14592" width="11.1640625" style="3"/>
    <col min="14593" max="14594" width="11" style="3" customWidth="1"/>
    <col min="14595" max="14601" width="11.1640625" style="3" bestFit="1" customWidth="1"/>
    <col min="14602" max="14602" width="13.75" style="3" bestFit="1" customWidth="1"/>
    <col min="14603" max="14605" width="11.1640625" style="3" bestFit="1" customWidth="1"/>
    <col min="14606" max="14606" width="13.75" style="3" bestFit="1" customWidth="1"/>
    <col min="14607" max="14671" width="11.1640625" style="3" bestFit="1" customWidth="1"/>
    <col min="14672" max="14672" width="15.1640625" style="3" bestFit="1" customWidth="1"/>
    <col min="14673" max="14676" width="11.1640625" style="3" bestFit="1" customWidth="1"/>
    <col min="14677" max="14677" width="13.75" style="3" bestFit="1" customWidth="1"/>
    <col min="14678" max="14678" width="11.1640625" style="3" bestFit="1" customWidth="1"/>
    <col min="14679" max="14679" width="13.75" style="3" bestFit="1" customWidth="1"/>
    <col min="14680" max="14680" width="15.1640625" style="3" bestFit="1" customWidth="1"/>
    <col min="14681" max="14682" width="11.1640625" style="3" bestFit="1" customWidth="1"/>
    <col min="14683" max="14684" width="13.75" style="3" bestFit="1" customWidth="1"/>
    <col min="14685" max="14723" width="11.1640625" style="3" bestFit="1" customWidth="1"/>
    <col min="14724" max="14724" width="15.1640625" style="3" bestFit="1" customWidth="1"/>
    <col min="14725" max="14726" width="11.1640625" style="3" bestFit="1" customWidth="1"/>
    <col min="14727" max="14727" width="13.75" style="3" bestFit="1" customWidth="1"/>
    <col min="14728" max="14728" width="11.1640625" style="3" bestFit="1" customWidth="1"/>
    <col min="14729" max="14729" width="13.75" style="3" bestFit="1" customWidth="1"/>
    <col min="14730" max="14730" width="11.1640625" style="3" bestFit="1" customWidth="1"/>
    <col min="14731" max="14731" width="13.75" style="3" bestFit="1" customWidth="1"/>
    <col min="14732" max="14732" width="15.1640625" style="3" bestFit="1" customWidth="1"/>
    <col min="14733" max="14734" width="11.1640625" style="3" bestFit="1" customWidth="1"/>
    <col min="14735" max="14735" width="15.1640625" style="3" bestFit="1" customWidth="1"/>
    <col min="14736" max="14736" width="11.1640625" style="3" bestFit="1" customWidth="1"/>
    <col min="14737" max="14737" width="13.75" style="3" bestFit="1" customWidth="1"/>
    <col min="14738" max="14744" width="11.1640625" style="3" bestFit="1" customWidth="1"/>
    <col min="14745" max="14745" width="13.75" style="3" bestFit="1" customWidth="1"/>
    <col min="14746" max="14747" width="11.1640625" style="3" bestFit="1" customWidth="1"/>
    <col min="14748" max="14748" width="13.75" style="3" bestFit="1" customWidth="1"/>
    <col min="14749" max="14749" width="11.1640625" style="3" bestFit="1" customWidth="1"/>
    <col min="14750" max="14750" width="16.6640625" style="3" bestFit="1" customWidth="1"/>
    <col min="14751" max="14751" width="15.1640625" style="3" bestFit="1" customWidth="1"/>
    <col min="14752" max="14752" width="11.1640625" style="3" bestFit="1" customWidth="1"/>
    <col min="14753" max="14755" width="13.75" style="3" bestFit="1" customWidth="1"/>
    <col min="14756" max="14756" width="11.1640625" style="3" bestFit="1" customWidth="1"/>
    <col min="14757" max="14757" width="13.75" style="3" bestFit="1" customWidth="1"/>
    <col min="14758" max="14758" width="16.6640625" style="3" bestFit="1" customWidth="1"/>
    <col min="14759" max="14760" width="11.1640625" style="3" bestFit="1" customWidth="1"/>
    <col min="14761" max="14761" width="16.6640625" style="3" bestFit="1" customWidth="1"/>
    <col min="14762" max="14762" width="15.1640625" style="3" bestFit="1" customWidth="1"/>
    <col min="14763" max="14788" width="11.1640625" style="3" bestFit="1" customWidth="1"/>
    <col min="14789" max="14789" width="13.75" style="3" bestFit="1" customWidth="1"/>
    <col min="14790" max="14796" width="11.1640625" style="3" bestFit="1" customWidth="1"/>
    <col min="14797" max="14797" width="13.75" style="3" bestFit="1" customWidth="1"/>
    <col min="14798" max="14800" width="11.1640625" style="3" bestFit="1" customWidth="1"/>
    <col min="14801" max="14801" width="13.75" style="3" bestFit="1" customWidth="1"/>
    <col min="14802" max="14814" width="11.1640625" style="3" bestFit="1" customWidth="1"/>
    <col min="14815" max="14815" width="13.75" style="3" bestFit="1" customWidth="1"/>
    <col min="14816" max="14822" width="11.1640625" style="3" bestFit="1" customWidth="1"/>
    <col min="14823" max="14823" width="13.75" style="3" bestFit="1" customWidth="1"/>
    <col min="14824" max="14826" width="11.1640625" style="3" bestFit="1" customWidth="1"/>
    <col min="14827" max="14827" width="13.83203125" style="3" bestFit="1" customWidth="1"/>
    <col min="14828" max="14828" width="16.75" style="3" bestFit="1" customWidth="1"/>
    <col min="14829" max="14829" width="15.25" style="3" bestFit="1" customWidth="1"/>
    <col min="14830" max="14830" width="11.25" style="3" bestFit="1" customWidth="1"/>
    <col min="14831" max="14831" width="15.25" style="3" bestFit="1" customWidth="1"/>
    <col min="14832" max="14832" width="14.33203125" style="3" bestFit="1" customWidth="1"/>
    <col min="14833" max="14833" width="15.25" style="3" bestFit="1" customWidth="1"/>
    <col min="14834" max="14834" width="13.83203125" style="3" bestFit="1" customWidth="1"/>
    <col min="14835" max="14835" width="15.25" style="3" bestFit="1" customWidth="1"/>
    <col min="14836" max="14837" width="16.75" style="3" bestFit="1" customWidth="1"/>
    <col min="14838" max="14838" width="15.1640625" style="3" bestFit="1" customWidth="1"/>
    <col min="14839" max="14840" width="16.6640625" style="3" bestFit="1" customWidth="1"/>
    <col min="14841" max="14848" width="11.1640625" style="3"/>
    <col min="14849" max="14850" width="11" style="3" customWidth="1"/>
    <col min="14851" max="14857" width="11.1640625" style="3" bestFit="1" customWidth="1"/>
    <col min="14858" max="14858" width="13.75" style="3" bestFit="1" customWidth="1"/>
    <col min="14859" max="14861" width="11.1640625" style="3" bestFit="1" customWidth="1"/>
    <col min="14862" max="14862" width="13.75" style="3" bestFit="1" customWidth="1"/>
    <col min="14863" max="14927" width="11.1640625" style="3" bestFit="1" customWidth="1"/>
    <col min="14928" max="14928" width="15.1640625" style="3" bestFit="1" customWidth="1"/>
    <col min="14929" max="14932" width="11.1640625" style="3" bestFit="1" customWidth="1"/>
    <col min="14933" max="14933" width="13.75" style="3" bestFit="1" customWidth="1"/>
    <col min="14934" max="14934" width="11.1640625" style="3" bestFit="1" customWidth="1"/>
    <col min="14935" max="14935" width="13.75" style="3" bestFit="1" customWidth="1"/>
    <col min="14936" max="14936" width="15.1640625" style="3" bestFit="1" customWidth="1"/>
    <col min="14937" max="14938" width="11.1640625" style="3" bestFit="1" customWidth="1"/>
    <col min="14939" max="14940" width="13.75" style="3" bestFit="1" customWidth="1"/>
    <col min="14941" max="14979" width="11.1640625" style="3" bestFit="1" customWidth="1"/>
    <col min="14980" max="14980" width="15.1640625" style="3" bestFit="1" customWidth="1"/>
    <col min="14981" max="14982" width="11.1640625" style="3" bestFit="1" customWidth="1"/>
    <col min="14983" max="14983" width="13.75" style="3" bestFit="1" customWidth="1"/>
    <col min="14984" max="14984" width="11.1640625" style="3" bestFit="1" customWidth="1"/>
    <col min="14985" max="14985" width="13.75" style="3" bestFit="1" customWidth="1"/>
    <col min="14986" max="14986" width="11.1640625" style="3" bestFit="1" customWidth="1"/>
    <col min="14987" max="14987" width="13.75" style="3" bestFit="1" customWidth="1"/>
    <col min="14988" max="14988" width="15.1640625" style="3" bestFit="1" customWidth="1"/>
    <col min="14989" max="14990" width="11.1640625" style="3" bestFit="1" customWidth="1"/>
    <col min="14991" max="14991" width="15.1640625" style="3" bestFit="1" customWidth="1"/>
    <col min="14992" max="14992" width="11.1640625" style="3" bestFit="1" customWidth="1"/>
    <col min="14993" max="14993" width="13.75" style="3" bestFit="1" customWidth="1"/>
    <col min="14994" max="15000" width="11.1640625" style="3" bestFit="1" customWidth="1"/>
    <col min="15001" max="15001" width="13.75" style="3" bestFit="1" customWidth="1"/>
    <col min="15002" max="15003" width="11.1640625" style="3" bestFit="1" customWidth="1"/>
    <col min="15004" max="15004" width="13.75" style="3" bestFit="1" customWidth="1"/>
    <col min="15005" max="15005" width="11.1640625" style="3" bestFit="1" customWidth="1"/>
    <col min="15006" max="15006" width="16.6640625" style="3" bestFit="1" customWidth="1"/>
    <col min="15007" max="15007" width="15.1640625" style="3" bestFit="1" customWidth="1"/>
    <col min="15008" max="15008" width="11.1640625" style="3" bestFit="1" customWidth="1"/>
    <col min="15009" max="15011" width="13.75" style="3" bestFit="1" customWidth="1"/>
    <col min="15012" max="15012" width="11.1640625" style="3" bestFit="1" customWidth="1"/>
    <col min="15013" max="15013" width="13.75" style="3" bestFit="1" customWidth="1"/>
    <col min="15014" max="15014" width="16.6640625" style="3" bestFit="1" customWidth="1"/>
    <col min="15015" max="15016" width="11.1640625" style="3" bestFit="1" customWidth="1"/>
    <col min="15017" max="15017" width="16.6640625" style="3" bestFit="1" customWidth="1"/>
    <col min="15018" max="15018" width="15.1640625" style="3" bestFit="1" customWidth="1"/>
    <col min="15019" max="15044" width="11.1640625" style="3" bestFit="1" customWidth="1"/>
    <col min="15045" max="15045" width="13.75" style="3" bestFit="1" customWidth="1"/>
    <col min="15046" max="15052" width="11.1640625" style="3" bestFit="1" customWidth="1"/>
    <col min="15053" max="15053" width="13.75" style="3" bestFit="1" customWidth="1"/>
    <col min="15054" max="15056" width="11.1640625" style="3" bestFit="1" customWidth="1"/>
    <col min="15057" max="15057" width="13.75" style="3" bestFit="1" customWidth="1"/>
    <col min="15058" max="15070" width="11.1640625" style="3" bestFit="1" customWidth="1"/>
    <col min="15071" max="15071" width="13.75" style="3" bestFit="1" customWidth="1"/>
    <col min="15072" max="15078" width="11.1640625" style="3" bestFit="1" customWidth="1"/>
    <col min="15079" max="15079" width="13.75" style="3" bestFit="1" customWidth="1"/>
    <col min="15080" max="15082" width="11.1640625" style="3" bestFit="1" customWidth="1"/>
    <col min="15083" max="15083" width="13.83203125" style="3" bestFit="1" customWidth="1"/>
    <col min="15084" max="15084" width="16.75" style="3" bestFit="1" customWidth="1"/>
    <col min="15085" max="15085" width="15.25" style="3" bestFit="1" customWidth="1"/>
    <col min="15086" max="15086" width="11.25" style="3" bestFit="1" customWidth="1"/>
    <col min="15087" max="15087" width="15.25" style="3" bestFit="1" customWidth="1"/>
    <col min="15088" max="15088" width="14.33203125" style="3" bestFit="1" customWidth="1"/>
    <col min="15089" max="15089" width="15.25" style="3" bestFit="1" customWidth="1"/>
    <col min="15090" max="15090" width="13.83203125" style="3" bestFit="1" customWidth="1"/>
    <col min="15091" max="15091" width="15.25" style="3" bestFit="1" customWidth="1"/>
    <col min="15092" max="15093" width="16.75" style="3" bestFit="1" customWidth="1"/>
    <col min="15094" max="15094" width="15.1640625" style="3" bestFit="1" customWidth="1"/>
    <col min="15095" max="15096" width="16.6640625" style="3" bestFit="1" customWidth="1"/>
    <col min="15097" max="15104" width="11.1640625" style="3"/>
    <col min="15105" max="15106" width="11" style="3" customWidth="1"/>
    <col min="15107" max="15113" width="11.1640625" style="3" bestFit="1" customWidth="1"/>
    <col min="15114" max="15114" width="13.75" style="3" bestFit="1" customWidth="1"/>
    <col min="15115" max="15117" width="11.1640625" style="3" bestFit="1" customWidth="1"/>
    <col min="15118" max="15118" width="13.75" style="3" bestFit="1" customWidth="1"/>
    <col min="15119" max="15183" width="11.1640625" style="3" bestFit="1" customWidth="1"/>
    <col min="15184" max="15184" width="15.1640625" style="3" bestFit="1" customWidth="1"/>
    <col min="15185" max="15188" width="11.1640625" style="3" bestFit="1" customWidth="1"/>
    <col min="15189" max="15189" width="13.75" style="3" bestFit="1" customWidth="1"/>
    <col min="15190" max="15190" width="11.1640625" style="3" bestFit="1" customWidth="1"/>
    <col min="15191" max="15191" width="13.75" style="3" bestFit="1" customWidth="1"/>
    <col min="15192" max="15192" width="15.1640625" style="3" bestFit="1" customWidth="1"/>
    <col min="15193" max="15194" width="11.1640625" style="3" bestFit="1" customWidth="1"/>
    <col min="15195" max="15196" width="13.75" style="3" bestFit="1" customWidth="1"/>
    <col min="15197" max="15235" width="11.1640625" style="3" bestFit="1" customWidth="1"/>
    <col min="15236" max="15236" width="15.1640625" style="3" bestFit="1" customWidth="1"/>
    <col min="15237" max="15238" width="11.1640625" style="3" bestFit="1" customWidth="1"/>
    <col min="15239" max="15239" width="13.75" style="3" bestFit="1" customWidth="1"/>
    <col min="15240" max="15240" width="11.1640625" style="3" bestFit="1" customWidth="1"/>
    <col min="15241" max="15241" width="13.75" style="3" bestFit="1" customWidth="1"/>
    <col min="15242" max="15242" width="11.1640625" style="3" bestFit="1" customWidth="1"/>
    <col min="15243" max="15243" width="13.75" style="3" bestFit="1" customWidth="1"/>
    <col min="15244" max="15244" width="15.1640625" style="3" bestFit="1" customWidth="1"/>
    <col min="15245" max="15246" width="11.1640625" style="3" bestFit="1" customWidth="1"/>
    <col min="15247" max="15247" width="15.1640625" style="3" bestFit="1" customWidth="1"/>
    <col min="15248" max="15248" width="11.1640625" style="3" bestFit="1" customWidth="1"/>
    <col min="15249" max="15249" width="13.75" style="3" bestFit="1" customWidth="1"/>
    <col min="15250" max="15256" width="11.1640625" style="3" bestFit="1" customWidth="1"/>
    <col min="15257" max="15257" width="13.75" style="3" bestFit="1" customWidth="1"/>
    <col min="15258" max="15259" width="11.1640625" style="3" bestFit="1" customWidth="1"/>
    <col min="15260" max="15260" width="13.75" style="3" bestFit="1" customWidth="1"/>
    <col min="15261" max="15261" width="11.1640625" style="3" bestFit="1" customWidth="1"/>
    <col min="15262" max="15262" width="16.6640625" style="3" bestFit="1" customWidth="1"/>
    <col min="15263" max="15263" width="15.1640625" style="3" bestFit="1" customWidth="1"/>
    <col min="15264" max="15264" width="11.1640625" style="3" bestFit="1" customWidth="1"/>
    <col min="15265" max="15267" width="13.75" style="3" bestFit="1" customWidth="1"/>
    <col min="15268" max="15268" width="11.1640625" style="3" bestFit="1" customWidth="1"/>
    <col min="15269" max="15269" width="13.75" style="3" bestFit="1" customWidth="1"/>
    <col min="15270" max="15270" width="16.6640625" style="3" bestFit="1" customWidth="1"/>
    <col min="15271" max="15272" width="11.1640625" style="3" bestFit="1" customWidth="1"/>
    <col min="15273" max="15273" width="16.6640625" style="3" bestFit="1" customWidth="1"/>
    <col min="15274" max="15274" width="15.1640625" style="3" bestFit="1" customWidth="1"/>
    <col min="15275" max="15300" width="11.1640625" style="3" bestFit="1" customWidth="1"/>
    <col min="15301" max="15301" width="13.75" style="3" bestFit="1" customWidth="1"/>
    <col min="15302" max="15308" width="11.1640625" style="3" bestFit="1" customWidth="1"/>
    <col min="15309" max="15309" width="13.75" style="3" bestFit="1" customWidth="1"/>
    <col min="15310" max="15312" width="11.1640625" style="3" bestFit="1" customWidth="1"/>
    <col min="15313" max="15313" width="13.75" style="3" bestFit="1" customWidth="1"/>
    <col min="15314" max="15326" width="11.1640625" style="3" bestFit="1" customWidth="1"/>
    <col min="15327" max="15327" width="13.75" style="3" bestFit="1" customWidth="1"/>
    <col min="15328" max="15334" width="11.1640625" style="3" bestFit="1" customWidth="1"/>
    <col min="15335" max="15335" width="13.75" style="3" bestFit="1" customWidth="1"/>
    <col min="15336" max="15338" width="11.1640625" style="3" bestFit="1" customWidth="1"/>
    <col min="15339" max="15339" width="13.83203125" style="3" bestFit="1" customWidth="1"/>
    <col min="15340" max="15340" width="16.75" style="3" bestFit="1" customWidth="1"/>
    <col min="15341" max="15341" width="15.25" style="3" bestFit="1" customWidth="1"/>
    <col min="15342" max="15342" width="11.25" style="3" bestFit="1" customWidth="1"/>
    <col min="15343" max="15343" width="15.25" style="3" bestFit="1" customWidth="1"/>
    <col min="15344" max="15344" width="14.33203125" style="3" bestFit="1" customWidth="1"/>
    <col min="15345" max="15345" width="15.25" style="3" bestFit="1" customWidth="1"/>
    <col min="15346" max="15346" width="13.83203125" style="3" bestFit="1" customWidth="1"/>
    <col min="15347" max="15347" width="15.25" style="3" bestFit="1" customWidth="1"/>
    <col min="15348" max="15349" width="16.75" style="3" bestFit="1" customWidth="1"/>
    <col min="15350" max="15350" width="15.1640625" style="3" bestFit="1" customWidth="1"/>
    <col min="15351" max="15352" width="16.6640625" style="3" bestFit="1" customWidth="1"/>
    <col min="15353" max="15360" width="11.1640625" style="3"/>
    <col min="15361" max="15362" width="11" style="3" customWidth="1"/>
    <col min="15363" max="15369" width="11.1640625" style="3" bestFit="1" customWidth="1"/>
    <col min="15370" max="15370" width="13.75" style="3" bestFit="1" customWidth="1"/>
    <col min="15371" max="15373" width="11.1640625" style="3" bestFit="1" customWidth="1"/>
    <col min="15374" max="15374" width="13.75" style="3" bestFit="1" customWidth="1"/>
    <col min="15375" max="15439" width="11.1640625" style="3" bestFit="1" customWidth="1"/>
    <col min="15440" max="15440" width="15.1640625" style="3" bestFit="1" customWidth="1"/>
    <col min="15441" max="15444" width="11.1640625" style="3" bestFit="1" customWidth="1"/>
    <col min="15445" max="15445" width="13.75" style="3" bestFit="1" customWidth="1"/>
    <col min="15446" max="15446" width="11.1640625" style="3" bestFit="1" customWidth="1"/>
    <col min="15447" max="15447" width="13.75" style="3" bestFit="1" customWidth="1"/>
    <col min="15448" max="15448" width="15.1640625" style="3" bestFit="1" customWidth="1"/>
    <col min="15449" max="15450" width="11.1640625" style="3" bestFit="1" customWidth="1"/>
    <col min="15451" max="15452" width="13.75" style="3" bestFit="1" customWidth="1"/>
    <col min="15453" max="15491" width="11.1640625" style="3" bestFit="1" customWidth="1"/>
    <col min="15492" max="15492" width="15.1640625" style="3" bestFit="1" customWidth="1"/>
    <col min="15493" max="15494" width="11.1640625" style="3" bestFit="1" customWidth="1"/>
    <col min="15495" max="15495" width="13.75" style="3" bestFit="1" customWidth="1"/>
    <col min="15496" max="15496" width="11.1640625" style="3" bestFit="1" customWidth="1"/>
    <col min="15497" max="15497" width="13.75" style="3" bestFit="1" customWidth="1"/>
    <col min="15498" max="15498" width="11.1640625" style="3" bestFit="1" customWidth="1"/>
    <col min="15499" max="15499" width="13.75" style="3" bestFit="1" customWidth="1"/>
    <col min="15500" max="15500" width="15.1640625" style="3" bestFit="1" customWidth="1"/>
    <col min="15501" max="15502" width="11.1640625" style="3" bestFit="1" customWidth="1"/>
    <col min="15503" max="15503" width="15.1640625" style="3" bestFit="1" customWidth="1"/>
    <col min="15504" max="15504" width="11.1640625" style="3" bestFit="1" customWidth="1"/>
    <col min="15505" max="15505" width="13.75" style="3" bestFit="1" customWidth="1"/>
    <col min="15506" max="15512" width="11.1640625" style="3" bestFit="1" customWidth="1"/>
    <col min="15513" max="15513" width="13.75" style="3" bestFit="1" customWidth="1"/>
    <col min="15514" max="15515" width="11.1640625" style="3" bestFit="1" customWidth="1"/>
    <col min="15516" max="15516" width="13.75" style="3" bestFit="1" customWidth="1"/>
    <col min="15517" max="15517" width="11.1640625" style="3" bestFit="1" customWidth="1"/>
    <col min="15518" max="15518" width="16.6640625" style="3" bestFit="1" customWidth="1"/>
    <col min="15519" max="15519" width="15.1640625" style="3" bestFit="1" customWidth="1"/>
    <col min="15520" max="15520" width="11.1640625" style="3" bestFit="1" customWidth="1"/>
    <col min="15521" max="15523" width="13.75" style="3" bestFit="1" customWidth="1"/>
    <col min="15524" max="15524" width="11.1640625" style="3" bestFit="1" customWidth="1"/>
    <col min="15525" max="15525" width="13.75" style="3" bestFit="1" customWidth="1"/>
    <col min="15526" max="15526" width="16.6640625" style="3" bestFit="1" customWidth="1"/>
    <col min="15527" max="15528" width="11.1640625" style="3" bestFit="1" customWidth="1"/>
    <col min="15529" max="15529" width="16.6640625" style="3" bestFit="1" customWidth="1"/>
    <col min="15530" max="15530" width="15.1640625" style="3" bestFit="1" customWidth="1"/>
    <col min="15531" max="15556" width="11.1640625" style="3" bestFit="1" customWidth="1"/>
    <col min="15557" max="15557" width="13.75" style="3" bestFit="1" customWidth="1"/>
    <col min="15558" max="15564" width="11.1640625" style="3" bestFit="1" customWidth="1"/>
    <col min="15565" max="15565" width="13.75" style="3" bestFit="1" customWidth="1"/>
    <col min="15566" max="15568" width="11.1640625" style="3" bestFit="1" customWidth="1"/>
    <col min="15569" max="15569" width="13.75" style="3" bestFit="1" customWidth="1"/>
    <col min="15570" max="15582" width="11.1640625" style="3" bestFit="1" customWidth="1"/>
    <col min="15583" max="15583" width="13.75" style="3" bestFit="1" customWidth="1"/>
    <col min="15584" max="15590" width="11.1640625" style="3" bestFit="1" customWidth="1"/>
    <col min="15591" max="15591" width="13.75" style="3" bestFit="1" customWidth="1"/>
    <col min="15592" max="15594" width="11.1640625" style="3" bestFit="1" customWidth="1"/>
    <col min="15595" max="15595" width="13.83203125" style="3" bestFit="1" customWidth="1"/>
    <col min="15596" max="15596" width="16.75" style="3" bestFit="1" customWidth="1"/>
    <col min="15597" max="15597" width="15.25" style="3" bestFit="1" customWidth="1"/>
    <col min="15598" max="15598" width="11.25" style="3" bestFit="1" customWidth="1"/>
    <col min="15599" max="15599" width="15.25" style="3" bestFit="1" customWidth="1"/>
    <col min="15600" max="15600" width="14.33203125" style="3" bestFit="1" customWidth="1"/>
    <col min="15601" max="15601" width="15.25" style="3" bestFit="1" customWidth="1"/>
    <col min="15602" max="15602" width="13.83203125" style="3" bestFit="1" customWidth="1"/>
    <col min="15603" max="15603" width="15.25" style="3" bestFit="1" customWidth="1"/>
    <col min="15604" max="15605" width="16.75" style="3" bestFit="1" customWidth="1"/>
    <col min="15606" max="15606" width="15.1640625" style="3" bestFit="1" customWidth="1"/>
    <col min="15607" max="15608" width="16.6640625" style="3" bestFit="1" customWidth="1"/>
    <col min="15609" max="15616" width="11.1640625" style="3"/>
    <col min="15617" max="15618" width="11" style="3" customWidth="1"/>
    <col min="15619" max="15625" width="11.1640625" style="3" bestFit="1" customWidth="1"/>
    <col min="15626" max="15626" width="13.75" style="3" bestFit="1" customWidth="1"/>
    <col min="15627" max="15629" width="11.1640625" style="3" bestFit="1" customWidth="1"/>
    <col min="15630" max="15630" width="13.75" style="3" bestFit="1" customWidth="1"/>
    <col min="15631" max="15695" width="11.1640625" style="3" bestFit="1" customWidth="1"/>
    <col min="15696" max="15696" width="15.1640625" style="3" bestFit="1" customWidth="1"/>
    <col min="15697" max="15700" width="11.1640625" style="3" bestFit="1" customWidth="1"/>
    <col min="15701" max="15701" width="13.75" style="3" bestFit="1" customWidth="1"/>
    <col min="15702" max="15702" width="11.1640625" style="3" bestFit="1" customWidth="1"/>
    <col min="15703" max="15703" width="13.75" style="3" bestFit="1" customWidth="1"/>
    <col min="15704" max="15704" width="15.1640625" style="3" bestFit="1" customWidth="1"/>
    <col min="15705" max="15706" width="11.1640625" style="3" bestFit="1" customWidth="1"/>
    <col min="15707" max="15708" width="13.75" style="3" bestFit="1" customWidth="1"/>
    <col min="15709" max="15747" width="11.1640625" style="3" bestFit="1" customWidth="1"/>
    <col min="15748" max="15748" width="15.1640625" style="3" bestFit="1" customWidth="1"/>
    <col min="15749" max="15750" width="11.1640625" style="3" bestFit="1" customWidth="1"/>
    <col min="15751" max="15751" width="13.75" style="3" bestFit="1" customWidth="1"/>
    <col min="15752" max="15752" width="11.1640625" style="3" bestFit="1" customWidth="1"/>
    <col min="15753" max="15753" width="13.75" style="3" bestFit="1" customWidth="1"/>
    <col min="15754" max="15754" width="11.1640625" style="3" bestFit="1" customWidth="1"/>
    <col min="15755" max="15755" width="13.75" style="3" bestFit="1" customWidth="1"/>
    <col min="15756" max="15756" width="15.1640625" style="3" bestFit="1" customWidth="1"/>
    <col min="15757" max="15758" width="11.1640625" style="3" bestFit="1" customWidth="1"/>
    <col min="15759" max="15759" width="15.1640625" style="3" bestFit="1" customWidth="1"/>
    <col min="15760" max="15760" width="11.1640625" style="3" bestFit="1" customWidth="1"/>
    <col min="15761" max="15761" width="13.75" style="3" bestFit="1" customWidth="1"/>
    <col min="15762" max="15768" width="11.1640625" style="3" bestFit="1" customWidth="1"/>
    <col min="15769" max="15769" width="13.75" style="3" bestFit="1" customWidth="1"/>
    <col min="15770" max="15771" width="11.1640625" style="3" bestFit="1" customWidth="1"/>
    <col min="15772" max="15772" width="13.75" style="3" bestFit="1" customWidth="1"/>
    <col min="15773" max="15773" width="11.1640625" style="3" bestFit="1" customWidth="1"/>
    <col min="15774" max="15774" width="16.6640625" style="3" bestFit="1" customWidth="1"/>
    <col min="15775" max="15775" width="15.1640625" style="3" bestFit="1" customWidth="1"/>
    <col min="15776" max="15776" width="11.1640625" style="3" bestFit="1" customWidth="1"/>
    <col min="15777" max="15779" width="13.75" style="3" bestFit="1" customWidth="1"/>
    <col min="15780" max="15780" width="11.1640625" style="3" bestFit="1" customWidth="1"/>
    <col min="15781" max="15781" width="13.75" style="3" bestFit="1" customWidth="1"/>
    <col min="15782" max="15782" width="16.6640625" style="3" bestFit="1" customWidth="1"/>
    <col min="15783" max="15784" width="11.1640625" style="3" bestFit="1" customWidth="1"/>
    <col min="15785" max="15785" width="16.6640625" style="3" bestFit="1" customWidth="1"/>
    <col min="15786" max="15786" width="15.1640625" style="3" bestFit="1" customWidth="1"/>
    <col min="15787" max="15812" width="11.1640625" style="3" bestFit="1" customWidth="1"/>
    <col min="15813" max="15813" width="13.75" style="3" bestFit="1" customWidth="1"/>
    <col min="15814" max="15820" width="11.1640625" style="3" bestFit="1" customWidth="1"/>
    <col min="15821" max="15821" width="13.75" style="3" bestFit="1" customWidth="1"/>
    <col min="15822" max="15824" width="11.1640625" style="3" bestFit="1" customWidth="1"/>
    <col min="15825" max="15825" width="13.75" style="3" bestFit="1" customWidth="1"/>
    <col min="15826" max="15838" width="11.1640625" style="3" bestFit="1" customWidth="1"/>
    <col min="15839" max="15839" width="13.75" style="3" bestFit="1" customWidth="1"/>
    <col min="15840" max="15846" width="11.1640625" style="3" bestFit="1" customWidth="1"/>
    <col min="15847" max="15847" width="13.75" style="3" bestFit="1" customWidth="1"/>
    <col min="15848" max="15850" width="11.1640625" style="3" bestFit="1" customWidth="1"/>
    <col min="15851" max="15851" width="13.83203125" style="3" bestFit="1" customWidth="1"/>
    <col min="15852" max="15852" width="16.75" style="3" bestFit="1" customWidth="1"/>
    <col min="15853" max="15853" width="15.25" style="3" bestFit="1" customWidth="1"/>
    <col min="15854" max="15854" width="11.25" style="3" bestFit="1" customWidth="1"/>
    <col min="15855" max="15855" width="15.25" style="3" bestFit="1" customWidth="1"/>
    <col min="15856" max="15856" width="14.33203125" style="3" bestFit="1" customWidth="1"/>
    <col min="15857" max="15857" width="15.25" style="3" bestFit="1" customWidth="1"/>
    <col min="15858" max="15858" width="13.83203125" style="3" bestFit="1" customWidth="1"/>
    <col min="15859" max="15859" width="15.25" style="3" bestFit="1" customWidth="1"/>
    <col min="15860" max="15861" width="16.75" style="3" bestFit="1" customWidth="1"/>
    <col min="15862" max="15862" width="15.1640625" style="3" bestFit="1" customWidth="1"/>
    <col min="15863" max="15864" width="16.6640625" style="3" bestFit="1" customWidth="1"/>
    <col min="15865" max="15872" width="11.1640625" style="3"/>
    <col min="15873" max="15874" width="11" style="3" customWidth="1"/>
    <col min="15875" max="15881" width="11.1640625" style="3" bestFit="1" customWidth="1"/>
    <col min="15882" max="15882" width="13.75" style="3" bestFit="1" customWidth="1"/>
    <col min="15883" max="15885" width="11.1640625" style="3" bestFit="1" customWidth="1"/>
    <col min="15886" max="15886" width="13.75" style="3" bestFit="1" customWidth="1"/>
    <col min="15887" max="15951" width="11.1640625" style="3" bestFit="1" customWidth="1"/>
    <col min="15952" max="15952" width="15.1640625" style="3" bestFit="1" customWidth="1"/>
    <col min="15953" max="15956" width="11.1640625" style="3" bestFit="1" customWidth="1"/>
    <col min="15957" max="15957" width="13.75" style="3" bestFit="1" customWidth="1"/>
    <col min="15958" max="15958" width="11.1640625" style="3" bestFit="1" customWidth="1"/>
    <col min="15959" max="15959" width="13.75" style="3" bestFit="1" customWidth="1"/>
    <col min="15960" max="15960" width="15.1640625" style="3" bestFit="1" customWidth="1"/>
    <col min="15961" max="15962" width="11.1640625" style="3" bestFit="1" customWidth="1"/>
    <col min="15963" max="15964" width="13.75" style="3" bestFit="1" customWidth="1"/>
    <col min="15965" max="16003" width="11.1640625" style="3" bestFit="1" customWidth="1"/>
    <col min="16004" max="16004" width="15.1640625" style="3" bestFit="1" customWidth="1"/>
    <col min="16005" max="16006" width="11.1640625" style="3" bestFit="1" customWidth="1"/>
    <col min="16007" max="16007" width="13.75" style="3" bestFit="1" customWidth="1"/>
    <col min="16008" max="16008" width="11.1640625" style="3" bestFit="1" customWidth="1"/>
    <col min="16009" max="16009" width="13.75" style="3" bestFit="1" customWidth="1"/>
    <col min="16010" max="16010" width="11.1640625" style="3" bestFit="1" customWidth="1"/>
    <col min="16011" max="16011" width="13.75" style="3" bestFit="1" customWidth="1"/>
    <col min="16012" max="16012" width="15.1640625" style="3" bestFit="1" customWidth="1"/>
    <col min="16013" max="16014" width="11.1640625" style="3" bestFit="1" customWidth="1"/>
    <col min="16015" max="16015" width="15.1640625" style="3" bestFit="1" customWidth="1"/>
    <col min="16016" max="16016" width="11.1640625" style="3" bestFit="1" customWidth="1"/>
    <col min="16017" max="16017" width="13.75" style="3" bestFit="1" customWidth="1"/>
    <col min="16018" max="16024" width="11.1640625" style="3" bestFit="1" customWidth="1"/>
    <col min="16025" max="16025" width="13.75" style="3" bestFit="1" customWidth="1"/>
    <col min="16026" max="16027" width="11.1640625" style="3" bestFit="1" customWidth="1"/>
    <col min="16028" max="16028" width="13.75" style="3" bestFit="1" customWidth="1"/>
    <col min="16029" max="16029" width="11.1640625" style="3" bestFit="1" customWidth="1"/>
    <col min="16030" max="16030" width="16.6640625" style="3" bestFit="1" customWidth="1"/>
    <col min="16031" max="16031" width="15.1640625" style="3" bestFit="1" customWidth="1"/>
    <col min="16032" max="16032" width="11.1640625" style="3" bestFit="1" customWidth="1"/>
    <col min="16033" max="16035" width="13.75" style="3" bestFit="1" customWidth="1"/>
    <col min="16036" max="16036" width="11.1640625" style="3" bestFit="1" customWidth="1"/>
    <col min="16037" max="16037" width="13.75" style="3" bestFit="1" customWidth="1"/>
    <col min="16038" max="16038" width="16.6640625" style="3" bestFit="1" customWidth="1"/>
    <col min="16039" max="16040" width="11.1640625" style="3" bestFit="1" customWidth="1"/>
    <col min="16041" max="16041" width="16.6640625" style="3" bestFit="1" customWidth="1"/>
    <col min="16042" max="16042" width="15.1640625" style="3" bestFit="1" customWidth="1"/>
    <col min="16043" max="16068" width="11.1640625" style="3" bestFit="1" customWidth="1"/>
    <col min="16069" max="16069" width="13.75" style="3" bestFit="1" customWidth="1"/>
    <col min="16070" max="16076" width="11.1640625" style="3" bestFit="1" customWidth="1"/>
    <col min="16077" max="16077" width="13.75" style="3" bestFit="1" customWidth="1"/>
    <col min="16078" max="16080" width="11.1640625" style="3" bestFit="1" customWidth="1"/>
    <col min="16081" max="16081" width="13.75" style="3" bestFit="1" customWidth="1"/>
    <col min="16082" max="16094" width="11.1640625" style="3" bestFit="1" customWidth="1"/>
    <col min="16095" max="16095" width="13.75" style="3" bestFit="1" customWidth="1"/>
    <col min="16096" max="16102" width="11.1640625" style="3" bestFit="1" customWidth="1"/>
    <col min="16103" max="16103" width="13.75" style="3" bestFit="1" customWidth="1"/>
    <col min="16104" max="16106" width="11.1640625" style="3" bestFit="1" customWidth="1"/>
    <col min="16107" max="16107" width="13.83203125" style="3" bestFit="1" customWidth="1"/>
    <col min="16108" max="16108" width="16.75" style="3" bestFit="1" customWidth="1"/>
    <col min="16109" max="16109" width="15.25" style="3" bestFit="1" customWidth="1"/>
    <col min="16110" max="16110" width="11.25" style="3" bestFit="1" customWidth="1"/>
    <col min="16111" max="16111" width="15.25" style="3" bestFit="1" customWidth="1"/>
    <col min="16112" max="16112" width="14.33203125" style="3" bestFit="1" customWidth="1"/>
    <col min="16113" max="16113" width="15.25" style="3" bestFit="1" customWidth="1"/>
    <col min="16114" max="16114" width="13.83203125" style="3" bestFit="1" customWidth="1"/>
    <col min="16115" max="16115" width="15.25" style="3" bestFit="1" customWidth="1"/>
    <col min="16116" max="16117" width="16.75" style="3" bestFit="1" customWidth="1"/>
    <col min="16118" max="16118" width="15.1640625" style="3" bestFit="1" customWidth="1"/>
    <col min="16119" max="16120" width="16.6640625" style="3" bestFit="1" customWidth="1"/>
    <col min="16121" max="16128" width="11.1640625" style="3"/>
    <col min="16129" max="16130" width="11" style="3" customWidth="1"/>
    <col min="16131" max="16137" width="11.1640625" style="3" bestFit="1" customWidth="1"/>
    <col min="16138" max="16138" width="13.75" style="3" bestFit="1" customWidth="1"/>
    <col min="16139" max="16141" width="11.1640625" style="3" bestFit="1" customWidth="1"/>
    <col min="16142" max="16142" width="13.75" style="3" bestFit="1" customWidth="1"/>
    <col min="16143" max="16207" width="11.1640625" style="3" bestFit="1" customWidth="1"/>
    <col min="16208" max="16208" width="15.1640625" style="3" bestFit="1" customWidth="1"/>
    <col min="16209" max="16212" width="11.1640625" style="3" bestFit="1" customWidth="1"/>
    <col min="16213" max="16213" width="13.75" style="3" bestFit="1" customWidth="1"/>
    <col min="16214" max="16214" width="11.1640625" style="3" bestFit="1" customWidth="1"/>
    <col min="16215" max="16215" width="13.75" style="3" bestFit="1" customWidth="1"/>
    <col min="16216" max="16216" width="15.1640625" style="3" bestFit="1" customWidth="1"/>
    <col min="16217" max="16218" width="11.1640625" style="3" bestFit="1" customWidth="1"/>
    <col min="16219" max="16220" width="13.75" style="3" bestFit="1" customWidth="1"/>
    <col min="16221" max="16259" width="11.1640625" style="3" bestFit="1" customWidth="1"/>
    <col min="16260" max="16260" width="15.1640625" style="3" bestFit="1" customWidth="1"/>
    <col min="16261" max="16262" width="11.1640625" style="3" bestFit="1" customWidth="1"/>
    <col min="16263" max="16263" width="13.75" style="3" bestFit="1" customWidth="1"/>
    <col min="16264" max="16264" width="11.1640625" style="3" bestFit="1" customWidth="1"/>
    <col min="16265" max="16265" width="13.75" style="3" bestFit="1" customWidth="1"/>
    <col min="16266" max="16266" width="11.1640625" style="3" bestFit="1" customWidth="1"/>
    <col min="16267" max="16267" width="13.75" style="3" bestFit="1" customWidth="1"/>
    <col min="16268" max="16268" width="15.1640625" style="3" bestFit="1" customWidth="1"/>
    <col min="16269" max="16270" width="11.1640625" style="3" bestFit="1" customWidth="1"/>
    <col min="16271" max="16271" width="15.1640625" style="3" bestFit="1" customWidth="1"/>
    <col min="16272" max="16272" width="11.1640625" style="3" bestFit="1" customWidth="1"/>
    <col min="16273" max="16273" width="13.75" style="3" bestFit="1" customWidth="1"/>
    <col min="16274" max="16280" width="11.1640625" style="3" bestFit="1" customWidth="1"/>
    <col min="16281" max="16281" width="13.75" style="3" bestFit="1" customWidth="1"/>
    <col min="16282" max="16283" width="11.1640625" style="3" bestFit="1" customWidth="1"/>
    <col min="16284" max="16284" width="13.75" style="3" bestFit="1" customWidth="1"/>
    <col min="16285" max="16285" width="11.1640625" style="3" bestFit="1" customWidth="1"/>
    <col min="16286" max="16286" width="16.6640625" style="3" bestFit="1" customWidth="1"/>
    <col min="16287" max="16287" width="15.1640625" style="3" bestFit="1" customWidth="1"/>
    <col min="16288" max="16288" width="11.1640625" style="3" bestFit="1" customWidth="1"/>
    <col min="16289" max="16291" width="13.75" style="3" bestFit="1" customWidth="1"/>
    <col min="16292" max="16292" width="11.1640625" style="3" bestFit="1" customWidth="1"/>
    <col min="16293" max="16293" width="13.75" style="3" bestFit="1" customWidth="1"/>
    <col min="16294" max="16294" width="16.6640625" style="3" bestFit="1" customWidth="1"/>
    <col min="16295" max="16296" width="11.1640625" style="3" bestFit="1" customWidth="1"/>
    <col min="16297" max="16297" width="16.6640625" style="3" bestFit="1" customWidth="1"/>
    <col min="16298" max="16298" width="15.1640625" style="3" bestFit="1" customWidth="1"/>
    <col min="16299" max="16324" width="11.1640625" style="3" bestFit="1" customWidth="1"/>
    <col min="16325" max="16325" width="13.75" style="3" bestFit="1" customWidth="1"/>
    <col min="16326" max="16332" width="11.1640625" style="3" bestFit="1" customWidth="1"/>
    <col min="16333" max="16333" width="13.75" style="3" bestFit="1" customWidth="1"/>
    <col min="16334" max="16336" width="11.1640625" style="3" bestFit="1" customWidth="1"/>
    <col min="16337" max="16337" width="13.75" style="3" bestFit="1" customWidth="1"/>
    <col min="16338" max="16350" width="11.1640625" style="3" bestFit="1" customWidth="1"/>
    <col min="16351" max="16351" width="13.75" style="3" bestFit="1" customWidth="1"/>
    <col min="16352" max="16358" width="11.1640625" style="3" bestFit="1" customWidth="1"/>
    <col min="16359" max="16359" width="13.75" style="3" bestFit="1" customWidth="1"/>
    <col min="16360" max="16362" width="11.1640625" style="3" bestFit="1" customWidth="1"/>
    <col min="16363" max="16363" width="13.83203125" style="3" bestFit="1" customWidth="1"/>
    <col min="16364" max="16364" width="16.75" style="3" bestFit="1" customWidth="1"/>
    <col min="16365" max="16365" width="15.25" style="3" bestFit="1" customWidth="1"/>
    <col min="16366" max="16366" width="11.25" style="3" bestFit="1" customWidth="1"/>
    <col min="16367" max="16367" width="15.25" style="3" bestFit="1" customWidth="1"/>
    <col min="16368" max="16368" width="14.33203125" style="3" bestFit="1" customWidth="1"/>
    <col min="16369" max="16369" width="15.25" style="3" bestFit="1" customWidth="1"/>
    <col min="16370" max="16370" width="13.83203125" style="3" bestFit="1" customWidth="1"/>
    <col min="16371" max="16371" width="15.25" style="3" bestFit="1" customWidth="1"/>
    <col min="16372" max="16373" width="16.75" style="3" bestFit="1" customWidth="1"/>
    <col min="16374" max="16374" width="15.1640625" style="3" bestFit="1" customWidth="1"/>
    <col min="16375" max="16376" width="16.6640625" style="3" bestFit="1" customWidth="1"/>
    <col min="16377" max="16384" width="11.1640625" style="3"/>
  </cols>
  <sheetData>
    <row r="1" spans="1:256">
      <c r="B1" s="3" t="s">
        <v>0</v>
      </c>
      <c r="C1" s="3">
        <v>33</v>
      </c>
      <c r="D1" s="3">
        <v>33</v>
      </c>
      <c r="E1" s="3">
        <v>33</v>
      </c>
      <c r="F1" s="3">
        <v>33</v>
      </c>
      <c r="G1" s="3">
        <v>33</v>
      </c>
      <c r="H1" s="3">
        <v>33</v>
      </c>
      <c r="I1" s="3">
        <v>33</v>
      </c>
      <c r="J1" s="3">
        <v>33</v>
      </c>
      <c r="K1" s="3">
        <v>33</v>
      </c>
      <c r="L1" s="3">
        <v>33</v>
      </c>
      <c r="M1" s="3">
        <v>33</v>
      </c>
      <c r="N1" s="3">
        <v>33</v>
      </c>
      <c r="O1" s="3">
        <v>33</v>
      </c>
      <c r="P1" s="3">
        <v>33</v>
      </c>
      <c r="Q1" s="3">
        <v>33</v>
      </c>
      <c r="R1" s="3">
        <v>33</v>
      </c>
      <c r="S1" s="3">
        <v>33</v>
      </c>
      <c r="T1" s="3">
        <v>33</v>
      </c>
      <c r="U1" s="3">
        <v>33</v>
      </c>
      <c r="V1" s="3">
        <v>33</v>
      </c>
      <c r="W1" s="3">
        <v>33</v>
      </c>
      <c r="X1" s="3">
        <v>33</v>
      </c>
      <c r="Y1" s="3">
        <v>33</v>
      </c>
      <c r="Z1" s="3">
        <v>33</v>
      </c>
      <c r="AA1" s="3">
        <v>33</v>
      </c>
      <c r="AB1" s="3">
        <v>33</v>
      </c>
      <c r="AC1" s="3">
        <v>33</v>
      </c>
      <c r="AD1" s="3">
        <v>33</v>
      </c>
      <c r="AE1" s="3">
        <v>33</v>
      </c>
      <c r="AF1" s="3">
        <v>33</v>
      </c>
      <c r="AG1" s="3">
        <v>33</v>
      </c>
      <c r="AH1" s="3">
        <v>33</v>
      </c>
      <c r="AI1" s="3">
        <v>33</v>
      </c>
      <c r="AJ1" s="3">
        <v>33</v>
      </c>
      <c r="AK1" s="3">
        <v>33</v>
      </c>
      <c r="AL1" s="3">
        <v>33</v>
      </c>
      <c r="AM1" s="3">
        <v>33</v>
      </c>
      <c r="AN1" s="3">
        <v>33</v>
      </c>
      <c r="AO1" s="3">
        <v>33</v>
      </c>
      <c r="AP1" s="3">
        <v>33</v>
      </c>
      <c r="AQ1" s="3">
        <v>33</v>
      </c>
      <c r="AR1" s="3">
        <v>33</v>
      </c>
      <c r="AS1" s="3">
        <v>33</v>
      </c>
      <c r="AT1" s="3">
        <v>33</v>
      </c>
      <c r="AU1" s="3">
        <v>33</v>
      </c>
      <c r="AV1" s="3">
        <v>33</v>
      </c>
      <c r="AW1" s="3">
        <v>33</v>
      </c>
      <c r="AX1" s="3">
        <v>33</v>
      </c>
      <c r="AY1" s="3">
        <v>33</v>
      </c>
      <c r="AZ1" s="3">
        <v>33</v>
      </c>
      <c r="BA1" s="3">
        <v>33</v>
      </c>
      <c r="BB1" s="3">
        <v>33</v>
      </c>
      <c r="BC1" s="3">
        <v>33</v>
      </c>
      <c r="BD1" s="3">
        <v>33</v>
      </c>
      <c r="BE1" s="3">
        <v>33</v>
      </c>
      <c r="BF1" s="3">
        <v>33</v>
      </c>
      <c r="BG1" s="3">
        <v>33</v>
      </c>
      <c r="BH1" s="3">
        <v>33</v>
      </c>
      <c r="BI1" s="3">
        <v>33</v>
      </c>
      <c r="BJ1" s="3">
        <v>33</v>
      </c>
      <c r="BK1" s="3">
        <v>33</v>
      </c>
      <c r="BL1" s="3">
        <v>33</v>
      </c>
      <c r="BM1" s="3">
        <v>33</v>
      </c>
      <c r="BN1" s="3">
        <v>33</v>
      </c>
      <c r="BO1" s="3">
        <v>33</v>
      </c>
      <c r="BP1" s="3">
        <v>33</v>
      </c>
      <c r="BQ1" s="3">
        <v>33</v>
      </c>
      <c r="BR1" s="3">
        <v>33</v>
      </c>
      <c r="BS1" s="3">
        <v>33</v>
      </c>
      <c r="BT1" s="3">
        <v>33</v>
      </c>
      <c r="BU1" s="3">
        <v>33</v>
      </c>
      <c r="BV1" s="3">
        <v>33</v>
      </c>
      <c r="BW1" s="3">
        <v>33</v>
      </c>
      <c r="BX1" s="3">
        <v>33</v>
      </c>
      <c r="BY1" s="3">
        <v>33</v>
      </c>
      <c r="BZ1" s="3">
        <v>33</v>
      </c>
      <c r="CA1" s="3">
        <v>33</v>
      </c>
      <c r="CB1" s="3">
        <v>33</v>
      </c>
      <c r="CC1" s="3">
        <v>33</v>
      </c>
      <c r="CD1" s="3">
        <v>33</v>
      </c>
      <c r="CE1" s="3">
        <v>33</v>
      </c>
      <c r="CF1" s="3">
        <v>33</v>
      </c>
      <c r="CG1" s="3">
        <v>33</v>
      </c>
      <c r="CH1" s="3">
        <v>33</v>
      </c>
      <c r="CI1" s="3">
        <v>33</v>
      </c>
      <c r="CJ1" s="3">
        <v>33</v>
      </c>
      <c r="CK1" s="3">
        <v>33</v>
      </c>
      <c r="CL1" s="3">
        <v>33</v>
      </c>
      <c r="CM1" s="3">
        <v>33</v>
      </c>
      <c r="CN1" s="3">
        <v>33</v>
      </c>
      <c r="CO1" s="3">
        <v>33</v>
      </c>
      <c r="CP1" s="3">
        <v>33</v>
      </c>
      <c r="CQ1" s="3">
        <v>33</v>
      </c>
      <c r="CR1" s="3">
        <v>33</v>
      </c>
      <c r="CS1" s="3">
        <v>33</v>
      </c>
      <c r="CT1" s="3">
        <v>33</v>
      </c>
      <c r="CU1" s="3">
        <v>33</v>
      </c>
      <c r="CV1" s="3">
        <v>33</v>
      </c>
      <c r="CW1" s="3">
        <v>33</v>
      </c>
      <c r="CX1" s="3">
        <v>33</v>
      </c>
      <c r="CY1" s="3">
        <v>33</v>
      </c>
      <c r="CZ1" s="3">
        <v>33</v>
      </c>
      <c r="DA1" s="3">
        <v>33</v>
      </c>
      <c r="DB1" s="3">
        <v>33</v>
      </c>
      <c r="DC1" s="3">
        <v>33</v>
      </c>
      <c r="DD1" s="3">
        <v>33</v>
      </c>
      <c r="DE1" s="3">
        <v>33</v>
      </c>
      <c r="DF1" s="3">
        <v>33</v>
      </c>
      <c r="DG1" s="3">
        <v>33</v>
      </c>
      <c r="DH1" s="3">
        <v>33</v>
      </c>
      <c r="DI1" s="3">
        <v>33</v>
      </c>
      <c r="DJ1" s="3">
        <v>33</v>
      </c>
      <c r="DK1" s="3">
        <v>33</v>
      </c>
      <c r="DL1" s="3">
        <v>33</v>
      </c>
      <c r="DM1" s="3">
        <v>33</v>
      </c>
      <c r="DN1" s="3">
        <v>33</v>
      </c>
      <c r="DO1" s="3">
        <v>33</v>
      </c>
      <c r="DP1" s="3">
        <v>33</v>
      </c>
      <c r="DQ1" s="3">
        <v>33</v>
      </c>
      <c r="DR1" s="3">
        <v>33</v>
      </c>
      <c r="DS1" s="3">
        <v>33</v>
      </c>
      <c r="DT1" s="3">
        <v>33</v>
      </c>
      <c r="DU1" s="3">
        <v>33</v>
      </c>
      <c r="DV1" s="3">
        <v>33</v>
      </c>
      <c r="DW1" s="3">
        <v>33</v>
      </c>
      <c r="DX1" s="3">
        <v>33</v>
      </c>
      <c r="DY1" s="3">
        <v>33</v>
      </c>
      <c r="DZ1" s="3">
        <v>33</v>
      </c>
      <c r="EA1" s="3">
        <v>33</v>
      </c>
      <c r="EB1" s="3">
        <v>33</v>
      </c>
      <c r="EC1" s="3">
        <v>33</v>
      </c>
      <c r="ED1" s="3">
        <v>33</v>
      </c>
      <c r="EE1" s="3">
        <v>33</v>
      </c>
      <c r="EF1" s="3">
        <v>33</v>
      </c>
      <c r="EG1" s="3">
        <v>33</v>
      </c>
      <c r="EH1" s="3">
        <v>33</v>
      </c>
      <c r="EI1" s="3">
        <v>33</v>
      </c>
      <c r="EJ1" s="3">
        <v>33</v>
      </c>
      <c r="EK1" s="3">
        <v>33</v>
      </c>
      <c r="EL1" s="3">
        <v>33</v>
      </c>
      <c r="EM1" s="3">
        <v>33</v>
      </c>
      <c r="EN1" s="3">
        <v>33</v>
      </c>
      <c r="EO1" s="3">
        <v>33</v>
      </c>
      <c r="EP1" s="3">
        <v>33</v>
      </c>
      <c r="EQ1" s="3">
        <v>33</v>
      </c>
      <c r="ER1" s="3">
        <v>33</v>
      </c>
      <c r="ES1" s="3">
        <v>33</v>
      </c>
      <c r="ET1" s="3">
        <v>33</v>
      </c>
      <c r="EU1" s="3">
        <v>33</v>
      </c>
      <c r="EV1" s="3">
        <v>33</v>
      </c>
      <c r="EW1" s="3">
        <v>33</v>
      </c>
      <c r="EX1" s="3">
        <v>33</v>
      </c>
      <c r="EY1" s="3">
        <v>33</v>
      </c>
      <c r="EZ1" s="3">
        <v>33</v>
      </c>
      <c r="FA1" s="3">
        <v>33</v>
      </c>
      <c r="FB1" s="3">
        <v>33</v>
      </c>
      <c r="FC1" s="3">
        <v>33</v>
      </c>
      <c r="FD1" s="3">
        <v>33</v>
      </c>
      <c r="FE1" s="3">
        <v>33</v>
      </c>
      <c r="FF1" s="3">
        <v>33</v>
      </c>
      <c r="FG1" s="3">
        <v>33</v>
      </c>
      <c r="FH1" s="3">
        <v>33</v>
      </c>
      <c r="FI1" s="3">
        <v>33</v>
      </c>
      <c r="FJ1" s="3">
        <v>33</v>
      </c>
      <c r="FK1" s="3">
        <v>33</v>
      </c>
      <c r="FL1" s="3">
        <v>33</v>
      </c>
      <c r="FM1" s="3">
        <v>33</v>
      </c>
      <c r="FN1" s="3">
        <v>33</v>
      </c>
      <c r="FO1" s="3">
        <v>33</v>
      </c>
      <c r="FP1" s="3">
        <v>33</v>
      </c>
      <c r="FQ1" s="3">
        <v>33</v>
      </c>
      <c r="FR1" s="3">
        <v>33</v>
      </c>
      <c r="FS1" s="3">
        <v>33</v>
      </c>
      <c r="FT1" s="3">
        <v>33</v>
      </c>
      <c r="FU1" s="3">
        <v>33</v>
      </c>
      <c r="FV1" s="3">
        <v>33</v>
      </c>
      <c r="FW1" s="3">
        <v>33</v>
      </c>
      <c r="FX1" s="3">
        <v>33</v>
      </c>
      <c r="FY1" s="3">
        <v>33</v>
      </c>
      <c r="FZ1" s="3">
        <v>33</v>
      </c>
      <c r="GA1" s="3">
        <v>33</v>
      </c>
      <c r="GB1" s="3">
        <v>33</v>
      </c>
      <c r="GC1" s="3">
        <v>33</v>
      </c>
      <c r="GD1" s="3">
        <v>33</v>
      </c>
      <c r="GE1" s="3">
        <v>33</v>
      </c>
      <c r="GF1" s="3">
        <v>33</v>
      </c>
      <c r="GG1" s="3">
        <v>33</v>
      </c>
      <c r="GH1" s="3">
        <v>33</v>
      </c>
      <c r="GI1" s="3">
        <v>33</v>
      </c>
      <c r="GJ1" s="3">
        <v>33</v>
      </c>
      <c r="GK1" s="3">
        <v>33</v>
      </c>
      <c r="GL1" s="3">
        <v>33</v>
      </c>
      <c r="GM1" s="3">
        <v>33</v>
      </c>
      <c r="GN1" s="3">
        <v>33</v>
      </c>
      <c r="GO1" s="3">
        <v>33</v>
      </c>
      <c r="GP1" s="3">
        <v>33</v>
      </c>
      <c r="GQ1" s="3">
        <v>33</v>
      </c>
      <c r="GR1" s="3">
        <v>33</v>
      </c>
      <c r="GS1" s="3">
        <v>33</v>
      </c>
      <c r="GT1" s="3">
        <v>33</v>
      </c>
      <c r="GU1" s="3">
        <v>33</v>
      </c>
      <c r="GV1" s="3">
        <v>33</v>
      </c>
      <c r="GW1" s="3">
        <v>33</v>
      </c>
      <c r="GX1" s="3">
        <v>33</v>
      </c>
      <c r="GY1" s="3">
        <v>33</v>
      </c>
      <c r="GZ1" s="3">
        <v>33</v>
      </c>
      <c r="HA1" s="3">
        <v>33</v>
      </c>
      <c r="HB1" s="3">
        <v>33</v>
      </c>
      <c r="HC1" s="3">
        <v>33</v>
      </c>
      <c r="HD1" s="3">
        <v>33</v>
      </c>
      <c r="HE1" s="3">
        <v>33</v>
      </c>
      <c r="HF1" s="3">
        <v>33</v>
      </c>
      <c r="HG1" s="3">
        <v>33</v>
      </c>
      <c r="HH1" s="3">
        <v>33</v>
      </c>
      <c r="HI1" s="3">
        <v>33</v>
      </c>
      <c r="HJ1" s="3">
        <v>33</v>
      </c>
      <c r="HK1" s="3">
        <v>33</v>
      </c>
      <c r="HL1" s="3">
        <v>33</v>
      </c>
      <c r="HM1" s="3">
        <v>33</v>
      </c>
      <c r="HN1" s="3">
        <v>33</v>
      </c>
      <c r="HO1" s="3">
        <v>33</v>
      </c>
      <c r="HP1" s="3">
        <v>33</v>
      </c>
      <c r="HQ1" s="3">
        <v>33</v>
      </c>
      <c r="HR1" s="3">
        <v>33</v>
      </c>
      <c r="HS1" s="3">
        <v>33</v>
      </c>
      <c r="HT1" s="3">
        <v>33</v>
      </c>
      <c r="HU1" s="3">
        <v>33</v>
      </c>
      <c r="HV1" s="3">
        <v>33</v>
      </c>
      <c r="HW1" s="3">
        <v>33</v>
      </c>
      <c r="HX1" s="3">
        <v>33</v>
      </c>
      <c r="HY1" s="3">
        <v>33</v>
      </c>
      <c r="HZ1" s="3">
        <v>33</v>
      </c>
      <c r="IA1" s="3">
        <v>33</v>
      </c>
      <c r="IB1" s="3">
        <v>33</v>
      </c>
      <c r="IC1" s="3">
        <v>33</v>
      </c>
      <c r="ID1" s="3">
        <v>33</v>
      </c>
      <c r="IE1" s="3">
        <v>33</v>
      </c>
      <c r="IF1" s="3">
        <v>33</v>
      </c>
      <c r="IG1" s="3">
        <v>33</v>
      </c>
      <c r="IH1" s="3">
        <v>33</v>
      </c>
      <c r="II1" s="3">
        <v>33</v>
      </c>
      <c r="IJ1" s="3">
        <v>33</v>
      </c>
      <c r="IK1" s="3">
        <v>33</v>
      </c>
      <c r="IL1" s="3">
        <v>33</v>
      </c>
      <c r="IM1" s="3">
        <v>33</v>
      </c>
      <c r="IN1" s="3">
        <v>33</v>
      </c>
      <c r="IO1" s="3">
        <v>33</v>
      </c>
      <c r="IP1" s="3">
        <v>33</v>
      </c>
      <c r="IQ1" s="3">
        <v>33</v>
      </c>
      <c r="IR1" s="3">
        <v>33</v>
      </c>
      <c r="IS1" s="3">
        <v>33</v>
      </c>
      <c r="IT1" s="3">
        <v>33</v>
      </c>
      <c r="IU1" s="3">
        <v>33</v>
      </c>
      <c r="IV1" s="3">
        <v>33</v>
      </c>
    </row>
    <row r="2" spans="1:256">
      <c r="B2" s="3" t="s">
        <v>1</v>
      </c>
      <c r="C2" s="3">
        <v>40</v>
      </c>
      <c r="D2" s="3">
        <v>40</v>
      </c>
      <c r="E2" s="3">
        <v>40</v>
      </c>
      <c r="F2" s="3">
        <v>40</v>
      </c>
      <c r="G2" s="3">
        <v>40</v>
      </c>
      <c r="H2" s="3">
        <v>40</v>
      </c>
      <c r="I2" s="3">
        <v>40</v>
      </c>
      <c r="J2" s="3">
        <v>40</v>
      </c>
      <c r="K2" s="3">
        <v>40</v>
      </c>
      <c r="L2" s="3">
        <v>40</v>
      </c>
      <c r="M2" s="3">
        <v>40</v>
      </c>
      <c r="N2" s="3">
        <v>40</v>
      </c>
      <c r="O2" s="3">
        <v>41</v>
      </c>
      <c r="P2" s="3">
        <v>41</v>
      </c>
      <c r="Q2" s="3">
        <v>41</v>
      </c>
      <c r="R2" s="3">
        <v>41</v>
      </c>
      <c r="S2" s="3">
        <v>41</v>
      </c>
      <c r="T2" s="3">
        <v>41</v>
      </c>
      <c r="U2" s="3">
        <v>41</v>
      </c>
      <c r="V2" s="3">
        <v>41</v>
      </c>
      <c r="W2" s="3">
        <v>41</v>
      </c>
      <c r="X2" s="3">
        <v>41</v>
      </c>
      <c r="Y2" s="3">
        <v>41</v>
      </c>
      <c r="Z2" s="3">
        <v>41</v>
      </c>
      <c r="AA2" s="3">
        <v>41</v>
      </c>
      <c r="AB2" s="3">
        <v>42</v>
      </c>
      <c r="AC2" s="3">
        <v>42</v>
      </c>
      <c r="AD2" s="3">
        <v>42</v>
      </c>
      <c r="AE2" s="3">
        <v>42</v>
      </c>
      <c r="AF2" s="3">
        <v>42</v>
      </c>
      <c r="AG2" s="3">
        <v>42</v>
      </c>
      <c r="AH2" s="3">
        <v>42</v>
      </c>
      <c r="AI2" s="3">
        <v>42</v>
      </c>
      <c r="AJ2" s="3">
        <v>42</v>
      </c>
      <c r="AK2" s="3">
        <v>42</v>
      </c>
      <c r="AL2" s="3">
        <v>42</v>
      </c>
      <c r="AM2" s="3">
        <v>42</v>
      </c>
      <c r="AN2" s="3">
        <v>42</v>
      </c>
      <c r="AO2" s="3">
        <v>43</v>
      </c>
      <c r="AP2" s="3">
        <v>43</v>
      </c>
      <c r="AQ2" s="3">
        <v>43</v>
      </c>
      <c r="AR2" s="3">
        <v>43</v>
      </c>
      <c r="AS2" s="3">
        <v>43</v>
      </c>
      <c r="AT2" s="3">
        <v>43</v>
      </c>
      <c r="AU2" s="3">
        <v>43</v>
      </c>
      <c r="AV2" s="3">
        <v>43</v>
      </c>
      <c r="AW2" s="3">
        <v>43</v>
      </c>
      <c r="AX2" s="3">
        <v>43</v>
      </c>
      <c r="AY2" s="3">
        <v>43</v>
      </c>
      <c r="AZ2" s="3">
        <v>43</v>
      </c>
      <c r="BA2" s="3">
        <v>43</v>
      </c>
      <c r="BB2" s="3">
        <v>44</v>
      </c>
      <c r="BC2" s="3">
        <v>44</v>
      </c>
      <c r="BD2" s="3">
        <v>44</v>
      </c>
      <c r="BE2" s="3">
        <v>44</v>
      </c>
      <c r="BF2" s="3">
        <v>44</v>
      </c>
      <c r="BG2" s="3">
        <v>44</v>
      </c>
      <c r="BH2" s="3">
        <v>44</v>
      </c>
      <c r="BI2" s="3">
        <v>44</v>
      </c>
      <c r="BJ2" s="3">
        <v>44</v>
      </c>
      <c r="BK2" s="3">
        <v>44</v>
      </c>
      <c r="BL2" s="3">
        <v>44</v>
      </c>
      <c r="BM2" s="3">
        <v>44</v>
      </c>
      <c r="BN2" s="3">
        <v>44</v>
      </c>
      <c r="BO2" s="3">
        <v>45</v>
      </c>
      <c r="BP2" s="3">
        <v>45</v>
      </c>
      <c r="BQ2" s="3">
        <v>45</v>
      </c>
      <c r="BR2" s="3">
        <v>45</v>
      </c>
      <c r="BS2" s="3">
        <v>45</v>
      </c>
      <c r="BT2" s="3">
        <v>45</v>
      </c>
      <c r="BU2" s="3">
        <v>45</v>
      </c>
      <c r="BV2" s="3">
        <v>45</v>
      </c>
      <c r="BW2" s="3">
        <v>45</v>
      </c>
      <c r="BX2" s="3">
        <v>45</v>
      </c>
      <c r="BY2" s="3">
        <v>45</v>
      </c>
      <c r="BZ2" s="3">
        <v>45</v>
      </c>
      <c r="CA2" s="3">
        <v>45</v>
      </c>
      <c r="CB2" s="3">
        <v>46</v>
      </c>
      <c r="CC2" s="3">
        <v>46</v>
      </c>
      <c r="CD2" s="3">
        <v>46</v>
      </c>
      <c r="CE2" s="3">
        <v>46</v>
      </c>
      <c r="CF2" s="3">
        <v>46</v>
      </c>
      <c r="CG2" s="3">
        <v>46</v>
      </c>
      <c r="CH2" s="3">
        <v>46</v>
      </c>
      <c r="CI2" s="3">
        <v>46</v>
      </c>
      <c r="CJ2" s="3">
        <v>46</v>
      </c>
      <c r="CK2" s="3">
        <v>46</v>
      </c>
      <c r="CL2" s="3">
        <v>46</v>
      </c>
      <c r="CM2" s="3">
        <v>46</v>
      </c>
      <c r="CN2" s="3">
        <v>46</v>
      </c>
      <c r="CO2" s="3">
        <v>47</v>
      </c>
      <c r="CP2" s="3">
        <v>47</v>
      </c>
      <c r="CQ2" s="3">
        <v>47</v>
      </c>
      <c r="CR2" s="3">
        <v>47</v>
      </c>
      <c r="CS2" s="3">
        <v>47</v>
      </c>
      <c r="CT2" s="3">
        <v>47</v>
      </c>
      <c r="CU2" s="3">
        <v>47</v>
      </c>
      <c r="CV2" s="3">
        <v>47</v>
      </c>
      <c r="CW2" s="3">
        <v>47</v>
      </c>
      <c r="CX2" s="3">
        <v>47</v>
      </c>
      <c r="CY2" s="3">
        <v>47</v>
      </c>
      <c r="CZ2" s="3">
        <v>47</v>
      </c>
      <c r="DA2" s="3">
        <v>47</v>
      </c>
      <c r="DB2" s="3">
        <v>48</v>
      </c>
      <c r="DC2" s="3">
        <v>48</v>
      </c>
      <c r="DD2" s="3">
        <v>48</v>
      </c>
      <c r="DE2" s="3">
        <v>48</v>
      </c>
      <c r="DF2" s="3">
        <v>48</v>
      </c>
      <c r="DG2" s="3">
        <v>48</v>
      </c>
      <c r="DH2" s="3">
        <v>48</v>
      </c>
      <c r="DI2" s="3">
        <v>48</v>
      </c>
      <c r="DJ2" s="3">
        <v>48</v>
      </c>
      <c r="DK2" s="3">
        <v>48</v>
      </c>
      <c r="DL2" s="3">
        <v>48</v>
      </c>
      <c r="DM2" s="3">
        <v>48</v>
      </c>
      <c r="DN2" s="3">
        <v>48</v>
      </c>
      <c r="DO2" s="3">
        <v>49</v>
      </c>
      <c r="DP2" s="3">
        <v>49</v>
      </c>
      <c r="DQ2" s="3">
        <v>49</v>
      </c>
      <c r="DR2" s="3">
        <v>49</v>
      </c>
      <c r="DS2" s="3">
        <v>49</v>
      </c>
      <c r="DT2" s="3">
        <v>49</v>
      </c>
      <c r="DU2" s="3">
        <v>49</v>
      </c>
      <c r="DV2" s="3">
        <v>49</v>
      </c>
      <c r="DW2" s="3">
        <v>49</v>
      </c>
      <c r="DX2" s="3">
        <v>49</v>
      </c>
      <c r="DY2" s="3">
        <v>49</v>
      </c>
      <c r="DZ2" s="3">
        <v>49</v>
      </c>
      <c r="EA2" s="3">
        <v>49</v>
      </c>
      <c r="EB2" s="3">
        <v>50</v>
      </c>
      <c r="EC2" s="3">
        <v>50</v>
      </c>
      <c r="ED2" s="3">
        <v>50</v>
      </c>
      <c r="EE2" s="3">
        <v>50</v>
      </c>
      <c r="EF2" s="3">
        <v>50</v>
      </c>
      <c r="EG2" s="3">
        <v>50</v>
      </c>
      <c r="EH2" s="3">
        <v>50</v>
      </c>
      <c r="EI2" s="3">
        <v>50</v>
      </c>
      <c r="EJ2" s="3">
        <v>50</v>
      </c>
      <c r="EK2" s="3">
        <v>50</v>
      </c>
      <c r="EL2" s="3">
        <v>50</v>
      </c>
      <c r="EM2" s="3">
        <v>50</v>
      </c>
      <c r="EN2" s="3">
        <v>50</v>
      </c>
      <c r="EO2" s="3">
        <v>51</v>
      </c>
      <c r="EP2" s="3">
        <v>51</v>
      </c>
      <c r="EQ2" s="3">
        <v>51</v>
      </c>
      <c r="ER2" s="3">
        <v>51</v>
      </c>
      <c r="ES2" s="3">
        <v>51</v>
      </c>
      <c r="ET2" s="3">
        <v>51</v>
      </c>
      <c r="EU2" s="3">
        <v>51</v>
      </c>
      <c r="EV2" s="3">
        <v>51</v>
      </c>
      <c r="EW2" s="3">
        <v>51</v>
      </c>
      <c r="EX2" s="3">
        <v>51</v>
      </c>
      <c r="EY2" s="3">
        <v>51</v>
      </c>
      <c r="EZ2" s="3">
        <v>51</v>
      </c>
      <c r="FA2" s="3">
        <v>51</v>
      </c>
      <c r="FB2" s="3">
        <v>52</v>
      </c>
      <c r="FC2" s="3">
        <v>52</v>
      </c>
      <c r="FD2" s="3">
        <v>52</v>
      </c>
      <c r="FE2" s="3">
        <v>52</v>
      </c>
      <c r="FF2" s="3">
        <v>52</v>
      </c>
      <c r="FG2" s="3">
        <v>52</v>
      </c>
      <c r="FH2" s="3">
        <v>52</v>
      </c>
      <c r="FI2" s="3">
        <v>52</v>
      </c>
      <c r="FJ2" s="3">
        <v>52</v>
      </c>
      <c r="FK2" s="3">
        <v>52</v>
      </c>
      <c r="FL2" s="3">
        <v>52</v>
      </c>
      <c r="FM2" s="3">
        <v>52</v>
      </c>
      <c r="FN2" s="3">
        <v>52</v>
      </c>
      <c r="FO2" s="3">
        <v>53</v>
      </c>
      <c r="FP2" s="3">
        <v>53</v>
      </c>
      <c r="FQ2" s="3">
        <v>53</v>
      </c>
      <c r="FR2" s="3">
        <v>53</v>
      </c>
      <c r="FS2" s="3">
        <v>53</v>
      </c>
      <c r="FT2" s="3">
        <v>53</v>
      </c>
      <c r="FU2" s="3">
        <v>53</v>
      </c>
      <c r="FV2" s="3">
        <v>53</v>
      </c>
      <c r="FW2" s="3">
        <v>53</v>
      </c>
      <c r="FX2" s="3">
        <v>53</v>
      </c>
      <c r="FY2" s="3">
        <v>53</v>
      </c>
      <c r="FZ2" s="3">
        <v>53</v>
      </c>
      <c r="GA2" s="3">
        <v>53</v>
      </c>
      <c r="GB2" s="3">
        <v>54</v>
      </c>
      <c r="GC2" s="3">
        <v>54</v>
      </c>
      <c r="GD2" s="3">
        <v>54</v>
      </c>
      <c r="GE2" s="3">
        <v>54</v>
      </c>
      <c r="GF2" s="3">
        <v>54</v>
      </c>
      <c r="GG2" s="3">
        <v>54</v>
      </c>
      <c r="GH2" s="3">
        <v>54</v>
      </c>
      <c r="GI2" s="3">
        <v>54</v>
      </c>
      <c r="GJ2" s="3">
        <v>54</v>
      </c>
      <c r="GK2" s="3">
        <v>54</v>
      </c>
      <c r="GL2" s="3">
        <v>54</v>
      </c>
      <c r="GM2" s="3">
        <v>54</v>
      </c>
      <c r="GN2" s="3">
        <v>54</v>
      </c>
      <c r="GO2" s="3">
        <v>55</v>
      </c>
      <c r="GP2" s="3">
        <v>55</v>
      </c>
      <c r="GQ2" s="3">
        <v>55</v>
      </c>
      <c r="GR2" s="3">
        <v>55</v>
      </c>
      <c r="GS2" s="3">
        <v>55</v>
      </c>
      <c r="GT2" s="3">
        <v>55</v>
      </c>
      <c r="GU2" s="3">
        <v>55</v>
      </c>
      <c r="GV2" s="3">
        <v>55</v>
      </c>
      <c r="GW2" s="3">
        <v>55</v>
      </c>
      <c r="GX2" s="3">
        <v>55</v>
      </c>
      <c r="GY2" s="3">
        <v>55</v>
      </c>
      <c r="GZ2" s="3">
        <v>55</v>
      </c>
      <c r="HA2" s="3">
        <v>55</v>
      </c>
      <c r="HB2" s="3">
        <v>56</v>
      </c>
      <c r="HC2" s="3">
        <v>56</v>
      </c>
      <c r="HD2" s="3">
        <v>56</v>
      </c>
      <c r="HE2" s="3">
        <v>56</v>
      </c>
      <c r="HF2" s="3">
        <v>56</v>
      </c>
      <c r="HG2" s="3">
        <v>56</v>
      </c>
      <c r="HH2" s="3">
        <v>56</v>
      </c>
      <c r="HI2" s="3">
        <v>56</v>
      </c>
      <c r="HJ2" s="3">
        <v>56</v>
      </c>
      <c r="HK2" s="3">
        <v>56</v>
      </c>
      <c r="HL2" s="3">
        <v>56</v>
      </c>
      <c r="HM2" s="3">
        <v>56</v>
      </c>
      <c r="HN2" s="3">
        <v>56</v>
      </c>
      <c r="HO2" s="3">
        <v>57</v>
      </c>
      <c r="HP2" s="3">
        <v>57</v>
      </c>
      <c r="HQ2" s="3">
        <v>57</v>
      </c>
      <c r="HR2" s="3">
        <v>57</v>
      </c>
      <c r="HS2" s="3">
        <v>57</v>
      </c>
      <c r="HT2" s="3">
        <v>57</v>
      </c>
      <c r="HU2" s="3">
        <v>57</v>
      </c>
      <c r="HV2" s="3">
        <v>57</v>
      </c>
      <c r="HW2" s="3">
        <v>57</v>
      </c>
      <c r="HX2" s="3">
        <v>57</v>
      </c>
      <c r="HY2" s="3">
        <v>57</v>
      </c>
      <c r="HZ2" s="3">
        <v>57</v>
      </c>
      <c r="IA2" s="3">
        <v>57</v>
      </c>
      <c r="IB2" s="3">
        <v>58</v>
      </c>
      <c r="IC2" s="3">
        <v>58</v>
      </c>
      <c r="ID2" s="3">
        <v>58</v>
      </c>
      <c r="IE2" s="3">
        <v>58</v>
      </c>
      <c r="IF2" s="3">
        <v>58</v>
      </c>
      <c r="IG2" s="3">
        <v>58</v>
      </c>
      <c r="IH2" s="3">
        <v>58</v>
      </c>
      <c r="II2" s="3">
        <v>58</v>
      </c>
      <c r="IJ2" s="3">
        <v>58</v>
      </c>
      <c r="IK2" s="3">
        <v>58</v>
      </c>
      <c r="IL2" s="3">
        <v>58</v>
      </c>
      <c r="IM2" s="3">
        <v>58</v>
      </c>
      <c r="IN2" s="3">
        <v>58</v>
      </c>
      <c r="IO2" s="3">
        <v>59</v>
      </c>
      <c r="IP2" s="3">
        <v>59</v>
      </c>
      <c r="IQ2" s="3">
        <v>59</v>
      </c>
      <c r="IR2" s="3">
        <v>59</v>
      </c>
      <c r="IS2" s="3">
        <v>59</v>
      </c>
      <c r="IT2" s="3">
        <v>59</v>
      </c>
      <c r="IU2" s="3">
        <v>59</v>
      </c>
      <c r="IV2" s="3">
        <v>59</v>
      </c>
    </row>
    <row r="3" spans="1:256">
      <c r="B3" s="3" t="s">
        <v>2</v>
      </c>
      <c r="C3" s="3">
        <v>2</v>
      </c>
      <c r="D3" s="3">
        <v>3</v>
      </c>
      <c r="E3" s="3">
        <v>4</v>
      </c>
      <c r="F3" s="3">
        <v>5</v>
      </c>
      <c r="G3" s="3">
        <v>6</v>
      </c>
      <c r="H3" s="3">
        <v>7</v>
      </c>
      <c r="I3" s="3">
        <v>8</v>
      </c>
      <c r="J3" s="3">
        <v>9</v>
      </c>
      <c r="K3" s="3">
        <v>10</v>
      </c>
      <c r="L3" s="3">
        <v>11</v>
      </c>
      <c r="M3" s="3">
        <v>12</v>
      </c>
      <c r="N3" s="3">
        <v>13</v>
      </c>
      <c r="O3" s="3">
        <v>1</v>
      </c>
      <c r="P3" s="3">
        <v>2</v>
      </c>
      <c r="Q3" s="3">
        <v>3</v>
      </c>
      <c r="R3" s="3">
        <v>4</v>
      </c>
      <c r="S3" s="3">
        <v>5</v>
      </c>
      <c r="T3" s="3">
        <v>6</v>
      </c>
      <c r="U3" s="3">
        <v>7</v>
      </c>
      <c r="V3" s="3">
        <v>8</v>
      </c>
      <c r="W3" s="3">
        <v>9</v>
      </c>
      <c r="X3" s="3">
        <v>10</v>
      </c>
      <c r="Y3" s="3">
        <v>11</v>
      </c>
      <c r="Z3" s="3">
        <v>12</v>
      </c>
      <c r="AA3" s="3">
        <v>13</v>
      </c>
      <c r="AB3" s="3">
        <v>1</v>
      </c>
      <c r="AC3" s="3">
        <v>2</v>
      </c>
      <c r="AD3" s="3">
        <v>3</v>
      </c>
      <c r="AE3" s="3">
        <v>4</v>
      </c>
      <c r="AF3" s="3">
        <v>5</v>
      </c>
      <c r="AG3" s="3">
        <v>6</v>
      </c>
      <c r="AH3" s="3">
        <v>7</v>
      </c>
      <c r="AI3" s="3">
        <v>8</v>
      </c>
      <c r="AJ3" s="3">
        <v>9</v>
      </c>
      <c r="AK3" s="3">
        <v>10</v>
      </c>
      <c r="AL3" s="3">
        <v>11</v>
      </c>
      <c r="AM3" s="3">
        <v>12</v>
      </c>
      <c r="AN3" s="3">
        <v>13</v>
      </c>
      <c r="AO3" s="3">
        <v>1</v>
      </c>
      <c r="AP3" s="3">
        <v>2</v>
      </c>
      <c r="AQ3" s="3">
        <v>3</v>
      </c>
      <c r="AR3" s="3">
        <v>4</v>
      </c>
      <c r="AS3" s="3">
        <v>5</v>
      </c>
      <c r="AT3" s="3">
        <v>6</v>
      </c>
      <c r="AU3" s="3">
        <v>7</v>
      </c>
      <c r="AV3" s="3">
        <v>8</v>
      </c>
      <c r="AW3" s="3">
        <v>9</v>
      </c>
      <c r="AX3" s="3">
        <v>10</v>
      </c>
      <c r="AY3" s="3">
        <v>11</v>
      </c>
      <c r="AZ3" s="3">
        <v>12</v>
      </c>
      <c r="BA3" s="3">
        <v>13</v>
      </c>
      <c r="BB3" s="3">
        <v>1</v>
      </c>
      <c r="BC3" s="3">
        <v>2</v>
      </c>
      <c r="BD3" s="3">
        <v>3</v>
      </c>
      <c r="BE3" s="3">
        <v>4</v>
      </c>
      <c r="BF3" s="3">
        <v>5</v>
      </c>
      <c r="BG3" s="3">
        <v>6</v>
      </c>
      <c r="BH3" s="3">
        <v>7</v>
      </c>
      <c r="BI3" s="3">
        <v>8</v>
      </c>
      <c r="BJ3" s="3">
        <v>9</v>
      </c>
      <c r="BK3" s="3">
        <v>10</v>
      </c>
      <c r="BL3" s="3">
        <v>11</v>
      </c>
      <c r="BM3" s="3">
        <v>12</v>
      </c>
      <c r="BN3" s="3">
        <v>13</v>
      </c>
      <c r="BO3" s="3">
        <v>1</v>
      </c>
      <c r="BP3" s="3">
        <v>2</v>
      </c>
      <c r="BQ3" s="3">
        <v>3</v>
      </c>
      <c r="BR3" s="3">
        <v>4</v>
      </c>
      <c r="BS3" s="3">
        <v>5</v>
      </c>
      <c r="BT3" s="3">
        <v>6</v>
      </c>
      <c r="BU3" s="3">
        <v>7</v>
      </c>
      <c r="BV3" s="3">
        <v>8</v>
      </c>
      <c r="BW3" s="3">
        <v>9</v>
      </c>
      <c r="BX3" s="3">
        <v>10</v>
      </c>
      <c r="BY3" s="3">
        <v>11</v>
      </c>
      <c r="BZ3" s="3">
        <v>12</v>
      </c>
      <c r="CA3" s="3">
        <v>13</v>
      </c>
      <c r="CB3" s="3">
        <v>1</v>
      </c>
      <c r="CC3" s="3">
        <v>2</v>
      </c>
      <c r="CD3" s="3">
        <v>3</v>
      </c>
      <c r="CE3" s="3">
        <v>4</v>
      </c>
      <c r="CF3" s="3">
        <v>5</v>
      </c>
      <c r="CG3" s="3">
        <v>6</v>
      </c>
      <c r="CH3" s="3">
        <v>7</v>
      </c>
      <c r="CI3" s="3">
        <v>8</v>
      </c>
      <c r="CJ3" s="3">
        <v>9</v>
      </c>
      <c r="CK3" s="3">
        <v>10</v>
      </c>
      <c r="CL3" s="3">
        <v>11</v>
      </c>
      <c r="CM3" s="3">
        <v>12</v>
      </c>
      <c r="CN3" s="3">
        <v>13</v>
      </c>
      <c r="CO3" s="3">
        <v>1</v>
      </c>
      <c r="CP3" s="3">
        <v>2</v>
      </c>
      <c r="CQ3" s="3">
        <v>3</v>
      </c>
      <c r="CR3" s="3">
        <v>4</v>
      </c>
      <c r="CS3" s="3">
        <v>5</v>
      </c>
      <c r="CT3" s="3">
        <v>6</v>
      </c>
      <c r="CU3" s="3">
        <v>7</v>
      </c>
      <c r="CV3" s="3">
        <v>8</v>
      </c>
      <c r="CW3" s="3">
        <v>9</v>
      </c>
      <c r="CX3" s="3">
        <v>10</v>
      </c>
      <c r="CY3" s="3">
        <v>11</v>
      </c>
      <c r="CZ3" s="3">
        <v>12</v>
      </c>
      <c r="DA3" s="3">
        <v>13</v>
      </c>
      <c r="DB3" s="3">
        <v>1</v>
      </c>
      <c r="DC3" s="3">
        <v>2</v>
      </c>
      <c r="DD3" s="3">
        <v>3</v>
      </c>
      <c r="DE3" s="3">
        <v>4</v>
      </c>
      <c r="DF3" s="3">
        <v>5</v>
      </c>
      <c r="DG3" s="3">
        <v>6</v>
      </c>
      <c r="DH3" s="3">
        <v>7</v>
      </c>
      <c r="DI3" s="3">
        <v>8</v>
      </c>
      <c r="DJ3" s="3">
        <v>9</v>
      </c>
      <c r="DK3" s="3">
        <v>10</v>
      </c>
      <c r="DL3" s="3">
        <v>11</v>
      </c>
      <c r="DM3" s="3">
        <v>12</v>
      </c>
      <c r="DN3" s="3">
        <v>13</v>
      </c>
      <c r="DO3" s="3">
        <v>1</v>
      </c>
      <c r="DP3" s="3">
        <v>2</v>
      </c>
      <c r="DQ3" s="3">
        <v>3</v>
      </c>
      <c r="DR3" s="3">
        <v>4</v>
      </c>
      <c r="DS3" s="3">
        <v>5</v>
      </c>
      <c r="DT3" s="3">
        <v>6</v>
      </c>
      <c r="DU3" s="3">
        <v>7</v>
      </c>
      <c r="DV3" s="3">
        <v>8</v>
      </c>
      <c r="DW3" s="3">
        <v>9</v>
      </c>
      <c r="DX3" s="3">
        <v>10</v>
      </c>
      <c r="DY3" s="3">
        <v>11</v>
      </c>
      <c r="DZ3" s="3">
        <v>12</v>
      </c>
      <c r="EA3" s="3">
        <v>13</v>
      </c>
      <c r="EB3" s="3">
        <v>1</v>
      </c>
      <c r="EC3" s="3">
        <v>2</v>
      </c>
      <c r="ED3" s="3">
        <v>3</v>
      </c>
      <c r="EE3" s="3">
        <v>4</v>
      </c>
      <c r="EF3" s="3">
        <v>5</v>
      </c>
      <c r="EG3" s="3">
        <v>6</v>
      </c>
      <c r="EH3" s="3">
        <v>7</v>
      </c>
      <c r="EI3" s="3">
        <v>8</v>
      </c>
      <c r="EJ3" s="3">
        <v>9</v>
      </c>
      <c r="EK3" s="3">
        <v>10</v>
      </c>
      <c r="EL3" s="3">
        <v>11</v>
      </c>
      <c r="EM3" s="3">
        <v>12</v>
      </c>
      <c r="EN3" s="3">
        <v>13</v>
      </c>
      <c r="EO3" s="3">
        <v>1</v>
      </c>
      <c r="EP3" s="3">
        <v>2</v>
      </c>
      <c r="EQ3" s="3">
        <v>3</v>
      </c>
      <c r="ER3" s="3">
        <v>4</v>
      </c>
      <c r="ES3" s="3">
        <v>5</v>
      </c>
      <c r="ET3" s="3">
        <v>6</v>
      </c>
      <c r="EU3" s="3">
        <v>7</v>
      </c>
      <c r="EV3" s="3">
        <v>8</v>
      </c>
      <c r="EW3" s="3">
        <v>9</v>
      </c>
      <c r="EX3" s="3">
        <v>10</v>
      </c>
      <c r="EY3" s="3">
        <v>11</v>
      </c>
      <c r="EZ3" s="3">
        <v>12</v>
      </c>
      <c r="FA3" s="3">
        <v>13</v>
      </c>
      <c r="FB3" s="3">
        <v>1</v>
      </c>
      <c r="FC3" s="3">
        <v>2</v>
      </c>
      <c r="FD3" s="3">
        <v>3</v>
      </c>
      <c r="FE3" s="3">
        <v>4</v>
      </c>
      <c r="FF3" s="3">
        <v>5</v>
      </c>
      <c r="FG3" s="3">
        <v>6</v>
      </c>
      <c r="FH3" s="3">
        <v>7</v>
      </c>
      <c r="FI3" s="3">
        <v>8</v>
      </c>
      <c r="FJ3" s="3">
        <v>9</v>
      </c>
      <c r="FK3" s="3">
        <v>10</v>
      </c>
      <c r="FL3" s="3">
        <v>11</v>
      </c>
      <c r="FM3" s="3">
        <v>12</v>
      </c>
      <c r="FN3" s="3">
        <v>13</v>
      </c>
      <c r="FO3" s="3">
        <v>1</v>
      </c>
      <c r="FP3" s="3">
        <v>2</v>
      </c>
      <c r="FQ3" s="3">
        <v>3</v>
      </c>
      <c r="FR3" s="3">
        <v>4</v>
      </c>
      <c r="FS3" s="3">
        <v>5</v>
      </c>
      <c r="FT3" s="3">
        <v>6</v>
      </c>
      <c r="FU3" s="3">
        <v>7</v>
      </c>
      <c r="FV3" s="3">
        <v>8</v>
      </c>
      <c r="FW3" s="3">
        <v>9</v>
      </c>
      <c r="FX3" s="3">
        <v>10</v>
      </c>
      <c r="FY3" s="3">
        <v>11</v>
      </c>
      <c r="FZ3" s="3">
        <v>12</v>
      </c>
      <c r="GA3" s="3">
        <v>13</v>
      </c>
      <c r="GB3" s="3">
        <v>1</v>
      </c>
      <c r="GC3" s="3">
        <v>2</v>
      </c>
      <c r="GD3" s="3">
        <v>3</v>
      </c>
      <c r="GE3" s="3">
        <v>4</v>
      </c>
      <c r="GF3" s="3">
        <v>5</v>
      </c>
      <c r="GG3" s="3">
        <v>6</v>
      </c>
      <c r="GH3" s="3">
        <v>7</v>
      </c>
      <c r="GI3" s="3">
        <v>8</v>
      </c>
      <c r="GJ3" s="3">
        <v>9</v>
      </c>
      <c r="GK3" s="3">
        <v>10</v>
      </c>
      <c r="GL3" s="3">
        <v>11</v>
      </c>
      <c r="GM3" s="3">
        <v>12</v>
      </c>
      <c r="GN3" s="3">
        <v>13</v>
      </c>
      <c r="GO3" s="3">
        <v>1</v>
      </c>
      <c r="GP3" s="3">
        <v>2</v>
      </c>
      <c r="GQ3" s="3">
        <v>3</v>
      </c>
      <c r="GR3" s="3">
        <v>4</v>
      </c>
      <c r="GS3" s="3">
        <v>5</v>
      </c>
      <c r="GT3" s="3">
        <v>6</v>
      </c>
      <c r="GU3" s="3">
        <v>7</v>
      </c>
      <c r="GV3" s="3">
        <v>8</v>
      </c>
      <c r="GW3" s="3">
        <v>9</v>
      </c>
      <c r="GX3" s="3">
        <v>10</v>
      </c>
      <c r="GY3" s="3">
        <v>11</v>
      </c>
      <c r="GZ3" s="3">
        <v>12</v>
      </c>
      <c r="HA3" s="3">
        <v>13</v>
      </c>
      <c r="HB3" s="3">
        <v>1</v>
      </c>
      <c r="HC3" s="3">
        <v>2</v>
      </c>
      <c r="HD3" s="3">
        <v>3</v>
      </c>
      <c r="HE3" s="3">
        <v>4</v>
      </c>
      <c r="HF3" s="3">
        <v>5</v>
      </c>
      <c r="HG3" s="3">
        <v>6</v>
      </c>
      <c r="HH3" s="3">
        <v>7</v>
      </c>
      <c r="HI3" s="3">
        <v>8</v>
      </c>
      <c r="HJ3" s="3">
        <v>9</v>
      </c>
      <c r="HK3" s="3">
        <v>10</v>
      </c>
      <c r="HL3" s="3">
        <v>11</v>
      </c>
      <c r="HM3" s="3">
        <v>12</v>
      </c>
      <c r="HN3" s="3">
        <v>13</v>
      </c>
      <c r="HO3" s="3">
        <v>1</v>
      </c>
      <c r="HP3" s="3">
        <v>2</v>
      </c>
      <c r="HQ3" s="3">
        <v>3</v>
      </c>
      <c r="HR3" s="3">
        <v>4</v>
      </c>
      <c r="HS3" s="3">
        <v>5</v>
      </c>
      <c r="HT3" s="3">
        <v>6</v>
      </c>
      <c r="HU3" s="3">
        <v>7</v>
      </c>
      <c r="HV3" s="3">
        <v>8</v>
      </c>
      <c r="HW3" s="3">
        <v>9</v>
      </c>
      <c r="HX3" s="3">
        <v>10</v>
      </c>
      <c r="HY3" s="3">
        <v>11</v>
      </c>
      <c r="HZ3" s="3">
        <v>12</v>
      </c>
      <c r="IA3" s="3">
        <v>13</v>
      </c>
      <c r="IB3" s="3">
        <v>1</v>
      </c>
      <c r="IC3" s="3">
        <v>2</v>
      </c>
      <c r="ID3" s="3">
        <v>3</v>
      </c>
      <c r="IE3" s="3">
        <v>4</v>
      </c>
      <c r="IF3" s="3">
        <v>5</v>
      </c>
      <c r="IG3" s="3">
        <v>6</v>
      </c>
      <c r="IH3" s="3">
        <v>7</v>
      </c>
      <c r="II3" s="3">
        <v>8</v>
      </c>
      <c r="IJ3" s="3">
        <v>9</v>
      </c>
      <c r="IK3" s="3">
        <v>10</v>
      </c>
      <c r="IL3" s="3">
        <v>11</v>
      </c>
      <c r="IM3" s="3">
        <v>12</v>
      </c>
      <c r="IN3" s="3">
        <v>13</v>
      </c>
      <c r="IO3" s="3">
        <v>1</v>
      </c>
      <c r="IP3" s="3">
        <v>2</v>
      </c>
      <c r="IQ3" s="3">
        <v>3</v>
      </c>
      <c r="IR3" s="3">
        <v>4</v>
      </c>
      <c r="IS3" s="3">
        <v>5</v>
      </c>
      <c r="IT3" s="3">
        <v>6</v>
      </c>
      <c r="IU3" s="3">
        <v>7</v>
      </c>
      <c r="IV3" s="3">
        <v>8</v>
      </c>
    </row>
    <row r="4" spans="1:256">
      <c r="A4" s="3" t="str">
        <f>T("472018")</f>
        <v>472018</v>
      </c>
      <c r="B4" s="3" t="s">
        <v>4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507700</v>
      </c>
      <c r="AP4" s="3">
        <v>35100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542800</v>
      </c>
      <c r="AX4" s="3">
        <v>0</v>
      </c>
      <c r="AY4" s="3">
        <v>0</v>
      </c>
      <c r="AZ4" s="3">
        <v>0</v>
      </c>
      <c r="BA4" s="3">
        <v>542800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507700</v>
      </c>
      <c r="BP4" s="3">
        <v>35100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542800</v>
      </c>
      <c r="BX4" s="3">
        <v>0</v>
      </c>
      <c r="BY4" s="3">
        <v>0</v>
      </c>
      <c r="BZ4" s="3">
        <v>0</v>
      </c>
      <c r="CA4" s="3">
        <v>542800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  <c r="CO4" s="3">
        <v>0</v>
      </c>
      <c r="CP4" s="3">
        <v>0</v>
      </c>
      <c r="CQ4" s="3">
        <v>0</v>
      </c>
      <c r="CR4" s="3">
        <v>0</v>
      </c>
      <c r="CS4" s="3">
        <v>0</v>
      </c>
      <c r="CT4" s="3">
        <v>0</v>
      </c>
      <c r="CU4" s="3">
        <v>0</v>
      </c>
      <c r="CV4" s="3">
        <v>0</v>
      </c>
      <c r="CW4" s="3">
        <v>0</v>
      </c>
      <c r="CX4" s="3">
        <v>0</v>
      </c>
      <c r="CY4" s="3">
        <v>0</v>
      </c>
      <c r="CZ4" s="3">
        <v>0</v>
      </c>
      <c r="DA4" s="3">
        <v>0</v>
      </c>
      <c r="DB4" s="3">
        <v>0</v>
      </c>
      <c r="DC4" s="3">
        <v>0</v>
      </c>
      <c r="DD4" s="3">
        <v>0</v>
      </c>
      <c r="DE4" s="3">
        <v>0</v>
      </c>
      <c r="DF4" s="3">
        <v>0</v>
      </c>
      <c r="DG4" s="3">
        <v>0</v>
      </c>
      <c r="DH4" s="3">
        <v>0</v>
      </c>
      <c r="DI4" s="3">
        <v>0</v>
      </c>
      <c r="DJ4" s="3">
        <v>0</v>
      </c>
      <c r="DK4" s="3">
        <v>0</v>
      </c>
      <c r="DL4" s="3">
        <v>0</v>
      </c>
      <c r="DM4" s="3">
        <v>0</v>
      </c>
      <c r="DN4" s="3">
        <v>0</v>
      </c>
      <c r="DO4" s="3">
        <v>1733815</v>
      </c>
      <c r="DP4" s="3">
        <v>7700</v>
      </c>
      <c r="DQ4" s="3">
        <v>0</v>
      </c>
      <c r="DR4" s="3">
        <v>87270</v>
      </c>
      <c r="DS4" s="3">
        <v>29013</v>
      </c>
      <c r="DT4" s="3">
        <v>116283</v>
      </c>
      <c r="DU4" s="3">
        <v>0</v>
      </c>
      <c r="DV4" s="3">
        <v>116283</v>
      </c>
      <c r="DW4" s="3">
        <v>1654245</v>
      </c>
      <c r="DX4" s="3">
        <v>0</v>
      </c>
      <c r="DY4" s="3">
        <v>0</v>
      </c>
      <c r="DZ4" s="3">
        <v>861541</v>
      </c>
      <c r="EA4" s="3">
        <v>792704</v>
      </c>
      <c r="EB4" s="3">
        <v>0</v>
      </c>
      <c r="EC4" s="3">
        <v>0</v>
      </c>
      <c r="ED4" s="3">
        <v>0</v>
      </c>
      <c r="EE4" s="3">
        <v>0</v>
      </c>
      <c r="EF4" s="3">
        <v>0</v>
      </c>
      <c r="EG4" s="3">
        <v>0</v>
      </c>
      <c r="EH4" s="3">
        <v>0</v>
      </c>
      <c r="EI4" s="3">
        <v>0</v>
      </c>
      <c r="EJ4" s="3">
        <v>0</v>
      </c>
      <c r="EK4" s="3">
        <v>0</v>
      </c>
      <c r="EL4" s="3">
        <v>0</v>
      </c>
      <c r="EM4" s="3">
        <v>0</v>
      </c>
      <c r="EN4" s="3">
        <v>0</v>
      </c>
      <c r="EO4" s="3">
        <v>4931</v>
      </c>
      <c r="EP4" s="3">
        <v>0</v>
      </c>
      <c r="EQ4" s="3">
        <v>0</v>
      </c>
      <c r="ER4" s="3">
        <v>3199</v>
      </c>
      <c r="ES4" s="3">
        <v>151</v>
      </c>
      <c r="ET4" s="3">
        <v>3350</v>
      </c>
      <c r="EU4" s="3">
        <v>0</v>
      </c>
      <c r="EV4" s="3">
        <v>3350</v>
      </c>
      <c r="EW4" s="3">
        <v>1732</v>
      </c>
      <c r="EX4" s="3">
        <v>0</v>
      </c>
      <c r="EY4" s="3">
        <v>0</v>
      </c>
      <c r="EZ4" s="3">
        <v>1732</v>
      </c>
      <c r="FA4" s="3">
        <v>0</v>
      </c>
      <c r="FB4" s="3">
        <v>0</v>
      </c>
      <c r="FC4" s="3">
        <v>0</v>
      </c>
      <c r="FD4" s="3">
        <v>0</v>
      </c>
      <c r="FE4" s="3">
        <v>0</v>
      </c>
      <c r="FF4" s="3">
        <v>0</v>
      </c>
      <c r="FG4" s="3">
        <v>0</v>
      </c>
      <c r="FH4" s="3">
        <v>0</v>
      </c>
      <c r="FI4" s="3">
        <v>0</v>
      </c>
      <c r="FJ4" s="3">
        <v>0</v>
      </c>
      <c r="FK4" s="3">
        <v>0</v>
      </c>
      <c r="FL4" s="3">
        <v>0</v>
      </c>
      <c r="FM4" s="3">
        <v>0</v>
      </c>
      <c r="FN4" s="3">
        <v>0</v>
      </c>
      <c r="FO4" s="3">
        <v>4108672</v>
      </c>
      <c r="FP4" s="3">
        <v>0</v>
      </c>
      <c r="FQ4" s="3">
        <v>0</v>
      </c>
      <c r="FR4" s="3">
        <v>677970</v>
      </c>
      <c r="FS4" s="3">
        <v>50485</v>
      </c>
      <c r="FT4" s="3">
        <v>728455</v>
      </c>
      <c r="FU4" s="3">
        <v>0</v>
      </c>
      <c r="FV4" s="3">
        <v>728455</v>
      </c>
      <c r="FW4" s="3">
        <v>3430702</v>
      </c>
      <c r="FX4" s="3">
        <v>0</v>
      </c>
      <c r="FY4" s="3">
        <v>0</v>
      </c>
      <c r="FZ4" s="3">
        <v>3430702</v>
      </c>
      <c r="GA4" s="3">
        <v>0</v>
      </c>
      <c r="GB4" s="3">
        <v>675595</v>
      </c>
      <c r="GC4" s="3">
        <v>0</v>
      </c>
      <c r="GD4" s="3">
        <v>0</v>
      </c>
      <c r="GE4" s="3">
        <v>107072</v>
      </c>
      <c r="GF4" s="3">
        <v>12979</v>
      </c>
      <c r="GG4" s="3">
        <v>120051</v>
      </c>
      <c r="GH4" s="3">
        <v>0</v>
      </c>
      <c r="GI4" s="3">
        <v>120051</v>
      </c>
      <c r="GJ4" s="3">
        <v>568523</v>
      </c>
      <c r="GK4" s="3">
        <v>0</v>
      </c>
      <c r="GL4" s="3">
        <v>0</v>
      </c>
      <c r="GM4" s="3">
        <v>568523</v>
      </c>
      <c r="GN4" s="3">
        <v>0</v>
      </c>
      <c r="GO4" s="3">
        <v>32480868</v>
      </c>
      <c r="GP4" s="3">
        <v>5077967</v>
      </c>
      <c r="GQ4" s="3">
        <v>0</v>
      </c>
      <c r="GR4" s="3">
        <v>1416101</v>
      </c>
      <c r="GS4" s="3">
        <v>397517</v>
      </c>
      <c r="GT4" s="3">
        <v>1813618</v>
      </c>
      <c r="GU4" s="3">
        <v>0</v>
      </c>
      <c r="GV4" s="3">
        <v>1813618</v>
      </c>
      <c r="GW4" s="3">
        <v>36142734</v>
      </c>
      <c r="GX4" s="3">
        <v>0</v>
      </c>
      <c r="GY4" s="3">
        <v>0</v>
      </c>
      <c r="GZ4" s="3">
        <v>24637938</v>
      </c>
      <c r="HA4" s="3">
        <v>11504796</v>
      </c>
      <c r="HB4" s="3">
        <v>0</v>
      </c>
      <c r="HC4" s="3">
        <v>0</v>
      </c>
      <c r="HD4" s="3">
        <v>0</v>
      </c>
      <c r="HE4" s="3">
        <v>0</v>
      </c>
      <c r="HF4" s="3">
        <v>0</v>
      </c>
      <c r="HG4" s="3">
        <v>0</v>
      </c>
      <c r="HH4" s="3">
        <v>0</v>
      </c>
      <c r="HI4" s="3">
        <v>0</v>
      </c>
      <c r="HJ4" s="3">
        <v>0</v>
      </c>
      <c r="HK4" s="3">
        <v>0</v>
      </c>
      <c r="HL4" s="3">
        <v>0</v>
      </c>
      <c r="HM4" s="3">
        <v>0</v>
      </c>
      <c r="HN4" s="3">
        <v>0</v>
      </c>
      <c r="HO4" s="3">
        <v>0</v>
      </c>
      <c r="HP4" s="3">
        <v>0</v>
      </c>
      <c r="HQ4" s="3">
        <v>0</v>
      </c>
      <c r="HR4" s="3">
        <v>0</v>
      </c>
      <c r="HS4" s="3">
        <v>0</v>
      </c>
      <c r="HT4" s="3">
        <v>0</v>
      </c>
      <c r="HU4" s="3">
        <v>0</v>
      </c>
      <c r="HV4" s="3">
        <v>0</v>
      </c>
      <c r="HW4" s="3">
        <v>0</v>
      </c>
      <c r="HX4" s="3">
        <v>0</v>
      </c>
      <c r="HY4" s="3">
        <v>0</v>
      </c>
      <c r="HZ4" s="3">
        <v>0</v>
      </c>
      <c r="IA4" s="3">
        <v>0</v>
      </c>
      <c r="IB4" s="3">
        <v>157201</v>
      </c>
      <c r="IC4" s="3">
        <v>84400</v>
      </c>
      <c r="ID4" s="3">
        <v>0</v>
      </c>
      <c r="IE4" s="3">
        <v>71033</v>
      </c>
      <c r="IF4" s="3">
        <v>2574</v>
      </c>
      <c r="IG4" s="3">
        <v>73607</v>
      </c>
      <c r="IH4" s="3">
        <v>0</v>
      </c>
      <c r="II4" s="3">
        <v>73607</v>
      </c>
      <c r="IJ4" s="3">
        <v>170568</v>
      </c>
      <c r="IK4" s="3">
        <v>0</v>
      </c>
      <c r="IL4" s="3">
        <v>0</v>
      </c>
      <c r="IM4" s="3">
        <v>0</v>
      </c>
      <c r="IN4" s="3">
        <v>170568</v>
      </c>
      <c r="IO4" s="3">
        <v>0</v>
      </c>
      <c r="IP4" s="3">
        <v>0</v>
      </c>
      <c r="IQ4" s="3">
        <v>0</v>
      </c>
      <c r="IR4" s="3">
        <v>0</v>
      </c>
      <c r="IS4" s="3">
        <v>0</v>
      </c>
      <c r="IT4" s="3">
        <v>0</v>
      </c>
      <c r="IU4" s="3">
        <v>0</v>
      </c>
      <c r="IV4" s="3">
        <v>0</v>
      </c>
    </row>
    <row r="5" spans="1:256">
      <c r="A5" s="3" t="str">
        <f>T("472051")</f>
        <v>472051</v>
      </c>
      <c r="B5" s="3" t="s">
        <v>6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60400</v>
      </c>
      <c r="AP5" s="3">
        <v>500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60900</v>
      </c>
      <c r="AX5" s="3">
        <v>0</v>
      </c>
      <c r="AY5" s="3">
        <v>0</v>
      </c>
      <c r="AZ5" s="3">
        <v>0</v>
      </c>
      <c r="BA5" s="3">
        <v>60900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60400</v>
      </c>
      <c r="BP5" s="3">
        <v>500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0</v>
      </c>
      <c r="BW5" s="3">
        <v>60900</v>
      </c>
      <c r="BX5" s="3">
        <v>0</v>
      </c>
      <c r="BY5" s="3">
        <v>0</v>
      </c>
      <c r="BZ5" s="3">
        <v>0</v>
      </c>
      <c r="CA5" s="3">
        <v>60900</v>
      </c>
      <c r="CB5" s="3">
        <v>0</v>
      </c>
      <c r="CC5" s="3">
        <v>0</v>
      </c>
      <c r="CD5" s="3">
        <v>0</v>
      </c>
      <c r="CE5" s="3">
        <v>0</v>
      </c>
      <c r="CF5" s="3">
        <v>0</v>
      </c>
      <c r="CG5" s="3">
        <v>0</v>
      </c>
      <c r="CH5" s="3">
        <v>0</v>
      </c>
      <c r="CI5" s="3">
        <v>0</v>
      </c>
      <c r="CJ5" s="3">
        <v>0</v>
      </c>
      <c r="CK5" s="3">
        <v>0</v>
      </c>
      <c r="CL5" s="3">
        <v>0</v>
      </c>
      <c r="CM5" s="3">
        <v>0</v>
      </c>
      <c r="CN5" s="3">
        <v>0</v>
      </c>
      <c r="CO5" s="3">
        <v>0</v>
      </c>
      <c r="CP5" s="3">
        <v>0</v>
      </c>
      <c r="CQ5" s="3">
        <v>0</v>
      </c>
      <c r="CR5" s="3">
        <v>0</v>
      </c>
      <c r="CS5" s="3">
        <v>0</v>
      </c>
      <c r="CT5" s="3">
        <v>0</v>
      </c>
      <c r="CU5" s="3">
        <v>0</v>
      </c>
      <c r="CV5" s="3">
        <v>0</v>
      </c>
      <c r="CW5" s="3">
        <v>0</v>
      </c>
      <c r="CX5" s="3">
        <v>0</v>
      </c>
      <c r="CY5" s="3">
        <v>0</v>
      </c>
      <c r="CZ5" s="3">
        <v>0</v>
      </c>
      <c r="DA5" s="3">
        <v>0</v>
      </c>
      <c r="DB5" s="3">
        <v>0</v>
      </c>
      <c r="DC5" s="3">
        <v>0</v>
      </c>
      <c r="DD5" s="3">
        <v>0</v>
      </c>
      <c r="DE5" s="3">
        <v>0</v>
      </c>
      <c r="DF5" s="3">
        <v>0</v>
      </c>
      <c r="DG5" s="3">
        <v>0</v>
      </c>
      <c r="DH5" s="3">
        <v>0</v>
      </c>
      <c r="DI5" s="3">
        <v>0</v>
      </c>
      <c r="DJ5" s="3">
        <v>0</v>
      </c>
      <c r="DK5" s="3">
        <v>0</v>
      </c>
      <c r="DL5" s="3">
        <v>0</v>
      </c>
      <c r="DM5" s="3">
        <v>0</v>
      </c>
      <c r="DN5" s="3">
        <v>0</v>
      </c>
      <c r="DO5" s="3">
        <v>919086</v>
      </c>
      <c r="DP5" s="3">
        <v>30300</v>
      </c>
      <c r="DQ5" s="3">
        <v>0</v>
      </c>
      <c r="DR5" s="3">
        <v>30200</v>
      </c>
      <c r="DS5" s="3">
        <v>15223</v>
      </c>
      <c r="DT5" s="3">
        <v>45423</v>
      </c>
      <c r="DU5" s="3">
        <v>0</v>
      </c>
      <c r="DV5" s="3">
        <v>45423</v>
      </c>
      <c r="DW5" s="3">
        <v>919186</v>
      </c>
      <c r="DX5" s="3">
        <v>0</v>
      </c>
      <c r="DY5" s="3">
        <v>0</v>
      </c>
      <c r="DZ5" s="3">
        <v>392567</v>
      </c>
      <c r="EA5" s="3">
        <v>526619</v>
      </c>
      <c r="EB5" s="3">
        <v>0</v>
      </c>
      <c r="EC5" s="3">
        <v>0</v>
      </c>
      <c r="ED5" s="3">
        <v>0</v>
      </c>
      <c r="EE5" s="3">
        <v>0</v>
      </c>
      <c r="EF5" s="3">
        <v>0</v>
      </c>
      <c r="EG5" s="3">
        <v>0</v>
      </c>
      <c r="EH5" s="3">
        <v>0</v>
      </c>
      <c r="EI5" s="3">
        <v>0</v>
      </c>
      <c r="EJ5" s="3">
        <v>0</v>
      </c>
      <c r="EK5" s="3">
        <v>0</v>
      </c>
      <c r="EL5" s="3">
        <v>0</v>
      </c>
      <c r="EM5" s="3">
        <v>0</v>
      </c>
      <c r="EN5" s="3">
        <v>0</v>
      </c>
      <c r="EO5" s="3">
        <v>4175</v>
      </c>
      <c r="EP5" s="3">
        <v>0</v>
      </c>
      <c r="EQ5" s="3">
        <v>0</v>
      </c>
      <c r="ER5" s="3">
        <v>839</v>
      </c>
      <c r="ES5" s="3">
        <v>236</v>
      </c>
      <c r="ET5" s="3">
        <v>1075</v>
      </c>
      <c r="EU5" s="3">
        <v>0</v>
      </c>
      <c r="EV5" s="3">
        <v>1075</v>
      </c>
      <c r="EW5" s="3">
        <v>3336</v>
      </c>
      <c r="EX5" s="3">
        <v>0</v>
      </c>
      <c r="EY5" s="3">
        <v>0</v>
      </c>
      <c r="EZ5" s="3">
        <v>3336</v>
      </c>
      <c r="FA5" s="3">
        <v>0</v>
      </c>
      <c r="FB5" s="3">
        <v>0</v>
      </c>
      <c r="FC5" s="3">
        <v>0</v>
      </c>
      <c r="FD5" s="3">
        <v>0</v>
      </c>
      <c r="FE5" s="3">
        <v>0</v>
      </c>
      <c r="FF5" s="3">
        <v>0</v>
      </c>
      <c r="FG5" s="3">
        <v>0</v>
      </c>
      <c r="FH5" s="3">
        <v>0</v>
      </c>
      <c r="FI5" s="3">
        <v>0</v>
      </c>
      <c r="FJ5" s="3">
        <v>0</v>
      </c>
      <c r="FK5" s="3">
        <v>0</v>
      </c>
      <c r="FL5" s="3">
        <v>0</v>
      </c>
      <c r="FM5" s="3">
        <v>0</v>
      </c>
      <c r="FN5" s="3">
        <v>0</v>
      </c>
      <c r="FO5" s="3">
        <v>958592</v>
      </c>
      <c r="FP5" s="3">
        <v>0</v>
      </c>
      <c r="FQ5" s="3">
        <v>0</v>
      </c>
      <c r="FR5" s="3">
        <v>161933</v>
      </c>
      <c r="FS5" s="3">
        <v>12366</v>
      </c>
      <c r="FT5" s="3">
        <v>174299</v>
      </c>
      <c r="FU5" s="3">
        <v>0</v>
      </c>
      <c r="FV5" s="3">
        <v>174299</v>
      </c>
      <c r="FW5" s="3">
        <v>796659</v>
      </c>
      <c r="FX5" s="3">
        <v>0</v>
      </c>
      <c r="FY5" s="3">
        <v>0</v>
      </c>
      <c r="FZ5" s="3">
        <v>796659</v>
      </c>
      <c r="GA5" s="3">
        <v>0</v>
      </c>
      <c r="GB5" s="3">
        <v>122343</v>
      </c>
      <c r="GC5" s="3">
        <v>0</v>
      </c>
      <c r="GD5" s="3">
        <v>0</v>
      </c>
      <c r="GE5" s="3">
        <v>19390</v>
      </c>
      <c r="GF5" s="3">
        <v>2350</v>
      </c>
      <c r="GG5" s="3">
        <v>21740</v>
      </c>
      <c r="GH5" s="3">
        <v>0</v>
      </c>
      <c r="GI5" s="3">
        <v>21740</v>
      </c>
      <c r="GJ5" s="3">
        <v>102953</v>
      </c>
      <c r="GK5" s="3">
        <v>0</v>
      </c>
      <c r="GL5" s="3">
        <v>0</v>
      </c>
      <c r="GM5" s="3">
        <v>102953</v>
      </c>
      <c r="GN5" s="3">
        <v>0</v>
      </c>
      <c r="GO5" s="3">
        <v>9997208</v>
      </c>
      <c r="GP5" s="3">
        <v>1359680</v>
      </c>
      <c r="GQ5" s="3">
        <v>0</v>
      </c>
      <c r="GR5" s="3">
        <v>408873</v>
      </c>
      <c r="GS5" s="3">
        <v>135246</v>
      </c>
      <c r="GT5" s="3">
        <v>544119</v>
      </c>
      <c r="GU5" s="3">
        <v>0</v>
      </c>
      <c r="GV5" s="3">
        <v>544119</v>
      </c>
      <c r="GW5" s="3">
        <v>10948015</v>
      </c>
      <c r="GX5" s="3">
        <v>0</v>
      </c>
      <c r="GY5" s="3">
        <v>0</v>
      </c>
      <c r="GZ5" s="3">
        <v>8951929</v>
      </c>
      <c r="HA5" s="3">
        <v>1996086</v>
      </c>
      <c r="HB5" s="3">
        <v>0</v>
      </c>
      <c r="HC5" s="3">
        <v>0</v>
      </c>
      <c r="HD5" s="3">
        <v>0</v>
      </c>
      <c r="HE5" s="3">
        <v>0</v>
      </c>
      <c r="HF5" s="3">
        <v>0</v>
      </c>
      <c r="HG5" s="3">
        <v>0</v>
      </c>
      <c r="HH5" s="3">
        <v>0</v>
      </c>
      <c r="HI5" s="3">
        <v>0</v>
      </c>
      <c r="HJ5" s="3">
        <v>0</v>
      </c>
      <c r="HK5" s="3">
        <v>0</v>
      </c>
      <c r="HL5" s="3">
        <v>0</v>
      </c>
      <c r="HM5" s="3">
        <v>0</v>
      </c>
      <c r="HN5" s="3">
        <v>0</v>
      </c>
      <c r="HO5" s="3">
        <v>0</v>
      </c>
      <c r="HP5" s="3">
        <v>0</v>
      </c>
      <c r="HQ5" s="3">
        <v>0</v>
      </c>
      <c r="HR5" s="3">
        <v>0</v>
      </c>
      <c r="HS5" s="3">
        <v>0</v>
      </c>
      <c r="HT5" s="3">
        <v>0</v>
      </c>
      <c r="HU5" s="3">
        <v>0</v>
      </c>
      <c r="HV5" s="3">
        <v>0</v>
      </c>
      <c r="HW5" s="3">
        <v>0</v>
      </c>
      <c r="HX5" s="3">
        <v>0</v>
      </c>
      <c r="HY5" s="3">
        <v>0</v>
      </c>
      <c r="HZ5" s="3">
        <v>0</v>
      </c>
      <c r="IA5" s="3">
        <v>0</v>
      </c>
      <c r="IB5" s="3">
        <v>79756</v>
      </c>
      <c r="IC5" s="3">
        <v>0</v>
      </c>
      <c r="ID5" s="3">
        <v>0</v>
      </c>
      <c r="IE5" s="3">
        <v>17553</v>
      </c>
      <c r="IF5" s="3">
        <v>722</v>
      </c>
      <c r="IG5" s="3">
        <v>18275</v>
      </c>
      <c r="IH5" s="3">
        <v>0</v>
      </c>
      <c r="II5" s="3">
        <v>18275</v>
      </c>
      <c r="IJ5" s="3">
        <v>62203</v>
      </c>
      <c r="IK5" s="3">
        <v>0</v>
      </c>
      <c r="IL5" s="3">
        <v>0</v>
      </c>
      <c r="IM5" s="3">
        <v>0</v>
      </c>
      <c r="IN5" s="3">
        <v>62203</v>
      </c>
      <c r="IO5" s="3">
        <v>0</v>
      </c>
      <c r="IP5" s="3">
        <v>0</v>
      </c>
      <c r="IQ5" s="3">
        <v>0</v>
      </c>
      <c r="IR5" s="3">
        <v>0</v>
      </c>
      <c r="IS5" s="3">
        <v>0</v>
      </c>
      <c r="IT5" s="3">
        <v>0</v>
      </c>
      <c r="IU5" s="3">
        <v>0</v>
      </c>
      <c r="IV5" s="3">
        <v>0</v>
      </c>
    </row>
    <row r="6" spans="1:256">
      <c r="A6" s="3" t="str">
        <f>T("472077")</f>
        <v>472077</v>
      </c>
      <c r="B6" s="3" t="s">
        <v>8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553467</v>
      </c>
      <c r="AP6" s="3">
        <v>8100</v>
      </c>
      <c r="AQ6" s="3">
        <v>0</v>
      </c>
      <c r="AR6" s="3">
        <v>10622</v>
      </c>
      <c r="AS6" s="3">
        <v>15571</v>
      </c>
      <c r="AT6" s="3">
        <v>26193</v>
      </c>
      <c r="AU6" s="3">
        <v>0</v>
      </c>
      <c r="AV6" s="3">
        <v>26193</v>
      </c>
      <c r="AW6" s="3">
        <v>550945</v>
      </c>
      <c r="AX6" s="3">
        <v>0</v>
      </c>
      <c r="AY6" s="3">
        <v>0</v>
      </c>
      <c r="AZ6" s="3">
        <v>0</v>
      </c>
      <c r="BA6" s="3">
        <v>550945</v>
      </c>
      <c r="BB6" s="3">
        <v>0</v>
      </c>
      <c r="BC6" s="3">
        <v>0</v>
      </c>
      <c r="BD6" s="3">
        <v>0</v>
      </c>
      <c r="BE6" s="3">
        <v>0</v>
      </c>
      <c r="BF6" s="3">
        <v>0</v>
      </c>
      <c r="BG6" s="3">
        <v>0</v>
      </c>
      <c r="BH6" s="3">
        <v>0</v>
      </c>
      <c r="BI6" s="3">
        <v>0</v>
      </c>
      <c r="BJ6" s="3">
        <v>0</v>
      </c>
      <c r="BK6" s="3">
        <v>0</v>
      </c>
      <c r="BL6" s="3">
        <v>0</v>
      </c>
      <c r="BM6" s="3">
        <v>0</v>
      </c>
      <c r="BN6" s="3">
        <v>0</v>
      </c>
      <c r="BO6" s="3">
        <v>0</v>
      </c>
      <c r="BP6" s="3">
        <v>0</v>
      </c>
      <c r="BQ6" s="3">
        <v>0</v>
      </c>
      <c r="BR6" s="3">
        <v>0</v>
      </c>
      <c r="BS6" s="3">
        <v>0</v>
      </c>
      <c r="BT6" s="3">
        <v>0</v>
      </c>
      <c r="BU6" s="3">
        <v>0</v>
      </c>
      <c r="BV6" s="3">
        <v>0</v>
      </c>
      <c r="BW6" s="3">
        <v>0</v>
      </c>
      <c r="BX6" s="3">
        <v>0</v>
      </c>
      <c r="BY6" s="3">
        <v>0</v>
      </c>
      <c r="BZ6" s="3">
        <v>0</v>
      </c>
      <c r="CA6" s="3">
        <v>0</v>
      </c>
      <c r="CB6" s="3">
        <v>0</v>
      </c>
      <c r="CC6" s="3">
        <v>0</v>
      </c>
      <c r="CD6" s="3">
        <v>0</v>
      </c>
      <c r="CE6" s="3">
        <v>0</v>
      </c>
      <c r="CF6" s="3">
        <v>0</v>
      </c>
      <c r="CG6" s="3">
        <v>0</v>
      </c>
      <c r="CH6" s="3">
        <v>0</v>
      </c>
      <c r="CI6" s="3">
        <v>0</v>
      </c>
      <c r="CJ6" s="3">
        <v>0</v>
      </c>
      <c r="CK6" s="3">
        <v>0</v>
      </c>
      <c r="CL6" s="3">
        <v>0</v>
      </c>
      <c r="CM6" s="3">
        <v>0</v>
      </c>
      <c r="CN6" s="3">
        <v>0</v>
      </c>
      <c r="CO6" s="3">
        <v>0</v>
      </c>
      <c r="CP6" s="3">
        <v>0</v>
      </c>
      <c r="CQ6" s="3">
        <v>0</v>
      </c>
      <c r="CR6" s="3">
        <v>0</v>
      </c>
      <c r="CS6" s="3">
        <v>0</v>
      </c>
      <c r="CT6" s="3">
        <v>0</v>
      </c>
      <c r="CU6" s="3">
        <v>0</v>
      </c>
      <c r="CV6" s="3">
        <v>0</v>
      </c>
      <c r="CW6" s="3">
        <v>0</v>
      </c>
      <c r="CX6" s="3">
        <v>0</v>
      </c>
      <c r="CY6" s="3">
        <v>0</v>
      </c>
      <c r="CZ6" s="3">
        <v>0</v>
      </c>
      <c r="DA6" s="3">
        <v>0</v>
      </c>
      <c r="DB6" s="3">
        <v>0</v>
      </c>
      <c r="DC6" s="3">
        <v>0</v>
      </c>
      <c r="DD6" s="3">
        <v>0</v>
      </c>
      <c r="DE6" s="3">
        <v>0</v>
      </c>
      <c r="DF6" s="3">
        <v>0</v>
      </c>
      <c r="DG6" s="3">
        <v>0</v>
      </c>
      <c r="DH6" s="3">
        <v>0</v>
      </c>
      <c r="DI6" s="3">
        <v>0</v>
      </c>
      <c r="DJ6" s="3">
        <v>0</v>
      </c>
      <c r="DK6" s="3">
        <v>0</v>
      </c>
      <c r="DL6" s="3">
        <v>0</v>
      </c>
      <c r="DM6" s="3">
        <v>0</v>
      </c>
      <c r="DN6" s="3">
        <v>0</v>
      </c>
      <c r="DO6" s="3">
        <v>570050</v>
      </c>
      <c r="DP6" s="3">
        <v>32900</v>
      </c>
      <c r="DQ6" s="3">
        <v>0</v>
      </c>
      <c r="DR6" s="3">
        <v>28000</v>
      </c>
      <c r="DS6" s="3">
        <v>9021</v>
      </c>
      <c r="DT6" s="3">
        <v>37021</v>
      </c>
      <c r="DU6" s="3">
        <v>0</v>
      </c>
      <c r="DV6" s="3">
        <v>37021</v>
      </c>
      <c r="DW6" s="3">
        <v>574950</v>
      </c>
      <c r="DX6" s="3">
        <v>0</v>
      </c>
      <c r="DY6" s="3">
        <v>0</v>
      </c>
      <c r="DZ6" s="3">
        <v>313754</v>
      </c>
      <c r="EA6" s="3">
        <v>261196</v>
      </c>
      <c r="EB6" s="3">
        <v>9061</v>
      </c>
      <c r="EC6" s="3">
        <v>0</v>
      </c>
      <c r="ED6" s="3">
        <v>0</v>
      </c>
      <c r="EE6" s="3">
        <v>915</v>
      </c>
      <c r="EF6" s="3">
        <v>203</v>
      </c>
      <c r="EG6" s="3">
        <v>1118</v>
      </c>
      <c r="EH6" s="3">
        <v>0</v>
      </c>
      <c r="EI6" s="3">
        <v>1118</v>
      </c>
      <c r="EJ6" s="3">
        <v>8146</v>
      </c>
      <c r="EK6" s="3">
        <v>0</v>
      </c>
      <c r="EL6" s="3">
        <v>0</v>
      </c>
      <c r="EM6" s="3">
        <v>0</v>
      </c>
      <c r="EN6" s="3">
        <v>8146</v>
      </c>
      <c r="EO6" s="3">
        <v>17865</v>
      </c>
      <c r="EP6" s="3">
        <v>0</v>
      </c>
      <c r="EQ6" s="3">
        <v>0</v>
      </c>
      <c r="ER6" s="3">
        <v>16700</v>
      </c>
      <c r="ES6" s="3">
        <v>602</v>
      </c>
      <c r="ET6" s="3">
        <v>17302</v>
      </c>
      <c r="EU6" s="3">
        <v>0</v>
      </c>
      <c r="EV6" s="3">
        <v>17302</v>
      </c>
      <c r="EW6" s="3">
        <v>1165</v>
      </c>
      <c r="EX6" s="3">
        <v>0</v>
      </c>
      <c r="EY6" s="3">
        <v>0</v>
      </c>
      <c r="EZ6" s="3">
        <v>1165</v>
      </c>
      <c r="FA6" s="3">
        <v>0</v>
      </c>
      <c r="FB6" s="3">
        <v>0</v>
      </c>
      <c r="FC6" s="3">
        <v>0</v>
      </c>
      <c r="FD6" s="3">
        <v>0</v>
      </c>
      <c r="FE6" s="3">
        <v>0</v>
      </c>
      <c r="FF6" s="3">
        <v>0</v>
      </c>
      <c r="FG6" s="3">
        <v>0</v>
      </c>
      <c r="FH6" s="3">
        <v>0</v>
      </c>
      <c r="FI6" s="3">
        <v>0</v>
      </c>
      <c r="FJ6" s="3">
        <v>0</v>
      </c>
      <c r="FK6" s="3">
        <v>0</v>
      </c>
      <c r="FL6" s="3">
        <v>0</v>
      </c>
      <c r="FM6" s="3">
        <v>0</v>
      </c>
      <c r="FN6" s="3">
        <v>0</v>
      </c>
      <c r="FO6" s="3">
        <v>437388</v>
      </c>
      <c r="FP6" s="3">
        <v>0</v>
      </c>
      <c r="FQ6" s="3">
        <v>0</v>
      </c>
      <c r="FR6" s="3">
        <v>77552</v>
      </c>
      <c r="FS6" s="3">
        <v>5505</v>
      </c>
      <c r="FT6" s="3">
        <v>83057</v>
      </c>
      <c r="FU6" s="3">
        <v>0</v>
      </c>
      <c r="FV6" s="3">
        <v>83057</v>
      </c>
      <c r="FW6" s="3">
        <v>359836</v>
      </c>
      <c r="FX6" s="3">
        <v>0</v>
      </c>
      <c r="FY6" s="3">
        <v>0</v>
      </c>
      <c r="FZ6" s="3">
        <v>359836</v>
      </c>
      <c r="GA6" s="3">
        <v>0</v>
      </c>
      <c r="GB6" s="3">
        <v>78857</v>
      </c>
      <c r="GC6" s="3">
        <v>0</v>
      </c>
      <c r="GD6" s="3">
        <v>0</v>
      </c>
      <c r="GE6" s="3">
        <v>12498</v>
      </c>
      <c r="GF6" s="3">
        <v>1515</v>
      </c>
      <c r="GG6" s="3">
        <v>14013</v>
      </c>
      <c r="GH6" s="3">
        <v>0</v>
      </c>
      <c r="GI6" s="3">
        <v>14013</v>
      </c>
      <c r="GJ6" s="3">
        <v>66359</v>
      </c>
      <c r="GK6" s="3">
        <v>0</v>
      </c>
      <c r="GL6" s="3">
        <v>0</v>
      </c>
      <c r="GM6" s="3">
        <v>66359</v>
      </c>
      <c r="GN6" s="3">
        <v>0</v>
      </c>
      <c r="GO6" s="3">
        <v>5270626</v>
      </c>
      <c r="GP6" s="3">
        <v>807598</v>
      </c>
      <c r="GQ6" s="3">
        <v>0</v>
      </c>
      <c r="GR6" s="3">
        <v>243598</v>
      </c>
      <c r="GS6" s="3">
        <v>72435</v>
      </c>
      <c r="GT6" s="3">
        <v>316033</v>
      </c>
      <c r="GU6" s="3">
        <v>0</v>
      </c>
      <c r="GV6" s="3">
        <v>316033</v>
      </c>
      <c r="GW6" s="3">
        <v>5834626</v>
      </c>
      <c r="GX6" s="3">
        <v>0</v>
      </c>
      <c r="GY6" s="3">
        <v>0</v>
      </c>
      <c r="GZ6" s="3">
        <v>3825069</v>
      </c>
      <c r="HA6" s="3">
        <v>2009557</v>
      </c>
      <c r="HB6" s="3">
        <v>0</v>
      </c>
      <c r="HC6" s="3">
        <v>0</v>
      </c>
      <c r="HD6" s="3">
        <v>0</v>
      </c>
      <c r="HE6" s="3">
        <v>0</v>
      </c>
      <c r="HF6" s="3">
        <v>0</v>
      </c>
      <c r="HG6" s="3">
        <v>0</v>
      </c>
      <c r="HH6" s="3">
        <v>0</v>
      </c>
      <c r="HI6" s="3">
        <v>0</v>
      </c>
      <c r="HJ6" s="3">
        <v>0</v>
      </c>
      <c r="HK6" s="3">
        <v>0</v>
      </c>
      <c r="HL6" s="3">
        <v>0</v>
      </c>
      <c r="HM6" s="3">
        <v>0</v>
      </c>
      <c r="HN6" s="3">
        <v>0</v>
      </c>
      <c r="HO6" s="3">
        <v>0</v>
      </c>
      <c r="HP6" s="3">
        <v>0</v>
      </c>
      <c r="HQ6" s="3">
        <v>0</v>
      </c>
      <c r="HR6" s="3">
        <v>0</v>
      </c>
      <c r="HS6" s="3">
        <v>0</v>
      </c>
      <c r="HT6" s="3">
        <v>0</v>
      </c>
      <c r="HU6" s="3">
        <v>0</v>
      </c>
      <c r="HV6" s="3">
        <v>0</v>
      </c>
      <c r="HW6" s="3">
        <v>0</v>
      </c>
      <c r="HX6" s="3">
        <v>0</v>
      </c>
      <c r="HY6" s="3">
        <v>0</v>
      </c>
      <c r="HZ6" s="3">
        <v>0</v>
      </c>
      <c r="IA6" s="3">
        <v>0</v>
      </c>
      <c r="IB6" s="3">
        <v>144771</v>
      </c>
      <c r="IC6" s="3">
        <v>0</v>
      </c>
      <c r="ID6" s="3">
        <v>0</v>
      </c>
      <c r="IE6" s="3">
        <v>27614</v>
      </c>
      <c r="IF6" s="3">
        <v>799</v>
      </c>
      <c r="IG6" s="3">
        <v>28413</v>
      </c>
      <c r="IH6" s="3">
        <v>0</v>
      </c>
      <c r="II6" s="3">
        <v>28413</v>
      </c>
      <c r="IJ6" s="3">
        <v>117157</v>
      </c>
      <c r="IK6" s="3">
        <v>0</v>
      </c>
      <c r="IL6" s="3">
        <v>0</v>
      </c>
      <c r="IM6" s="3">
        <v>0</v>
      </c>
      <c r="IN6" s="3">
        <v>117157</v>
      </c>
      <c r="IO6" s="3">
        <v>0</v>
      </c>
      <c r="IP6" s="3">
        <v>0</v>
      </c>
      <c r="IQ6" s="3">
        <v>0</v>
      </c>
      <c r="IR6" s="3">
        <v>0</v>
      </c>
      <c r="IS6" s="3">
        <v>0</v>
      </c>
      <c r="IT6" s="3">
        <v>0</v>
      </c>
      <c r="IU6" s="3">
        <v>0</v>
      </c>
      <c r="IV6" s="3">
        <v>0</v>
      </c>
    </row>
    <row r="7" spans="1:256">
      <c r="A7" s="3" t="str">
        <f>T("472085")</f>
        <v>472085</v>
      </c>
      <c r="B7" s="3" t="s">
        <v>10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445021</v>
      </c>
      <c r="AC7" s="3">
        <v>0</v>
      </c>
      <c r="AD7" s="3">
        <v>0</v>
      </c>
      <c r="AE7" s="3">
        <v>59544</v>
      </c>
      <c r="AF7" s="3">
        <v>7538</v>
      </c>
      <c r="AG7" s="3">
        <v>67082</v>
      </c>
      <c r="AH7" s="3">
        <v>0</v>
      </c>
      <c r="AI7" s="3">
        <v>67082</v>
      </c>
      <c r="AJ7" s="3">
        <v>385477</v>
      </c>
      <c r="AK7" s="3">
        <v>0</v>
      </c>
      <c r="AL7" s="3">
        <v>0</v>
      </c>
      <c r="AM7" s="3">
        <v>0</v>
      </c>
      <c r="AN7" s="3">
        <v>385477</v>
      </c>
      <c r="AO7" s="3">
        <v>168000</v>
      </c>
      <c r="AP7" s="3">
        <v>7100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3">
        <v>175100</v>
      </c>
      <c r="AX7" s="3">
        <v>0</v>
      </c>
      <c r="AY7" s="3">
        <v>0</v>
      </c>
      <c r="AZ7" s="3">
        <v>0</v>
      </c>
      <c r="BA7" s="3">
        <v>175100</v>
      </c>
      <c r="BB7" s="3">
        <v>0</v>
      </c>
      <c r="BC7" s="3">
        <v>0</v>
      </c>
      <c r="BD7" s="3">
        <v>0</v>
      </c>
      <c r="BE7" s="3">
        <v>0</v>
      </c>
      <c r="BF7" s="3">
        <v>0</v>
      </c>
      <c r="BG7" s="3">
        <v>0</v>
      </c>
      <c r="BH7" s="3">
        <v>0</v>
      </c>
      <c r="BI7" s="3">
        <v>0</v>
      </c>
      <c r="BJ7" s="3">
        <v>0</v>
      </c>
      <c r="BK7" s="3">
        <v>0</v>
      </c>
      <c r="BL7" s="3">
        <v>0</v>
      </c>
      <c r="BM7" s="3">
        <v>0</v>
      </c>
      <c r="BN7" s="3">
        <v>0</v>
      </c>
      <c r="BO7" s="3">
        <v>168000</v>
      </c>
      <c r="BP7" s="3">
        <v>7100</v>
      </c>
      <c r="BQ7" s="3">
        <v>0</v>
      </c>
      <c r="BR7" s="3">
        <v>0</v>
      </c>
      <c r="BS7" s="3">
        <v>0</v>
      </c>
      <c r="BT7" s="3">
        <v>0</v>
      </c>
      <c r="BU7" s="3">
        <v>0</v>
      </c>
      <c r="BV7" s="3">
        <v>0</v>
      </c>
      <c r="BW7" s="3">
        <v>175100</v>
      </c>
      <c r="BX7" s="3">
        <v>0</v>
      </c>
      <c r="BY7" s="3">
        <v>0</v>
      </c>
      <c r="BZ7" s="3">
        <v>0</v>
      </c>
      <c r="CA7" s="3">
        <v>175100</v>
      </c>
      <c r="CB7" s="3">
        <v>0</v>
      </c>
      <c r="CC7" s="3">
        <v>0</v>
      </c>
      <c r="CD7" s="3">
        <v>0</v>
      </c>
      <c r="CE7" s="3">
        <v>0</v>
      </c>
      <c r="CF7" s="3">
        <v>0</v>
      </c>
      <c r="CG7" s="3">
        <v>0</v>
      </c>
      <c r="CH7" s="3">
        <v>0</v>
      </c>
      <c r="CI7" s="3">
        <v>0</v>
      </c>
      <c r="CJ7" s="3">
        <v>0</v>
      </c>
      <c r="CK7" s="3">
        <v>0</v>
      </c>
      <c r="CL7" s="3">
        <v>0</v>
      </c>
      <c r="CM7" s="3">
        <v>0</v>
      </c>
      <c r="CN7" s="3">
        <v>0</v>
      </c>
      <c r="CO7" s="3">
        <v>0</v>
      </c>
      <c r="CP7" s="3">
        <v>0</v>
      </c>
      <c r="CQ7" s="3">
        <v>0</v>
      </c>
      <c r="CR7" s="3">
        <v>0</v>
      </c>
      <c r="CS7" s="3">
        <v>0</v>
      </c>
      <c r="CT7" s="3">
        <v>0</v>
      </c>
      <c r="CU7" s="3">
        <v>0</v>
      </c>
      <c r="CV7" s="3">
        <v>0</v>
      </c>
      <c r="CW7" s="3">
        <v>0</v>
      </c>
      <c r="CX7" s="3">
        <v>0</v>
      </c>
      <c r="CY7" s="3">
        <v>0</v>
      </c>
      <c r="CZ7" s="3">
        <v>0</v>
      </c>
      <c r="DA7" s="3">
        <v>0</v>
      </c>
      <c r="DB7" s="3">
        <v>0</v>
      </c>
      <c r="DC7" s="3">
        <v>0</v>
      </c>
      <c r="DD7" s="3">
        <v>0</v>
      </c>
      <c r="DE7" s="3">
        <v>0</v>
      </c>
      <c r="DF7" s="3">
        <v>0</v>
      </c>
      <c r="DG7" s="3">
        <v>0</v>
      </c>
      <c r="DH7" s="3">
        <v>0</v>
      </c>
      <c r="DI7" s="3">
        <v>0</v>
      </c>
      <c r="DJ7" s="3">
        <v>0</v>
      </c>
      <c r="DK7" s="3">
        <v>0</v>
      </c>
      <c r="DL7" s="3">
        <v>0</v>
      </c>
      <c r="DM7" s="3">
        <v>0</v>
      </c>
      <c r="DN7" s="3">
        <v>0</v>
      </c>
      <c r="DO7" s="3">
        <v>743667</v>
      </c>
      <c r="DP7" s="3">
        <v>115900</v>
      </c>
      <c r="DQ7" s="3">
        <v>0</v>
      </c>
      <c r="DR7" s="3">
        <v>72000</v>
      </c>
      <c r="DS7" s="3">
        <v>11251</v>
      </c>
      <c r="DT7" s="3">
        <v>83251</v>
      </c>
      <c r="DU7" s="3">
        <v>0</v>
      </c>
      <c r="DV7" s="3">
        <v>83251</v>
      </c>
      <c r="DW7" s="3">
        <v>787567</v>
      </c>
      <c r="DX7" s="3">
        <v>0</v>
      </c>
      <c r="DY7" s="3">
        <v>0</v>
      </c>
      <c r="DZ7" s="3">
        <v>568434</v>
      </c>
      <c r="EA7" s="3">
        <v>219133</v>
      </c>
      <c r="EB7" s="3">
        <v>0</v>
      </c>
      <c r="EC7" s="3">
        <v>0</v>
      </c>
      <c r="ED7" s="3">
        <v>0</v>
      </c>
      <c r="EE7" s="3">
        <v>0</v>
      </c>
      <c r="EF7" s="3">
        <v>0</v>
      </c>
      <c r="EG7" s="3">
        <v>0</v>
      </c>
      <c r="EH7" s="3">
        <v>0</v>
      </c>
      <c r="EI7" s="3">
        <v>0</v>
      </c>
      <c r="EJ7" s="3">
        <v>0</v>
      </c>
      <c r="EK7" s="3">
        <v>0</v>
      </c>
      <c r="EL7" s="3">
        <v>0</v>
      </c>
      <c r="EM7" s="3">
        <v>0</v>
      </c>
      <c r="EN7" s="3">
        <v>0</v>
      </c>
      <c r="EO7" s="3">
        <v>25432</v>
      </c>
      <c r="EP7" s="3">
        <v>0</v>
      </c>
      <c r="EQ7" s="3">
        <v>0</v>
      </c>
      <c r="ER7" s="3">
        <v>8222</v>
      </c>
      <c r="ES7" s="3">
        <v>1303</v>
      </c>
      <c r="ET7" s="3">
        <v>9525</v>
      </c>
      <c r="EU7" s="3">
        <v>0</v>
      </c>
      <c r="EV7" s="3">
        <v>9525</v>
      </c>
      <c r="EW7" s="3">
        <v>17210</v>
      </c>
      <c r="EX7" s="3">
        <v>0</v>
      </c>
      <c r="EY7" s="3">
        <v>0</v>
      </c>
      <c r="EZ7" s="3">
        <v>17210</v>
      </c>
      <c r="FA7" s="3">
        <v>0</v>
      </c>
      <c r="FB7" s="3">
        <v>0</v>
      </c>
      <c r="FC7" s="3">
        <v>0</v>
      </c>
      <c r="FD7" s="3">
        <v>0</v>
      </c>
      <c r="FE7" s="3">
        <v>0</v>
      </c>
      <c r="FF7" s="3">
        <v>0</v>
      </c>
      <c r="FG7" s="3">
        <v>0</v>
      </c>
      <c r="FH7" s="3">
        <v>0</v>
      </c>
      <c r="FI7" s="3">
        <v>0</v>
      </c>
      <c r="FJ7" s="3">
        <v>0</v>
      </c>
      <c r="FK7" s="3">
        <v>0</v>
      </c>
      <c r="FL7" s="3">
        <v>0</v>
      </c>
      <c r="FM7" s="3">
        <v>0</v>
      </c>
      <c r="FN7" s="3">
        <v>0</v>
      </c>
      <c r="FO7" s="3">
        <v>1286434</v>
      </c>
      <c r="FP7" s="3">
        <v>0</v>
      </c>
      <c r="FQ7" s="3">
        <v>0</v>
      </c>
      <c r="FR7" s="3">
        <v>202347</v>
      </c>
      <c r="FS7" s="3">
        <v>16176</v>
      </c>
      <c r="FT7" s="3">
        <v>218523</v>
      </c>
      <c r="FU7" s="3">
        <v>0</v>
      </c>
      <c r="FV7" s="3">
        <v>218523</v>
      </c>
      <c r="FW7" s="3">
        <v>1084087</v>
      </c>
      <c r="FX7" s="3">
        <v>0</v>
      </c>
      <c r="FY7" s="3">
        <v>0</v>
      </c>
      <c r="FZ7" s="3">
        <v>1084087</v>
      </c>
      <c r="GA7" s="3">
        <v>0</v>
      </c>
      <c r="GB7" s="3">
        <v>174575</v>
      </c>
      <c r="GC7" s="3">
        <v>0</v>
      </c>
      <c r="GD7" s="3">
        <v>0</v>
      </c>
      <c r="GE7" s="3">
        <v>27668</v>
      </c>
      <c r="GF7" s="3">
        <v>3354</v>
      </c>
      <c r="GG7" s="3">
        <v>31022</v>
      </c>
      <c r="GH7" s="3">
        <v>0</v>
      </c>
      <c r="GI7" s="3">
        <v>31022</v>
      </c>
      <c r="GJ7" s="3">
        <v>146907</v>
      </c>
      <c r="GK7" s="3">
        <v>0</v>
      </c>
      <c r="GL7" s="3">
        <v>0</v>
      </c>
      <c r="GM7" s="3">
        <v>146907</v>
      </c>
      <c r="GN7" s="3">
        <v>0</v>
      </c>
      <c r="GO7" s="3">
        <v>11983576</v>
      </c>
      <c r="GP7" s="3">
        <v>1861946</v>
      </c>
      <c r="GQ7" s="3">
        <v>0</v>
      </c>
      <c r="GR7" s="3">
        <v>508308</v>
      </c>
      <c r="GS7" s="3">
        <v>166187</v>
      </c>
      <c r="GT7" s="3">
        <v>674495</v>
      </c>
      <c r="GU7" s="3">
        <v>0</v>
      </c>
      <c r="GV7" s="3">
        <v>674495</v>
      </c>
      <c r="GW7" s="3">
        <v>13337214</v>
      </c>
      <c r="GX7" s="3">
        <v>0</v>
      </c>
      <c r="GY7" s="3">
        <v>0</v>
      </c>
      <c r="GZ7" s="3">
        <v>5847941</v>
      </c>
      <c r="HA7" s="3">
        <v>7489273</v>
      </c>
      <c r="HB7" s="3">
        <v>0</v>
      </c>
      <c r="HC7" s="3">
        <v>0</v>
      </c>
      <c r="HD7" s="3">
        <v>0</v>
      </c>
      <c r="HE7" s="3">
        <v>0</v>
      </c>
      <c r="HF7" s="3">
        <v>0</v>
      </c>
      <c r="HG7" s="3">
        <v>0</v>
      </c>
      <c r="HH7" s="3">
        <v>0</v>
      </c>
      <c r="HI7" s="3">
        <v>0</v>
      </c>
      <c r="HJ7" s="3">
        <v>0</v>
      </c>
      <c r="HK7" s="3">
        <v>0</v>
      </c>
      <c r="HL7" s="3">
        <v>0</v>
      </c>
      <c r="HM7" s="3">
        <v>0</v>
      </c>
      <c r="HN7" s="3">
        <v>0</v>
      </c>
      <c r="HO7" s="3">
        <v>0</v>
      </c>
      <c r="HP7" s="3">
        <v>0</v>
      </c>
      <c r="HQ7" s="3">
        <v>0</v>
      </c>
      <c r="HR7" s="3">
        <v>0</v>
      </c>
      <c r="HS7" s="3">
        <v>0</v>
      </c>
      <c r="HT7" s="3">
        <v>0</v>
      </c>
      <c r="HU7" s="3">
        <v>0</v>
      </c>
      <c r="HV7" s="3">
        <v>0</v>
      </c>
      <c r="HW7" s="3">
        <v>0</v>
      </c>
      <c r="HX7" s="3">
        <v>0</v>
      </c>
      <c r="HY7" s="3">
        <v>0</v>
      </c>
      <c r="HZ7" s="3">
        <v>0</v>
      </c>
      <c r="IA7" s="3">
        <v>0</v>
      </c>
      <c r="IB7" s="3">
        <v>37080</v>
      </c>
      <c r="IC7" s="3">
        <v>0</v>
      </c>
      <c r="ID7" s="3">
        <v>0</v>
      </c>
      <c r="IE7" s="3">
        <v>6620</v>
      </c>
      <c r="IF7" s="3">
        <v>556</v>
      </c>
      <c r="IG7" s="3">
        <v>7176</v>
      </c>
      <c r="IH7" s="3">
        <v>0</v>
      </c>
      <c r="II7" s="3">
        <v>7176</v>
      </c>
      <c r="IJ7" s="3">
        <v>30460</v>
      </c>
      <c r="IK7" s="3">
        <v>0</v>
      </c>
      <c r="IL7" s="3">
        <v>0</v>
      </c>
      <c r="IM7" s="3">
        <v>0</v>
      </c>
      <c r="IN7" s="3">
        <v>30460</v>
      </c>
      <c r="IO7" s="3">
        <v>0</v>
      </c>
      <c r="IP7" s="3">
        <v>0</v>
      </c>
      <c r="IQ7" s="3">
        <v>0</v>
      </c>
      <c r="IR7" s="3">
        <v>0</v>
      </c>
      <c r="IS7" s="3">
        <v>0</v>
      </c>
      <c r="IT7" s="3">
        <v>0</v>
      </c>
      <c r="IU7" s="3">
        <v>0</v>
      </c>
      <c r="IV7" s="3">
        <v>0</v>
      </c>
    </row>
    <row r="8" spans="1:256">
      <c r="A8" s="3" t="str">
        <f>T("472093")</f>
        <v>472093</v>
      </c>
      <c r="B8" s="3" t="s">
        <v>12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616503</v>
      </c>
      <c r="AP8" s="3">
        <v>19300</v>
      </c>
      <c r="AQ8" s="3">
        <v>0</v>
      </c>
      <c r="AR8" s="3">
        <v>167003</v>
      </c>
      <c r="AS8" s="3">
        <v>16114</v>
      </c>
      <c r="AT8" s="3">
        <v>183117</v>
      </c>
      <c r="AU8" s="3">
        <v>0</v>
      </c>
      <c r="AV8" s="3">
        <v>183117</v>
      </c>
      <c r="AW8" s="3">
        <v>468800</v>
      </c>
      <c r="AX8" s="3">
        <v>0</v>
      </c>
      <c r="AY8" s="3">
        <v>0</v>
      </c>
      <c r="AZ8" s="3">
        <v>0</v>
      </c>
      <c r="BA8" s="3">
        <v>468800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  <c r="BJ8" s="3">
        <v>0</v>
      </c>
      <c r="BK8" s="3">
        <v>0</v>
      </c>
      <c r="BL8" s="3">
        <v>0</v>
      </c>
      <c r="BM8" s="3">
        <v>0</v>
      </c>
      <c r="BN8" s="3">
        <v>0</v>
      </c>
      <c r="BO8" s="3">
        <v>0</v>
      </c>
      <c r="BP8" s="3">
        <v>0</v>
      </c>
      <c r="BQ8" s="3">
        <v>0</v>
      </c>
      <c r="BR8" s="3">
        <v>0</v>
      </c>
      <c r="BS8" s="3">
        <v>0</v>
      </c>
      <c r="BT8" s="3">
        <v>0</v>
      </c>
      <c r="BU8" s="3">
        <v>0</v>
      </c>
      <c r="BV8" s="3">
        <v>0</v>
      </c>
      <c r="BW8" s="3">
        <v>0</v>
      </c>
      <c r="BX8" s="3">
        <v>0</v>
      </c>
      <c r="BY8" s="3">
        <v>0</v>
      </c>
      <c r="BZ8" s="3">
        <v>0</v>
      </c>
      <c r="CA8" s="3">
        <v>0</v>
      </c>
      <c r="CB8" s="3">
        <v>0</v>
      </c>
      <c r="CC8" s="3">
        <v>0</v>
      </c>
      <c r="CD8" s="3">
        <v>0</v>
      </c>
      <c r="CE8" s="3">
        <v>0</v>
      </c>
      <c r="CF8" s="3">
        <v>0</v>
      </c>
      <c r="CG8" s="3">
        <v>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  <c r="CM8" s="3">
        <v>0</v>
      </c>
      <c r="CN8" s="3">
        <v>0</v>
      </c>
      <c r="CO8" s="3">
        <v>0</v>
      </c>
      <c r="CP8" s="3">
        <v>0</v>
      </c>
      <c r="CQ8" s="3">
        <v>0</v>
      </c>
      <c r="CR8" s="3">
        <v>0</v>
      </c>
      <c r="CS8" s="3">
        <v>0</v>
      </c>
      <c r="CT8" s="3">
        <v>0</v>
      </c>
      <c r="CU8" s="3">
        <v>0</v>
      </c>
      <c r="CV8" s="3">
        <v>0</v>
      </c>
      <c r="CW8" s="3">
        <v>0</v>
      </c>
      <c r="CX8" s="3">
        <v>0</v>
      </c>
      <c r="CY8" s="3">
        <v>0</v>
      </c>
      <c r="CZ8" s="3">
        <v>0</v>
      </c>
      <c r="DA8" s="3">
        <v>0</v>
      </c>
      <c r="DB8" s="3">
        <v>0</v>
      </c>
      <c r="DC8" s="3">
        <v>0</v>
      </c>
      <c r="DD8" s="3">
        <v>0</v>
      </c>
      <c r="DE8" s="3">
        <v>0</v>
      </c>
      <c r="DF8" s="3">
        <v>0</v>
      </c>
      <c r="DG8" s="3">
        <v>0</v>
      </c>
      <c r="DH8" s="3">
        <v>0</v>
      </c>
      <c r="DI8" s="3">
        <v>0</v>
      </c>
      <c r="DJ8" s="3">
        <v>0</v>
      </c>
      <c r="DK8" s="3">
        <v>0</v>
      </c>
      <c r="DL8" s="3">
        <v>0</v>
      </c>
      <c r="DM8" s="3">
        <v>0</v>
      </c>
      <c r="DN8" s="3">
        <v>0</v>
      </c>
      <c r="DO8" s="3">
        <v>400840</v>
      </c>
      <c r="DP8" s="3">
        <v>7600</v>
      </c>
      <c r="DQ8" s="3">
        <v>0</v>
      </c>
      <c r="DR8" s="3">
        <v>39785</v>
      </c>
      <c r="DS8" s="3">
        <v>6369</v>
      </c>
      <c r="DT8" s="3">
        <v>46154</v>
      </c>
      <c r="DU8" s="3">
        <v>0</v>
      </c>
      <c r="DV8" s="3">
        <v>46154</v>
      </c>
      <c r="DW8" s="3">
        <v>368655</v>
      </c>
      <c r="DX8" s="3">
        <v>0</v>
      </c>
      <c r="DY8" s="3">
        <v>0</v>
      </c>
      <c r="DZ8" s="3">
        <v>311310</v>
      </c>
      <c r="EA8" s="3">
        <v>57345</v>
      </c>
      <c r="EB8" s="3">
        <v>0</v>
      </c>
      <c r="EC8" s="3">
        <v>0</v>
      </c>
      <c r="ED8" s="3">
        <v>0</v>
      </c>
      <c r="EE8" s="3">
        <v>0</v>
      </c>
      <c r="EF8" s="3">
        <v>0</v>
      </c>
      <c r="EG8" s="3">
        <v>0</v>
      </c>
      <c r="EH8" s="3">
        <v>0</v>
      </c>
      <c r="EI8" s="3">
        <v>0</v>
      </c>
      <c r="EJ8" s="3">
        <v>0</v>
      </c>
      <c r="EK8" s="3">
        <v>0</v>
      </c>
      <c r="EL8" s="3">
        <v>0</v>
      </c>
      <c r="EM8" s="3">
        <v>0</v>
      </c>
      <c r="EN8" s="3">
        <v>0</v>
      </c>
      <c r="EO8" s="3">
        <v>5295</v>
      </c>
      <c r="EP8" s="3">
        <v>0</v>
      </c>
      <c r="EQ8" s="3">
        <v>0</v>
      </c>
      <c r="ER8" s="3">
        <v>986</v>
      </c>
      <c r="ES8" s="3">
        <v>249</v>
      </c>
      <c r="ET8" s="3">
        <v>1235</v>
      </c>
      <c r="EU8" s="3">
        <v>0</v>
      </c>
      <c r="EV8" s="3">
        <v>1235</v>
      </c>
      <c r="EW8" s="3">
        <v>4309</v>
      </c>
      <c r="EX8" s="3">
        <v>0</v>
      </c>
      <c r="EY8" s="3">
        <v>0</v>
      </c>
      <c r="EZ8" s="3">
        <v>4309</v>
      </c>
      <c r="FA8" s="3">
        <v>0</v>
      </c>
      <c r="FB8" s="3">
        <v>2763</v>
      </c>
      <c r="FC8" s="3">
        <v>0</v>
      </c>
      <c r="FD8" s="3">
        <v>0</v>
      </c>
      <c r="FE8" s="3">
        <v>1348</v>
      </c>
      <c r="FF8" s="3">
        <v>118</v>
      </c>
      <c r="FG8" s="3">
        <v>1466</v>
      </c>
      <c r="FH8" s="3">
        <v>0</v>
      </c>
      <c r="FI8" s="3">
        <v>1466</v>
      </c>
      <c r="FJ8" s="3">
        <v>1415</v>
      </c>
      <c r="FK8" s="3">
        <v>0</v>
      </c>
      <c r="FL8" s="3">
        <v>0</v>
      </c>
      <c r="FM8" s="3">
        <v>1415</v>
      </c>
      <c r="FN8" s="3">
        <v>0</v>
      </c>
      <c r="FO8" s="3">
        <v>523291</v>
      </c>
      <c r="FP8" s="3">
        <v>0</v>
      </c>
      <c r="FQ8" s="3">
        <v>0</v>
      </c>
      <c r="FR8" s="3">
        <v>89047</v>
      </c>
      <c r="FS8" s="3">
        <v>6637</v>
      </c>
      <c r="FT8" s="3">
        <v>95684</v>
      </c>
      <c r="FU8" s="3">
        <v>0</v>
      </c>
      <c r="FV8" s="3">
        <v>95684</v>
      </c>
      <c r="FW8" s="3">
        <v>434244</v>
      </c>
      <c r="FX8" s="3">
        <v>0</v>
      </c>
      <c r="FY8" s="3">
        <v>0</v>
      </c>
      <c r="FZ8" s="3">
        <v>434244</v>
      </c>
      <c r="GA8" s="3">
        <v>0</v>
      </c>
      <c r="GB8" s="3">
        <v>100620</v>
      </c>
      <c r="GC8" s="3">
        <v>0</v>
      </c>
      <c r="GD8" s="3">
        <v>0</v>
      </c>
      <c r="GE8" s="3">
        <v>15947</v>
      </c>
      <c r="GF8" s="3">
        <v>1933</v>
      </c>
      <c r="GG8" s="3">
        <v>17880</v>
      </c>
      <c r="GH8" s="3">
        <v>0</v>
      </c>
      <c r="GI8" s="3">
        <v>17880</v>
      </c>
      <c r="GJ8" s="3">
        <v>84673</v>
      </c>
      <c r="GK8" s="3">
        <v>0</v>
      </c>
      <c r="GL8" s="3">
        <v>0</v>
      </c>
      <c r="GM8" s="3">
        <v>84673</v>
      </c>
      <c r="GN8" s="3">
        <v>0</v>
      </c>
      <c r="GO8" s="3">
        <v>6874174</v>
      </c>
      <c r="GP8" s="3">
        <v>1077324</v>
      </c>
      <c r="GQ8" s="3">
        <v>0</v>
      </c>
      <c r="GR8" s="3">
        <v>284556</v>
      </c>
      <c r="GS8" s="3">
        <v>94318</v>
      </c>
      <c r="GT8" s="3">
        <v>378874</v>
      </c>
      <c r="GU8" s="3">
        <v>0</v>
      </c>
      <c r="GV8" s="3">
        <v>378874</v>
      </c>
      <c r="GW8" s="3">
        <v>7666942</v>
      </c>
      <c r="GX8" s="3">
        <v>0</v>
      </c>
      <c r="GY8" s="3">
        <v>0</v>
      </c>
      <c r="GZ8" s="3">
        <v>6538319</v>
      </c>
      <c r="HA8" s="3">
        <v>1128623</v>
      </c>
      <c r="HB8" s="3">
        <v>0</v>
      </c>
      <c r="HC8" s="3">
        <v>0</v>
      </c>
      <c r="HD8" s="3">
        <v>0</v>
      </c>
      <c r="HE8" s="3">
        <v>0</v>
      </c>
      <c r="HF8" s="3">
        <v>0</v>
      </c>
      <c r="HG8" s="3">
        <v>0</v>
      </c>
      <c r="HH8" s="3">
        <v>0</v>
      </c>
      <c r="HI8" s="3">
        <v>0</v>
      </c>
      <c r="HJ8" s="3">
        <v>0</v>
      </c>
      <c r="HK8" s="3">
        <v>0</v>
      </c>
      <c r="HL8" s="3">
        <v>0</v>
      </c>
      <c r="HM8" s="3">
        <v>0</v>
      </c>
      <c r="HN8" s="3">
        <v>0</v>
      </c>
      <c r="HO8" s="3">
        <v>0</v>
      </c>
      <c r="HP8" s="3">
        <v>0</v>
      </c>
      <c r="HQ8" s="3">
        <v>0</v>
      </c>
      <c r="HR8" s="3">
        <v>0</v>
      </c>
      <c r="HS8" s="3">
        <v>0</v>
      </c>
      <c r="HT8" s="3">
        <v>0</v>
      </c>
      <c r="HU8" s="3">
        <v>0</v>
      </c>
      <c r="HV8" s="3">
        <v>0</v>
      </c>
      <c r="HW8" s="3">
        <v>0</v>
      </c>
      <c r="HX8" s="3">
        <v>0</v>
      </c>
      <c r="HY8" s="3">
        <v>0</v>
      </c>
      <c r="HZ8" s="3">
        <v>0</v>
      </c>
      <c r="IA8" s="3">
        <v>0</v>
      </c>
      <c r="IB8" s="3">
        <v>60232</v>
      </c>
      <c r="IC8" s="3">
        <v>0</v>
      </c>
      <c r="ID8" s="3">
        <v>0</v>
      </c>
      <c r="IE8" s="3">
        <v>24684</v>
      </c>
      <c r="IF8" s="3">
        <v>653</v>
      </c>
      <c r="IG8" s="3">
        <v>25337</v>
      </c>
      <c r="IH8" s="3">
        <v>0</v>
      </c>
      <c r="II8" s="3">
        <v>25337</v>
      </c>
      <c r="IJ8" s="3">
        <v>35548</v>
      </c>
      <c r="IK8" s="3">
        <v>0</v>
      </c>
      <c r="IL8" s="3">
        <v>0</v>
      </c>
      <c r="IM8" s="3">
        <v>0</v>
      </c>
      <c r="IN8" s="3">
        <v>35548</v>
      </c>
      <c r="IO8" s="3">
        <v>0</v>
      </c>
      <c r="IP8" s="3">
        <v>0</v>
      </c>
      <c r="IQ8" s="3">
        <v>0</v>
      </c>
      <c r="IR8" s="3">
        <v>0</v>
      </c>
      <c r="IS8" s="3">
        <v>0</v>
      </c>
      <c r="IT8" s="3">
        <v>0</v>
      </c>
      <c r="IU8" s="3">
        <v>0</v>
      </c>
      <c r="IV8" s="3">
        <v>0</v>
      </c>
    </row>
    <row r="9" spans="1:256">
      <c r="A9" s="3" t="str">
        <f>T("472107")</f>
        <v>472107</v>
      </c>
      <c r="B9" s="3" t="s">
        <v>14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108864</v>
      </c>
      <c r="AC9" s="3">
        <v>0</v>
      </c>
      <c r="AD9" s="3">
        <v>0</v>
      </c>
      <c r="AE9" s="3">
        <v>6804</v>
      </c>
      <c r="AF9" s="3">
        <v>3001</v>
      </c>
      <c r="AG9" s="3">
        <v>9805</v>
      </c>
      <c r="AH9" s="3">
        <v>0</v>
      </c>
      <c r="AI9" s="3">
        <v>9805</v>
      </c>
      <c r="AJ9" s="3">
        <v>102060</v>
      </c>
      <c r="AK9" s="3">
        <v>0</v>
      </c>
      <c r="AL9" s="3">
        <v>0</v>
      </c>
      <c r="AM9" s="3">
        <v>0</v>
      </c>
      <c r="AN9" s="3">
        <v>102060</v>
      </c>
      <c r="AO9" s="3">
        <v>38500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38500</v>
      </c>
      <c r="AX9" s="3">
        <v>0</v>
      </c>
      <c r="AY9" s="3">
        <v>0</v>
      </c>
      <c r="AZ9" s="3">
        <v>0</v>
      </c>
      <c r="BA9" s="3">
        <v>38500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38500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0</v>
      </c>
      <c r="BW9" s="3">
        <v>38500</v>
      </c>
      <c r="BX9" s="3">
        <v>0</v>
      </c>
      <c r="BY9" s="3">
        <v>0</v>
      </c>
      <c r="BZ9" s="3">
        <v>0</v>
      </c>
      <c r="CA9" s="3">
        <v>38500</v>
      </c>
      <c r="CB9" s="3">
        <v>0</v>
      </c>
      <c r="CC9" s="3">
        <v>0</v>
      </c>
      <c r="CD9" s="3">
        <v>0</v>
      </c>
      <c r="CE9" s="3">
        <v>0</v>
      </c>
      <c r="CF9" s="3">
        <v>0</v>
      </c>
      <c r="CG9" s="3">
        <v>0</v>
      </c>
      <c r="CH9" s="3">
        <v>0</v>
      </c>
      <c r="CI9" s="3">
        <v>0</v>
      </c>
      <c r="CJ9" s="3">
        <v>0</v>
      </c>
      <c r="CK9" s="3">
        <v>0</v>
      </c>
      <c r="CL9" s="3">
        <v>0</v>
      </c>
      <c r="CM9" s="3">
        <v>0</v>
      </c>
      <c r="CN9" s="3">
        <v>0</v>
      </c>
      <c r="CO9" s="3">
        <v>0</v>
      </c>
      <c r="CP9" s="3">
        <v>0</v>
      </c>
      <c r="CQ9" s="3">
        <v>0</v>
      </c>
      <c r="CR9" s="3">
        <v>0</v>
      </c>
      <c r="CS9" s="3">
        <v>0</v>
      </c>
      <c r="CT9" s="3">
        <v>0</v>
      </c>
      <c r="CU9" s="3">
        <v>0</v>
      </c>
      <c r="CV9" s="3">
        <v>0</v>
      </c>
      <c r="CW9" s="3">
        <v>0</v>
      </c>
      <c r="CX9" s="3">
        <v>0</v>
      </c>
      <c r="CY9" s="3">
        <v>0</v>
      </c>
      <c r="CZ9" s="3">
        <v>0</v>
      </c>
      <c r="DA9" s="3">
        <v>0</v>
      </c>
      <c r="DB9" s="3">
        <v>0</v>
      </c>
      <c r="DC9" s="3">
        <v>0</v>
      </c>
      <c r="DD9" s="3">
        <v>0</v>
      </c>
      <c r="DE9" s="3">
        <v>0</v>
      </c>
      <c r="DF9" s="3">
        <v>0</v>
      </c>
      <c r="DG9" s="3">
        <v>0</v>
      </c>
      <c r="DH9" s="3">
        <v>0</v>
      </c>
      <c r="DI9" s="3">
        <v>0</v>
      </c>
      <c r="DJ9" s="3">
        <v>0</v>
      </c>
      <c r="DK9" s="3">
        <v>0</v>
      </c>
      <c r="DL9" s="3">
        <v>0</v>
      </c>
      <c r="DM9" s="3">
        <v>0</v>
      </c>
      <c r="DN9" s="3">
        <v>0</v>
      </c>
      <c r="DO9" s="3">
        <v>473408</v>
      </c>
      <c r="DP9" s="3">
        <v>0</v>
      </c>
      <c r="DQ9" s="3">
        <v>0</v>
      </c>
      <c r="DR9" s="3">
        <v>35956</v>
      </c>
      <c r="DS9" s="3">
        <v>7668</v>
      </c>
      <c r="DT9" s="3">
        <v>43624</v>
      </c>
      <c r="DU9" s="3">
        <v>0</v>
      </c>
      <c r="DV9" s="3">
        <v>43624</v>
      </c>
      <c r="DW9" s="3">
        <v>437452</v>
      </c>
      <c r="DX9" s="3">
        <v>0</v>
      </c>
      <c r="DY9" s="3">
        <v>0</v>
      </c>
      <c r="DZ9" s="3">
        <v>269413</v>
      </c>
      <c r="EA9" s="3">
        <v>168039</v>
      </c>
      <c r="EB9" s="3">
        <v>0</v>
      </c>
      <c r="EC9" s="3">
        <v>0</v>
      </c>
      <c r="ED9" s="3">
        <v>0</v>
      </c>
      <c r="EE9" s="3">
        <v>0</v>
      </c>
      <c r="EF9" s="3">
        <v>0</v>
      </c>
      <c r="EG9" s="3">
        <v>0</v>
      </c>
      <c r="EH9" s="3">
        <v>0</v>
      </c>
      <c r="EI9" s="3">
        <v>0</v>
      </c>
      <c r="EJ9" s="3">
        <v>0</v>
      </c>
      <c r="EK9" s="3">
        <v>0</v>
      </c>
      <c r="EL9" s="3">
        <v>0</v>
      </c>
      <c r="EM9" s="3">
        <v>0</v>
      </c>
      <c r="EN9" s="3">
        <v>0</v>
      </c>
      <c r="EO9" s="3">
        <v>35296</v>
      </c>
      <c r="EP9" s="3">
        <v>0</v>
      </c>
      <c r="EQ9" s="3">
        <v>0</v>
      </c>
      <c r="ER9" s="3">
        <v>8037</v>
      </c>
      <c r="ES9" s="3">
        <v>1248</v>
      </c>
      <c r="ET9" s="3">
        <v>9285</v>
      </c>
      <c r="EU9" s="3">
        <v>0</v>
      </c>
      <c r="EV9" s="3">
        <v>9285</v>
      </c>
      <c r="EW9" s="3">
        <v>27259</v>
      </c>
      <c r="EX9" s="3">
        <v>0</v>
      </c>
      <c r="EY9" s="3">
        <v>0</v>
      </c>
      <c r="EZ9" s="3">
        <v>27259</v>
      </c>
      <c r="FA9" s="3">
        <v>0</v>
      </c>
      <c r="FB9" s="3">
        <v>0</v>
      </c>
      <c r="FC9" s="3">
        <v>0</v>
      </c>
      <c r="FD9" s="3">
        <v>0</v>
      </c>
      <c r="FE9" s="3">
        <v>0</v>
      </c>
      <c r="FF9" s="3">
        <v>0</v>
      </c>
      <c r="FG9" s="3">
        <v>0</v>
      </c>
      <c r="FH9" s="3">
        <v>0</v>
      </c>
      <c r="FI9" s="3">
        <v>0</v>
      </c>
      <c r="FJ9" s="3">
        <v>0</v>
      </c>
      <c r="FK9" s="3">
        <v>0</v>
      </c>
      <c r="FL9" s="3">
        <v>0</v>
      </c>
      <c r="FM9" s="3">
        <v>0</v>
      </c>
      <c r="FN9" s="3">
        <v>0</v>
      </c>
      <c r="FO9" s="3">
        <v>461681</v>
      </c>
      <c r="FP9" s="3">
        <v>0</v>
      </c>
      <c r="FQ9" s="3">
        <v>0</v>
      </c>
      <c r="FR9" s="3">
        <v>81929</v>
      </c>
      <c r="FS9" s="3">
        <v>5912</v>
      </c>
      <c r="FT9" s="3">
        <v>87841</v>
      </c>
      <c r="FU9" s="3">
        <v>0</v>
      </c>
      <c r="FV9" s="3">
        <v>87841</v>
      </c>
      <c r="FW9" s="3">
        <v>379752</v>
      </c>
      <c r="FX9" s="3">
        <v>0</v>
      </c>
      <c r="FY9" s="3">
        <v>0</v>
      </c>
      <c r="FZ9" s="3">
        <v>379752</v>
      </c>
      <c r="GA9" s="3">
        <v>0</v>
      </c>
      <c r="GB9" s="3">
        <v>83639</v>
      </c>
      <c r="GC9" s="3">
        <v>0</v>
      </c>
      <c r="GD9" s="3">
        <v>0</v>
      </c>
      <c r="GE9" s="3">
        <v>13256</v>
      </c>
      <c r="GF9" s="3">
        <v>1607</v>
      </c>
      <c r="GG9" s="3">
        <v>14863</v>
      </c>
      <c r="GH9" s="3">
        <v>0</v>
      </c>
      <c r="GI9" s="3">
        <v>14863</v>
      </c>
      <c r="GJ9" s="3">
        <v>70383</v>
      </c>
      <c r="GK9" s="3">
        <v>0</v>
      </c>
      <c r="GL9" s="3">
        <v>0</v>
      </c>
      <c r="GM9" s="3">
        <v>70383</v>
      </c>
      <c r="GN9" s="3">
        <v>0</v>
      </c>
      <c r="GO9" s="3">
        <v>6106337</v>
      </c>
      <c r="GP9" s="3">
        <v>763794</v>
      </c>
      <c r="GQ9" s="3">
        <v>0</v>
      </c>
      <c r="GR9" s="3">
        <v>276594</v>
      </c>
      <c r="GS9" s="3">
        <v>80171</v>
      </c>
      <c r="GT9" s="3">
        <v>356765</v>
      </c>
      <c r="GU9" s="3">
        <v>0</v>
      </c>
      <c r="GV9" s="3">
        <v>356765</v>
      </c>
      <c r="GW9" s="3">
        <v>6593537</v>
      </c>
      <c r="GX9" s="3">
        <v>0</v>
      </c>
      <c r="GY9" s="3">
        <v>0</v>
      </c>
      <c r="GZ9" s="3">
        <v>5282001</v>
      </c>
      <c r="HA9" s="3">
        <v>1311536</v>
      </c>
      <c r="HB9" s="3">
        <v>1573</v>
      </c>
      <c r="HC9" s="3">
        <v>0</v>
      </c>
      <c r="HD9" s="3">
        <v>0</v>
      </c>
      <c r="HE9" s="3">
        <v>1573</v>
      </c>
      <c r="HF9" s="3">
        <v>57</v>
      </c>
      <c r="HG9" s="3">
        <v>1630</v>
      </c>
      <c r="HH9" s="3">
        <v>0</v>
      </c>
      <c r="HI9" s="3">
        <v>1630</v>
      </c>
      <c r="HJ9" s="3">
        <v>0</v>
      </c>
      <c r="HK9" s="3">
        <v>0</v>
      </c>
      <c r="HL9" s="3">
        <v>0</v>
      </c>
      <c r="HM9" s="3">
        <v>0</v>
      </c>
      <c r="HN9" s="3">
        <v>0</v>
      </c>
      <c r="HO9" s="3">
        <v>0</v>
      </c>
      <c r="HP9" s="3">
        <v>0</v>
      </c>
      <c r="HQ9" s="3">
        <v>0</v>
      </c>
      <c r="HR9" s="3">
        <v>0</v>
      </c>
      <c r="HS9" s="3">
        <v>0</v>
      </c>
      <c r="HT9" s="3">
        <v>0</v>
      </c>
      <c r="HU9" s="3">
        <v>0</v>
      </c>
      <c r="HV9" s="3">
        <v>0</v>
      </c>
      <c r="HW9" s="3">
        <v>0</v>
      </c>
      <c r="HX9" s="3">
        <v>0</v>
      </c>
      <c r="HY9" s="3">
        <v>0</v>
      </c>
      <c r="HZ9" s="3">
        <v>0</v>
      </c>
      <c r="IA9" s="3">
        <v>0</v>
      </c>
      <c r="IB9" s="3">
        <v>0</v>
      </c>
      <c r="IC9" s="3">
        <v>0</v>
      </c>
      <c r="ID9" s="3">
        <v>0</v>
      </c>
      <c r="IE9" s="3">
        <v>0</v>
      </c>
      <c r="IF9" s="3">
        <v>0</v>
      </c>
      <c r="IG9" s="3">
        <v>0</v>
      </c>
      <c r="IH9" s="3">
        <v>0</v>
      </c>
      <c r="II9" s="3">
        <v>0</v>
      </c>
      <c r="IJ9" s="3">
        <v>0</v>
      </c>
      <c r="IK9" s="3">
        <v>0</v>
      </c>
      <c r="IL9" s="3">
        <v>0</v>
      </c>
      <c r="IM9" s="3">
        <v>0</v>
      </c>
      <c r="IN9" s="3">
        <v>0</v>
      </c>
      <c r="IO9" s="3">
        <v>0</v>
      </c>
      <c r="IP9" s="3">
        <v>0</v>
      </c>
      <c r="IQ9" s="3">
        <v>0</v>
      </c>
      <c r="IR9" s="3">
        <v>0</v>
      </c>
      <c r="IS9" s="3">
        <v>0</v>
      </c>
      <c r="IT9" s="3">
        <v>0</v>
      </c>
      <c r="IU9" s="3">
        <v>0</v>
      </c>
      <c r="IV9" s="3">
        <v>0</v>
      </c>
    </row>
    <row r="10" spans="1:256">
      <c r="A10" s="3" t="str">
        <f>T("472115")</f>
        <v>472115</v>
      </c>
      <c r="B10" s="3" t="s">
        <v>16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0</v>
      </c>
      <c r="BW10" s="3">
        <v>0</v>
      </c>
      <c r="BX10" s="3">
        <v>0</v>
      </c>
      <c r="BY10" s="3">
        <v>0</v>
      </c>
      <c r="BZ10" s="3">
        <v>0</v>
      </c>
      <c r="CA10" s="3">
        <v>0</v>
      </c>
      <c r="CB10" s="3">
        <v>0</v>
      </c>
      <c r="CC10" s="3">
        <v>0</v>
      </c>
      <c r="CD10" s="3">
        <v>0</v>
      </c>
      <c r="CE10" s="3">
        <v>0</v>
      </c>
      <c r="CF10" s="3">
        <v>0</v>
      </c>
      <c r="CG10" s="3">
        <v>0</v>
      </c>
      <c r="CH10" s="3">
        <v>0</v>
      </c>
      <c r="CI10" s="3">
        <v>0</v>
      </c>
      <c r="CJ10" s="3">
        <v>0</v>
      </c>
      <c r="CK10" s="3">
        <v>0</v>
      </c>
      <c r="CL10" s="3">
        <v>0</v>
      </c>
      <c r="CM10" s="3">
        <v>0</v>
      </c>
      <c r="CN10" s="3">
        <v>0</v>
      </c>
      <c r="CO10" s="3">
        <v>0</v>
      </c>
      <c r="CP10" s="3">
        <v>0</v>
      </c>
      <c r="CQ10" s="3">
        <v>0</v>
      </c>
      <c r="CR10" s="3">
        <v>0</v>
      </c>
      <c r="CS10" s="3">
        <v>0</v>
      </c>
      <c r="CT10" s="3">
        <v>0</v>
      </c>
      <c r="CU10" s="3">
        <v>0</v>
      </c>
      <c r="CV10" s="3">
        <v>0</v>
      </c>
      <c r="CW10" s="3">
        <v>0</v>
      </c>
      <c r="CX10" s="3">
        <v>0</v>
      </c>
      <c r="CY10" s="3">
        <v>0</v>
      </c>
      <c r="CZ10" s="3">
        <v>0</v>
      </c>
      <c r="DA10" s="3">
        <v>0</v>
      </c>
      <c r="DB10" s="3">
        <v>0</v>
      </c>
      <c r="DC10" s="3">
        <v>0</v>
      </c>
      <c r="DD10" s="3">
        <v>0</v>
      </c>
      <c r="DE10" s="3">
        <v>0</v>
      </c>
      <c r="DF10" s="3">
        <v>0</v>
      </c>
      <c r="DG10" s="3">
        <v>0</v>
      </c>
      <c r="DH10" s="3">
        <v>0</v>
      </c>
      <c r="DI10" s="3">
        <v>0</v>
      </c>
      <c r="DJ10" s="3">
        <v>0</v>
      </c>
      <c r="DK10" s="3">
        <v>0</v>
      </c>
      <c r="DL10" s="3">
        <v>0</v>
      </c>
      <c r="DM10" s="3">
        <v>0</v>
      </c>
      <c r="DN10" s="3">
        <v>0</v>
      </c>
      <c r="DO10" s="3">
        <v>560910</v>
      </c>
      <c r="DP10" s="3">
        <v>32500</v>
      </c>
      <c r="DQ10" s="3">
        <v>0</v>
      </c>
      <c r="DR10" s="3">
        <v>51457</v>
      </c>
      <c r="DS10" s="3">
        <v>9281</v>
      </c>
      <c r="DT10" s="3">
        <v>60738</v>
      </c>
      <c r="DU10" s="3">
        <v>0</v>
      </c>
      <c r="DV10" s="3">
        <v>60738</v>
      </c>
      <c r="DW10" s="3">
        <v>541953</v>
      </c>
      <c r="DX10" s="3">
        <v>0</v>
      </c>
      <c r="DY10" s="3">
        <v>0</v>
      </c>
      <c r="DZ10" s="3">
        <v>404792</v>
      </c>
      <c r="EA10" s="3">
        <v>137161</v>
      </c>
      <c r="EB10" s="3">
        <v>0</v>
      </c>
      <c r="EC10" s="3">
        <v>0</v>
      </c>
      <c r="ED10" s="3">
        <v>0</v>
      </c>
      <c r="EE10" s="3">
        <v>0</v>
      </c>
      <c r="EF10" s="3">
        <v>0</v>
      </c>
      <c r="EG10" s="3">
        <v>0</v>
      </c>
      <c r="EH10" s="3">
        <v>0</v>
      </c>
      <c r="EI10" s="3">
        <v>0</v>
      </c>
      <c r="EJ10" s="3">
        <v>0</v>
      </c>
      <c r="EK10" s="3">
        <v>0</v>
      </c>
      <c r="EL10" s="3">
        <v>0</v>
      </c>
      <c r="EM10" s="3">
        <v>0</v>
      </c>
      <c r="EN10" s="3">
        <v>0</v>
      </c>
      <c r="EO10" s="3">
        <v>25448</v>
      </c>
      <c r="EP10" s="3">
        <v>0</v>
      </c>
      <c r="EQ10" s="3">
        <v>0</v>
      </c>
      <c r="ER10" s="3">
        <v>5451</v>
      </c>
      <c r="ES10" s="3">
        <v>1139</v>
      </c>
      <c r="ET10" s="3">
        <v>6590</v>
      </c>
      <c r="EU10" s="3">
        <v>0</v>
      </c>
      <c r="EV10" s="3">
        <v>6590</v>
      </c>
      <c r="EW10" s="3">
        <v>19997</v>
      </c>
      <c r="EX10" s="3">
        <v>0</v>
      </c>
      <c r="EY10" s="3">
        <v>0</v>
      </c>
      <c r="EZ10" s="3">
        <v>19997</v>
      </c>
      <c r="FA10" s="3">
        <v>0</v>
      </c>
      <c r="FB10" s="3">
        <v>0</v>
      </c>
      <c r="FC10" s="3">
        <v>0</v>
      </c>
      <c r="FD10" s="3">
        <v>0</v>
      </c>
      <c r="FE10" s="3">
        <v>0</v>
      </c>
      <c r="FF10" s="3">
        <v>0</v>
      </c>
      <c r="FG10" s="3">
        <v>0</v>
      </c>
      <c r="FH10" s="3">
        <v>0</v>
      </c>
      <c r="FI10" s="3">
        <v>0</v>
      </c>
      <c r="FJ10" s="3">
        <v>0</v>
      </c>
      <c r="FK10" s="3">
        <v>0</v>
      </c>
      <c r="FL10" s="3">
        <v>0</v>
      </c>
      <c r="FM10" s="3">
        <v>0</v>
      </c>
      <c r="FN10" s="3">
        <v>0</v>
      </c>
      <c r="FO10" s="3">
        <v>1149790</v>
      </c>
      <c r="FP10" s="3">
        <v>0</v>
      </c>
      <c r="FQ10" s="3">
        <v>0</v>
      </c>
      <c r="FR10" s="3">
        <v>181316</v>
      </c>
      <c r="FS10" s="3">
        <v>14806</v>
      </c>
      <c r="FT10" s="3">
        <v>196122</v>
      </c>
      <c r="FU10" s="3">
        <v>0</v>
      </c>
      <c r="FV10" s="3">
        <v>196122</v>
      </c>
      <c r="FW10" s="3">
        <v>968474</v>
      </c>
      <c r="FX10" s="3">
        <v>0</v>
      </c>
      <c r="FY10" s="3">
        <v>0</v>
      </c>
      <c r="FZ10" s="3">
        <v>968474</v>
      </c>
      <c r="GA10" s="3">
        <v>0</v>
      </c>
      <c r="GB10" s="3">
        <v>181750</v>
      </c>
      <c r="GC10" s="3">
        <v>0</v>
      </c>
      <c r="GD10" s="3">
        <v>0</v>
      </c>
      <c r="GE10" s="3">
        <v>28805</v>
      </c>
      <c r="GF10" s="3">
        <v>3492</v>
      </c>
      <c r="GG10" s="3">
        <v>32297</v>
      </c>
      <c r="GH10" s="3">
        <v>0</v>
      </c>
      <c r="GI10" s="3">
        <v>32297</v>
      </c>
      <c r="GJ10" s="3">
        <v>152945</v>
      </c>
      <c r="GK10" s="3">
        <v>0</v>
      </c>
      <c r="GL10" s="3">
        <v>0</v>
      </c>
      <c r="GM10" s="3">
        <v>152945</v>
      </c>
      <c r="GN10" s="3">
        <v>0</v>
      </c>
      <c r="GO10" s="3">
        <v>13168084</v>
      </c>
      <c r="GP10" s="3">
        <v>1951763</v>
      </c>
      <c r="GQ10" s="3">
        <v>0</v>
      </c>
      <c r="GR10" s="3">
        <v>522488</v>
      </c>
      <c r="GS10" s="3">
        <v>163070</v>
      </c>
      <c r="GT10" s="3">
        <v>685558</v>
      </c>
      <c r="GU10" s="3">
        <v>0</v>
      </c>
      <c r="GV10" s="3">
        <v>685558</v>
      </c>
      <c r="GW10" s="3">
        <v>14597359</v>
      </c>
      <c r="GX10" s="3">
        <v>0</v>
      </c>
      <c r="GY10" s="3">
        <v>0</v>
      </c>
      <c r="GZ10" s="3">
        <v>8755299</v>
      </c>
      <c r="HA10" s="3">
        <v>5842060</v>
      </c>
      <c r="HB10" s="3">
        <v>0</v>
      </c>
      <c r="HC10" s="3">
        <v>0</v>
      </c>
      <c r="HD10" s="3">
        <v>0</v>
      </c>
      <c r="HE10" s="3">
        <v>0</v>
      </c>
      <c r="HF10" s="3">
        <v>0</v>
      </c>
      <c r="HG10" s="3">
        <v>0</v>
      </c>
      <c r="HH10" s="3">
        <v>0</v>
      </c>
      <c r="HI10" s="3">
        <v>0</v>
      </c>
      <c r="HJ10" s="3">
        <v>0</v>
      </c>
      <c r="HK10" s="3">
        <v>0</v>
      </c>
      <c r="HL10" s="3">
        <v>0</v>
      </c>
      <c r="HM10" s="3">
        <v>0</v>
      </c>
      <c r="HN10" s="3">
        <v>0</v>
      </c>
      <c r="HO10" s="3">
        <v>0</v>
      </c>
      <c r="HP10" s="3">
        <v>0</v>
      </c>
      <c r="HQ10" s="3">
        <v>0</v>
      </c>
      <c r="HR10" s="3">
        <v>0</v>
      </c>
      <c r="HS10" s="3">
        <v>0</v>
      </c>
      <c r="HT10" s="3">
        <v>0</v>
      </c>
      <c r="HU10" s="3">
        <v>0</v>
      </c>
      <c r="HV10" s="3">
        <v>0</v>
      </c>
      <c r="HW10" s="3">
        <v>0</v>
      </c>
      <c r="HX10" s="3">
        <v>0</v>
      </c>
      <c r="HY10" s="3">
        <v>0</v>
      </c>
      <c r="HZ10" s="3">
        <v>0</v>
      </c>
      <c r="IA10" s="3">
        <v>0</v>
      </c>
      <c r="IB10" s="3">
        <v>94866</v>
      </c>
      <c r="IC10" s="3">
        <v>0</v>
      </c>
      <c r="ID10" s="3">
        <v>0</v>
      </c>
      <c r="IE10" s="3">
        <v>36403</v>
      </c>
      <c r="IF10" s="3">
        <v>1028</v>
      </c>
      <c r="IG10" s="3">
        <v>37431</v>
      </c>
      <c r="IH10" s="3">
        <v>0</v>
      </c>
      <c r="II10" s="3">
        <v>37431</v>
      </c>
      <c r="IJ10" s="3">
        <v>58463</v>
      </c>
      <c r="IK10" s="3">
        <v>0</v>
      </c>
      <c r="IL10" s="3">
        <v>0</v>
      </c>
      <c r="IM10" s="3">
        <v>0</v>
      </c>
      <c r="IN10" s="3">
        <v>58463</v>
      </c>
      <c r="IO10" s="3">
        <v>0</v>
      </c>
      <c r="IP10" s="3">
        <v>0</v>
      </c>
      <c r="IQ10" s="3">
        <v>0</v>
      </c>
      <c r="IR10" s="3">
        <v>0</v>
      </c>
      <c r="IS10" s="3">
        <v>0</v>
      </c>
      <c r="IT10" s="3">
        <v>0</v>
      </c>
      <c r="IU10" s="3">
        <v>0</v>
      </c>
      <c r="IV10" s="3">
        <v>0</v>
      </c>
    </row>
    <row r="11" spans="1:256">
      <c r="A11" s="3" t="str">
        <f>T("472123")</f>
        <v>472123</v>
      </c>
      <c r="B11" s="3" t="s">
        <v>18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0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0</v>
      </c>
      <c r="BW11" s="3">
        <v>0</v>
      </c>
      <c r="BX11" s="3">
        <v>0</v>
      </c>
      <c r="BY11" s="3">
        <v>0</v>
      </c>
      <c r="BZ11" s="3">
        <v>0</v>
      </c>
      <c r="CA11" s="3">
        <v>0</v>
      </c>
      <c r="CB11" s="3">
        <v>0</v>
      </c>
      <c r="CC11" s="3">
        <v>0</v>
      </c>
      <c r="CD11" s="3">
        <v>0</v>
      </c>
      <c r="CE11" s="3">
        <v>0</v>
      </c>
      <c r="CF11" s="3">
        <v>0</v>
      </c>
      <c r="CG11" s="3">
        <v>0</v>
      </c>
      <c r="CH11" s="3">
        <v>0</v>
      </c>
      <c r="CI11" s="3">
        <v>0</v>
      </c>
      <c r="CJ11" s="3">
        <v>0</v>
      </c>
      <c r="CK11" s="3">
        <v>0</v>
      </c>
      <c r="CL11" s="3">
        <v>0</v>
      </c>
      <c r="CM11" s="3">
        <v>0</v>
      </c>
      <c r="CN11" s="3">
        <v>0</v>
      </c>
      <c r="CO11" s="3">
        <v>0</v>
      </c>
      <c r="CP11" s="3">
        <v>0</v>
      </c>
      <c r="CQ11" s="3">
        <v>0</v>
      </c>
      <c r="CR11" s="3">
        <v>0</v>
      </c>
      <c r="CS11" s="3">
        <v>0</v>
      </c>
      <c r="CT11" s="3">
        <v>0</v>
      </c>
      <c r="CU11" s="3">
        <v>0</v>
      </c>
      <c r="CV11" s="3">
        <v>0</v>
      </c>
      <c r="CW11" s="3">
        <v>0</v>
      </c>
      <c r="CX11" s="3">
        <v>0</v>
      </c>
      <c r="CY11" s="3">
        <v>0</v>
      </c>
      <c r="CZ11" s="3">
        <v>0</v>
      </c>
      <c r="DA11" s="3">
        <v>0</v>
      </c>
      <c r="DB11" s="3">
        <v>0</v>
      </c>
      <c r="DC11" s="3">
        <v>0</v>
      </c>
      <c r="DD11" s="3">
        <v>0</v>
      </c>
      <c r="DE11" s="3">
        <v>0</v>
      </c>
      <c r="DF11" s="3">
        <v>0</v>
      </c>
      <c r="DG11" s="3">
        <v>0</v>
      </c>
      <c r="DH11" s="3">
        <v>0</v>
      </c>
      <c r="DI11" s="3">
        <v>0</v>
      </c>
      <c r="DJ11" s="3">
        <v>0</v>
      </c>
      <c r="DK11" s="3">
        <v>0</v>
      </c>
      <c r="DL11" s="3">
        <v>0</v>
      </c>
      <c r="DM11" s="3">
        <v>0</v>
      </c>
      <c r="DN11" s="3">
        <v>0</v>
      </c>
      <c r="DO11" s="3">
        <v>47556</v>
      </c>
      <c r="DP11" s="3">
        <v>0</v>
      </c>
      <c r="DQ11" s="3">
        <v>0</v>
      </c>
      <c r="DR11" s="3">
        <v>4785</v>
      </c>
      <c r="DS11" s="3">
        <v>684</v>
      </c>
      <c r="DT11" s="3">
        <v>5469</v>
      </c>
      <c r="DU11" s="3">
        <v>0</v>
      </c>
      <c r="DV11" s="3">
        <v>5469</v>
      </c>
      <c r="DW11" s="3">
        <v>42771</v>
      </c>
      <c r="DX11" s="3">
        <v>0</v>
      </c>
      <c r="DY11" s="3">
        <v>0</v>
      </c>
      <c r="DZ11" s="3">
        <v>40251</v>
      </c>
      <c r="EA11" s="3">
        <v>2520</v>
      </c>
      <c r="EB11" s="3">
        <v>6596</v>
      </c>
      <c r="EC11" s="3">
        <v>0</v>
      </c>
      <c r="ED11" s="3">
        <v>0</v>
      </c>
      <c r="EE11" s="3">
        <v>4456</v>
      </c>
      <c r="EF11" s="3">
        <v>150</v>
      </c>
      <c r="EG11" s="3">
        <v>4606</v>
      </c>
      <c r="EH11" s="3">
        <v>0</v>
      </c>
      <c r="EI11" s="3">
        <v>4606</v>
      </c>
      <c r="EJ11" s="3">
        <v>2140</v>
      </c>
      <c r="EK11" s="3">
        <v>0</v>
      </c>
      <c r="EL11" s="3">
        <v>0</v>
      </c>
      <c r="EM11" s="3">
        <v>0</v>
      </c>
      <c r="EN11" s="3">
        <v>2140</v>
      </c>
      <c r="EO11" s="3">
        <v>6403</v>
      </c>
      <c r="EP11" s="3">
        <v>0</v>
      </c>
      <c r="EQ11" s="3">
        <v>0</v>
      </c>
      <c r="ER11" s="3">
        <v>1316</v>
      </c>
      <c r="ES11" s="3">
        <v>347</v>
      </c>
      <c r="ET11" s="3">
        <v>1663</v>
      </c>
      <c r="EU11" s="3">
        <v>0</v>
      </c>
      <c r="EV11" s="3">
        <v>1663</v>
      </c>
      <c r="EW11" s="3">
        <v>5087</v>
      </c>
      <c r="EX11" s="3">
        <v>0</v>
      </c>
      <c r="EY11" s="3">
        <v>0</v>
      </c>
      <c r="EZ11" s="3">
        <v>5087</v>
      </c>
      <c r="FA11" s="3">
        <v>0</v>
      </c>
      <c r="FB11" s="3">
        <v>0</v>
      </c>
      <c r="FC11" s="3">
        <v>0</v>
      </c>
      <c r="FD11" s="3">
        <v>0</v>
      </c>
      <c r="FE11" s="3">
        <v>0</v>
      </c>
      <c r="FF11" s="3">
        <v>0</v>
      </c>
      <c r="FG11" s="3">
        <v>0</v>
      </c>
      <c r="FH11" s="3">
        <v>0</v>
      </c>
      <c r="FI11" s="3">
        <v>0</v>
      </c>
      <c r="FJ11" s="3">
        <v>0</v>
      </c>
      <c r="FK11" s="3">
        <v>0</v>
      </c>
      <c r="FL11" s="3">
        <v>0</v>
      </c>
      <c r="FM11" s="3">
        <v>0</v>
      </c>
      <c r="FN11" s="3">
        <v>0</v>
      </c>
      <c r="FO11" s="3">
        <v>485891</v>
      </c>
      <c r="FP11" s="3">
        <v>0</v>
      </c>
      <c r="FQ11" s="3">
        <v>0</v>
      </c>
      <c r="FR11" s="3">
        <v>83957</v>
      </c>
      <c r="FS11" s="3">
        <v>6013</v>
      </c>
      <c r="FT11" s="3">
        <v>89970</v>
      </c>
      <c r="FU11" s="3">
        <v>0</v>
      </c>
      <c r="FV11" s="3">
        <v>89970</v>
      </c>
      <c r="FW11" s="3">
        <v>401934</v>
      </c>
      <c r="FX11" s="3">
        <v>0</v>
      </c>
      <c r="FY11" s="3">
        <v>0</v>
      </c>
      <c r="FZ11" s="3">
        <v>401934</v>
      </c>
      <c r="GA11" s="3">
        <v>0</v>
      </c>
      <c r="GB11" s="3">
        <v>68700</v>
      </c>
      <c r="GC11" s="3">
        <v>0</v>
      </c>
      <c r="GD11" s="3">
        <v>0</v>
      </c>
      <c r="GE11" s="3">
        <v>10888</v>
      </c>
      <c r="GF11" s="3">
        <v>1320</v>
      </c>
      <c r="GG11" s="3">
        <v>12208</v>
      </c>
      <c r="GH11" s="3">
        <v>0</v>
      </c>
      <c r="GI11" s="3">
        <v>12208</v>
      </c>
      <c r="GJ11" s="3">
        <v>57812</v>
      </c>
      <c r="GK11" s="3">
        <v>0</v>
      </c>
      <c r="GL11" s="3">
        <v>0</v>
      </c>
      <c r="GM11" s="3">
        <v>57812</v>
      </c>
      <c r="GN11" s="3">
        <v>0</v>
      </c>
      <c r="GO11" s="3">
        <v>5662536</v>
      </c>
      <c r="GP11" s="3">
        <v>717348</v>
      </c>
      <c r="GQ11" s="3">
        <v>0</v>
      </c>
      <c r="GR11" s="3">
        <v>329153</v>
      </c>
      <c r="GS11" s="3">
        <v>76119</v>
      </c>
      <c r="GT11" s="3">
        <v>405272</v>
      </c>
      <c r="GU11" s="3">
        <v>0</v>
      </c>
      <c r="GV11" s="3">
        <v>405272</v>
      </c>
      <c r="GW11" s="3">
        <v>6050731</v>
      </c>
      <c r="GX11" s="3">
        <v>0</v>
      </c>
      <c r="GY11" s="3">
        <v>0</v>
      </c>
      <c r="GZ11" s="3">
        <v>4682070</v>
      </c>
      <c r="HA11" s="3">
        <v>1368661</v>
      </c>
      <c r="HB11" s="3">
        <v>0</v>
      </c>
      <c r="HC11" s="3">
        <v>0</v>
      </c>
      <c r="HD11" s="3">
        <v>0</v>
      </c>
      <c r="HE11" s="3">
        <v>0</v>
      </c>
      <c r="HF11" s="3">
        <v>0</v>
      </c>
      <c r="HG11" s="3">
        <v>0</v>
      </c>
      <c r="HH11" s="3">
        <v>0</v>
      </c>
      <c r="HI11" s="3">
        <v>0</v>
      </c>
      <c r="HJ11" s="3">
        <v>0</v>
      </c>
      <c r="HK11" s="3">
        <v>0</v>
      </c>
      <c r="HL11" s="3">
        <v>0</v>
      </c>
      <c r="HM11" s="3">
        <v>0</v>
      </c>
      <c r="HN11" s="3">
        <v>0</v>
      </c>
      <c r="HO11" s="3">
        <v>0</v>
      </c>
      <c r="HP11" s="3">
        <v>0</v>
      </c>
      <c r="HQ11" s="3">
        <v>0</v>
      </c>
      <c r="HR11" s="3">
        <v>0</v>
      </c>
      <c r="HS11" s="3">
        <v>0</v>
      </c>
      <c r="HT11" s="3">
        <v>0</v>
      </c>
      <c r="HU11" s="3">
        <v>0</v>
      </c>
      <c r="HV11" s="3">
        <v>0</v>
      </c>
      <c r="HW11" s="3">
        <v>0</v>
      </c>
      <c r="HX11" s="3">
        <v>0</v>
      </c>
      <c r="HY11" s="3">
        <v>0</v>
      </c>
      <c r="HZ11" s="3">
        <v>0</v>
      </c>
      <c r="IA11" s="3">
        <v>0</v>
      </c>
      <c r="IB11" s="3">
        <v>49992</v>
      </c>
      <c r="IC11" s="3">
        <v>0</v>
      </c>
      <c r="ID11" s="3">
        <v>0</v>
      </c>
      <c r="IE11" s="3">
        <v>15231</v>
      </c>
      <c r="IF11" s="3">
        <v>667</v>
      </c>
      <c r="IG11" s="3">
        <v>15898</v>
      </c>
      <c r="IH11" s="3">
        <v>0</v>
      </c>
      <c r="II11" s="3">
        <v>15898</v>
      </c>
      <c r="IJ11" s="3">
        <v>34761</v>
      </c>
      <c r="IK11" s="3">
        <v>0</v>
      </c>
      <c r="IL11" s="3">
        <v>0</v>
      </c>
      <c r="IM11" s="3">
        <v>0</v>
      </c>
      <c r="IN11" s="3">
        <v>34761</v>
      </c>
      <c r="IO11" s="3">
        <v>0</v>
      </c>
      <c r="IP11" s="3">
        <v>0</v>
      </c>
      <c r="IQ11" s="3">
        <v>0</v>
      </c>
      <c r="IR11" s="3">
        <v>0</v>
      </c>
      <c r="IS11" s="3">
        <v>0</v>
      </c>
      <c r="IT11" s="3">
        <v>0</v>
      </c>
      <c r="IU11" s="3">
        <v>0</v>
      </c>
      <c r="IV11" s="3">
        <v>0</v>
      </c>
    </row>
    <row r="12" spans="1:256">
      <c r="A12" s="3" t="str">
        <f>T("472131")</f>
        <v>472131</v>
      </c>
      <c r="B12" s="3" t="s">
        <v>20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125000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125000</v>
      </c>
      <c r="AX12" s="3">
        <v>0</v>
      </c>
      <c r="AY12" s="3">
        <v>0</v>
      </c>
      <c r="AZ12" s="3">
        <v>0</v>
      </c>
      <c r="BA12" s="3">
        <v>125000</v>
      </c>
      <c r="BB12" s="3">
        <v>125000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0</v>
      </c>
      <c r="BI12" s="3">
        <v>0</v>
      </c>
      <c r="BJ12" s="3">
        <v>125000</v>
      </c>
      <c r="BK12" s="3">
        <v>0</v>
      </c>
      <c r="BL12" s="3">
        <v>0</v>
      </c>
      <c r="BM12" s="3">
        <v>0</v>
      </c>
      <c r="BN12" s="3">
        <v>125000</v>
      </c>
      <c r="BO12" s="3">
        <v>0</v>
      </c>
      <c r="BP12" s="3">
        <v>0</v>
      </c>
      <c r="BQ12" s="3">
        <v>0</v>
      </c>
      <c r="BR12" s="3">
        <v>0</v>
      </c>
      <c r="BS12" s="3">
        <v>0</v>
      </c>
      <c r="BT12" s="3">
        <v>0</v>
      </c>
      <c r="BU12" s="3">
        <v>0</v>
      </c>
      <c r="BV12" s="3">
        <v>0</v>
      </c>
      <c r="BW12" s="3">
        <v>0</v>
      </c>
      <c r="BX12" s="3">
        <v>0</v>
      </c>
      <c r="BY12" s="3">
        <v>0</v>
      </c>
      <c r="BZ12" s="3">
        <v>0</v>
      </c>
      <c r="CA12" s="3">
        <v>0</v>
      </c>
      <c r="CB12" s="3">
        <v>0</v>
      </c>
      <c r="CC12" s="3">
        <v>0</v>
      </c>
      <c r="CD12" s="3">
        <v>0</v>
      </c>
      <c r="CE12" s="3">
        <v>0</v>
      </c>
      <c r="CF12" s="3">
        <v>0</v>
      </c>
      <c r="CG12" s="3">
        <v>0</v>
      </c>
      <c r="CH12" s="3">
        <v>0</v>
      </c>
      <c r="CI12" s="3">
        <v>0</v>
      </c>
      <c r="CJ12" s="3">
        <v>0</v>
      </c>
      <c r="CK12" s="3">
        <v>0</v>
      </c>
      <c r="CL12" s="3">
        <v>0</v>
      </c>
      <c r="CM12" s="3">
        <v>0</v>
      </c>
      <c r="CN12" s="3">
        <v>0</v>
      </c>
      <c r="CO12" s="3">
        <v>0</v>
      </c>
      <c r="CP12" s="3">
        <v>0</v>
      </c>
      <c r="CQ12" s="3">
        <v>0</v>
      </c>
      <c r="CR12" s="3">
        <v>0</v>
      </c>
      <c r="CS12" s="3">
        <v>0</v>
      </c>
      <c r="CT12" s="3">
        <v>0</v>
      </c>
      <c r="CU12" s="3">
        <v>0</v>
      </c>
      <c r="CV12" s="3">
        <v>0</v>
      </c>
      <c r="CW12" s="3">
        <v>0</v>
      </c>
      <c r="CX12" s="3">
        <v>0</v>
      </c>
      <c r="CY12" s="3">
        <v>0</v>
      </c>
      <c r="CZ12" s="3">
        <v>0</v>
      </c>
      <c r="DA12" s="3">
        <v>0</v>
      </c>
      <c r="DB12" s="3">
        <v>0</v>
      </c>
      <c r="DC12" s="3">
        <v>0</v>
      </c>
      <c r="DD12" s="3">
        <v>0</v>
      </c>
      <c r="DE12" s="3">
        <v>0</v>
      </c>
      <c r="DF12" s="3">
        <v>0</v>
      </c>
      <c r="DG12" s="3">
        <v>0</v>
      </c>
      <c r="DH12" s="3">
        <v>0</v>
      </c>
      <c r="DI12" s="3">
        <v>0</v>
      </c>
      <c r="DJ12" s="3">
        <v>0</v>
      </c>
      <c r="DK12" s="3">
        <v>0</v>
      </c>
      <c r="DL12" s="3">
        <v>0</v>
      </c>
      <c r="DM12" s="3">
        <v>0</v>
      </c>
      <c r="DN12" s="3">
        <v>0</v>
      </c>
      <c r="DO12" s="3">
        <v>248037</v>
      </c>
      <c r="DP12" s="3">
        <v>0</v>
      </c>
      <c r="DQ12" s="3">
        <v>0</v>
      </c>
      <c r="DR12" s="3">
        <v>22517</v>
      </c>
      <c r="DS12" s="3">
        <v>4023</v>
      </c>
      <c r="DT12" s="3">
        <v>26540</v>
      </c>
      <c r="DU12" s="3">
        <v>0</v>
      </c>
      <c r="DV12" s="3">
        <v>26540</v>
      </c>
      <c r="DW12" s="3">
        <v>225520</v>
      </c>
      <c r="DX12" s="3">
        <v>0</v>
      </c>
      <c r="DY12" s="3">
        <v>0</v>
      </c>
      <c r="DZ12" s="3">
        <v>201755</v>
      </c>
      <c r="EA12" s="3">
        <v>23765</v>
      </c>
      <c r="EB12" s="3">
        <v>7874</v>
      </c>
      <c r="EC12" s="3">
        <v>0</v>
      </c>
      <c r="ED12" s="3">
        <v>0</v>
      </c>
      <c r="EE12" s="3">
        <v>3691</v>
      </c>
      <c r="EF12" s="3">
        <v>152</v>
      </c>
      <c r="EG12" s="3">
        <v>3843</v>
      </c>
      <c r="EH12" s="3">
        <v>0</v>
      </c>
      <c r="EI12" s="3">
        <v>3843</v>
      </c>
      <c r="EJ12" s="3">
        <v>4183</v>
      </c>
      <c r="EK12" s="3">
        <v>0</v>
      </c>
      <c r="EL12" s="3">
        <v>0</v>
      </c>
      <c r="EM12" s="3">
        <v>0</v>
      </c>
      <c r="EN12" s="3">
        <v>4183</v>
      </c>
      <c r="EO12" s="3">
        <v>14357</v>
      </c>
      <c r="EP12" s="3">
        <v>0</v>
      </c>
      <c r="EQ12" s="3">
        <v>0</v>
      </c>
      <c r="ER12" s="3">
        <v>6267</v>
      </c>
      <c r="ES12" s="3">
        <v>597</v>
      </c>
      <c r="ET12" s="3">
        <v>6864</v>
      </c>
      <c r="EU12" s="3">
        <v>0</v>
      </c>
      <c r="EV12" s="3">
        <v>6864</v>
      </c>
      <c r="EW12" s="3">
        <v>8090</v>
      </c>
      <c r="EX12" s="3">
        <v>0</v>
      </c>
      <c r="EY12" s="3">
        <v>0</v>
      </c>
      <c r="EZ12" s="3">
        <v>8090</v>
      </c>
      <c r="FA12" s="3">
        <v>0</v>
      </c>
      <c r="FB12" s="3">
        <v>0</v>
      </c>
      <c r="FC12" s="3">
        <v>0</v>
      </c>
      <c r="FD12" s="3">
        <v>0</v>
      </c>
      <c r="FE12" s="3">
        <v>0</v>
      </c>
      <c r="FF12" s="3">
        <v>0</v>
      </c>
      <c r="FG12" s="3">
        <v>0</v>
      </c>
      <c r="FH12" s="3">
        <v>0</v>
      </c>
      <c r="FI12" s="3">
        <v>0</v>
      </c>
      <c r="FJ12" s="3">
        <v>0</v>
      </c>
      <c r="FK12" s="3">
        <v>0</v>
      </c>
      <c r="FL12" s="3">
        <v>0</v>
      </c>
      <c r="FM12" s="3">
        <v>0</v>
      </c>
      <c r="FN12" s="3">
        <v>0</v>
      </c>
      <c r="FO12" s="3">
        <v>840904</v>
      </c>
      <c r="FP12" s="3">
        <v>0</v>
      </c>
      <c r="FQ12" s="3">
        <v>0</v>
      </c>
      <c r="FR12" s="3">
        <v>142515</v>
      </c>
      <c r="FS12" s="3">
        <v>10914</v>
      </c>
      <c r="FT12" s="3">
        <v>153429</v>
      </c>
      <c r="FU12" s="3">
        <v>0</v>
      </c>
      <c r="FV12" s="3">
        <v>153429</v>
      </c>
      <c r="FW12" s="3">
        <v>698389</v>
      </c>
      <c r="FX12" s="3">
        <v>0</v>
      </c>
      <c r="FY12" s="3">
        <v>0</v>
      </c>
      <c r="FZ12" s="3">
        <v>698389</v>
      </c>
      <c r="GA12" s="3">
        <v>0</v>
      </c>
      <c r="GB12" s="3">
        <v>154027</v>
      </c>
      <c r="GC12" s="3">
        <v>0</v>
      </c>
      <c r="GD12" s="3">
        <v>0</v>
      </c>
      <c r="GE12" s="3">
        <v>24411</v>
      </c>
      <c r="GF12" s="3">
        <v>2959</v>
      </c>
      <c r="GG12" s="3">
        <v>27370</v>
      </c>
      <c r="GH12" s="3">
        <v>0</v>
      </c>
      <c r="GI12" s="3">
        <v>27370</v>
      </c>
      <c r="GJ12" s="3">
        <v>129616</v>
      </c>
      <c r="GK12" s="3">
        <v>0</v>
      </c>
      <c r="GL12" s="3">
        <v>0</v>
      </c>
      <c r="GM12" s="3">
        <v>129616</v>
      </c>
      <c r="GN12" s="3">
        <v>0</v>
      </c>
      <c r="GO12" s="3">
        <v>14260620</v>
      </c>
      <c r="GP12" s="3">
        <v>1762176</v>
      </c>
      <c r="GQ12" s="3">
        <v>0</v>
      </c>
      <c r="GR12" s="3">
        <v>593593</v>
      </c>
      <c r="GS12" s="3">
        <v>209233</v>
      </c>
      <c r="GT12" s="3">
        <v>802826</v>
      </c>
      <c r="GU12" s="3">
        <v>0</v>
      </c>
      <c r="GV12" s="3">
        <v>802826</v>
      </c>
      <c r="GW12" s="3">
        <v>15429203</v>
      </c>
      <c r="GX12" s="3">
        <v>0</v>
      </c>
      <c r="GY12" s="3">
        <v>0</v>
      </c>
      <c r="GZ12" s="3">
        <v>5916398</v>
      </c>
      <c r="HA12" s="3">
        <v>9512805</v>
      </c>
      <c r="HB12" s="3">
        <v>749</v>
      </c>
      <c r="HC12" s="3">
        <v>0</v>
      </c>
      <c r="HD12" s="3">
        <v>0</v>
      </c>
      <c r="HE12" s="3">
        <v>749</v>
      </c>
      <c r="HF12" s="3">
        <v>18</v>
      </c>
      <c r="HG12" s="3">
        <v>767</v>
      </c>
      <c r="HH12" s="3">
        <v>0</v>
      </c>
      <c r="HI12" s="3">
        <v>767</v>
      </c>
      <c r="HJ12" s="3">
        <v>0</v>
      </c>
      <c r="HK12" s="3">
        <v>0</v>
      </c>
      <c r="HL12" s="3">
        <v>0</v>
      </c>
      <c r="HM12" s="3">
        <v>0</v>
      </c>
      <c r="HN12" s="3">
        <v>0</v>
      </c>
      <c r="HO12" s="3">
        <v>17751</v>
      </c>
      <c r="HP12" s="3">
        <v>0</v>
      </c>
      <c r="HQ12" s="3">
        <v>0</v>
      </c>
      <c r="HR12" s="3">
        <v>2958</v>
      </c>
      <c r="HS12" s="3">
        <v>238</v>
      </c>
      <c r="HT12" s="3">
        <v>3196</v>
      </c>
      <c r="HU12" s="3">
        <v>0</v>
      </c>
      <c r="HV12" s="3">
        <v>3196</v>
      </c>
      <c r="HW12" s="3">
        <v>14793</v>
      </c>
      <c r="HX12" s="3">
        <v>0</v>
      </c>
      <c r="HY12" s="3">
        <v>0</v>
      </c>
      <c r="HZ12" s="3">
        <v>0</v>
      </c>
      <c r="IA12" s="3">
        <v>14793</v>
      </c>
      <c r="IB12" s="3">
        <v>423574</v>
      </c>
      <c r="IC12" s="3">
        <v>22400</v>
      </c>
      <c r="ID12" s="3">
        <v>0</v>
      </c>
      <c r="IE12" s="3">
        <v>96078</v>
      </c>
      <c r="IF12" s="3">
        <v>1357</v>
      </c>
      <c r="IG12" s="3">
        <v>97435</v>
      </c>
      <c r="IH12" s="3">
        <v>0</v>
      </c>
      <c r="II12" s="3">
        <v>97435</v>
      </c>
      <c r="IJ12" s="3">
        <v>349896</v>
      </c>
      <c r="IK12" s="3">
        <v>0</v>
      </c>
      <c r="IL12" s="3">
        <v>0</v>
      </c>
      <c r="IM12" s="3">
        <v>0</v>
      </c>
      <c r="IN12" s="3">
        <v>349896</v>
      </c>
      <c r="IO12" s="3">
        <v>0</v>
      </c>
      <c r="IP12" s="3">
        <v>0</v>
      </c>
      <c r="IQ12" s="3">
        <v>0</v>
      </c>
      <c r="IR12" s="3">
        <v>0</v>
      </c>
      <c r="IS12" s="3">
        <v>0</v>
      </c>
      <c r="IT12" s="3">
        <v>0</v>
      </c>
      <c r="IU12" s="3">
        <v>0</v>
      </c>
      <c r="IV12" s="3">
        <v>0</v>
      </c>
    </row>
    <row r="13" spans="1:256">
      <c r="A13" s="3" t="str">
        <f>T("472140")</f>
        <v>472140</v>
      </c>
      <c r="B13" s="3" t="s">
        <v>22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222665</v>
      </c>
      <c r="AP13" s="3">
        <v>0</v>
      </c>
      <c r="AQ13" s="3">
        <v>0</v>
      </c>
      <c r="AR13" s="3">
        <v>1151</v>
      </c>
      <c r="AS13" s="3">
        <v>3646</v>
      </c>
      <c r="AT13" s="3">
        <v>4797</v>
      </c>
      <c r="AU13" s="3">
        <v>0</v>
      </c>
      <c r="AV13" s="3">
        <v>4797</v>
      </c>
      <c r="AW13" s="3">
        <v>221514</v>
      </c>
      <c r="AX13" s="3">
        <v>0</v>
      </c>
      <c r="AY13" s="3">
        <v>0</v>
      </c>
      <c r="AZ13" s="3">
        <v>0</v>
      </c>
      <c r="BA13" s="3">
        <v>221514</v>
      </c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0</v>
      </c>
      <c r="BI13" s="3">
        <v>0</v>
      </c>
      <c r="BJ13" s="3">
        <v>0</v>
      </c>
      <c r="BK13" s="3">
        <v>0</v>
      </c>
      <c r="BL13" s="3">
        <v>0</v>
      </c>
      <c r="BM13" s="3">
        <v>0</v>
      </c>
      <c r="BN13" s="3">
        <v>0</v>
      </c>
      <c r="BO13" s="3">
        <v>0</v>
      </c>
      <c r="BP13" s="3">
        <v>0</v>
      </c>
      <c r="BQ13" s="3">
        <v>0</v>
      </c>
      <c r="BR13" s="3">
        <v>0</v>
      </c>
      <c r="BS13" s="3">
        <v>0</v>
      </c>
      <c r="BT13" s="3">
        <v>0</v>
      </c>
      <c r="BU13" s="3">
        <v>0</v>
      </c>
      <c r="BV13" s="3">
        <v>0</v>
      </c>
      <c r="BW13" s="3">
        <v>0</v>
      </c>
      <c r="BX13" s="3">
        <v>0</v>
      </c>
      <c r="BY13" s="3">
        <v>0</v>
      </c>
      <c r="BZ13" s="3">
        <v>0</v>
      </c>
      <c r="CA13" s="3">
        <v>0</v>
      </c>
      <c r="CB13" s="3">
        <v>0</v>
      </c>
      <c r="CC13" s="3">
        <v>0</v>
      </c>
      <c r="CD13" s="3">
        <v>0</v>
      </c>
      <c r="CE13" s="3">
        <v>0</v>
      </c>
      <c r="CF13" s="3">
        <v>0</v>
      </c>
      <c r="CG13" s="3">
        <v>0</v>
      </c>
      <c r="CH13" s="3">
        <v>0</v>
      </c>
      <c r="CI13" s="3">
        <v>0</v>
      </c>
      <c r="CJ13" s="3">
        <v>0</v>
      </c>
      <c r="CK13" s="3">
        <v>0</v>
      </c>
      <c r="CL13" s="3">
        <v>0</v>
      </c>
      <c r="CM13" s="3">
        <v>0</v>
      </c>
      <c r="CN13" s="3">
        <v>0</v>
      </c>
      <c r="CO13" s="3">
        <v>0</v>
      </c>
      <c r="CP13" s="3">
        <v>0</v>
      </c>
      <c r="CQ13" s="3">
        <v>0</v>
      </c>
      <c r="CR13" s="3">
        <v>0</v>
      </c>
      <c r="CS13" s="3">
        <v>0</v>
      </c>
      <c r="CT13" s="3">
        <v>0</v>
      </c>
      <c r="CU13" s="3">
        <v>0</v>
      </c>
      <c r="CV13" s="3">
        <v>0</v>
      </c>
      <c r="CW13" s="3">
        <v>0</v>
      </c>
      <c r="CX13" s="3">
        <v>0</v>
      </c>
      <c r="CY13" s="3">
        <v>0</v>
      </c>
      <c r="CZ13" s="3">
        <v>0</v>
      </c>
      <c r="DA13" s="3">
        <v>0</v>
      </c>
      <c r="DB13" s="3">
        <v>0</v>
      </c>
      <c r="DC13" s="3">
        <v>0</v>
      </c>
      <c r="DD13" s="3">
        <v>0</v>
      </c>
      <c r="DE13" s="3">
        <v>0</v>
      </c>
      <c r="DF13" s="3">
        <v>0</v>
      </c>
      <c r="DG13" s="3">
        <v>0</v>
      </c>
      <c r="DH13" s="3">
        <v>0</v>
      </c>
      <c r="DI13" s="3">
        <v>0</v>
      </c>
      <c r="DJ13" s="3">
        <v>0</v>
      </c>
      <c r="DK13" s="3">
        <v>0</v>
      </c>
      <c r="DL13" s="3">
        <v>0</v>
      </c>
      <c r="DM13" s="3">
        <v>0</v>
      </c>
      <c r="DN13" s="3">
        <v>0</v>
      </c>
      <c r="DO13" s="3">
        <v>2618470</v>
      </c>
      <c r="DP13" s="3">
        <v>0</v>
      </c>
      <c r="DQ13" s="3">
        <v>0</v>
      </c>
      <c r="DR13" s="3">
        <v>192714</v>
      </c>
      <c r="DS13" s="3">
        <v>44116</v>
      </c>
      <c r="DT13" s="3">
        <v>236830</v>
      </c>
      <c r="DU13" s="3">
        <v>0</v>
      </c>
      <c r="DV13" s="3">
        <v>236830</v>
      </c>
      <c r="DW13" s="3">
        <v>2425756</v>
      </c>
      <c r="DX13" s="3">
        <v>0</v>
      </c>
      <c r="DY13" s="3">
        <v>0</v>
      </c>
      <c r="DZ13" s="3">
        <v>2369181</v>
      </c>
      <c r="EA13" s="3">
        <v>56575</v>
      </c>
      <c r="EB13" s="3">
        <v>62294</v>
      </c>
      <c r="EC13" s="3">
        <v>0</v>
      </c>
      <c r="ED13" s="3">
        <v>0</v>
      </c>
      <c r="EE13" s="3">
        <v>16759</v>
      </c>
      <c r="EF13" s="3">
        <v>1395</v>
      </c>
      <c r="EG13" s="3">
        <v>18154</v>
      </c>
      <c r="EH13" s="3">
        <v>0</v>
      </c>
      <c r="EI13" s="3">
        <v>18154</v>
      </c>
      <c r="EJ13" s="3">
        <v>45535</v>
      </c>
      <c r="EK13" s="3">
        <v>0</v>
      </c>
      <c r="EL13" s="3">
        <v>0</v>
      </c>
      <c r="EM13" s="3">
        <v>0</v>
      </c>
      <c r="EN13" s="3">
        <v>45535</v>
      </c>
      <c r="EO13" s="3">
        <v>52386</v>
      </c>
      <c r="EP13" s="3">
        <v>0</v>
      </c>
      <c r="EQ13" s="3">
        <v>0</v>
      </c>
      <c r="ER13" s="3">
        <v>38910</v>
      </c>
      <c r="ES13" s="3">
        <v>1893</v>
      </c>
      <c r="ET13" s="3">
        <v>40803</v>
      </c>
      <c r="EU13" s="3">
        <v>0</v>
      </c>
      <c r="EV13" s="3">
        <v>40803</v>
      </c>
      <c r="EW13" s="3">
        <v>13476</v>
      </c>
      <c r="EX13" s="3">
        <v>0</v>
      </c>
      <c r="EY13" s="3">
        <v>0</v>
      </c>
      <c r="EZ13" s="3">
        <v>13476</v>
      </c>
      <c r="FA13" s="3">
        <v>0</v>
      </c>
      <c r="FB13" s="3">
        <v>0</v>
      </c>
      <c r="FC13" s="3">
        <v>0</v>
      </c>
      <c r="FD13" s="3">
        <v>0</v>
      </c>
      <c r="FE13" s="3">
        <v>0</v>
      </c>
      <c r="FF13" s="3">
        <v>0</v>
      </c>
      <c r="FG13" s="3">
        <v>0</v>
      </c>
      <c r="FH13" s="3">
        <v>0</v>
      </c>
      <c r="FI13" s="3">
        <v>0</v>
      </c>
      <c r="FJ13" s="3">
        <v>0</v>
      </c>
      <c r="FK13" s="3">
        <v>0</v>
      </c>
      <c r="FL13" s="3">
        <v>0</v>
      </c>
      <c r="FM13" s="3">
        <v>0</v>
      </c>
      <c r="FN13" s="3">
        <v>0</v>
      </c>
      <c r="FO13" s="3">
        <v>501867</v>
      </c>
      <c r="FP13" s="3">
        <v>0</v>
      </c>
      <c r="FQ13" s="3">
        <v>0</v>
      </c>
      <c r="FR13" s="3">
        <v>90090</v>
      </c>
      <c r="FS13" s="3">
        <v>6253</v>
      </c>
      <c r="FT13" s="3">
        <v>96343</v>
      </c>
      <c r="FU13" s="3">
        <v>0</v>
      </c>
      <c r="FV13" s="3">
        <v>96343</v>
      </c>
      <c r="FW13" s="3">
        <v>411777</v>
      </c>
      <c r="FX13" s="3">
        <v>0</v>
      </c>
      <c r="FY13" s="3">
        <v>0</v>
      </c>
      <c r="FZ13" s="3">
        <v>411777</v>
      </c>
      <c r="GA13" s="3">
        <v>0</v>
      </c>
      <c r="GB13" s="3">
        <v>91483</v>
      </c>
      <c r="GC13" s="3">
        <v>0</v>
      </c>
      <c r="GD13" s="3">
        <v>0</v>
      </c>
      <c r="GE13" s="3">
        <v>14499</v>
      </c>
      <c r="GF13" s="3">
        <v>1757</v>
      </c>
      <c r="GG13" s="3">
        <v>16256</v>
      </c>
      <c r="GH13" s="3">
        <v>0</v>
      </c>
      <c r="GI13" s="3">
        <v>16256</v>
      </c>
      <c r="GJ13" s="3">
        <v>76984</v>
      </c>
      <c r="GK13" s="3">
        <v>0</v>
      </c>
      <c r="GL13" s="3">
        <v>0</v>
      </c>
      <c r="GM13" s="3">
        <v>76984</v>
      </c>
      <c r="GN13" s="3">
        <v>0</v>
      </c>
      <c r="GO13" s="3">
        <v>9046714</v>
      </c>
      <c r="GP13" s="3">
        <v>1059143</v>
      </c>
      <c r="GQ13" s="3">
        <v>0</v>
      </c>
      <c r="GR13" s="3">
        <v>379999</v>
      </c>
      <c r="GS13" s="3">
        <v>134212</v>
      </c>
      <c r="GT13" s="3">
        <v>514211</v>
      </c>
      <c r="GU13" s="3">
        <v>0</v>
      </c>
      <c r="GV13" s="3">
        <v>514211</v>
      </c>
      <c r="GW13" s="3">
        <v>9725858</v>
      </c>
      <c r="GX13" s="3">
        <v>0</v>
      </c>
      <c r="GY13" s="3">
        <v>0</v>
      </c>
      <c r="GZ13" s="3">
        <v>5261971</v>
      </c>
      <c r="HA13" s="3">
        <v>4463887</v>
      </c>
      <c r="HB13" s="3">
        <v>665</v>
      </c>
      <c r="HC13" s="3">
        <v>0</v>
      </c>
      <c r="HD13" s="3">
        <v>0</v>
      </c>
      <c r="HE13" s="3">
        <v>665</v>
      </c>
      <c r="HF13" s="3">
        <v>24</v>
      </c>
      <c r="HG13" s="3">
        <v>689</v>
      </c>
      <c r="HH13" s="3">
        <v>0</v>
      </c>
      <c r="HI13" s="3">
        <v>689</v>
      </c>
      <c r="HJ13" s="3">
        <v>0</v>
      </c>
      <c r="HK13" s="3">
        <v>0</v>
      </c>
      <c r="HL13" s="3">
        <v>0</v>
      </c>
      <c r="HM13" s="3">
        <v>0</v>
      </c>
      <c r="HN13" s="3">
        <v>0</v>
      </c>
      <c r="HO13" s="3">
        <v>0</v>
      </c>
      <c r="HP13" s="3">
        <v>0</v>
      </c>
      <c r="HQ13" s="3">
        <v>0</v>
      </c>
      <c r="HR13" s="3">
        <v>0</v>
      </c>
      <c r="HS13" s="3">
        <v>0</v>
      </c>
      <c r="HT13" s="3">
        <v>0</v>
      </c>
      <c r="HU13" s="3">
        <v>0</v>
      </c>
      <c r="HV13" s="3">
        <v>0</v>
      </c>
      <c r="HW13" s="3">
        <v>0</v>
      </c>
      <c r="HX13" s="3">
        <v>0</v>
      </c>
      <c r="HY13" s="3">
        <v>0</v>
      </c>
      <c r="HZ13" s="3">
        <v>0</v>
      </c>
      <c r="IA13" s="3">
        <v>0</v>
      </c>
      <c r="IB13" s="3">
        <v>766372</v>
      </c>
      <c r="IC13" s="3">
        <v>95100</v>
      </c>
      <c r="ID13" s="3">
        <v>0</v>
      </c>
      <c r="IE13" s="3">
        <v>108403</v>
      </c>
      <c r="IF13" s="3">
        <v>366</v>
      </c>
      <c r="IG13" s="3">
        <v>108769</v>
      </c>
      <c r="IH13" s="3">
        <v>0</v>
      </c>
      <c r="II13" s="3">
        <v>108769</v>
      </c>
      <c r="IJ13" s="3">
        <v>753069</v>
      </c>
      <c r="IK13" s="3">
        <v>0</v>
      </c>
      <c r="IL13" s="3">
        <v>0</v>
      </c>
      <c r="IM13" s="3">
        <v>0</v>
      </c>
      <c r="IN13" s="3">
        <v>753069</v>
      </c>
      <c r="IO13" s="3">
        <v>0</v>
      </c>
      <c r="IP13" s="3">
        <v>0</v>
      </c>
      <c r="IQ13" s="3">
        <v>0</v>
      </c>
      <c r="IR13" s="3">
        <v>0</v>
      </c>
      <c r="IS13" s="3">
        <v>0</v>
      </c>
      <c r="IT13" s="3">
        <v>0</v>
      </c>
      <c r="IU13" s="3">
        <v>0</v>
      </c>
      <c r="IV13" s="3">
        <v>0</v>
      </c>
    </row>
    <row r="14" spans="1:256">
      <c r="A14" s="3" t="str">
        <f>T("472158")</f>
        <v>472158</v>
      </c>
      <c r="B14" s="3" t="s">
        <v>24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3">
        <v>0</v>
      </c>
      <c r="BE14" s="3">
        <v>0</v>
      </c>
      <c r="BF14" s="3">
        <v>0</v>
      </c>
      <c r="BG14" s="3">
        <v>0</v>
      </c>
      <c r="BH14" s="3">
        <v>0</v>
      </c>
      <c r="BI14" s="3">
        <v>0</v>
      </c>
      <c r="BJ14" s="3">
        <v>0</v>
      </c>
      <c r="BK14" s="3">
        <v>0</v>
      </c>
      <c r="BL14" s="3">
        <v>0</v>
      </c>
      <c r="BM14" s="3">
        <v>0</v>
      </c>
      <c r="BN14" s="3">
        <v>0</v>
      </c>
      <c r="BO14" s="3">
        <v>0</v>
      </c>
      <c r="BP14" s="3">
        <v>0</v>
      </c>
      <c r="BQ14" s="3">
        <v>0</v>
      </c>
      <c r="BR14" s="3">
        <v>0</v>
      </c>
      <c r="BS14" s="3">
        <v>0</v>
      </c>
      <c r="BT14" s="3">
        <v>0</v>
      </c>
      <c r="BU14" s="3">
        <v>0</v>
      </c>
      <c r="BV14" s="3">
        <v>0</v>
      </c>
      <c r="BW14" s="3">
        <v>0</v>
      </c>
      <c r="BX14" s="3">
        <v>0</v>
      </c>
      <c r="BY14" s="3">
        <v>0</v>
      </c>
      <c r="BZ14" s="3">
        <v>0</v>
      </c>
      <c r="CA14" s="3">
        <v>0</v>
      </c>
      <c r="CB14" s="3">
        <v>0</v>
      </c>
      <c r="CC14" s="3">
        <v>0</v>
      </c>
      <c r="CD14" s="3">
        <v>0</v>
      </c>
      <c r="CE14" s="3">
        <v>0</v>
      </c>
      <c r="CF14" s="3">
        <v>0</v>
      </c>
      <c r="CG14" s="3">
        <v>0</v>
      </c>
      <c r="CH14" s="3">
        <v>0</v>
      </c>
      <c r="CI14" s="3">
        <v>0</v>
      </c>
      <c r="CJ14" s="3">
        <v>0</v>
      </c>
      <c r="CK14" s="3">
        <v>0</v>
      </c>
      <c r="CL14" s="3">
        <v>0</v>
      </c>
      <c r="CM14" s="3">
        <v>0</v>
      </c>
      <c r="CN14" s="3">
        <v>0</v>
      </c>
      <c r="CO14" s="3">
        <v>0</v>
      </c>
      <c r="CP14" s="3">
        <v>0</v>
      </c>
      <c r="CQ14" s="3">
        <v>0</v>
      </c>
      <c r="CR14" s="3">
        <v>0</v>
      </c>
      <c r="CS14" s="3">
        <v>0</v>
      </c>
      <c r="CT14" s="3">
        <v>0</v>
      </c>
      <c r="CU14" s="3">
        <v>0</v>
      </c>
      <c r="CV14" s="3">
        <v>0</v>
      </c>
      <c r="CW14" s="3">
        <v>0</v>
      </c>
      <c r="CX14" s="3">
        <v>0</v>
      </c>
      <c r="CY14" s="3">
        <v>0</v>
      </c>
      <c r="CZ14" s="3">
        <v>0</v>
      </c>
      <c r="DA14" s="3">
        <v>0</v>
      </c>
      <c r="DB14" s="3">
        <v>0</v>
      </c>
      <c r="DC14" s="3">
        <v>0</v>
      </c>
      <c r="DD14" s="3">
        <v>0</v>
      </c>
      <c r="DE14" s="3">
        <v>0</v>
      </c>
      <c r="DF14" s="3">
        <v>0</v>
      </c>
      <c r="DG14" s="3">
        <v>0</v>
      </c>
      <c r="DH14" s="3">
        <v>0</v>
      </c>
      <c r="DI14" s="3">
        <v>0</v>
      </c>
      <c r="DJ14" s="3">
        <v>0</v>
      </c>
      <c r="DK14" s="3">
        <v>0</v>
      </c>
      <c r="DL14" s="3">
        <v>0</v>
      </c>
      <c r="DM14" s="3">
        <v>0</v>
      </c>
      <c r="DN14" s="3">
        <v>0</v>
      </c>
      <c r="DO14" s="3">
        <v>171099</v>
      </c>
      <c r="DP14" s="3">
        <v>0</v>
      </c>
      <c r="DQ14" s="3">
        <v>0</v>
      </c>
      <c r="DR14" s="3">
        <v>11248</v>
      </c>
      <c r="DS14" s="3">
        <v>3239</v>
      </c>
      <c r="DT14" s="3">
        <v>14487</v>
      </c>
      <c r="DU14" s="3">
        <v>0</v>
      </c>
      <c r="DV14" s="3">
        <v>14487</v>
      </c>
      <c r="DW14" s="3">
        <v>159851</v>
      </c>
      <c r="DX14" s="3">
        <v>0</v>
      </c>
      <c r="DY14" s="3">
        <v>0</v>
      </c>
      <c r="DZ14" s="3">
        <v>157359</v>
      </c>
      <c r="EA14" s="3">
        <v>2492</v>
      </c>
      <c r="EB14" s="3">
        <v>2895</v>
      </c>
      <c r="EC14" s="3">
        <v>0</v>
      </c>
      <c r="ED14" s="3">
        <v>0</v>
      </c>
      <c r="EE14" s="3">
        <v>241</v>
      </c>
      <c r="EF14" s="3">
        <v>60</v>
      </c>
      <c r="EG14" s="3">
        <v>301</v>
      </c>
      <c r="EH14" s="3">
        <v>0</v>
      </c>
      <c r="EI14" s="3">
        <v>301</v>
      </c>
      <c r="EJ14" s="3">
        <v>2654</v>
      </c>
      <c r="EK14" s="3">
        <v>0</v>
      </c>
      <c r="EL14" s="3">
        <v>0</v>
      </c>
      <c r="EM14" s="3">
        <v>0</v>
      </c>
      <c r="EN14" s="3">
        <v>2654</v>
      </c>
      <c r="EO14" s="3">
        <v>3362</v>
      </c>
      <c r="EP14" s="3">
        <v>0</v>
      </c>
      <c r="EQ14" s="3">
        <v>0</v>
      </c>
      <c r="ER14" s="3">
        <v>3204</v>
      </c>
      <c r="ES14" s="3">
        <v>115</v>
      </c>
      <c r="ET14" s="3">
        <v>3319</v>
      </c>
      <c r="EU14" s="3">
        <v>0</v>
      </c>
      <c r="EV14" s="3">
        <v>3319</v>
      </c>
      <c r="EW14" s="3">
        <v>158</v>
      </c>
      <c r="EX14" s="3">
        <v>0</v>
      </c>
      <c r="EY14" s="3">
        <v>0</v>
      </c>
      <c r="EZ14" s="3">
        <v>158</v>
      </c>
      <c r="FA14" s="3">
        <v>0</v>
      </c>
      <c r="FB14" s="3">
        <v>0</v>
      </c>
      <c r="FC14" s="3">
        <v>0</v>
      </c>
      <c r="FD14" s="3">
        <v>0</v>
      </c>
      <c r="FE14" s="3">
        <v>0</v>
      </c>
      <c r="FF14" s="3">
        <v>0</v>
      </c>
      <c r="FG14" s="3">
        <v>0</v>
      </c>
      <c r="FH14" s="3">
        <v>0</v>
      </c>
      <c r="FI14" s="3">
        <v>0</v>
      </c>
      <c r="FJ14" s="3">
        <v>0</v>
      </c>
      <c r="FK14" s="3">
        <v>0</v>
      </c>
      <c r="FL14" s="3">
        <v>0</v>
      </c>
      <c r="FM14" s="3">
        <v>0</v>
      </c>
      <c r="FN14" s="3">
        <v>0</v>
      </c>
      <c r="FO14" s="3">
        <v>274665</v>
      </c>
      <c r="FP14" s="3">
        <v>0</v>
      </c>
      <c r="FQ14" s="3">
        <v>0</v>
      </c>
      <c r="FR14" s="3">
        <v>47782</v>
      </c>
      <c r="FS14" s="3">
        <v>3540</v>
      </c>
      <c r="FT14" s="3">
        <v>51322</v>
      </c>
      <c r="FU14" s="3">
        <v>0</v>
      </c>
      <c r="FV14" s="3">
        <v>51322</v>
      </c>
      <c r="FW14" s="3">
        <v>226883</v>
      </c>
      <c r="FX14" s="3">
        <v>0</v>
      </c>
      <c r="FY14" s="3">
        <v>0</v>
      </c>
      <c r="FZ14" s="3">
        <v>226883</v>
      </c>
      <c r="GA14" s="3">
        <v>0</v>
      </c>
      <c r="GB14" s="3">
        <v>52153</v>
      </c>
      <c r="GC14" s="3">
        <v>0</v>
      </c>
      <c r="GD14" s="3">
        <v>0</v>
      </c>
      <c r="GE14" s="3">
        <v>8265</v>
      </c>
      <c r="GF14" s="3">
        <v>1002</v>
      </c>
      <c r="GG14" s="3">
        <v>9267</v>
      </c>
      <c r="GH14" s="3">
        <v>0</v>
      </c>
      <c r="GI14" s="3">
        <v>9267</v>
      </c>
      <c r="GJ14" s="3">
        <v>43888</v>
      </c>
      <c r="GK14" s="3">
        <v>0</v>
      </c>
      <c r="GL14" s="3">
        <v>0</v>
      </c>
      <c r="GM14" s="3">
        <v>43888</v>
      </c>
      <c r="GN14" s="3">
        <v>0</v>
      </c>
      <c r="GO14" s="3">
        <v>6567953</v>
      </c>
      <c r="GP14" s="3">
        <v>543000</v>
      </c>
      <c r="GQ14" s="3">
        <v>0</v>
      </c>
      <c r="GR14" s="3">
        <v>740756</v>
      </c>
      <c r="GS14" s="3">
        <v>91063</v>
      </c>
      <c r="GT14" s="3">
        <v>831819</v>
      </c>
      <c r="GU14" s="3">
        <v>0</v>
      </c>
      <c r="GV14" s="3">
        <v>831819</v>
      </c>
      <c r="GW14" s="3">
        <v>6370197</v>
      </c>
      <c r="GX14" s="3">
        <v>0</v>
      </c>
      <c r="GY14" s="3">
        <v>0</v>
      </c>
      <c r="GZ14" s="3">
        <v>5746811</v>
      </c>
      <c r="HA14" s="3">
        <v>623386</v>
      </c>
      <c r="HB14" s="3">
        <v>3086</v>
      </c>
      <c r="HC14" s="3">
        <v>0</v>
      </c>
      <c r="HD14" s="3">
        <v>0</v>
      </c>
      <c r="HE14" s="3">
        <v>1506</v>
      </c>
      <c r="HF14" s="3">
        <v>132</v>
      </c>
      <c r="HG14" s="3">
        <v>1638</v>
      </c>
      <c r="HH14" s="3">
        <v>0</v>
      </c>
      <c r="HI14" s="3">
        <v>1638</v>
      </c>
      <c r="HJ14" s="3">
        <v>1580</v>
      </c>
      <c r="HK14" s="3">
        <v>0</v>
      </c>
      <c r="HL14" s="3">
        <v>0</v>
      </c>
      <c r="HM14" s="3">
        <v>1580</v>
      </c>
      <c r="HN14" s="3">
        <v>0</v>
      </c>
      <c r="HO14" s="3">
        <v>0</v>
      </c>
      <c r="HP14" s="3">
        <v>0</v>
      </c>
      <c r="HQ14" s="3">
        <v>0</v>
      </c>
      <c r="HR14" s="3">
        <v>0</v>
      </c>
      <c r="HS14" s="3">
        <v>0</v>
      </c>
      <c r="HT14" s="3">
        <v>0</v>
      </c>
      <c r="HU14" s="3">
        <v>0</v>
      </c>
      <c r="HV14" s="3">
        <v>0</v>
      </c>
      <c r="HW14" s="3">
        <v>0</v>
      </c>
      <c r="HX14" s="3">
        <v>0</v>
      </c>
      <c r="HY14" s="3">
        <v>0</v>
      </c>
      <c r="HZ14" s="3">
        <v>0</v>
      </c>
      <c r="IA14" s="3">
        <v>0</v>
      </c>
      <c r="IB14" s="3">
        <v>111960</v>
      </c>
      <c r="IC14" s="3">
        <v>0</v>
      </c>
      <c r="ID14" s="3">
        <v>0</v>
      </c>
      <c r="IE14" s="3">
        <v>111960</v>
      </c>
      <c r="IF14" s="3">
        <v>1262</v>
      </c>
      <c r="IG14" s="3">
        <v>113222</v>
      </c>
      <c r="IH14" s="3">
        <v>0</v>
      </c>
      <c r="II14" s="3">
        <v>113222</v>
      </c>
      <c r="IJ14" s="3">
        <v>0</v>
      </c>
      <c r="IK14" s="3">
        <v>0</v>
      </c>
      <c r="IL14" s="3">
        <v>0</v>
      </c>
      <c r="IM14" s="3">
        <v>0</v>
      </c>
      <c r="IN14" s="3">
        <v>0</v>
      </c>
      <c r="IO14" s="3">
        <v>0</v>
      </c>
      <c r="IP14" s="3">
        <v>0</v>
      </c>
      <c r="IQ14" s="3">
        <v>0</v>
      </c>
      <c r="IR14" s="3">
        <v>0</v>
      </c>
      <c r="IS14" s="3">
        <v>0</v>
      </c>
      <c r="IT14" s="3">
        <v>0</v>
      </c>
      <c r="IU14" s="3">
        <v>0</v>
      </c>
      <c r="IV14" s="3">
        <v>0</v>
      </c>
    </row>
    <row r="15" spans="1:256">
      <c r="A15" s="3" t="str">
        <f>T("473014")</f>
        <v>473014</v>
      </c>
      <c r="B15" s="3" t="s">
        <v>26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>
        <v>805621</v>
      </c>
      <c r="AP15" s="3">
        <v>0</v>
      </c>
      <c r="AQ15" s="3">
        <v>0</v>
      </c>
      <c r="AR15" s="3">
        <v>7360</v>
      </c>
      <c r="AS15" s="3">
        <v>20986</v>
      </c>
      <c r="AT15" s="3">
        <v>28346</v>
      </c>
      <c r="AU15" s="3">
        <v>0</v>
      </c>
      <c r="AV15" s="3">
        <v>28346</v>
      </c>
      <c r="AW15" s="3">
        <v>798261</v>
      </c>
      <c r="AX15" s="3">
        <v>0</v>
      </c>
      <c r="AY15" s="3">
        <v>0</v>
      </c>
      <c r="AZ15" s="3">
        <v>0</v>
      </c>
      <c r="BA15" s="3">
        <v>798261</v>
      </c>
      <c r="BB15" s="3">
        <v>0</v>
      </c>
      <c r="BC15" s="3">
        <v>0</v>
      </c>
      <c r="BD15" s="3">
        <v>0</v>
      </c>
      <c r="BE15" s="3">
        <v>0</v>
      </c>
      <c r="BF15" s="3">
        <v>0</v>
      </c>
      <c r="BG15" s="3">
        <v>0</v>
      </c>
      <c r="BH15" s="3">
        <v>0</v>
      </c>
      <c r="BI15" s="3">
        <v>0</v>
      </c>
      <c r="BJ15" s="3">
        <v>0</v>
      </c>
      <c r="BK15" s="3">
        <v>0</v>
      </c>
      <c r="BL15" s="3">
        <v>0</v>
      </c>
      <c r="BM15" s="3">
        <v>0</v>
      </c>
      <c r="BN15" s="3">
        <v>0</v>
      </c>
      <c r="BO15" s="3">
        <v>0</v>
      </c>
      <c r="BP15" s="3">
        <v>0</v>
      </c>
      <c r="BQ15" s="3">
        <v>0</v>
      </c>
      <c r="BR15" s="3">
        <v>0</v>
      </c>
      <c r="BS15" s="3">
        <v>0</v>
      </c>
      <c r="BT15" s="3">
        <v>0</v>
      </c>
      <c r="BU15" s="3">
        <v>0</v>
      </c>
      <c r="BV15" s="3">
        <v>0</v>
      </c>
      <c r="BW15" s="3">
        <v>0</v>
      </c>
      <c r="BX15" s="3">
        <v>0</v>
      </c>
      <c r="BY15" s="3">
        <v>0</v>
      </c>
      <c r="BZ15" s="3">
        <v>0</v>
      </c>
      <c r="CA15" s="3">
        <v>0</v>
      </c>
      <c r="CB15" s="3">
        <v>0</v>
      </c>
      <c r="CC15" s="3">
        <v>0</v>
      </c>
      <c r="CD15" s="3">
        <v>0</v>
      </c>
      <c r="CE15" s="3">
        <v>0</v>
      </c>
      <c r="CF15" s="3">
        <v>0</v>
      </c>
      <c r="CG15" s="3">
        <v>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  <c r="CM15" s="3">
        <v>0</v>
      </c>
      <c r="CN15" s="3">
        <v>0</v>
      </c>
      <c r="CO15" s="3">
        <v>0</v>
      </c>
      <c r="CP15" s="3">
        <v>0</v>
      </c>
      <c r="CQ15" s="3">
        <v>0</v>
      </c>
      <c r="CR15" s="3">
        <v>0</v>
      </c>
      <c r="CS15" s="3">
        <v>0</v>
      </c>
      <c r="CT15" s="3">
        <v>0</v>
      </c>
      <c r="CU15" s="3">
        <v>0</v>
      </c>
      <c r="CV15" s="3">
        <v>0</v>
      </c>
      <c r="CW15" s="3">
        <v>0</v>
      </c>
      <c r="CX15" s="3">
        <v>0</v>
      </c>
      <c r="CY15" s="3">
        <v>0</v>
      </c>
      <c r="CZ15" s="3">
        <v>0</v>
      </c>
      <c r="DA15" s="3">
        <v>0</v>
      </c>
      <c r="DB15" s="3">
        <v>0</v>
      </c>
      <c r="DC15" s="3">
        <v>0</v>
      </c>
      <c r="DD15" s="3">
        <v>0</v>
      </c>
      <c r="DE15" s="3">
        <v>0</v>
      </c>
      <c r="DF15" s="3">
        <v>0</v>
      </c>
      <c r="DG15" s="3">
        <v>0</v>
      </c>
      <c r="DH15" s="3">
        <v>0</v>
      </c>
      <c r="DI15" s="3">
        <v>0</v>
      </c>
      <c r="DJ15" s="3">
        <v>0</v>
      </c>
      <c r="DK15" s="3">
        <v>0</v>
      </c>
      <c r="DL15" s="3">
        <v>0</v>
      </c>
      <c r="DM15" s="3">
        <v>0</v>
      </c>
      <c r="DN15" s="3">
        <v>0</v>
      </c>
      <c r="DO15" s="3">
        <v>77044</v>
      </c>
      <c r="DP15" s="3">
        <v>0</v>
      </c>
      <c r="DQ15" s="3">
        <v>0</v>
      </c>
      <c r="DR15" s="3">
        <v>7386</v>
      </c>
      <c r="DS15" s="3">
        <v>1428</v>
      </c>
      <c r="DT15" s="3">
        <v>8814</v>
      </c>
      <c r="DU15" s="3">
        <v>0</v>
      </c>
      <c r="DV15" s="3">
        <v>8814</v>
      </c>
      <c r="DW15" s="3">
        <v>69658</v>
      </c>
      <c r="DX15" s="3">
        <v>0</v>
      </c>
      <c r="DY15" s="3">
        <v>0</v>
      </c>
      <c r="DZ15" s="3">
        <v>63218</v>
      </c>
      <c r="EA15" s="3">
        <v>6440</v>
      </c>
      <c r="EB15" s="3">
        <v>0</v>
      </c>
      <c r="EC15" s="3">
        <v>0</v>
      </c>
      <c r="ED15" s="3">
        <v>0</v>
      </c>
      <c r="EE15" s="3">
        <v>0</v>
      </c>
      <c r="EF15" s="3">
        <v>0</v>
      </c>
      <c r="EG15" s="3">
        <v>0</v>
      </c>
      <c r="EH15" s="3">
        <v>0</v>
      </c>
      <c r="EI15" s="3">
        <v>0</v>
      </c>
      <c r="EJ15" s="3">
        <v>0</v>
      </c>
      <c r="EK15" s="3">
        <v>0</v>
      </c>
      <c r="EL15" s="3">
        <v>0</v>
      </c>
      <c r="EM15" s="3">
        <v>0</v>
      </c>
      <c r="EN15" s="3">
        <v>0</v>
      </c>
      <c r="EO15" s="3">
        <v>0</v>
      </c>
      <c r="EP15" s="3">
        <v>0</v>
      </c>
      <c r="EQ15" s="3">
        <v>0</v>
      </c>
      <c r="ER15" s="3">
        <v>0</v>
      </c>
      <c r="ES15" s="3">
        <v>0</v>
      </c>
      <c r="ET15" s="3">
        <v>0</v>
      </c>
      <c r="EU15" s="3">
        <v>0</v>
      </c>
      <c r="EV15" s="3">
        <v>0</v>
      </c>
      <c r="EW15" s="3">
        <v>0</v>
      </c>
      <c r="EX15" s="3">
        <v>0</v>
      </c>
      <c r="EY15" s="3">
        <v>0</v>
      </c>
      <c r="EZ15" s="3">
        <v>0</v>
      </c>
      <c r="FA15" s="3">
        <v>0</v>
      </c>
      <c r="FB15" s="3">
        <v>0</v>
      </c>
      <c r="FC15" s="3">
        <v>0</v>
      </c>
      <c r="FD15" s="3">
        <v>0</v>
      </c>
      <c r="FE15" s="3">
        <v>0</v>
      </c>
      <c r="FF15" s="3">
        <v>0</v>
      </c>
      <c r="FG15" s="3">
        <v>0</v>
      </c>
      <c r="FH15" s="3">
        <v>0</v>
      </c>
      <c r="FI15" s="3">
        <v>0</v>
      </c>
      <c r="FJ15" s="3">
        <v>0</v>
      </c>
      <c r="FK15" s="3">
        <v>0</v>
      </c>
      <c r="FL15" s="3">
        <v>0</v>
      </c>
      <c r="FM15" s="3">
        <v>0</v>
      </c>
      <c r="FN15" s="3">
        <v>0</v>
      </c>
      <c r="FO15" s="3">
        <v>62360</v>
      </c>
      <c r="FP15" s="3">
        <v>0</v>
      </c>
      <c r="FQ15" s="3">
        <v>0</v>
      </c>
      <c r="FR15" s="3">
        <v>15148</v>
      </c>
      <c r="FS15" s="3">
        <v>792</v>
      </c>
      <c r="FT15" s="3">
        <v>15940</v>
      </c>
      <c r="FU15" s="3">
        <v>0</v>
      </c>
      <c r="FV15" s="3">
        <v>15940</v>
      </c>
      <c r="FW15" s="3">
        <v>47212</v>
      </c>
      <c r="FX15" s="3">
        <v>0</v>
      </c>
      <c r="FY15" s="3">
        <v>0</v>
      </c>
      <c r="FZ15" s="3">
        <v>47212</v>
      </c>
      <c r="GA15" s="3">
        <v>0</v>
      </c>
      <c r="GB15" s="3">
        <v>9843</v>
      </c>
      <c r="GC15" s="3">
        <v>0</v>
      </c>
      <c r="GD15" s="3">
        <v>0</v>
      </c>
      <c r="GE15" s="3">
        <v>1560</v>
      </c>
      <c r="GF15" s="3">
        <v>189</v>
      </c>
      <c r="GG15" s="3">
        <v>1749</v>
      </c>
      <c r="GH15" s="3">
        <v>0</v>
      </c>
      <c r="GI15" s="3">
        <v>1749</v>
      </c>
      <c r="GJ15" s="3">
        <v>8283</v>
      </c>
      <c r="GK15" s="3">
        <v>0</v>
      </c>
      <c r="GL15" s="3">
        <v>0</v>
      </c>
      <c r="GM15" s="3">
        <v>8283</v>
      </c>
      <c r="GN15" s="3">
        <v>0</v>
      </c>
      <c r="GO15" s="3">
        <v>1592607</v>
      </c>
      <c r="GP15" s="3">
        <v>162135</v>
      </c>
      <c r="GQ15" s="3">
        <v>0</v>
      </c>
      <c r="GR15" s="3">
        <v>71927</v>
      </c>
      <c r="GS15" s="3">
        <v>19763</v>
      </c>
      <c r="GT15" s="3">
        <v>91690</v>
      </c>
      <c r="GU15" s="3">
        <v>0</v>
      </c>
      <c r="GV15" s="3">
        <v>91690</v>
      </c>
      <c r="GW15" s="3">
        <v>1682815</v>
      </c>
      <c r="GX15" s="3">
        <v>0</v>
      </c>
      <c r="GY15" s="3">
        <v>0</v>
      </c>
      <c r="GZ15" s="3">
        <v>1374642</v>
      </c>
      <c r="HA15" s="3">
        <v>308173</v>
      </c>
      <c r="HB15" s="3">
        <v>0</v>
      </c>
      <c r="HC15" s="3">
        <v>0</v>
      </c>
      <c r="HD15" s="3">
        <v>0</v>
      </c>
      <c r="HE15" s="3">
        <v>0</v>
      </c>
      <c r="HF15" s="3">
        <v>0</v>
      </c>
      <c r="HG15" s="3">
        <v>0</v>
      </c>
      <c r="HH15" s="3">
        <v>0</v>
      </c>
      <c r="HI15" s="3">
        <v>0</v>
      </c>
      <c r="HJ15" s="3">
        <v>0</v>
      </c>
      <c r="HK15" s="3">
        <v>0</v>
      </c>
      <c r="HL15" s="3">
        <v>0</v>
      </c>
      <c r="HM15" s="3">
        <v>0</v>
      </c>
      <c r="HN15" s="3">
        <v>0</v>
      </c>
      <c r="HO15" s="3">
        <v>0</v>
      </c>
      <c r="HP15" s="3">
        <v>0</v>
      </c>
      <c r="HQ15" s="3">
        <v>0</v>
      </c>
      <c r="HR15" s="3">
        <v>0</v>
      </c>
      <c r="HS15" s="3">
        <v>0</v>
      </c>
      <c r="HT15" s="3">
        <v>0</v>
      </c>
      <c r="HU15" s="3">
        <v>0</v>
      </c>
      <c r="HV15" s="3">
        <v>0</v>
      </c>
      <c r="HW15" s="3">
        <v>0</v>
      </c>
      <c r="HX15" s="3">
        <v>0</v>
      </c>
      <c r="HY15" s="3">
        <v>0</v>
      </c>
      <c r="HZ15" s="3">
        <v>0</v>
      </c>
      <c r="IA15" s="3">
        <v>0</v>
      </c>
      <c r="IB15" s="3">
        <v>44515</v>
      </c>
      <c r="IC15" s="3">
        <v>0</v>
      </c>
      <c r="ID15" s="3">
        <v>0</v>
      </c>
      <c r="IE15" s="3">
        <v>15702</v>
      </c>
      <c r="IF15" s="3">
        <v>293</v>
      </c>
      <c r="IG15" s="3">
        <v>15995</v>
      </c>
      <c r="IH15" s="3">
        <v>0</v>
      </c>
      <c r="II15" s="3">
        <v>15995</v>
      </c>
      <c r="IJ15" s="3">
        <v>28813</v>
      </c>
      <c r="IK15" s="3">
        <v>0</v>
      </c>
      <c r="IL15" s="3">
        <v>0</v>
      </c>
      <c r="IM15" s="3">
        <v>0</v>
      </c>
      <c r="IN15" s="3">
        <v>28813</v>
      </c>
      <c r="IO15" s="3">
        <v>0</v>
      </c>
      <c r="IP15" s="3">
        <v>0</v>
      </c>
      <c r="IQ15" s="3">
        <v>0</v>
      </c>
      <c r="IR15" s="3">
        <v>0</v>
      </c>
      <c r="IS15" s="3">
        <v>0</v>
      </c>
      <c r="IT15" s="3">
        <v>0</v>
      </c>
      <c r="IU15" s="3">
        <v>0</v>
      </c>
      <c r="IV15" s="3">
        <v>0</v>
      </c>
    </row>
    <row r="16" spans="1:256">
      <c r="A16" s="3" t="str">
        <f>T("473022")</f>
        <v>473022</v>
      </c>
      <c r="B16" s="3" t="s">
        <v>28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84400</v>
      </c>
      <c r="AP16" s="3">
        <v>0</v>
      </c>
      <c r="AQ16" s="3">
        <v>0</v>
      </c>
      <c r="AR16" s="3">
        <v>0</v>
      </c>
      <c r="AS16" s="3">
        <v>1576</v>
      </c>
      <c r="AT16" s="3">
        <v>1576</v>
      </c>
      <c r="AU16" s="3">
        <v>0</v>
      </c>
      <c r="AV16" s="3">
        <v>1576</v>
      </c>
      <c r="AW16" s="3">
        <v>84400</v>
      </c>
      <c r="AX16" s="3">
        <v>0</v>
      </c>
      <c r="AY16" s="3">
        <v>0</v>
      </c>
      <c r="AZ16" s="3">
        <v>0</v>
      </c>
      <c r="BA16" s="3">
        <v>84400</v>
      </c>
      <c r="BB16" s="3">
        <v>0</v>
      </c>
      <c r="BC16" s="3">
        <v>0</v>
      </c>
      <c r="BD16" s="3">
        <v>0</v>
      </c>
      <c r="BE16" s="3">
        <v>0</v>
      </c>
      <c r="BF16" s="3">
        <v>0</v>
      </c>
      <c r="BG16" s="3">
        <v>0</v>
      </c>
      <c r="BH16" s="3">
        <v>0</v>
      </c>
      <c r="BI16" s="3">
        <v>0</v>
      </c>
      <c r="BJ16" s="3">
        <v>0</v>
      </c>
      <c r="BK16" s="3">
        <v>0</v>
      </c>
      <c r="BL16" s="3">
        <v>0</v>
      </c>
      <c r="BM16" s="3">
        <v>0</v>
      </c>
      <c r="BN16" s="3">
        <v>0</v>
      </c>
      <c r="BO16" s="3">
        <v>0</v>
      </c>
      <c r="BP16" s="3">
        <v>0</v>
      </c>
      <c r="BQ16" s="3">
        <v>0</v>
      </c>
      <c r="BR16" s="3">
        <v>0</v>
      </c>
      <c r="BS16" s="3">
        <v>0</v>
      </c>
      <c r="BT16" s="3">
        <v>0</v>
      </c>
      <c r="BU16" s="3">
        <v>0</v>
      </c>
      <c r="BV16" s="3">
        <v>0</v>
      </c>
      <c r="BW16" s="3">
        <v>0</v>
      </c>
      <c r="BX16" s="3">
        <v>0</v>
      </c>
      <c r="BY16" s="3">
        <v>0</v>
      </c>
      <c r="BZ16" s="3">
        <v>0</v>
      </c>
      <c r="CA16" s="3">
        <v>0</v>
      </c>
      <c r="CB16" s="3">
        <v>0</v>
      </c>
      <c r="CC16" s="3">
        <v>0</v>
      </c>
      <c r="CD16" s="3">
        <v>0</v>
      </c>
      <c r="CE16" s="3">
        <v>0</v>
      </c>
      <c r="CF16" s="3">
        <v>0</v>
      </c>
      <c r="CG16" s="3">
        <v>0</v>
      </c>
      <c r="CH16" s="3">
        <v>0</v>
      </c>
      <c r="CI16" s="3">
        <v>0</v>
      </c>
      <c r="CJ16" s="3">
        <v>0</v>
      </c>
      <c r="CK16" s="3">
        <v>0</v>
      </c>
      <c r="CL16" s="3">
        <v>0</v>
      </c>
      <c r="CM16" s="3">
        <v>0</v>
      </c>
      <c r="CN16" s="3">
        <v>0</v>
      </c>
      <c r="CO16" s="3">
        <v>0</v>
      </c>
      <c r="CP16" s="3">
        <v>0</v>
      </c>
      <c r="CQ16" s="3">
        <v>0</v>
      </c>
      <c r="CR16" s="3">
        <v>0</v>
      </c>
      <c r="CS16" s="3">
        <v>0</v>
      </c>
      <c r="CT16" s="3">
        <v>0</v>
      </c>
      <c r="CU16" s="3">
        <v>0</v>
      </c>
      <c r="CV16" s="3">
        <v>0</v>
      </c>
      <c r="CW16" s="3">
        <v>0</v>
      </c>
      <c r="CX16" s="3">
        <v>0</v>
      </c>
      <c r="CY16" s="3">
        <v>0</v>
      </c>
      <c r="CZ16" s="3">
        <v>0</v>
      </c>
      <c r="DA16" s="3">
        <v>0</v>
      </c>
      <c r="DB16" s="3">
        <v>0</v>
      </c>
      <c r="DC16" s="3">
        <v>0</v>
      </c>
      <c r="DD16" s="3">
        <v>0</v>
      </c>
      <c r="DE16" s="3">
        <v>0</v>
      </c>
      <c r="DF16" s="3">
        <v>0</v>
      </c>
      <c r="DG16" s="3">
        <v>0</v>
      </c>
      <c r="DH16" s="3">
        <v>0</v>
      </c>
      <c r="DI16" s="3">
        <v>0</v>
      </c>
      <c r="DJ16" s="3">
        <v>0</v>
      </c>
      <c r="DK16" s="3">
        <v>0</v>
      </c>
      <c r="DL16" s="3">
        <v>0</v>
      </c>
      <c r="DM16" s="3">
        <v>0</v>
      </c>
      <c r="DN16" s="3">
        <v>0</v>
      </c>
      <c r="DO16" s="3">
        <v>31688</v>
      </c>
      <c r="DP16" s="3">
        <v>0</v>
      </c>
      <c r="DQ16" s="3">
        <v>0</v>
      </c>
      <c r="DR16" s="3">
        <v>2412</v>
      </c>
      <c r="DS16" s="3">
        <v>615</v>
      </c>
      <c r="DT16" s="3">
        <v>3027</v>
      </c>
      <c r="DU16" s="3">
        <v>0</v>
      </c>
      <c r="DV16" s="3">
        <v>3027</v>
      </c>
      <c r="DW16" s="3">
        <v>29276</v>
      </c>
      <c r="DX16" s="3">
        <v>0</v>
      </c>
      <c r="DY16" s="3">
        <v>0</v>
      </c>
      <c r="DZ16" s="3">
        <v>29276</v>
      </c>
      <c r="EA16" s="3">
        <v>0</v>
      </c>
      <c r="EB16" s="3">
        <v>2269</v>
      </c>
      <c r="EC16" s="3">
        <v>0</v>
      </c>
      <c r="ED16" s="3">
        <v>0</v>
      </c>
      <c r="EE16" s="3">
        <v>744</v>
      </c>
      <c r="EF16" s="3">
        <v>38</v>
      </c>
      <c r="EG16" s="3">
        <v>782</v>
      </c>
      <c r="EH16" s="3">
        <v>0</v>
      </c>
      <c r="EI16" s="3">
        <v>782</v>
      </c>
      <c r="EJ16" s="3">
        <v>1525</v>
      </c>
      <c r="EK16" s="3">
        <v>0</v>
      </c>
      <c r="EL16" s="3">
        <v>0</v>
      </c>
      <c r="EM16" s="3">
        <v>0</v>
      </c>
      <c r="EN16" s="3">
        <v>1525</v>
      </c>
      <c r="EO16" s="3">
        <v>2814</v>
      </c>
      <c r="EP16" s="3">
        <v>0</v>
      </c>
      <c r="EQ16" s="3">
        <v>0</v>
      </c>
      <c r="ER16" s="3">
        <v>561</v>
      </c>
      <c r="ES16" s="3">
        <v>139</v>
      </c>
      <c r="ET16" s="3">
        <v>700</v>
      </c>
      <c r="EU16" s="3">
        <v>0</v>
      </c>
      <c r="EV16" s="3">
        <v>700</v>
      </c>
      <c r="EW16" s="3">
        <v>2253</v>
      </c>
      <c r="EX16" s="3">
        <v>0</v>
      </c>
      <c r="EY16" s="3">
        <v>0</v>
      </c>
      <c r="EZ16" s="3">
        <v>2253</v>
      </c>
      <c r="FA16" s="3">
        <v>0</v>
      </c>
      <c r="FB16" s="3">
        <v>0</v>
      </c>
      <c r="FC16" s="3">
        <v>0</v>
      </c>
      <c r="FD16" s="3">
        <v>0</v>
      </c>
      <c r="FE16" s="3">
        <v>0</v>
      </c>
      <c r="FF16" s="3">
        <v>0</v>
      </c>
      <c r="FG16" s="3">
        <v>0</v>
      </c>
      <c r="FH16" s="3">
        <v>0</v>
      </c>
      <c r="FI16" s="3">
        <v>0</v>
      </c>
      <c r="FJ16" s="3">
        <v>0</v>
      </c>
      <c r="FK16" s="3">
        <v>0</v>
      </c>
      <c r="FL16" s="3">
        <v>0</v>
      </c>
      <c r="FM16" s="3">
        <v>0</v>
      </c>
      <c r="FN16" s="3">
        <v>0</v>
      </c>
      <c r="FO16" s="3">
        <v>17509</v>
      </c>
      <c r="FP16" s="3">
        <v>0</v>
      </c>
      <c r="FQ16" s="3">
        <v>0</v>
      </c>
      <c r="FR16" s="3">
        <v>2726</v>
      </c>
      <c r="FS16" s="3">
        <v>231</v>
      </c>
      <c r="FT16" s="3">
        <v>2957</v>
      </c>
      <c r="FU16" s="3">
        <v>0</v>
      </c>
      <c r="FV16" s="3">
        <v>2957</v>
      </c>
      <c r="FW16" s="3">
        <v>14783</v>
      </c>
      <c r="FX16" s="3">
        <v>0</v>
      </c>
      <c r="FY16" s="3">
        <v>0</v>
      </c>
      <c r="FZ16" s="3">
        <v>14783</v>
      </c>
      <c r="GA16" s="3">
        <v>0</v>
      </c>
      <c r="GB16" s="3">
        <v>5098</v>
      </c>
      <c r="GC16" s="3">
        <v>0</v>
      </c>
      <c r="GD16" s="3">
        <v>0</v>
      </c>
      <c r="GE16" s="3">
        <v>808</v>
      </c>
      <c r="GF16" s="3">
        <v>98</v>
      </c>
      <c r="GG16" s="3">
        <v>906</v>
      </c>
      <c r="GH16" s="3">
        <v>0</v>
      </c>
      <c r="GI16" s="3">
        <v>906</v>
      </c>
      <c r="GJ16" s="3">
        <v>4290</v>
      </c>
      <c r="GK16" s="3">
        <v>0</v>
      </c>
      <c r="GL16" s="3">
        <v>0</v>
      </c>
      <c r="GM16" s="3">
        <v>4290</v>
      </c>
      <c r="GN16" s="3">
        <v>0</v>
      </c>
      <c r="GO16" s="3">
        <v>1025861</v>
      </c>
      <c r="GP16" s="3">
        <v>90504</v>
      </c>
      <c r="GQ16" s="3">
        <v>0</v>
      </c>
      <c r="GR16" s="3">
        <v>45575</v>
      </c>
      <c r="GS16" s="3">
        <v>12945</v>
      </c>
      <c r="GT16" s="3">
        <v>58520</v>
      </c>
      <c r="GU16" s="3">
        <v>0</v>
      </c>
      <c r="GV16" s="3">
        <v>58520</v>
      </c>
      <c r="GW16" s="3">
        <v>1070790</v>
      </c>
      <c r="GX16" s="3">
        <v>0</v>
      </c>
      <c r="GY16" s="3">
        <v>0</v>
      </c>
      <c r="GZ16" s="3">
        <v>905911</v>
      </c>
      <c r="HA16" s="3">
        <v>164879</v>
      </c>
      <c r="HB16" s="3">
        <v>0</v>
      </c>
      <c r="HC16" s="3">
        <v>0</v>
      </c>
      <c r="HD16" s="3">
        <v>0</v>
      </c>
      <c r="HE16" s="3">
        <v>0</v>
      </c>
      <c r="HF16" s="3">
        <v>0</v>
      </c>
      <c r="HG16" s="3">
        <v>0</v>
      </c>
      <c r="HH16" s="3">
        <v>0</v>
      </c>
      <c r="HI16" s="3">
        <v>0</v>
      </c>
      <c r="HJ16" s="3">
        <v>0</v>
      </c>
      <c r="HK16" s="3">
        <v>0</v>
      </c>
      <c r="HL16" s="3">
        <v>0</v>
      </c>
      <c r="HM16" s="3">
        <v>0</v>
      </c>
      <c r="HN16" s="3">
        <v>0</v>
      </c>
      <c r="HO16" s="3">
        <v>2900</v>
      </c>
      <c r="HP16" s="3">
        <v>0</v>
      </c>
      <c r="HQ16" s="3">
        <v>0</v>
      </c>
      <c r="HR16" s="3">
        <v>0</v>
      </c>
      <c r="HS16" s="3">
        <v>34</v>
      </c>
      <c r="HT16" s="3">
        <v>34</v>
      </c>
      <c r="HU16" s="3">
        <v>0</v>
      </c>
      <c r="HV16" s="3">
        <v>34</v>
      </c>
      <c r="HW16" s="3">
        <v>2900</v>
      </c>
      <c r="HX16" s="3">
        <v>0</v>
      </c>
      <c r="HY16" s="3">
        <v>0</v>
      </c>
      <c r="HZ16" s="3">
        <v>0</v>
      </c>
      <c r="IA16" s="3">
        <v>2900</v>
      </c>
      <c r="IB16" s="3">
        <v>7946</v>
      </c>
      <c r="IC16" s="3">
        <v>0</v>
      </c>
      <c r="ID16" s="3">
        <v>0</v>
      </c>
      <c r="IE16" s="3">
        <v>3954</v>
      </c>
      <c r="IF16" s="3">
        <v>42</v>
      </c>
      <c r="IG16" s="3">
        <v>3996</v>
      </c>
      <c r="IH16" s="3">
        <v>0</v>
      </c>
      <c r="II16" s="3">
        <v>3996</v>
      </c>
      <c r="IJ16" s="3">
        <v>3992</v>
      </c>
      <c r="IK16" s="3">
        <v>0</v>
      </c>
      <c r="IL16" s="3">
        <v>0</v>
      </c>
      <c r="IM16" s="3">
        <v>0</v>
      </c>
      <c r="IN16" s="3">
        <v>3992</v>
      </c>
      <c r="IO16" s="3">
        <v>0</v>
      </c>
      <c r="IP16" s="3">
        <v>0</v>
      </c>
      <c r="IQ16" s="3">
        <v>0</v>
      </c>
      <c r="IR16" s="3">
        <v>0</v>
      </c>
      <c r="IS16" s="3">
        <v>0</v>
      </c>
      <c r="IT16" s="3">
        <v>0</v>
      </c>
      <c r="IU16" s="3">
        <v>0</v>
      </c>
      <c r="IV16" s="3">
        <v>0</v>
      </c>
    </row>
    <row r="17" spans="1:256">
      <c r="A17" s="3" t="str">
        <f>T("473031")</f>
        <v>473031</v>
      </c>
      <c r="B17" s="3" t="s">
        <v>30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0</v>
      </c>
      <c r="BW17" s="3">
        <v>0</v>
      </c>
      <c r="BX17" s="3">
        <v>0</v>
      </c>
      <c r="BY17" s="3">
        <v>0</v>
      </c>
      <c r="BZ17" s="3">
        <v>0</v>
      </c>
      <c r="CA17" s="3">
        <v>0</v>
      </c>
      <c r="CB17" s="3">
        <v>0</v>
      </c>
      <c r="CC17" s="3">
        <v>0</v>
      </c>
      <c r="CD17" s="3">
        <v>0</v>
      </c>
      <c r="CE17" s="3">
        <v>0</v>
      </c>
      <c r="CF17" s="3">
        <v>0</v>
      </c>
      <c r="CG17" s="3">
        <v>0</v>
      </c>
      <c r="CH17" s="3">
        <v>0</v>
      </c>
      <c r="CI17" s="3">
        <v>0</v>
      </c>
      <c r="CJ17" s="3">
        <v>0</v>
      </c>
      <c r="CK17" s="3">
        <v>0</v>
      </c>
      <c r="CL17" s="3">
        <v>0</v>
      </c>
      <c r="CM17" s="3">
        <v>0</v>
      </c>
      <c r="CN17" s="3">
        <v>0</v>
      </c>
      <c r="CO17" s="3">
        <v>0</v>
      </c>
      <c r="CP17" s="3">
        <v>0</v>
      </c>
      <c r="CQ17" s="3">
        <v>0</v>
      </c>
      <c r="CR17" s="3">
        <v>0</v>
      </c>
      <c r="CS17" s="3">
        <v>0</v>
      </c>
      <c r="CT17" s="3">
        <v>0</v>
      </c>
      <c r="CU17" s="3">
        <v>0</v>
      </c>
      <c r="CV17" s="3">
        <v>0</v>
      </c>
      <c r="CW17" s="3">
        <v>0</v>
      </c>
      <c r="CX17" s="3">
        <v>0</v>
      </c>
      <c r="CY17" s="3">
        <v>0</v>
      </c>
      <c r="CZ17" s="3">
        <v>0</v>
      </c>
      <c r="DA17" s="3">
        <v>0</v>
      </c>
      <c r="DB17" s="3">
        <v>0</v>
      </c>
      <c r="DC17" s="3">
        <v>0</v>
      </c>
      <c r="DD17" s="3">
        <v>0</v>
      </c>
      <c r="DE17" s="3">
        <v>0</v>
      </c>
      <c r="DF17" s="3">
        <v>0</v>
      </c>
      <c r="DG17" s="3">
        <v>0</v>
      </c>
      <c r="DH17" s="3">
        <v>0</v>
      </c>
      <c r="DI17" s="3">
        <v>0</v>
      </c>
      <c r="DJ17" s="3">
        <v>0</v>
      </c>
      <c r="DK17" s="3">
        <v>0</v>
      </c>
      <c r="DL17" s="3">
        <v>0</v>
      </c>
      <c r="DM17" s="3">
        <v>0</v>
      </c>
      <c r="DN17" s="3">
        <v>0</v>
      </c>
      <c r="DO17" s="3">
        <v>42991</v>
      </c>
      <c r="DP17" s="3">
        <v>0</v>
      </c>
      <c r="DQ17" s="3">
        <v>0</v>
      </c>
      <c r="DR17" s="3">
        <v>4611</v>
      </c>
      <c r="DS17" s="3">
        <v>1124</v>
      </c>
      <c r="DT17" s="3">
        <v>5735</v>
      </c>
      <c r="DU17" s="3">
        <v>0</v>
      </c>
      <c r="DV17" s="3">
        <v>5735</v>
      </c>
      <c r="DW17" s="3">
        <v>38380</v>
      </c>
      <c r="DX17" s="3">
        <v>0</v>
      </c>
      <c r="DY17" s="3">
        <v>0</v>
      </c>
      <c r="DZ17" s="3">
        <v>38380</v>
      </c>
      <c r="EA17" s="3">
        <v>0</v>
      </c>
      <c r="EB17" s="3">
        <v>0</v>
      </c>
      <c r="EC17" s="3">
        <v>0</v>
      </c>
      <c r="ED17" s="3">
        <v>0</v>
      </c>
      <c r="EE17" s="3">
        <v>0</v>
      </c>
      <c r="EF17" s="3">
        <v>0</v>
      </c>
      <c r="EG17" s="3">
        <v>0</v>
      </c>
      <c r="EH17" s="3">
        <v>0</v>
      </c>
      <c r="EI17" s="3">
        <v>0</v>
      </c>
      <c r="EJ17" s="3">
        <v>0</v>
      </c>
      <c r="EK17" s="3">
        <v>0</v>
      </c>
      <c r="EL17" s="3">
        <v>0</v>
      </c>
      <c r="EM17" s="3">
        <v>0</v>
      </c>
      <c r="EN17" s="3">
        <v>0</v>
      </c>
      <c r="EO17" s="3">
        <v>0</v>
      </c>
      <c r="EP17" s="3">
        <v>0</v>
      </c>
      <c r="EQ17" s="3">
        <v>0</v>
      </c>
      <c r="ER17" s="3">
        <v>0</v>
      </c>
      <c r="ES17" s="3">
        <v>0</v>
      </c>
      <c r="ET17" s="3">
        <v>0</v>
      </c>
      <c r="EU17" s="3">
        <v>0</v>
      </c>
      <c r="EV17" s="3">
        <v>0</v>
      </c>
      <c r="EW17" s="3">
        <v>0</v>
      </c>
      <c r="EX17" s="3">
        <v>0</v>
      </c>
      <c r="EY17" s="3">
        <v>0</v>
      </c>
      <c r="EZ17" s="3">
        <v>0</v>
      </c>
      <c r="FA17" s="3">
        <v>0</v>
      </c>
      <c r="FB17" s="3">
        <v>0</v>
      </c>
      <c r="FC17" s="3">
        <v>0</v>
      </c>
      <c r="FD17" s="3">
        <v>0</v>
      </c>
      <c r="FE17" s="3">
        <v>0</v>
      </c>
      <c r="FF17" s="3">
        <v>0</v>
      </c>
      <c r="FG17" s="3">
        <v>0</v>
      </c>
      <c r="FH17" s="3">
        <v>0</v>
      </c>
      <c r="FI17" s="3">
        <v>0</v>
      </c>
      <c r="FJ17" s="3">
        <v>0</v>
      </c>
      <c r="FK17" s="3">
        <v>0</v>
      </c>
      <c r="FL17" s="3">
        <v>0</v>
      </c>
      <c r="FM17" s="3">
        <v>0</v>
      </c>
      <c r="FN17" s="3">
        <v>0</v>
      </c>
      <c r="FO17" s="3">
        <v>9714</v>
      </c>
      <c r="FP17" s="3">
        <v>0</v>
      </c>
      <c r="FQ17" s="3">
        <v>0</v>
      </c>
      <c r="FR17" s="3">
        <v>1631</v>
      </c>
      <c r="FS17" s="3">
        <v>134</v>
      </c>
      <c r="FT17" s="3">
        <v>1765</v>
      </c>
      <c r="FU17" s="3">
        <v>0</v>
      </c>
      <c r="FV17" s="3">
        <v>1765</v>
      </c>
      <c r="FW17" s="3">
        <v>8083</v>
      </c>
      <c r="FX17" s="3">
        <v>0</v>
      </c>
      <c r="FY17" s="3">
        <v>0</v>
      </c>
      <c r="FZ17" s="3">
        <v>8083</v>
      </c>
      <c r="GA17" s="3">
        <v>0</v>
      </c>
      <c r="GB17" s="3">
        <v>2509</v>
      </c>
      <c r="GC17" s="3">
        <v>0</v>
      </c>
      <c r="GD17" s="3">
        <v>0</v>
      </c>
      <c r="GE17" s="3">
        <v>397</v>
      </c>
      <c r="GF17" s="3">
        <v>49</v>
      </c>
      <c r="GG17" s="3">
        <v>446</v>
      </c>
      <c r="GH17" s="3">
        <v>0</v>
      </c>
      <c r="GI17" s="3">
        <v>446</v>
      </c>
      <c r="GJ17" s="3">
        <v>2112</v>
      </c>
      <c r="GK17" s="3">
        <v>0</v>
      </c>
      <c r="GL17" s="3">
        <v>0</v>
      </c>
      <c r="GM17" s="3">
        <v>2112</v>
      </c>
      <c r="GN17" s="3">
        <v>0</v>
      </c>
      <c r="GO17" s="3">
        <v>747630</v>
      </c>
      <c r="GP17" s="3">
        <v>77988</v>
      </c>
      <c r="GQ17" s="3">
        <v>0</v>
      </c>
      <c r="GR17" s="3">
        <v>33522</v>
      </c>
      <c r="GS17" s="3">
        <v>9570</v>
      </c>
      <c r="GT17" s="3">
        <v>43092</v>
      </c>
      <c r="GU17" s="3">
        <v>0</v>
      </c>
      <c r="GV17" s="3">
        <v>43092</v>
      </c>
      <c r="GW17" s="3">
        <v>792096</v>
      </c>
      <c r="GX17" s="3">
        <v>0</v>
      </c>
      <c r="GY17" s="3">
        <v>0</v>
      </c>
      <c r="GZ17" s="3">
        <v>692894</v>
      </c>
      <c r="HA17" s="3">
        <v>99202</v>
      </c>
      <c r="HB17" s="3">
        <v>0</v>
      </c>
      <c r="HC17" s="3">
        <v>0</v>
      </c>
      <c r="HD17" s="3">
        <v>0</v>
      </c>
      <c r="HE17" s="3">
        <v>0</v>
      </c>
      <c r="HF17" s="3">
        <v>0</v>
      </c>
      <c r="HG17" s="3">
        <v>0</v>
      </c>
      <c r="HH17" s="3">
        <v>0</v>
      </c>
      <c r="HI17" s="3">
        <v>0</v>
      </c>
      <c r="HJ17" s="3">
        <v>0</v>
      </c>
      <c r="HK17" s="3">
        <v>0</v>
      </c>
      <c r="HL17" s="3">
        <v>0</v>
      </c>
      <c r="HM17" s="3">
        <v>0</v>
      </c>
      <c r="HN17" s="3">
        <v>0</v>
      </c>
      <c r="HO17" s="3">
        <v>0</v>
      </c>
      <c r="HP17" s="3">
        <v>0</v>
      </c>
      <c r="HQ17" s="3">
        <v>0</v>
      </c>
      <c r="HR17" s="3">
        <v>0</v>
      </c>
      <c r="HS17" s="3">
        <v>0</v>
      </c>
      <c r="HT17" s="3">
        <v>0</v>
      </c>
      <c r="HU17" s="3">
        <v>0</v>
      </c>
      <c r="HV17" s="3">
        <v>0</v>
      </c>
      <c r="HW17" s="3">
        <v>0</v>
      </c>
      <c r="HX17" s="3">
        <v>0</v>
      </c>
      <c r="HY17" s="3">
        <v>0</v>
      </c>
      <c r="HZ17" s="3">
        <v>0</v>
      </c>
      <c r="IA17" s="3">
        <v>0</v>
      </c>
      <c r="IB17" s="3">
        <v>0</v>
      </c>
      <c r="IC17" s="3">
        <v>0</v>
      </c>
      <c r="ID17" s="3">
        <v>0</v>
      </c>
      <c r="IE17" s="3">
        <v>0</v>
      </c>
      <c r="IF17" s="3">
        <v>0</v>
      </c>
      <c r="IG17" s="3">
        <v>0</v>
      </c>
      <c r="IH17" s="3">
        <v>0</v>
      </c>
      <c r="II17" s="3">
        <v>0</v>
      </c>
      <c r="IJ17" s="3">
        <v>0</v>
      </c>
      <c r="IK17" s="3">
        <v>0</v>
      </c>
      <c r="IL17" s="3">
        <v>0</v>
      </c>
      <c r="IM17" s="3">
        <v>0</v>
      </c>
      <c r="IN17" s="3">
        <v>0</v>
      </c>
      <c r="IO17" s="3">
        <v>0</v>
      </c>
      <c r="IP17" s="3">
        <v>0</v>
      </c>
      <c r="IQ17" s="3">
        <v>0</v>
      </c>
      <c r="IR17" s="3">
        <v>0</v>
      </c>
      <c r="IS17" s="3">
        <v>0</v>
      </c>
      <c r="IT17" s="3">
        <v>0</v>
      </c>
      <c r="IU17" s="3">
        <v>0</v>
      </c>
      <c r="IV17" s="3">
        <v>0</v>
      </c>
    </row>
    <row r="18" spans="1:256">
      <c r="A18" s="3" t="str">
        <f>T("473065")</f>
        <v>473065</v>
      </c>
      <c r="B18" s="3" t="s">
        <v>32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46698</v>
      </c>
      <c r="P18" s="3">
        <v>0</v>
      </c>
      <c r="Q18" s="3">
        <v>0</v>
      </c>
      <c r="R18" s="3">
        <v>7433</v>
      </c>
      <c r="S18" s="3">
        <v>1258</v>
      </c>
      <c r="T18" s="3">
        <v>8691</v>
      </c>
      <c r="U18" s="3">
        <v>0</v>
      </c>
      <c r="V18" s="3">
        <v>8691</v>
      </c>
      <c r="W18" s="3">
        <v>39265</v>
      </c>
      <c r="X18" s="3">
        <v>0</v>
      </c>
      <c r="Y18" s="3">
        <v>0</v>
      </c>
      <c r="Z18" s="3">
        <v>0</v>
      </c>
      <c r="AA18" s="3">
        <v>39265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0</v>
      </c>
      <c r="BI18" s="3">
        <v>0</v>
      </c>
      <c r="BJ18" s="3">
        <v>0</v>
      </c>
      <c r="BK18" s="3">
        <v>0</v>
      </c>
      <c r="BL18" s="3">
        <v>0</v>
      </c>
      <c r="BM18" s="3">
        <v>0</v>
      </c>
      <c r="BN18" s="3">
        <v>0</v>
      </c>
      <c r="BO18" s="3">
        <v>0</v>
      </c>
      <c r="BP18" s="3">
        <v>0</v>
      </c>
      <c r="BQ18" s="3">
        <v>0</v>
      </c>
      <c r="BR18" s="3">
        <v>0</v>
      </c>
      <c r="BS18" s="3">
        <v>0</v>
      </c>
      <c r="BT18" s="3">
        <v>0</v>
      </c>
      <c r="BU18" s="3">
        <v>0</v>
      </c>
      <c r="BV18" s="3">
        <v>0</v>
      </c>
      <c r="BW18" s="3">
        <v>0</v>
      </c>
      <c r="BX18" s="3">
        <v>0</v>
      </c>
      <c r="BY18" s="3">
        <v>0</v>
      </c>
      <c r="BZ18" s="3">
        <v>0</v>
      </c>
      <c r="CA18" s="3">
        <v>0</v>
      </c>
      <c r="CB18" s="3">
        <v>0</v>
      </c>
      <c r="CC18" s="3">
        <v>0</v>
      </c>
      <c r="CD18" s="3">
        <v>0</v>
      </c>
      <c r="CE18" s="3">
        <v>0</v>
      </c>
      <c r="CF18" s="3">
        <v>0</v>
      </c>
      <c r="CG18" s="3">
        <v>0</v>
      </c>
      <c r="CH18" s="3">
        <v>0</v>
      </c>
      <c r="CI18" s="3">
        <v>0</v>
      </c>
      <c r="CJ18" s="3">
        <v>0</v>
      </c>
      <c r="CK18" s="3">
        <v>0</v>
      </c>
      <c r="CL18" s="3">
        <v>0</v>
      </c>
      <c r="CM18" s="3">
        <v>0</v>
      </c>
      <c r="CN18" s="3">
        <v>0</v>
      </c>
      <c r="CO18" s="3">
        <v>0</v>
      </c>
      <c r="CP18" s="3">
        <v>0</v>
      </c>
      <c r="CQ18" s="3">
        <v>0</v>
      </c>
      <c r="CR18" s="3">
        <v>0</v>
      </c>
      <c r="CS18" s="3">
        <v>0</v>
      </c>
      <c r="CT18" s="3">
        <v>0</v>
      </c>
      <c r="CU18" s="3">
        <v>0</v>
      </c>
      <c r="CV18" s="3">
        <v>0</v>
      </c>
      <c r="CW18" s="3">
        <v>0</v>
      </c>
      <c r="CX18" s="3">
        <v>0</v>
      </c>
      <c r="CY18" s="3">
        <v>0</v>
      </c>
      <c r="CZ18" s="3">
        <v>0</v>
      </c>
      <c r="DA18" s="3">
        <v>0</v>
      </c>
      <c r="DB18" s="3">
        <v>0</v>
      </c>
      <c r="DC18" s="3">
        <v>0</v>
      </c>
      <c r="DD18" s="3">
        <v>0</v>
      </c>
      <c r="DE18" s="3">
        <v>0</v>
      </c>
      <c r="DF18" s="3">
        <v>0</v>
      </c>
      <c r="DG18" s="3">
        <v>0</v>
      </c>
      <c r="DH18" s="3">
        <v>0</v>
      </c>
      <c r="DI18" s="3">
        <v>0</v>
      </c>
      <c r="DJ18" s="3">
        <v>0</v>
      </c>
      <c r="DK18" s="3">
        <v>0</v>
      </c>
      <c r="DL18" s="3">
        <v>0</v>
      </c>
      <c r="DM18" s="3">
        <v>0</v>
      </c>
      <c r="DN18" s="3">
        <v>0</v>
      </c>
      <c r="DO18" s="3">
        <v>85380</v>
      </c>
      <c r="DP18" s="3">
        <v>32600</v>
      </c>
      <c r="DQ18" s="3">
        <v>0</v>
      </c>
      <c r="DR18" s="3">
        <v>6695</v>
      </c>
      <c r="DS18" s="3">
        <v>1603</v>
      </c>
      <c r="DT18" s="3">
        <v>8298</v>
      </c>
      <c r="DU18" s="3">
        <v>0</v>
      </c>
      <c r="DV18" s="3">
        <v>8298</v>
      </c>
      <c r="DW18" s="3">
        <v>111285</v>
      </c>
      <c r="DX18" s="3">
        <v>0</v>
      </c>
      <c r="DY18" s="3">
        <v>0</v>
      </c>
      <c r="DZ18" s="3">
        <v>111285</v>
      </c>
      <c r="EA18" s="3">
        <v>0</v>
      </c>
      <c r="EB18" s="3">
        <v>0</v>
      </c>
      <c r="EC18" s="3">
        <v>0</v>
      </c>
      <c r="ED18" s="3">
        <v>0</v>
      </c>
      <c r="EE18" s="3">
        <v>0</v>
      </c>
      <c r="EF18" s="3">
        <v>0</v>
      </c>
      <c r="EG18" s="3">
        <v>0</v>
      </c>
      <c r="EH18" s="3">
        <v>0</v>
      </c>
      <c r="EI18" s="3">
        <v>0</v>
      </c>
      <c r="EJ18" s="3">
        <v>0</v>
      </c>
      <c r="EK18" s="3">
        <v>0</v>
      </c>
      <c r="EL18" s="3">
        <v>0</v>
      </c>
      <c r="EM18" s="3">
        <v>0</v>
      </c>
      <c r="EN18" s="3">
        <v>0</v>
      </c>
      <c r="EO18" s="3">
        <v>1634</v>
      </c>
      <c r="EP18" s="3">
        <v>0</v>
      </c>
      <c r="EQ18" s="3">
        <v>0</v>
      </c>
      <c r="ER18" s="3">
        <v>1463</v>
      </c>
      <c r="ES18" s="3">
        <v>60</v>
      </c>
      <c r="ET18" s="3">
        <v>1523</v>
      </c>
      <c r="EU18" s="3">
        <v>0</v>
      </c>
      <c r="EV18" s="3">
        <v>1523</v>
      </c>
      <c r="EW18" s="3">
        <v>171</v>
      </c>
      <c r="EX18" s="3">
        <v>0</v>
      </c>
      <c r="EY18" s="3">
        <v>0</v>
      </c>
      <c r="EZ18" s="3">
        <v>171</v>
      </c>
      <c r="FA18" s="3">
        <v>0</v>
      </c>
      <c r="FB18" s="3">
        <v>0</v>
      </c>
      <c r="FC18" s="3">
        <v>0</v>
      </c>
      <c r="FD18" s="3">
        <v>0</v>
      </c>
      <c r="FE18" s="3">
        <v>0</v>
      </c>
      <c r="FF18" s="3">
        <v>0</v>
      </c>
      <c r="FG18" s="3">
        <v>0</v>
      </c>
      <c r="FH18" s="3">
        <v>0</v>
      </c>
      <c r="FI18" s="3">
        <v>0</v>
      </c>
      <c r="FJ18" s="3">
        <v>0</v>
      </c>
      <c r="FK18" s="3">
        <v>0</v>
      </c>
      <c r="FL18" s="3">
        <v>0</v>
      </c>
      <c r="FM18" s="3">
        <v>0</v>
      </c>
      <c r="FN18" s="3">
        <v>0</v>
      </c>
      <c r="FO18" s="3">
        <v>49655</v>
      </c>
      <c r="FP18" s="3">
        <v>0</v>
      </c>
      <c r="FQ18" s="3">
        <v>0</v>
      </c>
      <c r="FR18" s="3">
        <v>9036</v>
      </c>
      <c r="FS18" s="3">
        <v>633</v>
      </c>
      <c r="FT18" s="3">
        <v>9669</v>
      </c>
      <c r="FU18" s="3">
        <v>0</v>
      </c>
      <c r="FV18" s="3">
        <v>9669</v>
      </c>
      <c r="FW18" s="3">
        <v>40619</v>
      </c>
      <c r="FX18" s="3">
        <v>0</v>
      </c>
      <c r="FY18" s="3">
        <v>0</v>
      </c>
      <c r="FZ18" s="3">
        <v>40619</v>
      </c>
      <c r="GA18" s="3">
        <v>0</v>
      </c>
      <c r="GB18" s="3">
        <v>10980</v>
      </c>
      <c r="GC18" s="3">
        <v>0</v>
      </c>
      <c r="GD18" s="3">
        <v>0</v>
      </c>
      <c r="GE18" s="3">
        <v>1741</v>
      </c>
      <c r="GF18" s="3">
        <v>210</v>
      </c>
      <c r="GG18" s="3">
        <v>1951</v>
      </c>
      <c r="GH18" s="3">
        <v>0</v>
      </c>
      <c r="GI18" s="3">
        <v>1951</v>
      </c>
      <c r="GJ18" s="3">
        <v>9239</v>
      </c>
      <c r="GK18" s="3">
        <v>0</v>
      </c>
      <c r="GL18" s="3">
        <v>0</v>
      </c>
      <c r="GM18" s="3">
        <v>9239</v>
      </c>
      <c r="GN18" s="3">
        <v>0</v>
      </c>
      <c r="GO18" s="3">
        <v>1583976</v>
      </c>
      <c r="GP18" s="3">
        <v>166980</v>
      </c>
      <c r="GQ18" s="3">
        <v>0</v>
      </c>
      <c r="GR18" s="3">
        <v>148766</v>
      </c>
      <c r="GS18" s="3">
        <v>23424</v>
      </c>
      <c r="GT18" s="3">
        <v>172190</v>
      </c>
      <c r="GU18" s="3">
        <v>0</v>
      </c>
      <c r="GV18" s="3">
        <v>172190</v>
      </c>
      <c r="GW18" s="3">
        <v>1602190</v>
      </c>
      <c r="GX18" s="3">
        <v>0</v>
      </c>
      <c r="GY18" s="3">
        <v>0</v>
      </c>
      <c r="GZ18" s="3">
        <v>809155</v>
      </c>
      <c r="HA18" s="3">
        <v>793035</v>
      </c>
      <c r="HB18" s="3">
        <v>0</v>
      </c>
      <c r="HC18" s="3">
        <v>0</v>
      </c>
      <c r="HD18" s="3">
        <v>0</v>
      </c>
      <c r="HE18" s="3">
        <v>0</v>
      </c>
      <c r="HF18" s="3">
        <v>0</v>
      </c>
      <c r="HG18" s="3">
        <v>0</v>
      </c>
      <c r="HH18" s="3">
        <v>0</v>
      </c>
      <c r="HI18" s="3">
        <v>0</v>
      </c>
      <c r="HJ18" s="3">
        <v>0</v>
      </c>
      <c r="HK18" s="3">
        <v>0</v>
      </c>
      <c r="HL18" s="3">
        <v>0</v>
      </c>
      <c r="HM18" s="3">
        <v>0</v>
      </c>
      <c r="HN18" s="3">
        <v>0</v>
      </c>
      <c r="HO18" s="3">
        <v>0</v>
      </c>
      <c r="HP18" s="3">
        <v>0</v>
      </c>
      <c r="HQ18" s="3">
        <v>0</v>
      </c>
      <c r="HR18" s="3">
        <v>0</v>
      </c>
      <c r="HS18" s="3">
        <v>0</v>
      </c>
      <c r="HT18" s="3">
        <v>0</v>
      </c>
      <c r="HU18" s="3">
        <v>0</v>
      </c>
      <c r="HV18" s="3">
        <v>0</v>
      </c>
      <c r="HW18" s="3">
        <v>0</v>
      </c>
      <c r="HX18" s="3">
        <v>0</v>
      </c>
      <c r="HY18" s="3">
        <v>0</v>
      </c>
      <c r="HZ18" s="3">
        <v>0</v>
      </c>
      <c r="IA18" s="3">
        <v>0</v>
      </c>
      <c r="IB18" s="3">
        <v>81648</v>
      </c>
      <c r="IC18" s="3">
        <v>1000</v>
      </c>
      <c r="ID18" s="3">
        <v>0</v>
      </c>
      <c r="IE18" s="3">
        <v>23547</v>
      </c>
      <c r="IF18" s="3">
        <v>644</v>
      </c>
      <c r="IG18" s="3">
        <v>24191</v>
      </c>
      <c r="IH18" s="3">
        <v>0</v>
      </c>
      <c r="II18" s="3">
        <v>24191</v>
      </c>
      <c r="IJ18" s="3">
        <v>59101</v>
      </c>
      <c r="IK18" s="3">
        <v>0</v>
      </c>
      <c r="IL18" s="3">
        <v>0</v>
      </c>
      <c r="IM18" s="3">
        <v>0</v>
      </c>
      <c r="IN18" s="3">
        <v>59101</v>
      </c>
      <c r="IO18" s="3">
        <v>0</v>
      </c>
      <c r="IP18" s="3">
        <v>0</v>
      </c>
      <c r="IQ18" s="3">
        <v>0</v>
      </c>
      <c r="IR18" s="3">
        <v>0</v>
      </c>
      <c r="IS18" s="3">
        <v>0</v>
      </c>
      <c r="IT18" s="3">
        <v>0</v>
      </c>
      <c r="IU18" s="3">
        <v>0</v>
      </c>
      <c r="IV18" s="3">
        <v>0</v>
      </c>
    </row>
    <row r="19" spans="1:256">
      <c r="A19" s="3" t="str">
        <f>T("473081")</f>
        <v>473081</v>
      </c>
      <c r="B19" s="3" t="s">
        <v>34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  <c r="BD19" s="3">
        <v>0</v>
      </c>
      <c r="BE19" s="3">
        <v>0</v>
      </c>
      <c r="BF19" s="3">
        <v>0</v>
      </c>
      <c r="BG19" s="3">
        <v>0</v>
      </c>
      <c r="BH19" s="3">
        <v>0</v>
      </c>
      <c r="BI19" s="3">
        <v>0</v>
      </c>
      <c r="BJ19" s="3">
        <v>0</v>
      </c>
      <c r="BK19" s="3">
        <v>0</v>
      </c>
      <c r="BL19" s="3">
        <v>0</v>
      </c>
      <c r="BM19" s="3">
        <v>0</v>
      </c>
      <c r="BN19" s="3">
        <v>0</v>
      </c>
      <c r="BO19" s="3">
        <v>0</v>
      </c>
      <c r="BP19" s="3">
        <v>0</v>
      </c>
      <c r="BQ19" s="3">
        <v>0</v>
      </c>
      <c r="BR19" s="3">
        <v>0</v>
      </c>
      <c r="BS19" s="3">
        <v>0</v>
      </c>
      <c r="BT19" s="3">
        <v>0</v>
      </c>
      <c r="BU19" s="3">
        <v>0</v>
      </c>
      <c r="BV19" s="3">
        <v>0</v>
      </c>
      <c r="BW19" s="3">
        <v>0</v>
      </c>
      <c r="BX19" s="3">
        <v>0</v>
      </c>
      <c r="BY19" s="3">
        <v>0</v>
      </c>
      <c r="BZ19" s="3">
        <v>0</v>
      </c>
      <c r="CA19" s="3">
        <v>0</v>
      </c>
      <c r="CB19" s="3">
        <v>0</v>
      </c>
      <c r="CC19" s="3">
        <v>0</v>
      </c>
      <c r="CD19" s="3">
        <v>0</v>
      </c>
      <c r="CE19" s="3">
        <v>0</v>
      </c>
      <c r="CF19" s="3">
        <v>0</v>
      </c>
      <c r="CG19" s="3">
        <v>0</v>
      </c>
      <c r="CH19" s="3">
        <v>0</v>
      </c>
      <c r="CI19" s="3">
        <v>0</v>
      </c>
      <c r="CJ19" s="3">
        <v>0</v>
      </c>
      <c r="CK19" s="3">
        <v>0</v>
      </c>
      <c r="CL19" s="3">
        <v>0</v>
      </c>
      <c r="CM19" s="3">
        <v>0</v>
      </c>
      <c r="CN19" s="3">
        <v>0</v>
      </c>
      <c r="CO19" s="3">
        <v>0</v>
      </c>
      <c r="CP19" s="3">
        <v>0</v>
      </c>
      <c r="CQ19" s="3">
        <v>0</v>
      </c>
      <c r="CR19" s="3">
        <v>0</v>
      </c>
      <c r="CS19" s="3">
        <v>0</v>
      </c>
      <c r="CT19" s="3">
        <v>0</v>
      </c>
      <c r="CU19" s="3">
        <v>0</v>
      </c>
      <c r="CV19" s="3">
        <v>0</v>
      </c>
      <c r="CW19" s="3">
        <v>0</v>
      </c>
      <c r="CX19" s="3">
        <v>0</v>
      </c>
      <c r="CY19" s="3">
        <v>0</v>
      </c>
      <c r="CZ19" s="3">
        <v>0</v>
      </c>
      <c r="DA19" s="3">
        <v>0</v>
      </c>
      <c r="DB19" s="3">
        <v>0</v>
      </c>
      <c r="DC19" s="3">
        <v>0</v>
      </c>
      <c r="DD19" s="3">
        <v>0</v>
      </c>
      <c r="DE19" s="3">
        <v>0</v>
      </c>
      <c r="DF19" s="3">
        <v>0</v>
      </c>
      <c r="DG19" s="3">
        <v>0</v>
      </c>
      <c r="DH19" s="3">
        <v>0</v>
      </c>
      <c r="DI19" s="3">
        <v>0</v>
      </c>
      <c r="DJ19" s="3">
        <v>0</v>
      </c>
      <c r="DK19" s="3">
        <v>0</v>
      </c>
      <c r="DL19" s="3">
        <v>0</v>
      </c>
      <c r="DM19" s="3">
        <v>0</v>
      </c>
      <c r="DN19" s="3">
        <v>0</v>
      </c>
      <c r="DO19" s="3">
        <v>35187</v>
      </c>
      <c r="DP19" s="3">
        <v>0</v>
      </c>
      <c r="DQ19" s="3">
        <v>0</v>
      </c>
      <c r="DR19" s="3">
        <v>3253</v>
      </c>
      <c r="DS19" s="3">
        <v>867</v>
      </c>
      <c r="DT19" s="3">
        <v>4120</v>
      </c>
      <c r="DU19" s="3">
        <v>0</v>
      </c>
      <c r="DV19" s="3">
        <v>4120</v>
      </c>
      <c r="DW19" s="3">
        <v>31934</v>
      </c>
      <c r="DX19" s="3">
        <v>0</v>
      </c>
      <c r="DY19" s="3">
        <v>0</v>
      </c>
      <c r="DZ19" s="3">
        <v>31934</v>
      </c>
      <c r="EA19" s="3">
        <v>0</v>
      </c>
      <c r="EB19" s="3">
        <v>4500</v>
      </c>
      <c r="EC19" s="3">
        <v>0</v>
      </c>
      <c r="ED19" s="3">
        <v>0</v>
      </c>
      <c r="EE19" s="3">
        <v>4500</v>
      </c>
      <c r="EF19" s="3">
        <v>79</v>
      </c>
      <c r="EG19" s="3">
        <v>4579</v>
      </c>
      <c r="EH19" s="3">
        <v>0</v>
      </c>
      <c r="EI19" s="3">
        <v>4579</v>
      </c>
      <c r="EJ19" s="3">
        <v>0</v>
      </c>
      <c r="EK19" s="3">
        <v>0</v>
      </c>
      <c r="EL19" s="3">
        <v>0</v>
      </c>
      <c r="EM19" s="3">
        <v>0</v>
      </c>
      <c r="EN19" s="3">
        <v>0</v>
      </c>
      <c r="EO19" s="3">
        <v>1222</v>
      </c>
      <c r="EP19" s="3">
        <v>0</v>
      </c>
      <c r="EQ19" s="3">
        <v>0</v>
      </c>
      <c r="ER19" s="3">
        <v>1222</v>
      </c>
      <c r="ES19" s="3">
        <v>40</v>
      </c>
      <c r="ET19" s="3">
        <v>1262</v>
      </c>
      <c r="EU19" s="3">
        <v>0</v>
      </c>
      <c r="EV19" s="3">
        <v>1262</v>
      </c>
      <c r="EW19" s="3">
        <v>0</v>
      </c>
      <c r="EX19" s="3">
        <v>0</v>
      </c>
      <c r="EY19" s="3">
        <v>0</v>
      </c>
      <c r="EZ19" s="3">
        <v>0</v>
      </c>
      <c r="FA19" s="3">
        <v>0</v>
      </c>
      <c r="FB19" s="3">
        <v>0</v>
      </c>
      <c r="FC19" s="3">
        <v>0</v>
      </c>
      <c r="FD19" s="3">
        <v>0</v>
      </c>
      <c r="FE19" s="3">
        <v>0</v>
      </c>
      <c r="FF19" s="3">
        <v>0</v>
      </c>
      <c r="FG19" s="3">
        <v>0</v>
      </c>
      <c r="FH19" s="3">
        <v>0</v>
      </c>
      <c r="FI19" s="3">
        <v>0</v>
      </c>
      <c r="FJ19" s="3">
        <v>0</v>
      </c>
      <c r="FK19" s="3">
        <v>0</v>
      </c>
      <c r="FL19" s="3">
        <v>0</v>
      </c>
      <c r="FM19" s="3">
        <v>0</v>
      </c>
      <c r="FN19" s="3">
        <v>0</v>
      </c>
      <c r="FO19" s="3">
        <v>86012</v>
      </c>
      <c r="FP19" s="3">
        <v>0</v>
      </c>
      <c r="FQ19" s="3">
        <v>0</v>
      </c>
      <c r="FR19" s="3">
        <v>16907</v>
      </c>
      <c r="FS19" s="3">
        <v>1051</v>
      </c>
      <c r="FT19" s="3">
        <v>17958</v>
      </c>
      <c r="FU19" s="3">
        <v>0</v>
      </c>
      <c r="FV19" s="3">
        <v>17958</v>
      </c>
      <c r="FW19" s="3">
        <v>69105</v>
      </c>
      <c r="FX19" s="3">
        <v>0</v>
      </c>
      <c r="FY19" s="3">
        <v>0</v>
      </c>
      <c r="FZ19" s="3">
        <v>69105</v>
      </c>
      <c r="GA19" s="3">
        <v>0</v>
      </c>
      <c r="GB19" s="3">
        <v>24586</v>
      </c>
      <c r="GC19" s="3">
        <v>0</v>
      </c>
      <c r="GD19" s="3">
        <v>0</v>
      </c>
      <c r="GE19" s="3">
        <v>3897</v>
      </c>
      <c r="GF19" s="3">
        <v>472</v>
      </c>
      <c r="GG19" s="3">
        <v>4369</v>
      </c>
      <c r="GH19" s="3">
        <v>0</v>
      </c>
      <c r="GI19" s="3">
        <v>4369</v>
      </c>
      <c r="GJ19" s="3">
        <v>20689</v>
      </c>
      <c r="GK19" s="3">
        <v>0</v>
      </c>
      <c r="GL19" s="3">
        <v>0</v>
      </c>
      <c r="GM19" s="3">
        <v>20689</v>
      </c>
      <c r="GN19" s="3">
        <v>0</v>
      </c>
      <c r="GO19" s="3">
        <v>2174404</v>
      </c>
      <c r="GP19" s="3">
        <v>221300</v>
      </c>
      <c r="GQ19" s="3">
        <v>0</v>
      </c>
      <c r="GR19" s="3">
        <v>95203</v>
      </c>
      <c r="GS19" s="3">
        <v>36022</v>
      </c>
      <c r="GT19" s="3">
        <v>131225</v>
      </c>
      <c r="GU19" s="3">
        <v>0</v>
      </c>
      <c r="GV19" s="3">
        <v>131225</v>
      </c>
      <c r="GW19" s="3">
        <v>2300501</v>
      </c>
      <c r="GX19" s="3">
        <v>0</v>
      </c>
      <c r="GY19" s="3">
        <v>0</v>
      </c>
      <c r="GZ19" s="3">
        <v>629812</v>
      </c>
      <c r="HA19" s="3">
        <v>1670689</v>
      </c>
      <c r="HB19" s="3">
        <v>0</v>
      </c>
      <c r="HC19" s="3">
        <v>0</v>
      </c>
      <c r="HD19" s="3">
        <v>0</v>
      </c>
      <c r="HE19" s="3">
        <v>0</v>
      </c>
      <c r="HF19" s="3">
        <v>0</v>
      </c>
      <c r="HG19" s="3">
        <v>0</v>
      </c>
      <c r="HH19" s="3">
        <v>0</v>
      </c>
      <c r="HI19" s="3">
        <v>0</v>
      </c>
      <c r="HJ19" s="3">
        <v>0</v>
      </c>
      <c r="HK19" s="3">
        <v>0</v>
      </c>
      <c r="HL19" s="3">
        <v>0</v>
      </c>
      <c r="HM19" s="3">
        <v>0</v>
      </c>
      <c r="HN19" s="3">
        <v>0</v>
      </c>
      <c r="HO19" s="3">
        <v>0</v>
      </c>
      <c r="HP19" s="3">
        <v>0</v>
      </c>
      <c r="HQ19" s="3">
        <v>0</v>
      </c>
      <c r="HR19" s="3">
        <v>0</v>
      </c>
      <c r="HS19" s="3">
        <v>0</v>
      </c>
      <c r="HT19" s="3">
        <v>0</v>
      </c>
      <c r="HU19" s="3">
        <v>0</v>
      </c>
      <c r="HV19" s="3">
        <v>0</v>
      </c>
      <c r="HW19" s="3">
        <v>0</v>
      </c>
      <c r="HX19" s="3">
        <v>0</v>
      </c>
      <c r="HY19" s="3">
        <v>0</v>
      </c>
      <c r="HZ19" s="3">
        <v>0</v>
      </c>
      <c r="IA19" s="3">
        <v>0</v>
      </c>
      <c r="IB19" s="3">
        <v>35633</v>
      </c>
      <c r="IC19" s="3">
        <v>51400</v>
      </c>
      <c r="ID19" s="3">
        <v>0</v>
      </c>
      <c r="IE19" s="3">
        <v>11143</v>
      </c>
      <c r="IF19" s="3">
        <v>187</v>
      </c>
      <c r="IG19" s="3">
        <v>11330</v>
      </c>
      <c r="IH19" s="3">
        <v>0</v>
      </c>
      <c r="II19" s="3">
        <v>11330</v>
      </c>
      <c r="IJ19" s="3">
        <v>75890</v>
      </c>
      <c r="IK19" s="3">
        <v>0</v>
      </c>
      <c r="IL19" s="3">
        <v>0</v>
      </c>
      <c r="IM19" s="3">
        <v>0</v>
      </c>
      <c r="IN19" s="3">
        <v>75890</v>
      </c>
      <c r="IO19" s="3">
        <v>0</v>
      </c>
      <c r="IP19" s="3">
        <v>0</v>
      </c>
      <c r="IQ19" s="3">
        <v>0</v>
      </c>
      <c r="IR19" s="3">
        <v>0</v>
      </c>
      <c r="IS19" s="3">
        <v>0</v>
      </c>
      <c r="IT19" s="3">
        <v>0</v>
      </c>
      <c r="IU19" s="3">
        <v>0</v>
      </c>
      <c r="IV19" s="3">
        <v>0</v>
      </c>
    </row>
    <row r="20" spans="1:256">
      <c r="A20" s="3" t="str">
        <f>T("473111")</f>
        <v>473111</v>
      </c>
      <c r="B20" s="3" t="s">
        <v>36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0</v>
      </c>
      <c r="BU20" s="3">
        <v>0</v>
      </c>
      <c r="BV20" s="3">
        <v>0</v>
      </c>
      <c r="BW20" s="3">
        <v>0</v>
      </c>
      <c r="BX20" s="3">
        <v>0</v>
      </c>
      <c r="BY20" s="3">
        <v>0</v>
      </c>
      <c r="BZ20" s="3">
        <v>0</v>
      </c>
      <c r="CA20" s="3">
        <v>0</v>
      </c>
      <c r="CB20" s="3">
        <v>0</v>
      </c>
      <c r="CC20" s="3">
        <v>0</v>
      </c>
      <c r="CD20" s="3">
        <v>0</v>
      </c>
      <c r="CE20" s="3">
        <v>0</v>
      </c>
      <c r="CF20" s="3">
        <v>0</v>
      </c>
      <c r="CG20" s="3">
        <v>0</v>
      </c>
      <c r="CH20" s="3">
        <v>0</v>
      </c>
      <c r="CI20" s="3">
        <v>0</v>
      </c>
      <c r="CJ20" s="3">
        <v>0</v>
      </c>
      <c r="CK20" s="3">
        <v>0</v>
      </c>
      <c r="CL20" s="3">
        <v>0</v>
      </c>
      <c r="CM20" s="3">
        <v>0</v>
      </c>
      <c r="CN20" s="3">
        <v>0</v>
      </c>
      <c r="CO20" s="3">
        <v>0</v>
      </c>
      <c r="CP20" s="3">
        <v>0</v>
      </c>
      <c r="CQ20" s="3">
        <v>0</v>
      </c>
      <c r="CR20" s="3">
        <v>0</v>
      </c>
      <c r="CS20" s="3">
        <v>0</v>
      </c>
      <c r="CT20" s="3">
        <v>0</v>
      </c>
      <c r="CU20" s="3">
        <v>0</v>
      </c>
      <c r="CV20" s="3">
        <v>0</v>
      </c>
      <c r="CW20" s="3">
        <v>0</v>
      </c>
      <c r="CX20" s="3">
        <v>0</v>
      </c>
      <c r="CY20" s="3">
        <v>0</v>
      </c>
      <c r="CZ20" s="3">
        <v>0</v>
      </c>
      <c r="DA20" s="3">
        <v>0</v>
      </c>
      <c r="DB20" s="3">
        <v>0</v>
      </c>
      <c r="DC20" s="3">
        <v>0</v>
      </c>
      <c r="DD20" s="3">
        <v>0</v>
      </c>
      <c r="DE20" s="3">
        <v>0</v>
      </c>
      <c r="DF20" s="3">
        <v>0</v>
      </c>
      <c r="DG20" s="3">
        <v>0</v>
      </c>
      <c r="DH20" s="3">
        <v>0</v>
      </c>
      <c r="DI20" s="3">
        <v>0</v>
      </c>
      <c r="DJ20" s="3">
        <v>0</v>
      </c>
      <c r="DK20" s="3">
        <v>0</v>
      </c>
      <c r="DL20" s="3">
        <v>0</v>
      </c>
      <c r="DM20" s="3">
        <v>0</v>
      </c>
      <c r="DN20" s="3">
        <v>0</v>
      </c>
      <c r="DO20" s="3">
        <v>74832</v>
      </c>
      <c r="DP20" s="3">
        <v>0</v>
      </c>
      <c r="DQ20" s="3">
        <v>0</v>
      </c>
      <c r="DR20" s="3">
        <v>4751</v>
      </c>
      <c r="DS20" s="3">
        <v>1407</v>
      </c>
      <c r="DT20" s="3">
        <v>6158</v>
      </c>
      <c r="DU20" s="3">
        <v>0</v>
      </c>
      <c r="DV20" s="3">
        <v>6158</v>
      </c>
      <c r="DW20" s="3">
        <v>70081</v>
      </c>
      <c r="DX20" s="3">
        <v>0</v>
      </c>
      <c r="DY20" s="3">
        <v>0</v>
      </c>
      <c r="DZ20" s="3">
        <v>70081</v>
      </c>
      <c r="EA20" s="3">
        <v>0</v>
      </c>
      <c r="EB20" s="3">
        <v>0</v>
      </c>
      <c r="EC20" s="3">
        <v>0</v>
      </c>
      <c r="ED20" s="3">
        <v>0</v>
      </c>
      <c r="EE20" s="3">
        <v>0</v>
      </c>
      <c r="EF20" s="3">
        <v>0</v>
      </c>
      <c r="EG20" s="3">
        <v>0</v>
      </c>
      <c r="EH20" s="3">
        <v>0</v>
      </c>
      <c r="EI20" s="3">
        <v>0</v>
      </c>
      <c r="EJ20" s="3">
        <v>0</v>
      </c>
      <c r="EK20" s="3">
        <v>0</v>
      </c>
      <c r="EL20" s="3">
        <v>0</v>
      </c>
      <c r="EM20" s="3">
        <v>0</v>
      </c>
      <c r="EN20" s="3">
        <v>0</v>
      </c>
      <c r="EO20" s="3">
        <v>3888</v>
      </c>
      <c r="EP20" s="3">
        <v>0</v>
      </c>
      <c r="EQ20" s="3">
        <v>0</v>
      </c>
      <c r="ER20" s="3">
        <v>3076</v>
      </c>
      <c r="ES20" s="3">
        <v>147</v>
      </c>
      <c r="ET20" s="3">
        <v>3223</v>
      </c>
      <c r="EU20" s="3">
        <v>0</v>
      </c>
      <c r="EV20" s="3">
        <v>3223</v>
      </c>
      <c r="EW20" s="3">
        <v>812</v>
      </c>
      <c r="EX20" s="3">
        <v>0</v>
      </c>
      <c r="EY20" s="3">
        <v>0</v>
      </c>
      <c r="EZ20" s="3">
        <v>812</v>
      </c>
      <c r="FA20" s="3">
        <v>0</v>
      </c>
      <c r="FB20" s="3">
        <v>0</v>
      </c>
      <c r="FC20" s="3">
        <v>0</v>
      </c>
      <c r="FD20" s="3">
        <v>0</v>
      </c>
      <c r="FE20" s="3">
        <v>0</v>
      </c>
      <c r="FF20" s="3">
        <v>0</v>
      </c>
      <c r="FG20" s="3">
        <v>0</v>
      </c>
      <c r="FH20" s="3">
        <v>0</v>
      </c>
      <c r="FI20" s="3">
        <v>0</v>
      </c>
      <c r="FJ20" s="3">
        <v>0</v>
      </c>
      <c r="FK20" s="3">
        <v>0</v>
      </c>
      <c r="FL20" s="3">
        <v>0</v>
      </c>
      <c r="FM20" s="3">
        <v>0</v>
      </c>
      <c r="FN20" s="3">
        <v>0</v>
      </c>
      <c r="FO20" s="3">
        <v>89053</v>
      </c>
      <c r="FP20" s="3">
        <v>0</v>
      </c>
      <c r="FQ20" s="3">
        <v>0</v>
      </c>
      <c r="FR20" s="3">
        <v>19440</v>
      </c>
      <c r="FS20" s="3">
        <v>1200</v>
      </c>
      <c r="FT20" s="3">
        <v>20640</v>
      </c>
      <c r="FU20" s="3">
        <v>0</v>
      </c>
      <c r="FV20" s="3">
        <v>20640</v>
      </c>
      <c r="FW20" s="3">
        <v>69613</v>
      </c>
      <c r="FX20" s="3">
        <v>0</v>
      </c>
      <c r="FY20" s="3">
        <v>0</v>
      </c>
      <c r="FZ20" s="3">
        <v>69613</v>
      </c>
      <c r="GA20" s="3">
        <v>0</v>
      </c>
      <c r="GB20" s="3">
        <v>0</v>
      </c>
      <c r="GC20" s="3">
        <v>0</v>
      </c>
      <c r="GD20" s="3">
        <v>0</v>
      </c>
      <c r="GE20" s="3">
        <v>0</v>
      </c>
      <c r="GF20" s="3">
        <v>0</v>
      </c>
      <c r="GG20" s="3">
        <v>0</v>
      </c>
      <c r="GH20" s="3">
        <v>0</v>
      </c>
      <c r="GI20" s="3">
        <v>0</v>
      </c>
      <c r="GJ20" s="3">
        <v>0</v>
      </c>
      <c r="GK20" s="3">
        <v>0</v>
      </c>
      <c r="GL20" s="3">
        <v>0</v>
      </c>
      <c r="GM20" s="3">
        <v>0</v>
      </c>
      <c r="GN20" s="3">
        <v>0</v>
      </c>
      <c r="GO20" s="3">
        <v>1617397</v>
      </c>
      <c r="GP20" s="3">
        <v>150000</v>
      </c>
      <c r="GQ20" s="3">
        <v>0</v>
      </c>
      <c r="GR20" s="3">
        <v>76618</v>
      </c>
      <c r="GS20" s="3">
        <v>20743</v>
      </c>
      <c r="GT20" s="3">
        <v>97361</v>
      </c>
      <c r="GU20" s="3">
        <v>0</v>
      </c>
      <c r="GV20" s="3">
        <v>97361</v>
      </c>
      <c r="GW20" s="3">
        <v>1690779</v>
      </c>
      <c r="GX20" s="3">
        <v>0</v>
      </c>
      <c r="GY20" s="3">
        <v>0</v>
      </c>
      <c r="GZ20" s="3">
        <v>1690779</v>
      </c>
      <c r="HA20" s="3">
        <v>0</v>
      </c>
      <c r="HB20" s="3">
        <v>0</v>
      </c>
      <c r="HC20" s="3">
        <v>0</v>
      </c>
      <c r="HD20" s="3">
        <v>0</v>
      </c>
      <c r="HE20" s="3">
        <v>0</v>
      </c>
      <c r="HF20" s="3">
        <v>0</v>
      </c>
      <c r="HG20" s="3">
        <v>0</v>
      </c>
      <c r="HH20" s="3">
        <v>0</v>
      </c>
      <c r="HI20" s="3">
        <v>0</v>
      </c>
      <c r="HJ20" s="3">
        <v>0</v>
      </c>
      <c r="HK20" s="3">
        <v>0</v>
      </c>
      <c r="HL20" s="3">
        <v>0</v>
      </c>
      <c r="HM20" s="3">
        <v>0</v>
      </c>
      <c r="HN20" s="3">
        <v>0</v>
      </c>
      <c r="HO20" s="3">
        <v>0</v>
      </c>
      <c r="HP20" s="3">
        <v>0</v>
      </c>
      <c r="HQ20" s="3">
        <v>0</v>
      </c>
      <c r="HR20" s="3">
        <v>0</v>
      </c>
      <c r="HS20" s="3">
        <v>0</v>
      </c>
      <c r="HT20" s="3">
        <v>0</v>
      </c>
      <c r="HU20" s="3">
        <v>0</v>
      </c>
      <c r="HV20" s="3">
        <v>0</v>
      </c>
      <c r="HW20" s="3">
        <v>0</v>
      </c>
      <c r="HX20" s="3">
        <v>0</v>
      </c>
      <c r="HY20" s="3">
        <v>0</v>
      </c>
      <c r="HZ20" s="3">
        <v>0</v>
      </c>
      <c r="IA20" s="3">
        <v>0</v>
      </c>
      <c r="IB20" s="3">
        <v>0</v>
      </c>
      <c r="IC20" s="3">
        <v>0</v>
      </c>
      <c r="ID20" s="3">
        <v>0</v>
      </c>
      <c r="IE20" s="3">
        <v>0</v>
      </c>
      <c r="IF20" s="3">
        <v>0</v>
      </c>
      <c r="IG20" s="3">
        <v>0</v>
      </c>
      <c r="IH20" s="3">
        <v>0</v>
      </c>
      <c r="II20" s="3">
        <v>0</v>
      </c>
      <c r="IJ20" s="3">
        <v>0</v>
      </c>
      <c r="IK20" s="3">
        <v>0</v>
      </c>
      <c r="IL20" s="3">
        <v>0</v>
      </c>
      <c r="IM20" s="3">
        <v>0</v>
      </c>
      <c r="IN20" s="3">
        <v>0</v>
      </c>
      <c r="IO20" s="3">
        <v>0</v>
      </c>
      <c r="IP20" s="3">
        <v>0</v>
      </c>
      <c r="IQ20" s="3">
        <v>0</v>
      </c>
      <c r="IR20" s="3">
        <v>0</v>
      </c>
      <c r="IS20" s="3">
        <v>0</v>
      </c>
      <c r="IT20" s="3">
        <v>0</v>
      </c>
      <c r="IU20" s="3">
        <v>0</v>
      </c>
      <c r="IV20" s="3">
        <v>0</v>
      </c>
    </row>
    <row r="21" spans="1:256">
      <c r="A21" s="3" t="str">
        <f>T("473138")</f>
        <v>473138</v>
      </c>
      <c r="B21" s="3" t="s">
        <v>38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3">
        <v>0</v>
      </c>
      <c r="BL21" s="3">
        <v>0</v>
      </c>
      <c r="BM21" s="3">
        <v>0</v>
      </c>
      <c r="BN21" s="3">
        <v>0</v>
      </c>
      <c r="BO21" s="3">
        <v>0</v>
      </c>
      <c r="BP21" s="3">
        <v>0</v>
      </c>
      <c r="BQ21" s="3">
        <v>0</v>
      </c>
      <c r="BR21" s="3">
        <v>0</v>
      </c>
      <c r="BS21" s="3">
        <v>0</v>
      </c>
      <c r="BT21" s="3">
        <v>0</v>
      </c>
      <c r="BU21" s="3">
        <v>0</v>
      </c>
      <c r="BV21" s="3">
        <v>0</v>
      </c>
      <c r="BW21" s="3">
        <v>0</v>
      </c>
      <c r="BX21" s="3">
        <v>0</v>
      </c>
      <c r="BY21" s="3">
        <v>0</v>
      </c>
      <c r="BZ21" s="3">
        <v>0</v>
      </c>
      <c r="CA21" s="3">
        <v>0</v>
      </c>
      <c r="CB21" s="3">
        <v>0</v>
      </c>
      <c r="CC21" s="3">
        <v>0</v>
      </c>
      <c r="CD21" s="3">
        <v>0</v>
      </c>
      <c r="CE21" s="3">
        <v>0</v>
      </c>
      <c r="CF21" s="3">
        <v>0</v>
      </c>
      <c r="CG21" s="3">
        <v>0</v>
      </c>
      <c r="CH21" s="3">
        <v>0</v>
      </c>
      <c r="CI21" s="3">
        <v>0</v>
      </c>
      <c r="CJ21" s="3">
        <v>0</v>
      </c>
      <c r="CK21" s="3">
        <v>0</v>
      </c>
      <c r="CL21" s="3">
        <v>0</v>
      </c>
      <c r="CM21" s="3">
        <v>0</v>
      </c>
      <c r="CN21" s="3">
        <v>0</v>
      </c>
      <c r="CO21" s="3">
        <v>0</v>
      </c>
      <c r="CP21" s="3">
        <v>0</v>
      </c>
      <c r="CQ21" s="3">
        <v>0</v>
      </c>
      <c r="CR21" s="3">
        <v>0</v>
      </c>
      <c r="CS21" s="3">
        <v>0</v>
      </c>
      <c r="CT21" s="3">
        <v>0</v>
      </c>
      <c r="CU21" s="3">
        <v>0</v>
      </c>
      <c r="CV21" s="3">
        <v>0</v>
      </c>
      <c r="CW21" s="3">
        <v>0</v>
      </c>
      <c r="CX21" s="3">
        <v>0</v>
      </c>
      <c r="CY21" s="3">
        <v>0</v>
      </c>
      <c r="CZ21" s="3">
        <v>0</v>
      </c>
      <c r="DA21" s="3">
        <v>0</v>
      </c>
      <c r="DB21" s="3">
        <v>0</v>
      </c>
      <c r="DC21" s="3">
        <v>0</v>
      </c>
      <c r="DD21" s="3">
        <v>0</v>
      </c>
      <c r="DE21" s="3">
        <v>0</v>
      </c>
      <c r="DF21" s="3">
        <v>0</v>
      </c>
      <c r="DG21" s="3">
        <v>0</v>
      </c>
      <c r="DH21" s="3">
        <v>0</v>
      </c>
      <c r="DI21" s="3">
        <v>0</v>
      </c>
      <c r="DJ21" s="3">
        <v>0</v>
      </c>
      <c r="DK21" s="3">
        <v>0</v>
      </c>
      <c r="DL21" s="3">
        <v>0</v>
      </c>
      <c r="DM21" s="3">
        <v>0</v>
      </c>
      <c r="DN21" s="3">
        <v>0</v>
      </c>
      <c r="DO21" s="3">
        <v>37475</v>
      </c>
      <c r="DP21" s="3">
        <v>0</v>
      </c>
      <c r="DQ21" s="3">
        <v>0</v>
      </c>
      <c r="DR21" s="3">
        <v>3070</v>
      </c>
      <c r="DS21" s="3">
        <v>843</v>
      </c>
      <c r="DT21" s="3">
        <v>3913</v>
      </c>
      <c r="DU21" s="3">
        <v>0</v>
      </c>
      <c r="DV21" s="3">
        <v>3913</v>
      </c>
      <c r="DW21" s="3">
        <v>34405</v>
      </c>
      <c r="DX21" s="3">
        <v>0</v>
      </c>
      <c r="DY21" s="3">
        <v>0</v>
      </c>
      <c r="DZ21" s="3">
        <v>34405</v>
      </c>
      <c r="EA21" s="3">
        <v>0</v>
      </c>
      <c r="EB21" s="3">
        <v>0</v>
      </c>
      <c r="EC21" s="3">
        <v>0</v>
      </c>
      <c r="ED21" s="3">
        <v>0</v>
      </c>
      <c r="EE21" s="3">
        <v>0</v>
      </c>
      <c r="EF21" s="3">
        <v>0</v>
      </c>
      <c r="EG21" s="3">
        <v>0</v>
      </c>
      <c r="EH21" s="3">
        <v>0</v>
      </c>
      <c r="EI21" s="3">
        <v>0</v>
      </c>
      <c r="EJ21" s="3">
        <v>0</v>
      </c>
      <c r="EK21" s="3">
        <v>0</v>
      </c>
      <c r="EL21" s="3">
        <v>0</v>
      </c>
      <c r="EM21" s="3">
        <v>0</v>
      </c>
      <c r="EN21" s="3">
        <v>0</v>
      </c>
      <c r="EO21" s="3">
        <v>559</v>
      </c>
      <c r="EP21" s="3">
        <v>0</v>
      </c>
      <c r="EQ21" s="3">
        <v>0</v>
      </c>
      <c r="ER21" s="3">
        <v>83</v>
      </c>
      <c r="ES21" s="3">
        <v>24</v>
      </c>
      <c r="ET21" s="3">
        <v>107</v>
      </c>
      <c r="EU21" s="3">
        <v>0</v>
      </c>
      <c r="EV21" s="3">
        <v>107</v>
      </c>
      <c r="EW21" s="3">
        <v>476</v>
      </c>
      <c r="EX21" s="3">
        <v>0</v>
      </c>
      <c r="EY21" s="3">
        <v>0</v>
      </c>
      <c r="EZ21" s="3">
        <v>476</v>
      </c>
      <c r="FA21" s="3">
        <v>0</v>
      </c>
      <c r="FB21" s="3">
        <v>21876</v>
      </c>
      <c r="FC21" s="3">
        <v>0</v>
      </c>
      <c r="FD21" s="3">
        <v>0</v>
      </c>
      <c r="FE21" s="3">
        <v>3915</v>
      </c>
      <c r="FF21" s="3">
        <v>418</v>
      </c>
      <c r="FG21" s="3">
        <v>4333</v>
      </c>
      <c r="FH21" s="3">
        <v>0</v>
      </c>
      <c r="FI21" s="3">
        <v>4333</v>
      </c>
      <c r="FJ21" s="3">
        <v>17961</v>
      </c>
      <c r="FK21" s="3">
        <v>0</v>
      </c>
      <c r="FL21" s="3">
        <v>0</v>
      </c>
      <c r="FM21" s="3">
        <v>17961</v>
      </c>
      <c r="FN21" s="3">
        <v>0</v>
      </c>
      <c r="FO21" s="3">
        <v>22568</v>
      </c>
      <c r="FP21" s="3">
        <v>0</v>
      </c>
      <c r="FQ21" s="3">
        <v>0</v>
      </c>
      <c r="FR21" s="3">
        <v>3413</v>
      </c>
      <c r="FS21" s="3">
        <v>340</v>
      </c>
      <c r="FT21" s="3">
        <v>3753</v>
      </c>
      <c r="FU21" s="3">
        <v>0</v>
      </c>
      <c r="FV21" s="3">
        <v>3753</v>
      </c>
      <c r="FW21" s="3">
        <v>19155</v>
      </c>
      <c r="FX21" s="3">
        <v>0</v>
      </c>
      <c r="FY21" s="3">
        <v>0</v>
      </c>
      <c r="FZ21" s="3">
        <v>19155</v>
      </c>
      <c r="GA21" s="3">
        <v>0</v>
      </c>
      <c r="GB21" s="3">
        <v>0</v>
      </c>
      <c r="GC21" s="3">
        <v>0</v>
      </c>
      <c r="GD21" s="3">
        <v>0</v>
      </c>
      <c r="GE21" s="3">
        <v>0</v>
      </c>
      <c r="GF21" s="3">
        <v>0</v>
      </c>
      <c r="GG21" s="3">
        <v>0</v>
      </c>
      <c r="GH21" s="3">
        <v>0</v>
      </c>
      <c r="GI21" s="3">
        <v>0</v>
      </c>
      <c r="GJ21" s="3">
        <v>0</v>
      </c>
      <c r="GK21" s="3">
        <v>0</v>
      </c>
      <c r="GL21" s="3">
        <v>0</v>
      </c>
      <c r="GM21" s="3">
        <v>0</v>
      </c>
      <c r="GN21" s="3">
        <v>0</v>
      </c>
      <c r="GO21" s="3">
        <v>1252801</v>
      </c>
      <c r="GP21" s="3">
        <v>131583</v>
      </c>
      <c r="GQ21" s="3">
        <v>0</v>
      </c>
      <c r="GR21" s="3">
        <v>52916</v>
      </c>
      <c r="GS21" s="3">
        <v>15592</v>
      </c>
      <c r="GT21" s="3">
        <v>68508</v>
      </c>
      <c r="GU21" s="3">
        <v>0</v>
      </c>
      <c r="GV21" s="3">
        <v>68508</v>
      </c>
      <c r="GW21" s="3">
        <v>1331468</v>
      </c>
      <c r="GX21" s="3">
        <v>0</v>
      </c>
      <c r="GY21" s="3">
        <v>0</v>
      </c>
      <c r="GZ21" s="3">
        <v>1331468</v>
      </c>
      <c r="HA21" s="3">
        <v>0</v>
      </c>
      <c r="HB21" s="3">
        <v>0</v>
      </c>
      <c r="HC21" s="3">
        <v>0</v>
      </c>
      <c r="HD21" s="3">
        <v>0</v>
      </c>
      <c r="HE21" s="3">
        <v>0</v>
      </c>
      <c r="HF21" s="3">
        <v>0</v>
      </c>
      <c r="HG21" s="3">
        <v>0</v>
      </c>
      <c r="HH21" s="3">
        <v>0</v>
      </c>
      <c r="HI21" s="3">
        <v>0</v>
      </c>
      <c r="HJ21" s="3">
        <v>0</v>
      </c>
      <c r="HK21" s="3">
        <v>0</v>
      </c>
      <c r="HL21" s="3">
        <v>0</v>
      </c>
      <c r="HM21" s="3">
        <v>0</v>
      </c>
      <c r="HN21" s="3">
        <v>0</v>
      </c>
      <c r="HO21" s="3">
        <v>0</v>
      </c>
      <c r="HP21" s="3">
        <v>0</v>
      </c>
      <c r="HQ21" s="3">
        <v>0</v>
      </c>
      <c r="HR21" s="3">
        <v>0</v>
      </c>
      <c r="HS21" s="3">
        <v>0</v>
      </c>
      <c r="HT21" s="3">
        <v>0</v>
      </c>
      <c r="HU21" s="3">
        <v>0</v>
      </c>
      <c r="HV21" s="3">
        <v>0</v>
      </c>
      <c r="HW21" s="3">
        <v>0</v>
      </c>
      <c r="HX21" s="3">
        <v>0</v>
      </c>
      <c r="HY21" s="3">
        <v>0</v>
      </c>
      <c r="HZ21" s="3">
        <v>0</v>
      </c>
      <c r="IA21" s="3">
        <v>0</v>
      </c>
      <c r="IB21" s="3">
        <v>0</v>
      </c>
      <c r="IC21" s="3">
        <v>0</v>
      </c>
      <c r="ID21" s="3">
        <v>0</v>
      </c>
      <c r="IE21" s="3">
        <v>0</v>
      </c>
      <c r="IF21" s="3">
        <v>0</v>
      </c>
      <c r="IG21" s="3">
        <v>0</v>
      </c>
      <c r="IH21" s="3">
        <v>0</v>
      </c>
      <c r="II21" s="3">
        <v>0</v>
      </c>
      <c r="IJ21" s="3">
        <v>0</v>
      </c>
      <c r="IK21" s="3">
        <v>0</v>
      </c>
      <c r="IL21" s="3">
        <v>0</v>
      </c>
      <c r="IM21" s="3">
        <v>0</v>
      </c>
      <c r="IN21" s="3">
        <v>0</v>
      </c>
      <c r="IO21" s="3">
        <v>0</v>
      </c>
      <c r="IP21" s="3">
        <v>0</v>
      </c>
      <c r="IQ21" s="3">
        <v>0</v>
      </c>
      <c r="IR21" s="3">
        <v>0</v>
      </c>
      <c r="IS21" s="3">
        <v>0</v>
      </c>
      <c r="IT21" s="3">
        <v>0</v>
      </c>
      <c r="IU21" s="3">
        <v>0</v>
      </c>
      <c r="IV21" s="3">
        <v>0</v>
      </c>
    </row>
    <row r="22" spans="1:256">
      <c r="A22" s="3" t="str">
        <f>T("473146")</f>
        <v>473146</v>
      </c>
      <c r="B22" s="3" t="s">
        <v>40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0</v>
      </c>
      <c r="BO22" s="3">
        <v>0</v>
      </c>
      <c r="BP22" s="3">
        <v>0</v>
      </c>
      <c r="BQ22" s="3">
        <v>0</v>
      </c>
      <c r="BR22" s="3">
        <v>0</v>
      </c>
      <c r="BS22" s="3">
        <v>0</v>
      </c>
      <c r="BT22" s="3">
        <v>0</v>
      </c>
      <c r="BU22" s="3">
        <v>0</v>
      </c>
      <c r="BV22" s="3">
        <v>0</v>
      </c>
      <c r="BW22" s="3">
        <v>0</v>
      </c>
      <c r="BX22" s="3">
        <v>0</v>
      </c>
      <c r="BY22" s="3">
        <v>0</v>
      </c>
      <c r="BZ22" s="3">
        <v>0</v>
      </c>
      <c r="CA22" s="3">
        <v>0</v>
      </c>
      <c r="CB22" s="3">
        <v>0</v>
      </c>
      <c r="CC22" s="3">
        <v>0</v>
      </c>
      <c r="CD22" s="3">
        <v>0</v>
      </c>
      <c r="CE22" s="3">
        <v>0</v>
      </c>
      <c r="CF22" s="3">
        <v>0</v>
      </c>
      <c r="CG22" s="3">
        <v>0</v>
      </c>
      <c r="CH22" s="3">
        <v>0</v>
      </c>
      <c r="CI22" s="3">
        <v>0</v>
      </c>
      <c r="CJ22" s="3">
        <v>0</v>
      </c>
      <c r="CK22" s="3">
        <v>0</v>
      </c>
      <c r="CL22" s="3">
        <v>0</v>
      </c>
      <c r="CM22" s="3">
        <v>0</v>
      </c>
      <c r="CN22" s="3">
        <v>0</v>
      </c>
      <c r="CO22" s="3">
        <v>0</v>
      </c>
      <c r="CP22" s="3">
        <v>0</v>
      </c>
      <c r="CQ22" s="3">
        <v>0</v>
      </c>
      <c r="CR22" s="3">
        <v>0</v>
      </c>
      <c r="CS22" s="3">
        <v>0</v>
      </c>
      <c r="CT22" s="3">
        <v>0</v>
      </c>
      <c r="CU22" s="3">
        <v>0</v>
      </c>
      <c r="CV22" s="3">
        <v>0</v>
      </c>
      <c r="CW22" s="3">
        <v>0</v>
      </c>
      <c r="CX22" s="3">
        <v>0</v>
      </c>
      <c r="CY22" s="3">
        <v>0</v>
      </c>
      <c r="CZ22" s="3">
        <v>0</v>
      </c>
      <c r="DA22" s="3">
        <v>0</v>
      </c>
      <c r="DB22" s="3">
        <v>0</v>
      </c>
      <c r="DC22" s="3">
        <v>0</v>
      </c>
      <c r="DD22" s="3">
        <v>0</v>
      </c>
      <c r="DE22" s="3">
        <v>0</v>
      </c>
      <c r="DF22" s="3">
        <v>0</v>
      </c>
      <c r="DG22" s="3">
        <v>0</v>
      </c>
      <c r="DH22" s="3">
        <v>0</v>
      </c>
      <c r="DI22" s="3">
        <v>0</v>
      </c>
      <c r="DJ22" s="3">
        <v>0</v>
      </c>
      <c r="DK22" s="3">
        <v>0</v>
      </c>
      <c r="DL22" s="3">
        <v>0</v>
      </c>
      <c r="DM22" s="3">
        <v>0</v>
      </c>
      <c r="DN22" s="3">
        <v>0</v>
      </c>
      <c r="DO22" s="3">
        <v>0</v>
      </c>
      <c r="DP22" s="3">
        <v>0</v>
      </c>
      <c r="DQ22" s="3">
        <v>0</v>
      </c>
      <c r="DR22" s="3">
        <v>0</v>
      </c>
      <c r="DS22" s="3">
        <v>0</v>
      </c>
      <c r="DT22" s="3">
        <v>0</v>
      </c>
      <c r="DU22" s="3">
        <v>0</v>
      </c>
      <c r="DV22" s="3">
        <v>0</v>
      </c>
      <c r="DW22" s="3">
        <v>0</v>
      </c>
      <c r="DX22" s="3">
        <v>0</v>
      </c>
      <c r="DY22" s="3">
        <v>0</v>
      </c>
      <c r="DZ22" s="3">
        <v>0</v>
      </c>
      <c r="EA22" s="3">
        <v>0</v>
      </c>
      <c r="EB22" s="3">
        <v>0</v>
      </c>
      <c r="EC22" s="3">
        <v>0</v>
      </c>
      <c r="ED22" s="3">
        <v>0</v>
      </c>
      <c r="EE22" s="3">
        <v>0</v>
      </c>
      <c r="EF22" s="3">
        <v>0</v>
      </c>
      <c r="EG22" s="3">
        <v>0</v>
      </c>
      <c r="EH22" s="3">
        <v>0</v>
      </c>
      <c r="EI22" s="3">
        <v>0</v>
      </c>
      <c r="EJ22" s="3">
        <v>0</v>
      </c>
      <c r="EK22" s="3">
        <v>0</v>
      </c>
      <c r="EL22" s="3">
        <v>0</v>
      </c>
      <c r="EM22" s="3">
        <v>0</v>
      </c>
      <c r="EN22" s="3">
        <v>0</v>
      </c>
      <c r="EO22" s="3">
        <v>115</v>
      </c>
      <c r="EP22" s="3">
        <v>0</v>
      </c>
      <c r="EQ22" s="3">
        <v>0</v>
      </c>
      <c r="ER22" s="3">
        <v>115</v>
      </c>
      <c r="ES22" s="3">
        <v>5</v>
      </c>
      <c r="ET22" s="3">
        <v>120</v>
      </c>
      <c r="EU22" s="3">
        <v>0</v>
      </c>
      <c r="EV22" s="3">
        <v>120</v>
      </c>
      <c r="EW22" s="3">
        <v>0</v>
      </c>
      <c r="EX22" s="3">
        <v>0</v>
      </c>
      <c r="EY22" s="3">
        <v>0</v>
      </c>
      <c r="EZ22" s="3">
        <v>0</v>
      </c>
      <c r="FA22" s="3">
        <v>0</v>
      </c>
      <c r="FB22" s="3">
        <v>0</v>
      </c>
      <c r="FC22" s="3">
        <v>0</v>
      </c>
      <c r="FD22" s="3">
        <v>0</v>
      </c>
      <c r="FE22" s="3">
        <v>0</v>
      </c>
      <c r="FF22" s="3">
        <v>0</v>
      </c>
      <c r="FG22" s="3">
        <v>0</v>
      </c>
      <c r="FH22" s="3">
        <v>0</v>
      </c>
      <c r="FI22" s="3">
        <v>0</v>
      </c>
      <c r="FJ22" s="3">
        <v>0</v>
      </c>
      <c r="FK22" s="3">
        <v>0</v>
      </c>
      <c r="FL22" s="3">
        <v>0</v>
      </c>
      <c r="FM22" s="3">
        <v>0</v>
      </c>
      <c r="FN22" s="3">
        <v>0</v>
      </c>
      <c r="FO22" s="3">
        <v>0</v>
      </c>
      <c r="FP22" s="3">
        <v>0</v>
      </c>
      <c r="FQ22" s="3">
        <v>0</v>
      </c>
      <c r="FR22" s="3">
        <v>0</v>
      </c>
      <c r="FS22" s="3">
        <v>0</v>
      </c>
      <c r="FT22" s="3">
        <v>0</v>
      </c>
      <c r="FU22" s="3">
        <v>0</v>
      </c>
      <c r="FV22" s="3">
        <v>0</v>
      </c>
      <c r="FW22" s="3">
        <v>0</v>
      </c>
      <c r="FX22" s="3">
        <v>0</v>
      </c>
      <c r="FY22" s="3">
        <v>0</v>
      </c>
      <c r="FZ22" s="3">
        <v>0</v>
      </c>
      <c r="GA22" s="3">
        <v>0</v>
      </c>
      <c r="GB22" s="3">
        <v>0</v>
      </c>
      <c r="GC22" s="3">
        <v>0</v>
      </c>
      <c r="GD22" s="3">
        <v>0</v>
      </c>
      <c r="GE22" s="3">
        <v>0</v>
      </c>
      <c r="GF22" s="3">
        <v>0</v>
      </c>
      <c r="GG22" s="3">
        <v>0</v>
      </c>
      <c r="GH22" s="3">
        <v>0</v>
      </c>
      <c r="GI22" s="3">
        <v>0</v>
      </c>
      <c r="GJ22" s="3">
        <v>0</v>
      </c>
      <c r="GK22" s="3">
        <v>0</v>
      </c>
      <c r="GL22" s="3">
        <v>0</v>
      </c>
      <c r="GM22" s="3">
        <v>0</v>
      </c>
      <c r="GN22" s="3">
        <v>0</v>
      </c>
      <c r="GO22" s="3">
        <v>1925718</v>
      </c>
      <c r="GP22" s="3">
        <v>214400</v>
      </c>
      <c r="GQ22" s="3">
        <v>0</v>
      </c>
      <c r="GR22" s="3">
        <v>80082</v>
      </c>
      <c r="GS22" s="3">
        <v>24029</v>
      </c>
      <c r="GT22" s="3">
        <v>104111</v>
      </c>
      <c r="GU22" s="3">
        <v>0</v>
      </c>
      <c r="GV22" s="3">
        <v>104111</v>
      </c>
      <c r="GW22" s="3">
        <v>2060036</v>
      </c>
      <c r="GX22" s="3">
        <v>0</v>
      </c>
      <c r="GY22" s="3">
        <v>0</v>
      </c>
      <c r="GZ22" s="3">
        <v>2020456</v>
      </c>
      <c r="HA22" s="3">
        <v>39580</v>
      </c>
      <c r="HB22" s="3">
        <v>0</v>
      </c>
      <c r="HC22" s="3">
        <v>0</v>
      </c>
      <c r="HD22" s="3">
        <v>0</v>
      </c>
      <c r="HE22" s="3">
        <v>0</v>
      </c>
      <c r="HF22" s="3">
        <v>0</v>
      </c>
      <c r="HG22" s="3">
        <v>0</v>
      </c>
      <c r="HH22" s="3">
        <v>0</v>
      </c>
      <c r="HI22" s="3">
        <v>0</v>
      </c>
      <c r="HJ22" s="3">
        <v>0</v>
      </c>
      <c r="HK22" s="3">
        <v>0</v>
      </c>
      <c r="HL22" s="3">
        <v>0</v>
      </c>
      <c r="HM22" s="3">
        <v>0</v>
      </c>
      <c r="HN22" s="3">
        <v>0</v>
      </c>
      <c r="HO22" s="3">
        <v>0</v>
      </c>
      <c r="HP22" s="3">
        <v>0</v>
      </c>
      <c r="HQ22" s="3">
        <v>0</v>
      </c>
      <c r="HR22" s="3">
        <v>0</v>
      </c>
      <c r="HS22" s="3">
        <v>0</v>
      </c>
      <c r="HT22" s="3">
        <v>0</v>
      </c>
      <c r="HU22" s="3">
        <v>0</v>
      </c>
      <c r="HV22" s="3">
        <v>0</v>
      </c>
      <c r="HW22" s="3">
        <v>0</v>
      </c>
      <c r="HX22" s="3">
        <v>0</v>
      </c>
      <c r="HY22" s="3">
        <v>0</v>
      </c>
      <c r="HZ22" s="3">
        <v>0</v>
      </c>
      <c r="IA22" s="3">
        <v>0</v>
      </c>
      <c r="IB22" s="3">
        <v>0</v>
      </c>
      <c r="IC22" s="3">
        <v>0</v>
      </c>
      <c r="ID22" s="3">
        <v>0</v>
      </c>
      <c r="IE22" s="3">
        <v>0</v>
      </c>
      <c r="IF22" s="3">
        <v>0</v>
      </c>
      <c r="IG22" s="3">
        <v>0</v>
      </c>
      <c r="IH22" s="3">
        <v>0</v>
      </c>
      <c r="II22" s="3">
        <v>0</v>
      </c>
      <c r="IJ22" s="3">
        <v>0</v>
      </c>
      <c r="IK22" s="3">
        <v>0</v>
      </c>
      <c r="IL22" s="3">
        <v>0</v>
      </c>
      <c r="IM22" s="3">
        <v>0</v>
      </c>
      <c r="IN22" s="3">
        <v>0</v>
      </c>
      <c r="IO22" s="3">
        <v>0</v>
      </c>
      <c r="IP22" s="3">
        <v>0</v>
      </c>
      <c r="IQ22" s="3">
        <v>0</v>
      </c>
      <c r="IR22" s="3">
        <v>0</v>
      </c>
      <c r="IS22" s="3">
        <v>0</v>
      </c>
      <c r="IT22" s="3">
        <v>0</v>
      </c>
      <c r="IU22" s="3">
        <v>0</v>
      </c>
      <c r="IV22" s="3">
        <v>0</v>
      </c>
    </row>
    <row r="23" spans="1:256">
      <c r="A23" s="3" t="str">
        <f>T("473154")</f>
        <v>473154</v>
      </c>
      <c r="B23" s="3" t="s">
        <v>42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0</v>
      </c>
      <c r="BW23" s="3">
        <v>0</v>
      </c>
      <c r="BX23" s="3">
        <v>0</v>
      </c>
      <c r="BY23" s="3">
        <v>0</v>
      </c>
      <c r="BZ23" s="3">
        <v>0</v>
      </c>
      <c r="CA23" s="3">
        <v>0</v>
      </c>
      <c r="CB23" s="3">
        <v>0</v>
      </c>
      <c r="CC23" s="3">
        <v>0</v>
      </c>
      <c r="CD23" s="3">
        <v>0</v>
      </c>
      <c r="CE23" s="3">
        <v>0</v>
      </c>
      <c r="CF23" s="3">
        <v>0</v>
      </c>
      <c r="CG23" s="3">
        <v>0</v>
      </c>
      <c r="CH23" s="3">
        <v>0</v>
      </c>
      <c r="CI23" s="3">
        <v>0</v>
      </c>
      <c r="CJ23" s="3">
        <v>0</v>
      </c>
      <c r="CK23" s="3">
        <v>0</v>
      </c>
      <c r="CL23" s="3">
        <v>0</v>
      </c>
      <c r="CM23" s="3">
        <v>0</v>
      </c>
      <c r="CN23" s="3">
        <v>0</v>
      </c>
      <c r="CO23" s="3">
        <v>0</v>
      </c>
      <c r="CP23" s="3">
        <v>0</v>
      </c>
      <c r="CQ23" s="3">
        <v>0</v>
      </c>
      <c r="CR23" s="3">
        <v>0</v>
      </c>
      <c r="CS23" s="3">
        <v>0</v>
      </c>
      <c r="CT23" s="3">
        <v>0</v>
      </c>
      <c r="CU23" s="3">
        <v>0</v>
      </c>
      <c r="CV23" s="3">
        <v>0</v>
      </c>
      <c r="CW23" s="3">
        <v>0</v>
      </c>
      <c r="CX23" s="3">
        <v>0</v>
      </c>
      <c r="CY23" s="3">
        <v>0</v>
      </c>
      <c r="CZ23" s="3">
        <v>0</v>
      </c>
      <c r="DA23" s="3">
        <v>0</v>
      </c>
      <c r="DB23" s="3">
        <v>0</v>
      </c>
      <c r="DC23" s="3">
        <v>0</v>
      </c>
      <c r="DD23" s="3">
        <v>0</v>
      </c>
      <c r="DE23" s="3">
        <v>0</v>
      </c>
      <c r="DF23" s="3">
        <v>0</v>
      </c>
      <c r="DG23" s="3">
        <v>0</v>
      </c>
      <c r="DH23" s="3">
        <v>0</v>
      </c>
      <c r="DI23" s="3">
        <v>0</v>
      </c>
      <c r="DJ23" s="3">
        <v>0</v>
      </c>
      <c r="DK23" s="3">
        <v>0</v>
      </c>
      <c r="DL23" s="3">
        <v>0</v>
      </c>
      <c r="DM23" s="3">
        <v>0</v>
      </c>
      <c r="DN23" s="3">
        <v>0</v>
      </c>
      <c r="DO23" s="3">
        <v>30817</v>
      </c>
      <c r="DP23" s="3">
        <v>0</v>
      </c>
      <c r="DQ23" s="3">
        <v>0</v>
      </c>
      <c r="DR23" s="3">
        <v>4471</v>
      </c>
      <c r="DS23" s="3">
        <v>299</v>
      </c>
      <c r="DT23" s="3">
        <v>4770</v>
      </c>
      <c r="DU23" s="3">
        <v>0</v>
      </c>
      <c r="DV23" s="3">
        <v>4770</v>
      </c>
      <c r="DW23" s="3">
        <v>26346</v>
      </c>
      <c r="DX23" s="3">
        <v>0</v>
      </c>
      <c r="DY23" s="3">
        <v>0</v>
      </c>
      <c r="DZ23" s="3">
        <v>26346</v>
      </c>
      <c r="EA23" s="3">
        <v>0</v>
      </c>
      <c r="EB23" s="3">
        <v>0</v>
      </c>
      <c r="EC23" s="3">
        <v>0</v>
      </c>
      <c r="ED23" s="3">
        <v>0</v>
      </c>
      <c r="EE23" s="3">
        <v>0</v>
      </c>
      <c r="EF23" s="3">
        <v>0</v>
      </c>
      <c r="EG23" s="3">
        <v>0</v>
      </c>
      <c r="EH23" s="3">
        <v>0</v>
      </c>
      <c r="EI23" s="3">
        <v>0</v>
      </c>
      <c r="EJ23" s="3">
        <v>0</v>
      </c>
      <c r="EK23" s="3">
        <v>0</v>
      </c>
      <c r="EL23" s="3">
        <v>0</v>
      </c>
      <c r="EM23" s="3">
        <v>0</v>
      </c>
      <c r="EN23" s="3">
        <v>0</v>
      </c>
      <c r="EO23" s="3">
        <v>7808</v>
      </c>
      <c r="EP23" s="3">
        <v>0</v>
      </c>
      <c r="EQ23" s="3">
        <v>0</v>
      </c>
      <c r="ER23" s="3">
        <v>6641</v>
      </c>
      <c r="ES23" s="3">
        <v>300</v>
      </c>
      <c r="ET23" s="3">
        <v>6941</v>
      </c>
      <c r="EU23" s="3">
        <v>0</v>
      </c>
      <c r="EV23" s="3">
        <v>6941</v>
      </c>
      <c r="EW23" s="3">
        <v>1167</v>
      </c>
      <c r="EX23" s="3">
        <v>0</v>
      </c>
      <c r="EY23" s="3">
        <v>0</v>
      </c>
      <c r="EZ23" s="3">
        <v>1167</v>
      </c>
      <c r="FA23" s="3">
        <v>0</v>
      </c>
      <c r="FB23" s="3">
        <v>0</v>
      </c>
      <c r="FC23" s="3">
        <v>0</v>
      </c>
      <c r="FD23" s="3">
        <v>0</v>
      </c>
      <c r="FE23" s="3">
        <v>0</v>
      </c>
      <c r="FF23" s="3">
        <v>0</v>
      </c>
      <c r="FG23" s="3">
        <v>0</v>
      </c>
      <c r="FH23" s="3">
        <v>0</v>
      </c>
      <c r="FI23" s="3">
        <v>0</v>
      </c>
      <c r="FJ23" s="3">
        <v>0</v>
      </c>
      <c r="FK23" s="3">
        <v>0</v>
      </c>
      <c r="FL23" s="3">
        <v>0</v>
      </c>
      <c r="FM23" s="3">
        <v>0</v>
      </c>
      <c r="FN23" s="3">
        <v>0</v>
      </c>
      <c r="FO23" s="3">
        <v>5588</v>
      </c>
      <c r="FP23" s="3">
        <v>0</v>
      </c>
      <c r="FQ23" s="3">
        <v>0</v>
      </c>
      <c r="FR23" s="3">
        <v>807</v>
      </c>
      <c r="FS23" s="3">
        <v>93</v>
      </c>
      <c r="FT23" s="3">
        <v>900</v>
      </c>
      <c r="FU23" s="3">
        <v>0</v>
      </c>
      <c r="FV23" s="3">
        <v>900</v>
      </c>
      <c r="FW23" s="3">
        <v>4781</v>
      </c>
      <c r="FX23" s="3">
        <v>0</v>
      </c>
      <c r="FY23" s="3">
        <v>0</v>
      </c>
      <c r="FZ23" s="3">
        <v>4781</v>
      </c>
      <c r="GA23" s="3">
        <v>0</v>
      </c>
      <c r="GB23" s="3">
        <v>6901</v>
      </c>
      <c r="GC23" s="3">
        <v>0</v>
      </c>
      <c r="GD23" s="3">
        <v>0</v>
      </c>
      <c r="GE23" s="3">
        <v>1093</v>
      </c>
      <c r="GF23" s="3">
        <v>133</v>
      </c>
      <c r="GG23" s="3">
        <v>1226</v>
      </c>
      <c r="GH23" s="3">
        <v>0</v>
      </c>
      <c r="GI23" s="3">
        <v>1226</v>
      </c>
      <c r="GJ23" s="3">
        <v>5808</v>
      </c>
      <c r="GK23" s="3">
        <v>0</v>
      </c>
      <c r="GL23" s="3">
        <v>0</v>
      </c>
      <c r="GM23" s="3">
        <v>5808</v>
      </c>
      <c r="GN23" s="3">
        <v>0</v>
      </c>
      <c r="GO23" s="3">
        <v>1243176</v>
      </c>
      <c r="GP23" s="3">
        <v>118012</v>
      </c>
      <c r="GQ23" s="3">
        <v>0</v>
      </c>
      <c r="GR23" s="3">
        <v>56970</v>
      </c>
      <c r="GS23" s="3">
        <v>16003</v>
      </c>
      <c r="GT23" s="3">
        <v>72973</v>
      </c>
      <c r="GU23" s="3">
        <v>0</v>
      </c>
      <c r="GV23" s="3">
        <v>72973</v>
      </c>
      <c r="GW23" s="3">
        <v>1304218</v>
      </c>
      <c r="GX23" s="3">
        <v>0</v>
      </c>
      <c r="GY23" s="3">
        <v>0</v>
      </c>
      <c r="GZ23" s="3">
        <v>1156772</v>
      </c>
      <c r="HA23" s="3">
        <v>147446</v>
      </c>
      <c r="HB23" s="3">
        <v>0</v>
      </c>
      <c r="HC23" s="3">
        <v>0</v>
      </c>
      <c r="HD23" s="3">
        <v>0</v>
      </c>
      <c r="HE23" s="3">
        <v>0</v>
      </c>
      <c r="HF23" s="3">
        <v>0</v>
      </c>
      <c r="HG23" s="3">
        <v>0</v>
      </c>
      <c r="HH23" s="3">
        <v>0</v>
      </c>
      <c r="HI23" s="3">
        <v>0</v>
      </c>
      <c r="HJ23" s="3">
        <v>0</v>
      </c>
      <c r="HK23" s="3">
        <v>0</v>
      </c>
      <c r="HL23" s="3">
        <v>0</v>
      </c>
      <c r="HM23" s="3">
        <v>0</v>
      </c>
      <c r="HN23" s="3">
        <v>0</v>
      </c>
      <c r="HO23" s="3">
        <v>0</v>
      </c>
      <c r="HP23" s="3">
        <v>0</v>
      </c>
      <c r="HQ23" s="3">
        <v>0</v>
      </c>
      <c r="HR23" s="3">
        <v>0</v>
      </c>
      <c r="HS23" s="3">
        <v>0</v>
      </c>
      <c r="HT23" s="3">
        <v>0</v>
      </c>
      <c r="HU23" s="3">
        <v>0</v>
      </c>
      <c r="HV23" s="3">
        <v>0</v>
      </c>
      <c r="HW23" s="3">
        <v>0</v>
      </c>
      <c r="HX23" s="3">
        <v>0</v>
      </c>
      <c r="HY23" s="3">
        <v>0</v>
      </c>
      <c r="HZ23" s="3">
        <v>0</v>
      </c>
      <c r="IA23" s="3">
        <v>0</v>
      </c>
      <c r="IB23" s="3">
        <v>0</v>
      </c>
      <c r="IC23" s="3">
        <v>0</v>
      </c>
      <c r="ID23" s="3">
        <v>0</v>
      </c>
      <c r="IE23" s="3">
        <v>0</v>
      </c>
      <c r="IF23" s="3">
        <v>0</v>
      </c>
      <c r="IG23" s="3">
        <v>0</v>
      </c>
      <c r="IH23" s="3">
        <v>0</v>
      </c>
      <c r="II23" s="3">
        <v>0</v>
      </c>
      <c r="IJ23" s="3">
        <v>0</v>
      </c>
      <c r="IK23" s="3">
        <v>0</v>
      </c>
      <c r="IL23" s="3">
        <v>0</v>
      </c>
      <c r="IM23" s="3">
        <v>0</v>
      </c>
      <c r="IN23" s="3">
        <v>0</v>
      </c>
      <c r="IO23" s="3">
        <v>0</v>
      </c>
      <c r="IP23" s="3">
        <v>0</v>
      </c>
      <c r="IQ23" s="3">
        <v>0</v>
      </c>
      <c r="IR23" s="3">
        <v>0</v>
      </c>
      <c r="IS23" s="3">
        <v>0</v>
      </c>
      <c r="IT23" s="3">
        <v>0</v>
      </c>
      <c r="IU23" s="3">
        <v>0</v>
      </c>
      <c r="IV23" s="3">
        <v>0</v>
      </c>
    </row>
    <row r="24" spans="1:256">
      <c r="A24" s="3" t="str">
        <f>T("473243")</f>
        <v>473243</v>
      </c>
      <c r="B24" s="3" t="s">
        <v>44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53650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53650</v>
      </c>
      <c r="AX24" s="3">
        <v>0</v>
      </c>
      <c r="AY24" s="3">
        <v>0</v>
      </c>
      <c r="AZ24" s="3">
        <v>0</v>
      </c>
      <c r="BA24" s="3">
        <v>53650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51900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0</v>
      </c>
      <c r="BW24" s="3">
        <v>51900</v>
      </c>
      <c r="BX24" s="3">
        <v>0</v>
      </c>
      <c r="BY24" s="3">
        <v>0</v>
      </c>
      <c r="BZ24" s="3">
        <v>0</v>
      </c>
      <c r="CA24" s="3">
        <v>51900</v>
      </c>
      <c r="CB24" s="3">
        <v>0</v>
      </c>
      <c r="CC24" s="3">
        <v>0</v>
      </c>
      <c r="CD24" s="3">
        <v>0</v>
      </c>
      <c r="CE24" s="3">
        <v>0</v>
      </c>
      <c r="CF24" s="3">
        <v>0</v>
      </c>
      <c r="CG24" s="3">
        <v>0</v>
      </c>
      <c r="CH24" s="3">
        <v>0</v>
      </c>
      <c r="CI24" s="3">
        <v>0</v>
      </c>
      <c r="CJ24" s="3">
        <v>0</v>
      </c>
      <c r="CK24" s="3">
        <v>0</v>
      </c>
      <c r="CL24" s="3">
        <v>0</v>
      </c>
      <c r="CM24" s="3">
        <v>0</v>
      </c>
      <c r="CN24" s="3">
        <v>0</v>
      </c>
      <c r="CO24" s="3">
        <v>0</v>
      </c>
      <c r="CP24" s="3">
        <v>0</v>
      </c>
      <c r="CQ24" s="3">
        <v>0</v>
      </c>
      <c r="CR24" s="3">
        <v>0</v>
      </c>
      <c r="CS24" s="3">
        <v>0</v>
      </c>
      <c r="CT24" s="3">
        <v>0</v>
      </c>
      <c r="CU24" s="3">
        <v>0</v>
      </c>
      <c r="CV24" s="3">
        <v>0</v>
      </c>
      <c r="CW24" s="3">
        <v>0</v>
      </c>
      <c r="CX24" s="3">
        <v>0</v>
      </c>
      <c r="CY24" s="3">
        <v>0</v>
      </c>
      <c r="CZ24" s="3">
        <v>0</v>
      </c>
      <c r="DA24" s="3">
        <v>0</v>
      </c>
      <c r="DB24" s="3">
        <v>0</v>
      </c>
      <c r="DC24" s="3">
        <v>0</v>
      </c>
      <c r="DD24" s="3">
        <v>0</v>
      </c>
      <c r="DE24" s="3">
        <v>0</v>
      </c>
      <c r="DF24" s="3">
        <v>0</v>
      </c>
      <c r="DG24" s="3">
        <v>0</v>
      </c>
      <c r="DH24" s="3">
        <v>0</v>
      </c>
      <c r="DI24" s="3">
        <v>0</v>
      </c>
      <c r="DJ24" s="3">
        <v>0</v>
      </c>
      <c r="DK24" s="3">
        <v>0</v>
      </c>
      <c r="DL24" s="3">
        <v>0</v>
      </c>
      <c r="DM24" s="3">
        <v>0</v>
      </c>
      <c r="DN24" s="3">
        <v>0</v>
      </c>
      <c r="DO24" s="3">
        <v>257306</v>
      </c>
      <c r="DP24" s="3">
        <v>0</v>
      </c>
      <c r="DQ24" s="3">
        <v>0</v>
      </c>
      <c r="DR24" s="3">
        <v>14675</v>
      </c>
      <c r="DS24" s="3">
        <v>4773</v>
      </c>
      <c r="DT24" s="3">
        <v>19448</v>
      </c>
      <c r="DU24" s="3">
        <v>0</v>
      </c>
      <c r="DV24" s="3">
        <v>19448</v>
      </c>
      <c r="DW24" s="3">
        <v>242631</v>
      </c>
      <c r="DX24" s="3">
        <v>0</v>
      </c>
      <c r="DY24" s="3">
        <v>0</v>
      </c>
      <c r="DZ24" s="3">
        <v>216699</v>
      </c>
      <c r="EA24" s="3">
        <v>25932</v>
      </c>
      <c r="EB24" s="3">
        <v>0</v>
      </c>
      <c r="EC24" s="3">
        <v>0</v>
      </c>
      <c r="ED24" s="3">
        <v>0</v>
      </c>
      <c r="EE24" s="3">
        <v>0</v>
      </c>
      <c r="EF24" s="3">
        <v>0</v>
      </c>
      <c r="EG24" s="3">
        <v>0</v>
      </c>
      <c r="EH24" s="3">
        <v>0</v>
      </c>
      <c r="EI24" s="3">
        <v>0</v>
      </c>
      <c r="EJ24" s="3">
        <v>0</v>
      </c>
      <c r="EK24" s="3">
        <v>0</v>
      </c>
      <c r="EL24" s="3">
        <v>0</v>
      </c>
      <c r="EM24" s="3">
        <v>0</v>
      </c>
      <c r="EN24" s="3">
        <v>0</v>
      </c>
      <c r="EO24" s="3">
        <v>2679</v>
      </c>
      <c r="EP24" s="3">
        <v>0</v>
      </c>
      <c r="EQ24" s="3">
        <v>0</v>
      </c>
      <c r="ER24" s="3">
        <v>653</v>
      </c>
      <c r="ES24" s="3">
        <v>164</v>
      </c>
      <c r="ET24" s="3">
        <v>817</v>
      </c>
      <c r="EU24" s="3">
        <v>0</v>
      </c>
      <c r="EV24" s="3">
        <v>817</v>
      </c>
      <c r="EW24" s="3">
        <v>2026</v>
      </c>
      <c r="EX24" s="3">
        <v>0</v>
      </c>
      <c r="EY24" s="3">
        <v>0</v>
      </c>
      <c r="EZ24" s="3">
        <v>2026</v>
      </c>
      <c r="FA24" s="3">
        <v>0</v>
      </c>
      <c r="FB24" s="3">
        <v>0</v>
      </c>
      <c r="FC24" s="3">
        <v>0</v>
      </c>
      <c r="FD24" s="3">
        <v>0</v>
      </c>
      <c r="FE24" s="3">
        <v>0</v>
      </c>
      <c r="FF24" s="3">
        <v>0</v>
      </c>
      <c r="FG24" s="3">
        <v>0</v>
      </c>
      <c r="FH24" s="3">
        <v>0</v>
      </c>
      <c r="FI24" s="3">
        <v>0</v>
      </c>
      <c r="FJ24" s="3">
        <v>0</v>
      </c>
      <c r="FK24" s="3">
        <v>0</v>
      </c>
      <c r="FL24" s="3">
        <v>0</v>
      </c>
      <c r="FM24" s="3">
        <v>0</v>
      </c>
      <c r="FN24" s="3">
        <v>0</v>
      </c>
      <c r="FO24" s="3">
        <v>81475</v>
      </c>
      <c r="FP24" s="3">
        <v>0</v>
      </c>
      <c r="FQ24" s="3">
        <v>0</v>
      </c>
      <c r="FR24" s="3">
        <v>20723</v>
      </c>
      <c r="FS24" s="3">
        <v>979</v>
      </c>
      <c r="FT24" s="3">
        <v>21702</v>
      </c>
      <c r="FU24" s="3">
        <v>0</v>
      </c>
      <c r="FV24" s="3">
        <v>21702</v>
      </c>
      <c r="FW24" s="3">
        <v>60752</v>
      </c>
      <c r="FX24" s="3">
        <v>0</v>
      </c>
      <c r="FY24" s="3">
        <v>0</v>
      </c>
      <c r="FZ24" s="3">
        <v>60752</v>
      </c>
      <c r="GA24" s="3">
        <v>0</v>
      </c>
      <c r="GB24" s="3">
        <v>0</v>
      </c>
      <c r="GC24" s="3">
        <v>0</v>
      </c>
      <c r="GD24" s="3">
        <v>0</v>
      </c>
      <c r="GE24" s="3">
        <v>0</v>
      </c>
      <c r="GF24" s="3">
        <v>0</v>
      </c>
      <c r="GG24" s="3">
        <v>0</v>
      </c>
      <c r="GH24" s="3">
        <v>0</v>
      </c>
      <c r="GI24" s="3">
        <v>0</v>
      </c>
      <c r="GJ24" s="3">
        <v>0</v>
      </c>
      <c r="GK24" s="3">
        <v>0</v>
      </c>
      <c r="GL24" s="3">
        <v>0</v>
      </c>
      <c r="GM24" s="3">
        <v>0</v>
      </c>
      <c r="GN24" s="3">
        <v>0</v>
      </c>
      <c r="GO24" s="3">
        <v>3006353</v>
      </c>
      <c r="GP24" s="3">
        <v>300000</v>
      </c>
      <c r="GQ24" s="3">
        <v>0</v>
      </c>
      <c r="GR24" s="3">
        <v>180504</v>
      </c>
      <c r="GS24" s="3">
        <v>38770</v>
      </c>
      <c r="GT24" s="3">
        <v>219274</v>
      </c>
      <c r="GU24" s="3">
        <v>0</v>
      </c>
      <c r="GV24" s="3">
        <v>219274</v>
      </c>
      <c r="GW24" s="3">
        <v>3125849</v>
      </c>
      <c r="GX24" s="3">
        <v>0</v>
      </c>
      <c r="GY24" s="3">
        <v>0</v>
      </c>
      <c r="GZ24" s="3">
        <v>2671668</v>
      </c>
      <c r="HA24" s="3">
        <v>454181</v>
      </c>
      <c r="HB24" s="3">
        <v>0</v>
      </c>
      <c r="HC24" s="3">
        <v>0</v>
      </c>
      <c r="HD24" s="3">
        <v>0</v>
      </c>
      <c r="HE24" s="3">
        <v>0</v>
      </c>
      <c r="HF24" s="3">
        <v>0</v>
      </c>
      <c r="HG24" s="3">
        <v>0</v>
      </c>
      <c r="HH24" s="3">
        <v>0</v>
      </c>
      <c r="HI24" s="3">
        <v>0</v>
      </c>
      <c r="HJ24" s="3">
        <v>0</v>
      </c>
      <c r="HK24" s="3">
        <v>0</v>
      </c>
      <c r="HL24" s="3">
        <v>0</v>
      </c>
      <c r="HM24" s="3">
        <v>0</v>
      </c>
      <c r="HN24" s="3">
        <v>0</v>
      </c>
      <c r="HO24" s="3">
        <v>0</v>
      </c>
      <c r="HP24" s="3">
        <v>0</v>
      </c>
      <c r="HQ24" s="3">
        <v>0</v>
      </c>
      <c r="HR24" s="3">
        <v>0</v>
      </c>
      <c r="HS24" s="3">
        <v>0</v>
      </c>
      <c r="HT24" s="3">
        <v>0</v>
      </c>
      <c r="HU24" s="3">
        <v>0</v>
      </c>
      <c r="HV24" s="3">
        <v>0</v>
      </c>
      <c r="HW24" s="3">
        <v>0</v>
      </c>
      <c r="HX24" s="3">
        <v>0</v>
      </c>
      <c r="HY24" s="3">
        <v>0</v>
      </c>
      <c r="HZ24" s="3">
        <v>0</v>
      </c>
      <c r="IA24" s="3">
        <v>0</v>
      </c>
      <c r="IB24" s="3">
        <v>22689</v>
      </c>
      <c r="IC24" s="3">
        <v>0</v>
      </c>
      <c r="ID24" s="3">
        <v>0</v>
      </c>
      <c r="IE24" s="3">
        <v>2739</v>
      </c>
      <c r="IF24" s="3">
        <v>226</v>
      </c>
      <c r="IG24" s="3">
        <v>2965</v>
      </c>
      <c r="IH24" s="3">
        <v>0</v>
      </c>
      <c r="II24" s="3">
        <v>2965</v>
      </c>
      <c r="IJ24" s="3">
        <v>19950</v>
      </c>
      <c r="IK24" s="3">
        <v>0</v>
      </c>
      <c r="IL24" s="3">
        <v>0</v>
      </c>
      <c r="IM24" s="3">
        <v>0</v>
      </c>
      <c r="IN24" s="3">
        <v>19950</v>
      </c>
      <c r="IO24" s="3">
        <v>0</v>
      </c>
      <c r="IP24" s="3">
        <v>0</v>
      </c>
      <c r="IQ24" s="3">
        <v>0</v>
      </c>
      <c r="IR24" s="3">
        <v>0</v>
      </c>
      <c r="IS24" s="3">
        <v>0</v>
      </c>
      <c r="IT24" s="3">
        <v>0</v>
      </c>
      <c r="IU24" s="3">
        <v>0</v>
      </c>
      <c r="IV24" s="3">
        <v>0</v>
      </c>
    </row>
    <row r="25" spans="1:256">
      <c r="A25" s="3" t="str">
        <f>T("473251")</f>
        <v>473251</v>
      </c>
      <c r="B25" s="3" t="s">
        <v>46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0</v>
      </c>
      <c r="BI25" s="3">
        <v>0</v>
      </c>
      <c r="BJ25" s="3">
        <v>0</v>
      </c>
      <c r="BK25" s="3">
        <v>0</v>
      </c>
      <c r="BL25" s="3">
        <v>0</v>
      </c>
      <c r="BM25" s="3">
        <v>0</v>
      </c>
      <c r="BN25" s="3">
        <v>0</v>
      </c>
      <c r="BO25" s="3">
        <v>0</v>
      </c>
      <c r="BP25" s="3">
        <v>0</v>
      </c>
      <c r="BQ25" s="3">
        <v>0</v>
      </c>
      <c r="BR25" s="3">
        <v>0</v>
      </c>
      <c r="BS25" s="3">
        <v>0</v>
      </c>
      <c r="BT25" s="3">
        <v>0</v>
      </c>
      <c r="BU25" s="3">
        <v>0</v>
      </c>
      <c r="BV25" s="3">
        <v>0</v>
      </c>
      <c r="BW25" s="3">
        <v>0</v>
      </c>
      <c r="BX25" s="3">
        <v>0</v>
      </c>
      <c r="BY25" s="3">
        <v>0</v>
      </c>
      <c r="BZ25" s="3">
        <v>0</v>
      </c>
      <c r="CA25" s="3">
        <v>0</v>
      </c>
      <c r="CB25" s="3">
        <v>0</v>
      </c>
      <c r="CC25" s="3">
        <v>0</v>
      </c>
      <c r="CD25" s="3">
        <v>0</v>
      </c>
      <c r="CE25" s="3">
        <v>0</v>
      </c>
      <c r="CF25" s="3">
        <v>0</v>
      </c>
      <c r="CG25" s="3">
        <v>0</v>
      </c>
      <c r="CH25" s="3">
        <v>0</v>
      </c>
      <c r="CI25" s="3">
        <v>0</v>
      </c>
      <c r="CJ25" s="3">
        <v>0</v>
      </c>
      <c r="CK25" s="3">
        <v>0</v>
      </c>
      <c r="CL25" s="3">
        <v>0</v>
      </c>
      <c r="CM25" s="3">
        <v>0</v>
      </c>
      <c r="CN25" s="3">
        <v>0</v>
      </c>
      <c r="CO25" s="3">
        <v>0</v>
      </c>
      <c r="CP25" s="3">
        <v>0</v>
      </c>
      <c r="CQ25" s="3">
        <v>0</v>
      </c>
      <c r="CR25" s="3">
        <v>0</v>
      </c>
      <c r="CS25" s="3">
        <v>0</v>
      </c>
      <c r="CT25" s="3">
        <v>0</v>
      </c>
      <c r="CU25" s="3">
        <v>0</v>
      </c>
      <c r="CV25" s="3">
        <v>0</v>
      </c>
      <c r="CW25" s="3">
        <v>0</v>
      </c>
      <c r="CX25" s="3">
        <v>0</v>
      </c>
      <c r="CY25" s="3">
        <v>0</v>
      </c>
      <c r="CZ25" s="3">
        <v>0</v>
      </c>
      <c r="DA25" s="3">
        <v>0</v>
      </c>
      <c r="DB25" s="3">
        <v>0</v>
      </c>
      <c r="DC25" s="3">
        <v>0</v>
      </c>
      <c r="DD25" s="3">
        <v>0</v>
      </c>
      <c r="DE25" s="3">
        <v>0</v>
      </c>
      <c r="DF25" s="3">
        <v>0</v>
      </c>
      <c r="DG25" s="3">
        <v>0</v>
      </c>
      <c r="DH25" s="3">
        <v>0</v>
      </c>
      <c r="DI25" s="3">
        <v>0</v>
      </c>
      <c r="DJ25" s="3">
        <v>0</v>
      </c>
      <c r="DK25" s="3">
        <v>0</v>
      </c>
      <c r="DL25" s="3">
        <v>0</v>
      </c>
      <c r="DM25" s="3">
        <v>0</v>
      </c>
      <c r="DN25" s="3">
        <v>0</v>
      </c>
      <c r="DO25" s="3">
        <v>62162</v>
      </c>
      <c r="DP25" s="3">
        <v>0</v>
      </c>
      <c r="DQ25" s="3">
        <v>0</v>
      </c>
      <c r="DR25" s="3">
        <v>3708</v>
      </c>
      <c r="DS25" s="3">
        <v>1109</v>
      </c>
      <c r="DT25" s="3">
        <v>4817</v>
      </c>
      <c r="DU25" s="3">
        <v>0</v>
      </c>
      <c r="DV25" s="3">
        <v>4817</v>
      </c>
      <c r="DW25" s="3">
        <v>58454</v>
      </c>
      <c r="DX25" s="3">
        <v>0</v>
      </c>
      <c r="DY25" s="3">
        <v>0</v>
      </c>
      <c r="DZ25" s="3">
        <v>58454</v>
      </c>
      <c r="EA25" s="3">
        <v>0</v>
      </c>
      <c r="EB25" s="3">
        <v>0</v>
      </c>
      <c r="EC25" s="3">
        <v>0</v>
      </c>
      <c r="ED25" s="3">
        <v>0</v>
      </c>
      <c r="EE25" s="3">
        <v>0</v>
      </c>
      <c r="EF25" s="3">
        <v>0</v>
      </c>
      <c r="EG25" s="3">
        <v>0</v>
      </c>
      <c r="EH25" s="3">
        <v>0</v>
      </c>
      <c r="EI25" s="3">
        <v>0</v>
      </c>
      <c r="EJ25" s="3">
        <v>0</v>
      </c>
      <c r="EK25" s="3">
        <v>0</v>
      </c>
      <c r="EL25" s="3">
        <v>0</v>
      </c>
      <c r="EM25" s="3">
        <v>0</v>
      </c>
      <c r="EN25" s="3">
        <v>0</v>
      </c>
      <c r="EO25" s="3">
        <v>2450</v>
      </c>
      <c r="EP25" s="3">
        <v>0</v>
      </c>
      <c r="EQ25" s="3">
        <v>0</v>
      </c>
      <c r="ER25" s="3">
        <v>392</v>
      </c>
      <c r="ES25" s="3">
        <v>114</v>
      </c>
      <c r="ET25" s="3">
        <v>506</v>
      </c>
      <c r="EU25" s="3">
        <v>0</v>
      </c>
      <c r="EV25" s="3">
        <v>506</v>
      </c>
      <c r="EW25" s="3">
        <v>2058</v>
      </c>
      <c r="EX25" s="3">
        <v>0</v>
      </c>
      <c r="EY25" s="3">
        <v>0</v>
      </c>
      <c r="EZ25" s="3">
        <v>2058</v>
      </c>
      <c r="FA25" s="3">
        <v>0</v>
      </c>
      <c r="FB25" s="3">
        <v>0</v>
      </c>
      <c r="FC25" s="3">
        <v>0</v>
      </c>
      <c r="FD25" s="3">
        <v>0</v>
      </c>
      <c r="FE25" s="3">
        <v>0</v>
      </c>
      <c r="FF25" s="3">
        <v>0</v>
      </c>
      <c r="FG25" s="3">
        <v>0</v>
      </c>
      <c r="FH25" s="3">
        <v>0</v>
      </c>
      <c r="FI25" s="3">
        <v>0</v>
      </c>
      <c r="FJ25" s="3">
        <v>0</v>
      </c>
      <c r="FK25" s="3">
        <v>0</v>
      </c>
      <c r="FL25" s="3">
        <v>0</v>
      </c>
      <c r="FM25" s="3">
        <v>0</v>
      </c>
      <c r="FN25" s="3">
        <v>0</v>
      </c>
      <c r="FO25" s="3">
        <v>138060</v>
      </c>
      <c r="FP25" s="3">
        <v>0</v>
      </c>
      <c r="FQ25" s="3">
        <v>0</v>
      </c>
      <c r="FR25" s="3">
        <v>21625</v>
      </c>
      <c r="FS25" s="3">
        <v>1780</v>
      </c>
      <c r="FT25" s="3">
        <v>23405</v>
      </c>
      <c r="FU25" s="3">
        <v>0</v>
      </c>
      <c r="FV25" s="3">
        <v>23405</v>
      </c>
      <c r="FW25" s="3">
        <v>116435</v>
      </c>
      <c r="FX25" s="3">
        <v>0</v>
      </c>
      <c r="FY25" s="3">
        <v>0</v>
      </c>
      <c r="FZ25" s="3">
        <v>116435</v>
      </c>
      <c r="GA25" s="3">
        <v>0</v>
      </c>
      <c r="GB25" s="3">
        <v>19903</v>
      </c>
      <c r="GC25" s="3">
        <v>0</v>
      </c>
      <c r="GD25" s="3">
        <v>0</v>
      </c>
      <c r="GE25" s="3">
        <v>3147</v>
      </c>
      <c r="GF25" s="3">
        <v>402</v>
      </c>
      <c r="GG25" s="3">
        <v>3549</v>
      </c>
      <c r="GH25" s="3">
        <v>0</v>
      </c>
      <c r="GI25" s="3">
        <v>3549</v>
      </c>
      <c r="GJ25" s="3">
        <v>16756</v>
      </c>
      <c r="GK25" s="3">
        <v>0</v>
      </c>
      <c r="GL25" s="3">
        <v>0</v>
      </c>
      <c r="GM25" s="3">
        <v>16756</v>
      </c>
      <c r="GN25" s="3">
        <v>0</v>
      </c>
      <c r="GO25" s="3">
        <v>1114434</v>
      </c>
      <c r="GP25" s="3">
        <v>0</v>
      </c>
      <c r="GQ25" s="3">
        <v>0</v>
      </c>
      <c r="GR25" s="3">
        <v>77861</v>
      </c>
      <c r="GS25" s="3">
        <v>15298</v>
      </c>
      <c r="GT25" s="3">
        <v>93159</v>
      </c>
      <c r="GU25" s="3">
        <v>0</v>
      </c>
      <c r="GV25" s="3">
        <v>93159</v>
      </c>
      <c r="GW25" s="3">
        <v>1036573</v>
      </c>
      <c r="GX25" s="3">
        <v>0</v>
      </c>
      <c r="GY25" s="3">
        <v>0</v>
      </c>
      <c r="GZ25" s="3">
        <v>1036573</v>
      </c>
      <c r="HA25" s="3">
        <v>0</v>
      </c>
      <c r="HB25" s="3">
        <v>0</v>
      </c>
      <c r="HC25" s="3">
        <v>0</v>
      </c>
      <c r="HD25" s="3">
        <v>0</v>
      </c>
      <c r="HE25" s="3">
        <v>0</v>
      </c>
      <c r="HF25" s="3">
        <v>0</v>
      </c>
      <c r="HG25" s="3">
        <v>0</v>
      </c>
      <c r="HH25" s="3">
        <v>0</v>
      </c>
      <c r="HI25" s="3">
        <v>0</v>
      </c>
      <c r="HJ25" s="3">
        <v>0</v>
      </c>
      <c r="HK25" s="3">
        <v>0</v>
      </c>
      <c r="HL25" s="3">
        <v>0</v>
      </c>
      <c r="HM25" s="3">
        <v>0</v>
      </c>
      <c r="HN25" s="3">
        <v>0</v>
      </c>
      <c r="HO25" s="3">
        <v>0</v>
      </c>
      <c r="HP25" s="3">
        <v>0</v>
      </c>
      <c r="HQ25" s="3">
        <v>0</v>
      </c>
      <c r="HR25" s="3">
        <v>0</v>
      </c>
      <c r="HS25" s="3">
        <v>0</v>
      </c>
      <c r="HT25" s="3">
        <v>0</v>
      </c>
      <c r="HU25" s="3">
        <v>0</v>
      </c>
      <c r="HV25" s="3">
        <v>0</v>
      </c>
      <c r="HW25" s="3">
        <v>0</v>
      </c>
      <c r="HX25" s="3">
        <v>0</v>
      </c>
      <c r="HY25" s="3">
        <v>0</v>
      </c>
      <c r="HZ25" s="3">
        <v>0</v>
      </c>
      <c r="IA25" s="3">
        <v>0</v>
      </c>
      <c r="IB25" s="3">
        <v>0</v>
      </c>
      <c r="IC25" s="3">
        <v>0</v>
      </c>
      <c r="ID25" s="3">
        <v>0</v>
      </c>
      <c r="IE25" s="3">
        <v>0</v>
      </c>
      <c r="IF25" s="3">
        <v>0</v>
      </c>
      <c r="IG25" s="3">
        <v>0</v>
      </c>
      <c r="IH25" s="3">
        <v>0</v>
      </c>
      <c r="II25" s="3">
        <v>0</v>
      </c>
      <c r="IJ25" s="3">
        <v>0</v>
      </c>
      <c r="IK25" s="3">
        <v>0</v>
      </c>
      <c r="IL25" s="3">
        <v>0</v>
      </c>
      <c r="IM25" s="3">
        <v>0</v>
      </c>
      <c r="IN25" s="3">
        <v>0</v>
      </c>
      <c r="IO25" s="3">
        <v>0</v>
      </c>
      <c r="IP25" s="3">
        <v>0</v>
      </c>
      <c r="IQ25" s="3">
        <v>0</v>
      </c>
      <c r="IR25" s="3">
        <v>0</v>
      </c>
      <c r="IS25" s="3">
        <v>0</v>
      </c>
      <c r="IT25" s="3">
        <v>0</v>
      </c>
      <c r="IU25" s="3">
        <v>0</v>
      </c>
      <c r="IV25" s="3">
        <v>0</v>
      </c>
    </row>
    <row r="26" spans="1:256">
      <c r="A26" s="3" t="str">
        <f>T("473260")</f>
        <v>473260</v>
      </c>
      <c r="B26" s="3" t="s">
        <v>48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0</v>
      </c>
      <c r="AT26" s="3">
        <v>0</v>
      </c>
      <c r="AU26" s="3">
        <v>0</v>
      </c>
      <c r="AV26" s="3">
        <v>0</v>
      </c>
      <c r="AW26" s="3">
        <v>0</v>
      </c>
      <c r="AX26" s="3">
        <v>0</v>
      </c>
      <c r="AY26" s="3">
        <v>0</v>
      </c>
      <c r="AZ26" s="3">
        <v>0</v>
      </c>
      <c r="BA26" s="3">
        <v>0</v>
      </c>
      <c r="BB26" s="3">
        <v>0</v>
      </c>
      <c r="BC26" s="3">
        <v>0</v>
      </c>
      <c r="BD26" s="3">
        <v>0</v>
      </c>
      <c r="BE26" s="3">
        <v>0</v>
      </c>
      <c r="BF26" s="3">
        <v>0</v>
      </c>
      <c r="BG26" s="3">
        <v>0</v>
      </c>
      <c r="BH26" s="3">
        <v>0</v>
      </c>
      <c r="BI26" s="3">
        <v>0</v>
      </c>
      <c r="BJ26" s="3">
        <v>0</v>
      </c>
      <c r="BK26" s="3">
        <v>0</v>
      </c>
      <c r="BL26" s="3">
        <v>0</v>
      </c>
      <c r="BM26" s="3">
        <v>0</v>
      </c>
      <c r="BN26" s="3">
        <v>0</v>
      </c>
      <c r="BO26" s="3">
        <v>0</v>
      </c>
      <c r="BP26" s="3">
        <v>0</v>
      </c>
      <c r="BQ26" s="3">
        <v>0</v>
      </c>
      <c r="BR26" s="3">
        <v>0</v>
      </c>
      <c r="BS26" s="3">
        <v>0</v>
      </c>
      <c r="BT26" s="3">
        <v>0</v>
      </c>
      <c r="BU26" s="3">
        <v>0</v>
      </c>
      <c r="BV26" s="3">
        <v>0</v>
      </c>
      <c r="BW26" s="3">
        <v>0</v>
      </c>
      <c r="BX26" s="3">
        <v>0</v>
      </c>
      <c r="BY26" s="3">
        <v>0</v>
      </c>
      <c r="BZ26" s="3">
        <v>0</v>
      </c>
      <c r="CA26" s="3">
        <v>0</v>
      </c>
      <c r="CB26" s="3">
        <v>0</v>
      </c>
      <c r="CC26" s="3">
        <v>0</v>
      </c>
      <c r="CD26" s="3">
        <v>0</v>
      </c>
      <c r="CE26" s="3">
        <v>0</v>
      </c>
      <c r="CF26" s="3">
        <v>0</v>
      </c>
      <c r="CG26" s="3">
        <v>0</v>
      </c>
      <c r="CH26" s="3">
        <v>0</v>
      </c>
      <c r="CI26" s="3">
        <v>0</v>
      </c>
      <c r="CJ26" s="3">
        <v>0</v>
      </c>
      <c r="CK26" s="3">
        <v>0</v>
      </c>
      <c r="CL26" s="3">
        <v>0</v>
      </c>
      <c r="CM26" s="3">
        <v>0</v>
      </c>
      <c r="CN26" s="3">
        <v>0</v>
      </c>
      <c r="CO26" s="3">
        <v>0</v>
      </c>
      <c r="CP26" s="3">
        <v>0</v>
      </c>
      <c r="CQ26" s="3">
        <v>0</v>
      </c>
      <c r="CR26" s="3">
        <v>0</v>
      </c>
      <c r="CS26" s="3">
        <v>0</v>
      </c>
      <c r="CT26" s="3">
        <v>0</v>
      </c>
      <c r="CU26" s="3">
        <v>0</v>
      </c>
      <c r="CV26" s="3">
        <v>0</v>
      </c>
      <c r="CW26" s="3">
        <v>0</v>
      </c>
      <c r="CX26" s="3">
        <v>0</v>
      </c>
      <c r="CY26" s="3">
        <v>0</v>
      </c>
      <c r="CZ26" s="3">
        <v>0</v>
      </c>
      <c r="DA26" s="3">
        <v>0</v>
      </c>
      <c r="DB26" s="3">
        <v>0</v>
      </c>
      <c r="DC26" s="3">
        <v>0</v>
      </c>
      <c r="DD26" s="3">
        <v>0</v>
      </c>
      <c r="DE26" s="3">
        <v>0</v>
      </c>
      <c r="DF26" s="3">
        <v>0</v>
      </c>
      <c r="DG26" s="3">
        <v>0</v>
      </c>
      <c r="DH26" s="3">
        <v>0</v>
      </c>
      <c r="DI26" s="3">
        <v>0</v>
      </c>
      <c r="DJ26" s="3">
        <v>0</v>
      </c>
      <c r="DK26" s="3">
        <v>0</v>
      </c>
      <c r="DL26" s="3">
        <v>0</v>
      </c>
      <c r="DM26" s="3">
        <v>0</v>
      </c>
      <c r="DN26" s="3">
        <v>0</v>
      </c>
      <c r="DO26" s="3">
        <v>129183</v>
      </c>
      <c r="DP26" s="3">
        <v>0</v>
      </c>
      <c r="DQ26" s="3">
        <v>0</v>
      </c>
      <c r="DR26" s="3">
        <v>14327</v>
      </c>
      <c r="DS26" s="3">
        <v>2212</v>
      </c>
      <c r="DT26" s="3">
        <v>16539</v>
      </c>
      <c r="DU26" s="3">
        <v>0</v>
      </c>
      <c r="DV26" s="3">
        <v>16539</v>
      </c>
      <c r="DW26" s="3">
        <v>114856</v>
      </c>
      <c r="DX26" s="3">
        <v>0</v>
      </c>
      <c r="DY26" s="3">
        <v>0</v>
      </c>
      <c r="DZ26" s="3">
        <v>95915</v>
      </c>
      <c r="EA26" s="3">
        <v>18941</v>
      </c>
      <c r="EB26" s="3">
        <v>0</v>
      </c>
      <c r="EC26" s="3">
        <v>0</v>
      </c>
      <c r="ED26" s="3">
        <v>0</v>
      </c>
      <c r="EE26" s="3">
        <v>0</v>
      </c>
      <c r="EF26" s="3">
        <v>0</v>
      </c>
      <c r="EG26" s="3">
        <v>0</v>
      </c>
      <c r="EH26" s="3">
        <v>0</v>
      </c>
      <c r="EI26" s="3">
        <v>0</v>
      </c>
      <c r="EJ26" s="3">
        <v>0</v>
      </c>
      <c r="EK26" s="3">
        <v>0</v>
      </c>
      <c r="EL26" s="3">
        <v>0</v>
      </c>
      <c r="EM26" s="3">
        <v>0</v>
      </c>
      <c r="EN26" s="3">
        <v>0</v>
      </c>
      <c r="EO26" s="3">
        <v>1968</v>
      </c>
      <c r="EP26" s="3">
        <v>0</v>
      </c>
      <c r="EQ26" s="3">
        <v>0</v>
      </c>
      <c r="ER26" s="3">
        <v>372</v>
      </c>
      <c r="ES26" s="3">
        <v>90</v>
      </c>
      <c r="ET26" s="3">
        <v>462</v>
      </c>
      <c r="EU26" s="3">
        <v>0</v>
      </c>
      <c r="EV26" s="3">
        <v>462</v>
      </c>
      <c r="EW26" s="3">
        <v>1596</v>
      </c>
      <c r="EX26" s="3">
        <v>0</v>
      </c>
      <c r="EY26" s="3">
        <v>0</v>
      </c>
      <c r="EZ26" s="3">
        <v>1596</v>
      </c>
      <c r="FA26" s="3">
        <v>0</v>
      </c>
      <c r="FB26" s="3">
        <v>0</v>
      </c>
      <c r="FC26" s="3">
        <v>0</v>
      </c>
      <c r="FD26" s="3">
        <v>0</v>
      </c>
      <c r="FE26" s="3">
        <v>0</v>
      </c>
      <c r="FF26" s="3">
        <v>0</v>
      </c>
      <c r="FG26" s="3">
        <v>0</v>
      </c>
      <c r="FH26" s="3">
        <v>0</v>
      </c>
      <c r="FI26" s="3">
        <v>0</v>
      </c>
      <c r="FJ26" s="3">
        <v>0</v>
      </c>
      <c r="FK26" s="3">
        <v>0</v>
      </c>
      <c r="FL26" s="3">
        <v>0</v>
      </c>
      <c r="FM26" s="3">
        <v>0</v>
      </c>
      <c r="FN26" s="3">
        <v>0</v>
      </c>
      <c r="FO26" s="3">
        <v>323303</v>
      </c>
      <c r="FP26" s="3">
        <v>0</v>
      </c>
      <c r="FQ26" s="3">
        <v>0</v>
      </c>
      <c r="FR26" s="3">
        <v>50008</v>
      </c>
      <c r="FS26" s="3">
        <v>4279</v>
      </c>
      <c r="FT26" s="3">
        <v>54287</v>
      </c>
      <c r="FU26" s="3">
        <v>0</v>
      </c>
      <c r="FV26" s="3">
        <v>54287</v>
      </c>
      <c r="FW26" s="3">
        <v>273295</v>
      </c>
      <c r="FX26" s="3">
        <v>0</v>
      </c>
      <c r="FY26" s="3">
        <v>0</v>
      </c>
      <c r="FZ26" s="3">
        <v>273295</v>
      </c>
      <c r="GA26" s="3">
        <v>0</v>
      </c>
      <c r="GB26" s="3">
        <v>38201</v>
      </c>
      <c r="GC26" s="3">
        <v>0</v>
      </c>
      <c r="GD26" s="3">
        <v>0</v>
      </c>
      <c r="GE26" s="3">
        <v>6041</v>
      </c>
      <c r="GF26" s="3">
        <v>766</v>
      </c>
      <c r="GG26" s="3">
        <v>6807</v>
      </c>
      <c r="GH26" s="3">
        <v>0</v>
      </c>
      <c r="GI26" s="3">
        <v>6807</v>
      </c>
      <c r="GJ26" s="3">
        <v>32160</v>
      </c>
      <c r="GK26" s="3">
        <v>0</v>
      </c>
      <c r="GL26" s="3">
        <v>0</v>
      </c>
      <c r="GM26" s="3">
        <v>32160</v>
      </c>
      <c r="GN26" s="3">
        <v>0</v>
      </c>
      <c r="GO26" s="3">
        <v>2686287</v>
      </c>
      <c r="GP26" s="3">
        <v>200000</v>
      </c>
      <c r="GQ26" s="3">
        <v>0</v>
      </c>
      <c r="GR26" s="3">
        <v>137917</v>
      </c>
      <c r="GS26" s="3">
        <v>34530</v>
      </c>
      <c r="GT26" s="3">
        <v>172447</v>
      </c>
      <c r="GU26" s="3">
        <v>0</v>
      </c>
      <c r="GV26" s="3">
        <v>172447</v>
      </c>
      <c r="GW26" s="3">
        <v>2748370</v>
      </c>
      <c r="GX26" s="3">
        <v>0</v>
      </c>
      <c r="GY26" s="3">
        <v>0</v>
      </c>
      <c r="GZ26" s="3">
        <v>2748370</v>
      </c>
      <c r="HA26" s="3">
        <v>0</v>
      </c>
      <c r="HB26" s="3">
        <v>0</v>
      </c>
      <c r="HC26" s="3">
        <v>0</v>
      </c>
      <c r="HD26" s="3">
        <v>0</v>
      </c>
      <c r="HE26" s="3">
        <v>0</v>
      </c>
      <c r="HF26" s="3">
        <v>0</v>
      </c>
      <c r="HG26" s="3">
        <v>0</v>
      </c>
      <c r="HH26" s="3">
        <v>0</v>
      </c>
      <c r="HI26" s="3">
        <v>0</v>
      </c>
      <c r="HJ26" s="3">
        <v>0</v>
      </c>
      <c r="HK26" s="3">
        <v>0</v>
      </c>
      <c r="HL26" s="3">
        <v>0</v>
      </c>
      <c r="HM26" s="3">
        <v>0</v>
      </c>
      <c r="HN26" s="3">
        <v>0</v>
      </c>
      <c r="HO26" s="3">
        <v>0</v>
      </c>
      <c r="HP26" s="3">
        <v>0</v>
      </c>
      <c r="HQ26" s="3">
        <v>0</v>
      </c>
      <c r="HR26" s="3">
        <v>0</v>
      </c>
      <c r="HS26" s="3">
        <v>0</v>
      </c>
      <c r="HT26" s="3">
        <v>0</v>
      </c>
      <c r="HU26" s="3">
        <v>0</v>
      </c>
      <c r="HV26" s="3">
        <v>0</v>
      </c>
      <c r="HW26" s="3">
        <v>0</v>
      </c>
      <c r="HX26" s="3">
        <v>0</v>
      </c>
      <c r="HY26" s="3">
        <v>0</v>
      </c>
      <c r="HZ26" s="3">
        <v>0</v>
      </c>
      <c r="IA26" s="3">
        <v>0</v>
      </c>
      <c r="IB26" s="3">
        <v>0</v>
      </c>
      <c r="IC26" s="3">
        <v>0</v>
      </c>
      <c r="ID26" s="3">
        <v>0</v>
      </c>
      <c r="IE26" s="3">
        <v>0</v>
      </c>
      <c r="IF26" s="3">
        <v>0</v>
      </c>
      <c r="IG26" s="3">
        <v>0</v>
      </c>
      <c r="IH26" s="3">
        <v>0</v>
      </c>
      <c r="II26" s="3">
        <v>0</v>
      </c>
      <c r="IJ26" s="3">
        <v>0</v>
      </c>
      <c r="IK26" s="3">
        <v>0</v>
      </c>
      <c r="IL26" s="3">
        <v>0</v>
      </c>
      <c r="IM26" s="3">
        <v>0</v>
      </c>
      <c r="IN26" s="3">
        <v>0</v>
      </c>
      <c r="IO26" s="3">
        <v>0</v>
      </c>
      <c r="IP26" s="3">
        <v>0</v>
      </c>
      <c r="IQ26" s="3">
        <v>0</v>
      </c>
      <c r="IR26" s="3">
        <v>0</v>
      </c>
      <c r="IS26" s="3">
        <v>0</v>
      </c>
      <c r="IT26" s="3">
        <v>0</v>
      </c>
      <c r="IU26" s="3">
        <v>0</v>
      </c>
      <c r="IV26" s="3">
        <v>0</v>
      </c>
    </row>
    <row r="27" spans="1:256">
      <c r="A27" s="3" t="str">
        <f>T("473278")</f>
        <v>473278</v>
      </c>
      <c r="B27" s="3" t="s">
        <v>50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>
        <v>0</v>
      </c>
      <c r="AT27" s="3">
        <v>0</v>
      </c>
      <c r="AU27" s="3">
        <v>0</v>
      </c>
      <c r="AV27" s="3">
        <v>0</v>
      </c>
      <c r="AW27" s="3">
        <v>0</v>
      </c>
      <c r="AX27" s="3">
        <v>0</v>
      </c>
      <c r="AY27" s="3">
        <v>0</v>
      </c>
      <c r="AZ27" s="3">
        <v>0</v>
      </c>
      <c r="BA27" s="3">
        <v>0</v>
      </c>
      <c r="BB27" s="3">
        <v>0</v>
      </c>
      <c r="BC27" s="3">
        <v>0</v>
      </c>
      <c r="BD27" s="3">
        <v>0</v>
      </c>
      <c r="BE27" s="3">
        <v>0</v>
      </c>
      <c r="BF27" s="3">
        <v>0</v>
      </c>
      <c r="BG27" s="3">
        <v>0</v>
      </c>
      <c r="BH27" s="3">
        <v>0</v>
      </c>
      <c r="BI27" s="3">
        <v>0</v>
      </c>
      <c r="BJ27" s="3">
        <v>0</v>
      </c>
      <c r="BK27" s="3">
        <v>0</v>
      </c>
      <c r="BL27" s="3">
        <v>0</v>
      </c>
      <c r="BM27" s="3">
        <v>0</v>
      </c>
      <c r="BN27" s="3">
        <v>0</v>
      </c>
      <c r="BO27" s="3">
        <v>0</v>
      </c>
      <c r="BP27" s="3">
        <v>0</v>
      </c>
      <c r="BQ27" s="3">
        <v>0</v>
      </c>
      <c r="BR27" s="3">
        <v>0</v>
      </c>
      <c r="BS27" s="3">
        <v>0</v>
      </c>
      <c r="BT27" s="3">
        <v>0</v>
      </c>
      <c r="BU27" s="3">
        <v>0</v>
      </c>
      <c r="BV27" s="3">
        <v>0</v>
      </c>
      <c r="BW27" s="3">
        <v>0</v>
      </c>
      <c r="BX27" s="3">
        <v>0</v>
      </c>
      <c r="BY27" s="3">
        <v>0</v>
      </c>
      <c r="BZ27" s="3">
        <v>0</v>
      </c>
      <c r="CA27" s="3">
        <v>0</v>
      </c>
      <c r="CB27" s="3">
        <v>0</v>
      </c>
      <c r="CC27" s="3">
        <v>0</v>
      </c>
      <c r="CD27" s="3">
        <v>0</v>
      </c>
      <c r="CE27" s="3">
        <v>0</v>
      </c>
      <c r="CF27" s="3">
        <v>0</v>
      </c>
      <c r="CG27" s="3">
        <v>0</v>
      </c>
      <c r="CH27" s="3">
        <v>0</v>
      </c>
      <c r="CI27" s="3">
        <v>0</v>
      </c>
      <c r="CJ27" s="3">
        <v>0</v>
      </c>
      <c r="CK27" s="3">
        <v>0</v>
      </c>
      <c r="CL27" s="3">
        <v>0</v>
      </c>
      <c r="CM27" s="3">
        <v>0</v>
      </c>
      <c r="CN27" s="3">
        <v>0</v>
      </c>
      <c r="CO27" s="3">
        <v>0</v>
      </c>
      <c r="CP27" s="3">
        <v>0</v>
      </c>
      <c r="CQ27" s="3">
        <v>0</v>
      </c>
      <c r="CR27" s="3">
        <v>0</v>
      </c>
      <c r="CS27" s="3">
        <v>0</v>
      </c>
      <c r="CT27" s="3">
        <v>0</v>
      </c>
      <c r="CU27" s="3">
        <v>0</v>
      </c>
      <c r="CV27" s="3">
        <v>0</v>
      </c>
      <c r="CW27" s="3">
        <v>0</v>
      </c>
      <c r="CX27" s="3">
        <v>0</v>
      </c>
      <c r="CY27" s="3">
        <v>0</v>
      </c>
      <c r="CZ27" s="3">
        <v>0</v>
      </c>
      <c r="DA27" s="3">
        <v>0</v>
      </c>
      <c r="DB27" s="3">
        <v>0</v>
      </c>
      <c r="DC27" s="3">
        <v>0</v>
      </c>
      <c r="DD27" s="3">
        <v>0</v>
      </c>
      <c r="DE27" s="3">
        <v>0</v>
      </c>
      <c r="DF27" s="3">
        <v>0</v>
      </c>
      <c r="DG27" s="3">
        <v>0</v>
      </c>
      <c r="DH27" s="3">
        <v>0</v>
      </c>
      <c r="DI27" s="3">
        <v>0</v>
      </c>
      <c r="DJ27" s="3">
        <v>0</v>
      </c>
      <c r="DK27" s="3">
        <v>0</v>
      </c>
      <c r="DL27" s="3">
        <v>0</v>
      </c>
      <c r="DM27" s="3">
        <v>0</v>
      </c>
      <c r="DN27" s="3">
        <v>0</v>
      </c>
      <c r="DO27" s="3">
        <v>49801</v>
      </c>
      <c r="DP27" s="3">
        <v>0</v>
      </c>
      <c r="DQ27" s="3">
        <v>0</v>
      </c>
      <c r="DR27" s="3">
        <v>6471</v>
      </c>
      <c r="DS27" s="3">
        <v>1153</v>
      </c>
      <c r="DT27" s="3">
        <v>7624</v>
      </c>
      <c r="DU27" s="3">
        <v>0</v>
      </c>
      <c r="DV27" s="3">
        <v>7624</v>
      </c>
      <c r="DW27" s="3">
        <v>43330</v>
      </c>
      <c r="DX27" s="3">
        <v>0</v>
      </c>
      <c r="DY27" s="3">
        <v>0</v>
      </c>
      <c r="DZ27" s="3">
        <v>35952</v>
      </c>
      <c r="EA27" s="3">
        <v>7378</v>
      </c>
      <c r="EB27" s="3">
        <v>0</v>
      </c>
      <c r="EC27" s="3">
        <v>0</v>
      </c>
      <c r="ED27" s="3">
        <v>0</v>
      </c>
      <c r="EE27" s="3">
        <v>0</v>
      </c>
      <c r="EF27" s="3">
        <v>0</v>
      </c>
      <c r="EG27" s="3">
        <v>0</v>
      </c>
      <c r="EH27" s="3">
        <v>0</v>
      </c>
      <c r="EI27" s="3">
        <v>0</v>
      </c>
      <c r="EJ27" s="3">
        <v>0</v>
      </c>
      <c r="EK27" s="3">
        <v>0</v>
      </c>
      <c r="EL27" s="3">
        <v>0</v>
      </c>
      <c r="EM27" s="3">
        <v>0</v>
      </c>
      <c r="EN27" s="3">
        <v>0</v>
      </c>
      <c r="EO27" s="3">
        <v>5510</v>
      </c>
      <c r="EP27" s="3">
        <v>0</v>
      </c>
      <c r="EQ27" s="3">
        <v>0</v>
      </c>
      <c r="ER27" s="3">
        <v>2319</v>
      </c>
      <c r="ES27" s="3">
        <v>263</v>
      </c>
      <c r="ET27" s="3">
        <v>2582</v>
      </c>
      <c r="EU27" s="3">
        <v>0</v>
      </c>
      <c r="EV27" s="3">
        <v>2582</v>
      </c>
      <c r="EW27" s="3">
        <v>3191</v>
      </c>
      <c r="EX27" s="3">
        <v>0</v>
      </c>
      <c r="EY27" s="3">
        <v>0</v>
      </c>
      <c r="EZ27" s="3">
        <v>3191</v>
      </c>
      <c r="FA27" s="3">
        <v>0</v>
      </c>
      <c r="FB27" s="3">
        <v>0</v>
      </c>
      <c r="FC27" s="3">
        <v>0</v>
      </c>
      <c r="FD27" s="3">
        <v>0</v>
      </c>
      <c r="FE27" s="3">
        <v>0</v>
      </c>
      <c r="FF27" s="3">
        <v>0</v>
      </c>
      <c r="FG27" s="3">
        <v>0</v>
      </c>
      <c r="FH27" s="3">
        <v>0</v>
      </c>
      <c r="FI27" s="3">
        <v>0</v>
      </c>
      <c r="FJ27" s="3">
        <v>0</v>
      </c>
      <c r="FK27" s="3">
        <v>0</v>
      </c>
      <c r="FL27" s="3">
        <v>0</v>
      </c>
      <c r="FM27" s="3">
        <v>0</v>
      </c>
      <c r="FN27" s="3">
        <v>0</v>
      </c>
      <c r="FO27" s="3">
        <v>158967</v>
      </c>
      <c r="FP27" s="3">
        <v>0</v>
      </c>
      <c r="FQ27" s="3">
        <v>0</v>
      </c>
      <c r="FR27" s="3">
        <v>25843</v>
      </c>
      <c r="FS27" s="3">
        <v>2030</v>
      </c>
      <c r="FT27" s="3">
        <v>27873</v>
      </c>
      <c r="FU27" s="3">
        <v>0</v>
      </c>
      <c r="FV27" s="3">
        <v>27873</v>
      </c>
      <c r="FW27" s="3">
        <v>133124</v>
      </c>
      <c r="FX27" s="3">
        <v>0</v>
      </c>
      <c r="FY27" s="3">
        <v>0</v>
      </c>
      <c r="FZ27" s="3">
        <v>133124</v>
      </c>
      <c r="GA27" s="3">
        <v>0</v>
      </c>
      <c r="GB27" s="3">
        <v>19294</v>
      </c>
      <c r="GC27" s="3">
        <v>0</v>
      </c>
      <c r="GD27" s="3">
        <v>0</v>
      </c>
      <c r="GE27" s="3">
        <v>3058</v>
      </c>
      <c r="GF27" s="3">
        <v>370</v>
      </c>
      <c r="GG27" s="3">
        <v>3428</v>
      </c>
      <c r="GH27" s="3">
        <v>0</v>
      </c>
      <c r="GI27" s="3">
        <v>3428</v>
      </c>
      <c r="GJ27" s="3">
        <v>16236</v>
      </c>
      <c r="GK27" s="3">
        <v>0</v>
      </c>
      <c r="GL27" s="3">
        <v>0</v>
      </c>
      <c r="GM27" s="3">
        <v>16236</v>
      </c>
      <c r="GN27" s="3">
        <v>0</v>
      </c>
      <c r="GO27" s="3">
        <v>2387355</v>
      </c>
      <c r="GP27" s="3">
        <v>266967</v>
      </c>
      <c r="GQ27" s="3">
        <v>0</v>
      </c>
      <c r="GR27" s="3">
        <v>100483</v>
      </c>
      <c r="GS27" s="3">
        <v>31302</v>
      </c>
      <c r="GT27" s="3">
        <v>131785</v>
      </c>
      <c r="GU27" s="3">
        <v>0</v>
      </c>
      <c r="GV27" s="3">
        <v>131785</v>
      </c>
      <c r="GW27" s="3">
        <v>2553839</v>
      </c>
      <c r="GX27" s="3">
        <v>0</v>
      </c>
      <c r="GY27" s="3">
        <v>0</v>
      </c>
      <c r="GZ27" s="3">
        <v>1442723</v>
      </c>
      <c r="HA27" s="3">
        <v>1111116</v>
      </c>
      <c r="HB27" s="3">
        <v>702</v>
      </c>
      <c r="HC27" s="3">
        <v>0</v>
      </c>
      <c r="HD27" s="3">
        <v>0</v>
      </c>
      <c r="HE27" s="3">
        <v>342</v>
      </c>
      <c r="HF27" s="3">
        <v>30</v>
      </c>
      <c r="HG27" s="3">
        <v>372</v>
      </c>
      <c r="HH27" s="3">
        <v>0</v>
      </c>
      <c r="HI27" s="3">
        <v>372</v>
      </c>
      <c r="HJ27" s="3">
        <v>360</v>
      </c>
      <c r="HK27" s="3">
        <v>0</v>
      </c>
      <c r="HL27" s="3">
        <v>0</v>
      </c>
      <c r="HM27" s="3">
        <v>360</v>
      </c>
      <c r="HN27" s="3">
        <v>0</v>
      </c>
      <c r="HO27" s="3">
        <v>0</v>
      </c>
      <c r="HP27" s="3">
        <v>0</v>
      </c>
      <c r="HQ27" s="3">
        <v>0</v>
      </c>
      <c r="HR27" s="3">
        <v>0</v>
      </c>
      <c r="HS27" s="3">
        <v>0</v>
      </c>
      <c r="HT27" s="3">
        <v>0</v>
      </c>
      <c r="HU27" s="3">
        <v>0</v>
      </c>
      <c r="HV27" s="3">
        <v>0</v>
      </c>
      <c r="HW27" s="3">
        <v>0</v>
      </c>
      <c r="HX27" s="3">
        <v>0</v>
      </c>
      <c r="HY27" s="3">
        <v>0</v>
      </c>
      <c r="HZ27" s="3">
        <v>0</v>
      </c>
      <c r="IA27" s="3">
        <v>0</v>
      </c>
      <c r="IB27" s="3">
        <v>0</v>
      </c>
      <c r="IC27" s="3">
        <v>0</v>
      </c>
      <c r="ID27" s="3">
        <v>0</v>
      </c>
      <c r="IE27" s="3">
        <v>0</v>
      </c>
      <c r="IF27" s="3">
        <v>0</v>
      </c>
      <c r="IG27" s="3">
        <v>0</v>
      </c>
      <c r="IH27" s="3">
        <v>0</v>
      </c>
      <c r="II27" s="3">
        <v>0</v>
      </c>
      <c r="IJ27" s="3">
        <v>0</v>
      </c>
      <c r="IK27" s="3">
        <v>0</v>
      </c>
      <c r="IL27" s="3">
        <v>0</v>
      </c>
      <c r="IM27" s="3">
        <v>0</v>
      </c>
      <c r="IN27" s="3">
        <v>0</v>
      </c>
      <c r="IO27" s="3">
        <v>0</v>
      </c>
      <c r="IP27" s="3">
        <v>0</v>
      </c>
      <c r="IQ27" s="3">
        <v>0</v>
      </c>
      <c r="IR27" s="3">
        <v>0</v>
      </c>
      <c r="IS27" s="3">
        <v>0</v>
      </c>
      <c r="IT27" s="3">
        <v>0</v>
      </c>
      <c r="IU27" s="3">
        <v>0</v>
      </c>
      <c r="IV27" s="3">
        <v>0</v>
      </c>
    </row>
    <row r="28" spans="1:256">
      <c r="A28" s="3" t="str">
        <f>T("473286")</f>
        <v>473286</v>
      </c>
      <c r="B28" s="3" t="s">
        <v>52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  <c r="AU28" s="3">
        <v>0</v>
      </c>
      <c r="AV28" s="3">
        <v>0</v>
      </c>
      <c r="AW28" s="3">
        <v>0</v>
      </c>
      <c r="AX28" s="3">
        <v>0</v>
      </c>
      <c r="AY28" s="3">
        <v>0</v>
      </c>
      <c r="AZ28" s="3">
        <v>0</v>
      </c>
      <c r="BA28" s="3">
        <v>0</v>
      </c>
      <c r="BB28" s="3">
        <v>0</v>
      </c>
      <c r="BC28" s="3">
        <v>0</v>
      </c>
      <c r="BD28" s="3">
        <v>0</v>
      </c>
      <c r="BE28" s="3">
        <v>0</v>
      </c>
      <c r="BF28" s="3">
        <v>0</v>
      </c>
      <c r="BG28" s="3">
        <v>0</v>
      </c>
      <c r="BH28" s="3">
        <v>0</v>
      </c>
      <c r="BI28" s="3">
        <v>0</v>
      </c>
      <c r="BJ28" s="3">
        <v>0</v>
      </c>
      <c r="BK28" s="3">
        <v>0</v>
      </c>
      <c r="BL28" s="3">
        <v>0</v>
      </c>
      <c r="BM28" s="3">
        <v>0</v>
      </c>
      <c r="BN28" s="3">
        <v>0</v>
      </c>
      <c r="BO28" s="3">
        <v>0</v>
      </c>
      <c r="BP28" s="3">
        <v>0</v>
      </c>
      <c r="BQ28" s="3">
        <v>0</v>
      </c>
      <c r="BR28" s="3">
        <v>0</v>
      </c>
      <c r="BS28" s="3">
        <v>0</v>
      </c>
      <c r="BT28" s="3">
        <v>0</v>
      </c>
      <c r="BU28" s="3">
        <v>0</v>
      </c>
      <c r="BV28" s="3">
        <v>0</v>
      </c>
      <c r="BW28" s="3">
        <v>0</v>
      </c>
      <c r="BX28" s="3">
        <v>0</v>
      </c>
      <c r="BY28" s="3">
        <v>0</v>
      </c>
      <c r="BZ28" s="3">
        <v>0</v>
      </c>
      <c r="CA28" s="3">
        <v>0</v>
      </c>
      <c r="CB28" s="3">
        <v>0</v>
      </c>
      <c r="CC28" s="3">
        <v>0</v>
      </c>
      <c r="CD28" s="3">
        <v>0</v>
      </c>
      <c r="CE28" s="3">
        <v>0</v>
      </c>
      <c r="CF28" s="3">
        <v>0</v>
      </c>
      <c r="CG28" s="3">
        <v>0</v>
      </c>
      <c r="CH28" s="3">
        <v>0</v>
      </c>
      <c r="CI28" s="3">
        <v>0</v>
      </c>
      <c r="CJ28" s="3">
        <v>0</v>
      </c>
      <c r="CK28" s="3">
        <v>0</v>
      </c>
      <c r="CL28" s="3">
        <v>0</v>
      </c>
      <c r="CM28" s="3">
        <v>0</v>
      </c>
      <c r="CN28" s="3">
        <v>0</v>
      </c>
      <c r="CO28" s="3">
        <v>0</v>
      </c>
      <c r="CP28" s="3">
        <v>0</v>
      </c>
      <c r="CQ28" s="3">
        <v>0</v>
      </c>
      <c r="CR28" s="3">
        <v>0</v>
      </c>
      <c r="CS28" s="3">
        <v>0</v>
      </c>
      <c r="CT28" s="3">
        <v>0</v>
      </c>
      <c r="CU28" s="3">
        <v>0</v>
      </c>
      <c r="CV28" s="3">
        <v>0</v>
      </c>
      <c r="CW28" s="3">
        <v>0</v>
      </c>
      <c r="CX28" s="3">
        <v>0</v>
      </c>
      <c r="CY28" s="3">
        <v>0</v>
      </c>
      <c r="CZ28" s="3">
        <v>0</v>
      </c>
      <c r="DA28" s="3">
        <v>0</v>
      </c>
      <c r="DB28" s="3">
        <v>0</v>
      </c>
      <c r="DC28" s="3">
        <v>0</v>
      </c>
      <c r="DD28" s="3">
        <v>0</v>
      </c>
      <c r="DE28" s="3">
        <v>0</v>
      </c>
      <c r="DF28" s="3">
        <v>0</v>
      </c>
      <c r="DG28" s="3">
        <v>0</v>
      </c>
      <c r="DH28" s="3">
        <v>0</v>
      </c>
      <c r="DI28" s="3">
        <v>0</v>
      </c>
      <c r="DJ28" s="3">
        <v>0</v>
      </c>
      <c r="DK28" s="3">
        <v>0</v>
      </c>
      <c r="DL28" s="3">
        <v>0</v>
      </c>
      <c r="DM28" s="3">
        <v>0</v>
      </c>
      <c r="DN28" s="3">
        <v>0</v>
      </c>
      <c r="DO28" s="3">
        <v>254650</v>
      </c>
      <c r="DP28" s="3">
        <v>2100</v>
      </c>
      <c r="DQ28" s="3">
        <v>0</v>
      </c>
      <c r="DR28" s="3">
        <v>22175</v>
      </c>
      <c r="DS28" s="3">
        <v>3897</v>
      </c>
      <c r="DT28" s="3">
        <v>26072</v>
      </c>
      <c r="DU28" s="3">
        <v>0</v>
      </c>
      <c r="DV28" s="3">
        <v>26072</v>
      </c>
      <c r="DW28" s="3">
        <v>234575</v>
      </c>
      <c r="DX28" s="3">
        <v>0</v>
      </c>
      <c r="DY28" s="3">
        <v>0</v>
      </c>
      <c r="DZ28" s="3">
        <v>198651</v>
      </c>
      <c r="EA28" s="3">
        <v>35924</v>
      </c>
      <c r="EB28" s="3">
        <v>0</v>
      </c>
      <c r="EC28" s="3">
        <v>0</v>
      </c>
      <c r="ED28" s="3">
        <v>0</v>
      </c>
      <c r="EE28" s="3">
        <v>0</v>
      </c>
      <c r="EF28" s="3">
        <v>0</v>
      </c>
      <c r="EG28" s="3">
        <v>0</v>
      </c>
      <c r="EH28" s="3">
        <v>0</v>
      </c>
      <c r="EI28" s="3">
        <v>0</v>
      </c>
      <c r="EJ28" s="3">
        <v>0</v>
      </c>
      <c r="EK28" s="3">
        <v>0</v>
      </c>
      <c r="EL28" s="3">
        <v>0</v>
      </c>
      <c r="EM28" s="3">
        <v>0</v>
      </c>
      <c r="EN28" s="3">
        <v>0</v>
      </c>
      <c r="EO28" s="3">
        <v>0</v>
      </c>
      <c r="EP28" s="3">
        <v>0</v>
      </c>
      <c r="EQ28" s="3">
        <v>0</v>
      </c>
      <c r="ER28" s="3">
        <v>0</v>
      </c>
      <c r="ES28" s="3">
        <v>0</v>
      </c>
      <c r="ET28" s="3">
        <v>0</v>
      </c>
      <c r="EU28" s="3">
        <v>0</v>
      </c>
      <c r="EV28" s="3">
        <v>0</v>
      </c>
      <c r="EW28" s="3">
        <v>0</v>
      </c>
      <c r="EX28" s="3">
        <v>0</v>
      </c>
      <c r="EY28" s="3">
        <v>0</v>
      </c>
      <c r="EZ28" s="3">
        <v>0</v>
      </c>
      <c r="FA28" s="3">
        <v>0</v>
      </c>
      <c r="FB28" s="3">
        <v>0</v>
      </c>
      <c r="FC28" s="3">
        <v>0</v>
      </c>
      <c r="FD28" s="3">
        <v>0</v>
      </c>
      <c r="FE28" s="3">
        <v>0</v>
      </c>
      <c r="FF28" s="3">
        <v>0</v>
      </c>
      <c r="FG28" s="3">
        <v>0</v>
      </c>
      <c r="FH28" s="3">
        <v>0</v>
      </c>
      <c r="FI28" s="3">
        <v>0</v>
      </c>
      <c r="FJ28" s="3">
        <v>0</v>
      </c>
      <c r="FK28" s="3">
        <v>0</v>
      </c>
      <c r="FL28" s="3">
        <v>0</v>
      </c>
      <c r="FM28" s="3">
        <v>0</v>
      </c>
      <c r="FN28" s="3">
        <v>0</v>
      </c>
      <c r="FO28" s="3">
        <v>111919</v>
      </c>
      <c r="FP28" s="3">
        <v>0</v>
      </c>
      <c r="FQ28" s="3">
        <v>0</v>
      </c>
      <c r="FR28" s="3">
        <v>18899</v>
      </c>
      <c r="FS28" s="3">
        <v>1423</v>
      </c>
      <c r="FT28" s="3">
        <v>20322</v>
      </c>
      <c r="FU28" s="3">
        <v>0</v>
      </c>
      <c r="FV28" s="3">
        <v>20322</v>
      </c>
      <c r="FW28" s="3">
        <v>93020</v>
      </c>
      <c r="FX28" s="3">
        <v>0</v>
      </c>
      <c r="FY28" s="3">
        <v>0</v>
      </c>
      <c r="FZ28" s="3">
        <v>93020</v>
      </c>
      <c r="GA28" s="3">
        <v>0</v>
      </c>
      <c r="GB28" s="3">
        <v>21136</v>
      </c>
      <c r="GC28" s="3">
        <v>0</v>
      </c>
      <c r="GD28" s="3">
        <v>0</v>
      </c>
      <c r="GE28" s="3">
        <v>3350</v>
      </c>
      <c r="GF28" s="3">
        <v>406</v>
      </c>
      <c r="GG28" s="3">
        <v>3756</v>
      </c>
      <c r="GH28" s="3">
        <v>0</v>
      </c>
      <c r="GI28" s="3">
        <v>3756</v>
      </c>
      <c r="GJ28" s="3">
        <v>17786</v>
      </c>
      <c r="GK28" s="3">
        <v>0</v>
      </c>
      <c r="GL28" s="3">
        <v>0</v>
      </c>
      <c r="GM28" s="3">
        <v>17786</v>
      </c>
      <c r="GN28" s="3">
        <v>0</v>
      </c>
      <c r="GO28" s="3">
        <v>2315180</v>
      </c>
      <c r="GP28" s="3">
        <v>270953</v>
      </c>
      <c r="GQ28" s="3">
        <v>0</v>
      </c>
      <c r="GR28" s="3">
        <v>100211</v>
      </c>
      <c r="GS28" s="3">
        <v>29436</v>
      </c>
      <c r="GT28" s="3">
        <v>129647</v>
      </c>
      <c r="GU28" s="3">
        <v>0</v>
      </c>
      <c r="GV28" s="3">
        <v>129647</v>
      </c>
      <c r="GW28" s="3">
        <v>2485922</v>
      </c>
      <c r="GX28" s="3">
        <v>0</v>
      </c>
      <c r="GY28" s="3">
        <v>0</v>
      </c>
      <c r="GZ28" s="3">
        <v>2100699</v>
      </c>
      <c r="HA28" s="3">
        <v>385223</v>
      </c>
      <c r="HB28" s="3">
        <v>0</v>
      </c>
      <c r="HC28" s="3">
        <v>0</v>
      </c>
      <c r="HD28" s="3">
        <v>0</v>
      </c>
      <c r="HE28" s="3">
        <v>0</v>
      </c>
      <c r="HF28" s="3">
        <v>0</v>
      </c>
      <c r="HG28" s="3">
        <v>0</v>
      </c>
      <c r="HH28" s="3">
        <v>0</v>
      </c>
      <c r="HI28" s="3">
        <v>0</v>
      </c>
      <c r="HJ28" s="3">
        <v>0</v>
      </c>
      <c r="HK28" s="3">
        <v>0</v>
      </c>
      <c r="HL28" s="3">
        <v>0</v>
      </c>
      <c r="HM28" s="3">
        <v>0</v>
      </c>
      <c r="HN28" s="3">
        <v>0</v>
      </c>
      <c r="HO28" s="3">
        <v>0</v>
      </c>
      <c r="HP28" s="3">
        <v>0</v>
      </c>
      <c r="HQ28" s="3">
        <v>0</v>
      </c>
      <c r="HR28" s="3">
        <v>0</v>
      </c>
      <c r="HS28" s="3">
        <v>0</v>
      </c>
      <c r="HT28" s="3">
        <v>0</v>
      </c>
      <c r="HU28" s="3">
        <v>0</v>
      </c>
      <c r="HV28" s="3">
        <v>0</v>
      </c>
      <c r="HW28" s="3">
        <v>0</v>
      </c>
      <c r="HX28" s="3">
        <v>0</v>
      </c>
      <c r="HY28" s="3">
        <v>0</v>
      </c>
      <c r="HZ28" s="3">
        <v>0</v>
      </c>
      <c r="IA28" s="3">
        <v>0</v>
      </c>
      <c r="IB28" s="3">
        <v>140768</v>
      </c>
      <c r="IC28" s="3">
        <v>0</v>
      </c>
      <c r="ID28" s="3">
        <v>0</v>
      </c>
      <c r="IE28" s="3">
        <v>28604</v>
      </c>
      <c r="IF28" s="3">
        <v>1884</v>
      </c>
      <c r="IG28" s="3">
        <v>30488</v>
      </c>
      <c r="IH28" s="3">
        <v>0</v>
      </c>
      <c r="II28" s="3">
        <v>30488</v>
      </c>
      <c r="IJ28" s="3">
        <v>112164</v>
      </c>
      <c r="IK28" s="3">
        <v>0</v>
      </c>
      <c r="IL28" s="3">
        <v>0</v>
      </c>
      <c r="IM28" s="3">
        <v>0</v>
      </c>
      <c r="IN28" s="3">
        <v>112164</v>
      </c>
      <c r="IO28" s="3">
        <v>0</v>
      </c>
      <c r="IP28" s="3">
        <v>0</v>
      </c>
      <c r="IQ28" s="3">
        <v>0</v>
      </c>
      <c r="IR28" s="3">
        <v>0</v>
      </c>
      <c r="IS28" s="3">
        <v>0</v>
      </c>
      <c r="IT28" s="3">
        <v>0</v>
      </c>
      <c r="IU28" s="3">
        <v>0</v>
      </c>
      <c r="IV28" s="3">
        <v>0</v>
      </c>
    </row>
    <row r="29" spans="1:256">
      <c r="A29" s="3" t="str">
        <f>T("473294")</f>
        <v>473294</v>
      </c>
      <c r="B29" s="3" t="s">
        <v>54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  <c r="AL29" s="3">
        <v>0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>
        <v>0</v>
      </c>
      <c r="AT29" s="3">
        <v>0</v>
      </c>
      <c r="AU29" s="3">
        <v>0</v>
      </c>
      <c r="AV29" s="3">
        <v>0</v>
      </c>
      <c r="AW29" s="3">
        <v>0</v>
      </c>
      <c r="AX29" s="3">
        <v>0</v>
      </c>
      <c r="AY29" s="3">
        <v>0</v>
      </c>
      <c r="AZ29" s="3">
        <v>0</v>
      </c>
      <c r="BA29" s="3">
        <v>0</v>
      </c>
      <c r="BB29" s="3">
        <v>0</v>
      </c>
      <c r="BC29" s="3">
        <v>0</v>
      </c>
      <c r="BD29" s="3">
        <v>0</v>
      </c>
      <c r="BE29" s="3">
        <v>0</v>
      </c>
      <c r="BF29" s="3">
        <v>0</v>
      </c>
      <c r="BG29" s="3">
        <v>0</v>
      </c>
      <c r="BH29" s="3">
        <v>0</v>
      </c>
      <c r="BI29" s="3">
        <v>0</v>
      </c>
      <c r="BJ29" s="3">
        <v>0</v>
      </c>
      <c r="BK29" s="3">
        <v>0</v>
      </c>
      <c r="BL29" s="3">
        <v>0</v>
      </c>
      <c r="BM29" s="3">
        <v>0</v>
      </c>
      <c r="BN29" s="3">
        <v>0</v>
      </c>
      <c r="BO29" s="3">
        <v>0</v>
      </c>
      <c r="BP29" s="3">
        <v>0</v>
      </c>
      <c r="BQ29" s="3">
        <v>0</v>
      </c>
      <c r="BR29" s="3">
        <v>0</v>
      </c>
      <c r="BS29" s="3">
        <v>0</v>
      </c>
      <c r="BT29" s="3">
        <v>0</v>
      </c>
      <c r="BU29" s="3">
        <v>0</v>
      </c>
      <c r="BV29" s="3">
        <v>0</v>
      </c>
      <c r="BW29" s="3">
        <v>0</v>
      </c>
      <c r="BX29" s="3">
        <v>0</v>
      </c>
      <c r="BY29" s="3">
        <v>0</v>
      </c>
      <c r="BZ29" s="3">
        <v>0</v>
      </c>
      <c r="CA29" s="3">
        <v>0</v>
      </c>
      <c r="CB29" s="3">
        <v>0</v>
      </c>
      <c r="CC29" s="3">
        <v>0</v>
      </c>
      <c r="CD29" s="3">
        <v>0</v>
      </c>
      <c r="CE29" s="3">
        <v>0</v>
      </c>
      <c r="CF29" s="3">
        <v>0</v>
      </c>
      <c r="CG29" s="3">
        <v>0</v>
      </c>
      <c r="CH29" s="3">
        <v>0</v>
      </c>
      <c r="CI29" s="3">
        <v>0</v>
      </c>
      <c r="CJ29" s="3">
        <v>0</v>
      </c>
      <c r="CK29" s="3">
        <v>0</v>
      </c>
      <c r="CL29" s="3">
        <v>0</v>
      </c>
      <c r="CM29" s="3">
        <v>0</v>
      </c>
      <c r="CN29" s="3">
        <v>0</v>
      </c>
      <c r="CO29" s="3">
        <v>0</v>
      </c>
      <c r="CP29" s="3">
        <v>0</v>
      </c>
      <c r="CQ29" s="3">
        <v>0</v>
      </c>
      <c r="CR29" s="3">
        <v>0</v>
      </c>
      <c r="CS29" s="3">
        <v>0</v>
      </c>
      <c r="CT29" s="3">
        <v>0</v>
      </c>
      <c r="CU29" s="3">
        <v>0</v>
      </c>
      <c r="CV29" s="3">
        <v>0</v>
      </c>
      <c r="CW29" s="3">
        <v>0</v>
      </c>
      <c r="CX29" s="3">
        <v>0</v>
      </c>
      <c r="CY29" s="3">
        <v>0</v>
      </c>
      <c r="CZ29" s="3">
        <v>0</v>
      </c>
      <c r="DA29" s="3">
        <v>0</v>
      </c>
      <c r="DB29" s="3">
        <v>0</v>
      </c>
      <c r="DC29" s="3">
        <v>0</v>
      </c>
      <c r="DD29" s="3">
        <v>0</v>
      </c>
      <c r="DE29" s="3">
        <v>0</v>
      </c>
      <c r="DF29" s="3">
        <v>0</v>
      </c>
      <c r="DG29" s="3">
        <v>0</v>
      </c>
      <c r="DH29" s="3">
        <v>0</v>
      </c>
      <c r="DI29" s="3">
        <v>0</v>
      </c>
      <c r="DJ29" s="3">
        <v>0</v>
      </c>
      <c r="DK29" s="3">
        <v>0</v>
      </c>
      <c r="DL29" s="3">
        <v>0</v>
      </c>
      <c r="DM29" s="3">
        <v>0</v>
      </c>
      <c r="DN29" s="3">
        <v>0</v>
      </c>
      <c r="DO29" s="3">
        <v>141489</v>
      </c>
      <c r="DP29" s="3">
        <v>0</v>
      </c>
      <c r="DQ29" s="3">
        <v>0</v>
      </c>
      <c r="DR29" s="3">
        <v>9073</v>
      </c>
      <c r="DS29" s="3">
        <v>2123</v>
      </c>
      <c r="DT29" s="3">
        <v>11196</v>
      </c>
      <c r="DU29" s="3">
        <v>0</v>
      </c>
      <c r="DV29" s="3">
        <v>11196</v>
      </c>
      <c r="DW29" s="3">
        <v>132416</v>
      </c>
      <c r="DX29" s="3">
        <v>0</v>
      </c>
      <c r="DY29" s="3">
        <v>0</v>
      </c>
      <c r="DZ29" s="3">
        <v>86599</v>
      </c>
      <c r="EA29" s="3">
        <v>45817</v>
      </c>
      <c r="EB29" s="3">
        <v>0</v>
      </c>
      <c r="EC29" s="3">
        <v>0</v>
      </c>
      <c r="ED29" s="3">
        <v>0</v>
      </c>
      <c r="EE29" s="3">
        <v>0</v>
      </c>
      <c r="EF29" s="3">
        <v>0</v>
      </c>
      <c r="EG29" s="3">
        <v>0</v>
      </c>
      <c r="EH29" s="3">
        <v>0</v>
      </c>
      <c r="EI29" s="3">
        <v>0</v>
      </c>
      <c r="EJ29" s="3">
        <v>0</v>
      </c>
      <c r="EK29" s="3">
        <v>0</v>
      </c>
      <c r="EL29" s="3">
        <v>0</v>
      </c>
      <c r="EM29" s="3">
        <v>0</v>
      </c>
      <c r="EN29" s="3">
        <v>0</v>
      </c>
      <c r="EO29" s="3">
        <v>18949</v>
      </c>
      <c r="EP29" s="3">
        <v>0</v>
      </c>
      <c r="EQ29" s="3">
        <v>0</v>
      </c>
      <c r="ER29" s="3">
        <v>6069</v>
      </c>
      <c r="ES29" s="3">
        <v>930</v>
      </c>
      <c r="ET29" s="3">
        <v>6999</v>
      </c>
      <c r="EU29" s="3">
        <v>0</v>
      </c>
      <c r="EV29" s="3">
        <v>6999</v>
      </c>
      <c r="EW29" s="3">
        <v>12880</v>
      </c>
      <c r="EX29" s="3">
        <v>0</v>
      </c>
      <c r="EY29" s="3">
        <v>0</v>
      </c>
      <c r="EZ29" s="3">
        <v>12880</v>
      </c>
      <c r="FA29" s="3">
        <v>0</v>
      </c>
      <c r="FB29" s="3">
        <v>0</v>
      </c>
      <c r="FC29" s="3">
        <v>0</v>
      </c>
      <c r="FD29" s="3">
        <v>0</v>
      </c>
      <c r="FE29" s="3">
        <v>0</v>
      </c>
      <c r="FF29" s="3">
        <v>0</v>
      </c>
      <c r="FG29" s="3">
        <v>0</v>
      </c>
      <c r="FH29" s="3">
        <v>0</v>
      </c>
      <c r="FI29" s="3">
        <v>0</v>
      </c>
      <c r="FJ29" s="3">
        <v>0</v>
      </c>
      <c r="FK29" s="3">
        <v>0</v>
      </c>
      <c r="FL29" s="3">
        <v>0</v>
      </c>
      <c r="FM29" s="3">
        <v>0</v>
      </c>
      <c r="FN29" s="3">
        <v>0</v>
      </c>
      <c r="FO29" s="3">
        <v>296272</v>
      </c>
      <c r="FP29" s="3">
        <v>0</v>
      </c>
      <c r="FQ29" s="3">
        <v>0</v>
      </c>
      <c r="FR29" s="3">
        <v>47867</v>
      </c>
      <c r="FS29" s="3">
        <v>3666</v>
      </c>
      <c r="FT29" s="3">
        <v>51533</v>
      </c>
      <c r="FU29" s="3">
        <v>0</v>
      </c>
      <c r="FV29" s="3">
        <v>51533</v>
      </c>
      <c r="FW29" s="3">
        <v>248405</v>
      </c>
      <c r="FX29" s="3">
        <v>0</v>
      </c>
      <c r="FY29" s="3">
        <v>0</v>
      </c>
      <c r="FZ29" s="3">
        <v>248405</v>
      </c>
      <c r="GA29" s="3">
        <v>0</v>
      </c>
      <c r="GB29" s="3">
        <v>56113</v>
      </c>
      <c r="GC29" s="3">
        <v>0</v>
      </c>
      <c r="GD29" s="3">
        <v>0</v>
      </c>
      <c r="GE29" s="3">
        <v>8893</v>
      </c>
      <c r="GF29" s="3">
        <v>1078</v>
      </c>
      <c r="GG29" s="3">
        <v>9971</v>
      </c>
      <c r="GH29" s="3">
        <v>0</v>
      </c>
      <c r="GI29" s="3">
        <v>9971</v>
      </c>
      <c r="GJ29" s="3">
        <v>47220</v>
      </c>
      <c r="GK29" s="3">
        <v>0</v>
      </c>
      <c r="GL29" s="3">
        <v>0</v>
      </c>
      <c r="GM29" s="3">
        <v>47220</v>
      </c>
      <c r="GN29" s="3">
        <v>0</v>
      </c>
      <c r="GO29" s="3">
        <v>3972672</v>
      </c>
      <c r="GP29" s="3">
        <v>506538</v>
      </c>
      <c r="GQ29" s="3">
        <v>0</v>
      </c>
      <c r="GR29" s="3">
        <v>163788</v>
      </c>
      <c r="GS29" s="3">
        <v>50462</v>
      </c>
      <c r="GT29" s="3">
        <v>214250</v>
      </c>
      <c r="GU29" s="3">
        <v>0</v>
      </c>
      <c r="GV29" s="3">
        <v>214250</v>
      </c>
      <c r="GW29" s="3">
        <v>4315422</v>
      </c>
      <c r="GX29" s="3">
        <v>0</v>
      </c>
      <c r="GY29" s="3">
        <v>0</v>
      </c>
      <c r="GZ29" s="3">
        <v>3893819</v>
      </c>
      <c r="HA29" s="3">
        <v>421603</v>
      </c>
      <c r="HB29" s="3">
        <v>0</v>
      </c>
      <c r="HC29" s="3">
        <v>0</v>
      </c>
      <c r="HD29" s="3">
        <v>0</v>
      </c>
      <c r="HE29" s="3">
        <v>0</v>
      </c>
      <c r="HF29" s="3">
        <v>0</v>
      </c>
      <c r="HG29" s="3">
        <v>0</v>
      </c>
      <c r="HH29" s="3">
        <v>0</v>
      </c>
      <c r="HI29" s="3">
        <v>0</v>
      </c>
      <c r="HJ29" s="3">
        <v>0</v>
      </c>
      <c r="HK29" s="3">
        <v>0</v>
      </c>
      <c r="HL29" s="3">
        <v>0</v>
      </c>
      <c r="HM29" s="3">
        <v>0</v>
      </c>
      <c r="HN29" s="3">
        <v>0</v>
      </c>
      <c r="HO29" s="3">
        <v>0</v>
      </c>
      <c r="HP29" s="3">
        <v>0</v>
      </c>
      <c r="HQ29" s="3">
        <v>0</v>
      </c>
      <c r="HR29" s="3">
        <v>0</v>
      </c>
      <c r="HS29" s="3">
        <v>0</v>
      </c>
      <c r="HT29" s="3">
        <v>0</v>
      </c>
      <c r="HU29" s="3">
        <v>0</v>
      </c>
      <c r="HV29" s="3">
        <v>0</v>
      </c>
      <c r="HW29" s="3">
        <v>0</v>
      </c>
      <c r="HX29" s="3">
        <v>0</v>
      </c>
      <c r="HY29" s="3">
        <v>0</v>
      </c>
      <c r="HZ29" s="3">
        <v>0</v>
      </c>
      <c r="IA29" s="3">
        <v>0</v>
      </c>
      <c r="IB29" s="3">
        <v>8695</v>
      </c>
      <c r="IC29" s="3">
        <v>0</v>
      </c>
      <c r="ID29" s="3">
        <v>0</v>
      </c>
      <c r="IE29" s="3">
        <v>2413</v>
      </c>
      <c r="IF29" s="3">
        <v>120</v>
      </c>
      <c r="IG29" s="3">
        <v>2533</v>
      </c>
      <c r="IH29" s="3">
        <v>0</v>
      </c>
      <c r="II29" s="3">
        <v>2533</v>
      </c>
      <c r="IJ29" s="3">
        <v>6282</v>
      </c>
      <c r="IK29" s="3">
        <v>0</v>
      </c>
      <c r="IL29" s="3">
        <v>0</v>
      </c>
      <c r="IM29" s="3">
        <v>0</v>
      </c>
      <c r="IN29" s="3">
        <v>6282</v>
      </c>
      <c r="IO29" s="3">
        <v>0</v>
      </c>
      <c r="IP29" s="3">
        <v>0</v>
      </c>
      <c r="IQ29" s="3">
        <v>0</v>
      </c>
      <c r="IR29" s="3">
        <v>0</v>
      </c>
      <c r="IS29" s="3">
        <v>0</v>
      </c>
      <c r="IT29" s="3">
        <v>0</v>
      </c>
      <c r="IU29" s="3">
        <v>0</v>
      </c>
      <c r="IV29" s="3">
        <v>0</v>
      </c>
    </row>
    <row r="30" spans="1:256">
      <c r="A30" s="3" t="str">
        <f>T("473481")</f>
        <v>473481</v>
      </c>
      <c r="B30" s="3" t="s">
        <v>56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0</v>
      </c>
      <c r="AP30" s="3">
        <v>0</v>
      </c>
      <c r="AQ30" s="3">
        <v>0</v>
      </c>
      <c r="AR30" s="3">
        <v>0</v>
      </c>
      <c r="AS30" s="3">
        <v>0</v>
      </c>
      <c r="AT30" s="3">
        <v>0</v>
      </c>
      <c r="AU30" s="3">
        <v>0</v>
      </c>
      <c r="AV30" s="3">
        <v>0</v>
      </c>
      <c r="AW30" s="3">
        <v>0</v>
      </c>
      <c r="AX30" s="3">
        <v>0</v>
      </c>
      <c r="AY30" s="3">
        <v>0</v>
      </c>
      <c r="AZ30" s="3">
        <v>0</v>
      </c>
      <c r="BA30" s="3">
        <v>0</v>
      </c>
      <c r="BB30" s="3">
        <v>0</v>
      </c>
      <c r="BC30" s="3">
        <v>0</v>
      </c>
      <c r="BD30" s="3">
        <v>0</v>
      </c>
      <c r="BE30" s="3">
        <v>0</v>
      </c>
      <c r="BF30" s="3">
        <v>0</v>
      </c>
      <c r="BG30" s="3">
        <v>0</v>
      </c>
      <c r="BH30" s="3">
        <v>0</v>
      </c>
      <c r="BI30" s="3">
        <v>0</v>
      </c>
      <c r="BJ30" s="3">
        <v>0</v>
      </c>
      <c r="BK30" s="3">
        <v>0</v>
      </c>
      <c r="BL30" s="3">
        <v>0</v>
      </c>
      <c r="BM30" s="3">
        <v>0</v>
      </c>
      <c r="BN30" s="3">
        <v>0</v>
      </c>
      <c r="BO30" s="3">
        <v>0</v>
      </c>
      <c r="BP30" s="3">
        <v>0</v>
      </c>
      <c r="BQ30" s="3">
        <v>0</v>
      </c>
      <c r="BR30" s="3">
        <v>0</v>
      </c>
      <c r="BS30" s="3">
        <v>0</v>
      </c>
      <c r="BT30" s="3">
        <v>0</v>
      </c>
      <c r="BU30" s="3">
        <v>0</v>
      </c>
      <c r="BV30" s="3">
        <v>0</v>
      </c>
      <c r="BW30" s="3">
        <v>0</v>
      </c>
      <c r="BX30" s="3">
        <v>0</v>
      </c>
      <c r="BY30" s="3">
        <v>0</v>
      </c>
      <c r="BZ30" s="3">
        <v>0</v>
      </c>
      <c r="CA30" s="3">
        <v>0</v>
      </c>
      <c r="CB30" s="3">
        <v>0</v>
      </c>
      <c r="CC30" s="3">
        <v>0</v>
      </c>
      <c r="CD30" s="3">
        <v>0</v>
      </c>
      <c r="CE30" s="3">
        <v>0</v>
      </c>
      <c r="CF30" s="3">
        <v>0</v>
      </c>
      <c r="CG30" s="3">
        <v>0</v>
      </c>
      <c r="CH30" s="3">
        <v>0</v>
      </c>
      <c r="CI30" s="3">
        <v>0</v>
      </c>
      <c r="CJ30" s="3">
        <v>0</v>
      </c>
      <c r="CK30" s="3">
        <v>0</v>
      </c>
      <c r="CL30" s="3">
        <v>0</v>
      </c>
      <c r="CM30" s="3">
        <v>0</v>
      </c>
      <c r="CN30" s="3">
        <v>0</v>
      </c>
      <c r="CO30" s="3">
        <v>0</v>
      </c>
      <c r="CP30" s="3">
        <v>0</v>
      </c>
      <c r="CQ30" s="3">
        <v>0</v>
      </c>
      <c r="CR30" s="3">
        <v>0</v>
      </c>
      <c r="CS30" s="3">
        <v>0</v>
      </c>
      <c r="CT30" s="3">
        <v>0</v>
      </c>
      <c r="CU30" s="3">
        <v>0</v>
      </c>
      <c r="CV30" s="3">
        <v>0</v>
      </c>
      <c r="CW30" s="3">
        <v>0</v>
      </c>
      <c r="CX30" s="3">
        <v>0</v>
      </c>
      <c r="CY30" s="3">
        <v>0</v>
      </c>
      <c r="CZ30" s="3">
        <v>0</v>
      </c>
      <c r="DA30" s="3">
        <v>0</v>
      </c>
      <c r="DB30" s="3">
        <v>0</v>
      </c>
      <c r="DC30" s="3">
        <v>0</v>
      </c>
      <c r="DD30" s="3">
        <v>0</v>
      </c>
      <c r="DE30" s="3">
        <v>0</v>
      </c>
      <c r="DF30" s="3">
        <v>0</v>
      </c>
      <c r="DG30" s="3">
        <v>0</v>
      </c>
      <c r="DH30" s="3">
        <v>0</v>
      </c>
      <c r="DI30" s="3">
        <v>0</v>
      </c>
      <c r="DJ30" s="3">
        <v>0</v>
      </c>
      <c r="DK30" s="3">
        <v>0</v>
      </c>
      <c r="DL30" s="3">
        <v>0</v>
      </c>
      <c r="DM30" s="3">
        <v>0</v>
      </c>
      <c r="DN30" s="3">
        <v>0</v>
      </c>
      <c r="DO30" s="3">
        <v>101907</v>
      </c>
      <c r="DP30" s="3">
        <v>35600</v>
      </c>
      <c r="DQ30" s="3">
        <v>0</v>
      </c>
      <c r="DR30" s="3">
        <v>4731</v>
      </c>
      <c r="DS30" s="3">
        <v>1544</v>
      </c>
      <c r="DT30" s="3">
        <v>6275</v>
      </c>
      <c r="DU30" s="3">
        <v>0</v>
      </c>
      <c r="DV30" s="3">
        <v>6275</v>
      </c>
      <c r="DW30" s="3">
        <v>132776</v>
      </c>
      <c r="DX30" s="3">
        <v>0</v>
      </c>
      <c r="DY30" s="3">
        <v>0</v>
      </c>
      <c r="DZ30" s="3">
        <v>115208</v>
      </c>
      <c r="EA30" s="3">
        <v>17568</v>
      </c>
      <c r="EB30" s="3">
        <v>0</v>
      </c>
      <c r="EC30" s="3">
        <v>0</v>
      </c>
      <c r="ED30" s="3">
        <v>0</v>
      </c>
      <c r="EE30" s="3">
        <v>0</v>
      </c>
      <c r="EF30" s="3">
        <v>0</v>
      </c>
      <c r="EG30" s="3">
        <v>0</v>
      </c>
      <c r="EH30" s="3">
        <v>0</v>
      </c>
      <c r="EI30" s="3">
        <v>0</v>
      </c>
      <c r="EJ30" s="3">
        <v>0</v>
      </c>
      <c r="EK30" s="3">
        <v>0</v>
      </c>
      <c r="EL30" s="3">
        <v>0</v>
      </c>
      <c r="EM30" s="3">
        <v>0</v>
      </c>
      <c r="EN30" s="3">
        <v>0</v>
      </c>
      <c r="EO30" s="3">
        <v>0</v>
      </c>
      <c r="EP30" s="3">
        <v>0</v>
      </c>
      <c r="EQ30" s="3">
        <v>0</v>
      </c>
      <c r="ER30" s="3">
        <v>0</v>
      </c>
      <c r="ES30" s="3">
        <v>0</v>
      </c>
      <c r="ET30" s="3">
        <v>0</v>
      </c>
      <c r="EU30" s="3">
        <v>0</v>
      </c>
      <c r="EV30" s="3">
        <v>0</v>
      </c>
      <c r="EW30" s="3">
        <v>0</v>
      </c>
      <c r="EX30" s="3">
        <v>0</v>
      </c>
      <c r="EY30" s="3">
        <v>0</v>
      </c>
      <c r="EZ30" s="3">
        <v>0</v>
      </c>
      <c r="FA30" s="3">
        <v>0</v>
      </c>
      <c r="FB30" s="3">
        <v>0</v>
      </c>
      <c r="FC30" s="3">
        <v>0</v>
      </c>
      <c r="FD30" s="3">
        <v>0</v>
      </c>
      <c r="FE30" s="3">
        <v>0</v>
      </c>
      <c r="FF30" s="3">
        <v>0</v>
      </c>
      <c r="FG30" s="3">
        <v>0</v>
      </c>
      <c r="FH30" s="3">
        <v>0</v>
      </c>
      <c r="FI30" s="3">
        <v>0</v>
      </c>
      <c r="FJ30" s="3">
        <v>0</v>
      </c>
      <c r="FK30" s="3">
        <v>0</v>
      </c>
      <c r="FL30" s="3">
        <v>0</v>
      </c>
      <c r="FM30" s="3">
        <v>0</v>
      </c>
      <c r="FN30" s="3">
        <v>0</v>
      </c>
      <c r="FO30" s="3">
        <v>140661</v>
      </c>
      <c r="FP30" s="3">
        <v>0</v>
      </c>
      <c r="FQ30" s="3">
        <v>0</v>
      </c>
      <c r="FR30" s="3">
        <v>24367</v>
      </c>
      <c r="FS30" s="3">
        <v>1802</v>
      </c>
      <c r="FT30" s="3">
        <v>26169</v>
      </c>
      <c r="FU30" s="3">
        <v>0</v>
      </c>
      <c r="FV30" s="3">
        <v>26169</v>
      </c>
      <c r="FW30" s="3">
        <v>116294</v>
      </c>
      <c r="FX30" s="3">
        <v>0</v>
      </c>
      <c r="FY30" s="3">
        <v>0</v>
      </c>
      <c r="FZ30" s="3">
        <v>116294</v>
      </c>
      <c r="GA30" s="3">
        <v>0</v>
      </c>
      <c r="GB30" s="3">
        <v>24042</v>
      </c>
      <c r="GC30" s="3">
        <v>0</v>
      </c>
      <c r="GD30" s="3">
        <v>0</v>
      </c>
      <c r="GE30" s="3">
        <v>4116</v>
      </c>
      <c r="GF30" s="3">
        <v>480</v>
      </c>
      <c r="GG30" s="3">
        <v>4596</v>
      </c>
      <c r="GH30" s="3">
        <v>0</v>
      </c>
      <c r="GI30" s="3">
        <v>4596</v>
      </c>
      <c r="GJ30" s="3">
        <v>19926</v>
      </c>
      <c r="GK30" s="3">
        <v>0</v>
      </c>
      <c r="GL30" s="3">
        <v>0</v>
      </c>
      <c r="GM30" s="3">
        <v>19926</v>
      </c>
      <c r="GN30" s="3">
        <v>0</v>
      </c>
      <c r="GO30" s="3">
        <v>1911423</v>
      </c>
      <c r="GP30" s="3">
        <v>239213</v>
      </c>
      <c r="GQ30" s="3">
        <v>0</v>
      </c>
      <c r="GR30" s="3">
        <v>145789</v>
      </c>
      <c r="GS30" s="3">
        <v>23664</v>
      </c>
      <c r="GT30" s="3">
        <v>169453</v>
      </c>
      <c r="GU30" s="3">
        <v>0</v>
      </c>
      <c r="GV30" s="3">
        <v>169453</v>
      </c>
      <c r="GW30" s="3">
        <v>2004847</v>
      </c>
      <c r="GX30" s="3">
        <v>0</v>
      </c>
      <c r="GY30" s="3">
        <v>0</v>
      </c>
      <c r="GZ30" s="3">
        <v>1625674</v>
      </c>
      <c r="HA30" s="3">
        <v>379173</v>
      </c>
      <c r="HB30" s="3">
        <v>0</v>
      </c>
      <c r="HC30" s="3">
        <v>0</v>
      </c>
      <c r="HD30" s="3">
        <v>0</v>
      </c>
      <c r="HE30" s="3">
        <v>0</v>
      </c>
      <c r="HF30" s="3">
        <v>0</v>
      </c>
      <c r="HG30" s="3">
        <v>0</v>
      </c>
      <c r="HH30" s="3">
        <v>0</v>
      </c>
      <c r="HI30" s="3">
        <v>0</v>
      </c>
      <c r="HJ30" s="3">
        <v>0</v>
      </c>
      <c r="HK30" s="3">
        <v>0</v>
      </c>
      <c r="HL30" s="3">
        <v>0</v>
      </c>
      <c r="HM30" s="3">
        <v>0</v>
      </c>
      <c r="HN30" s="3">
        <v>0</v>
      </c>
      <c r="HO30" s="3">
        <v>0</v>
      </c>
      <c r="HP30" s="3">
        <v>0</v>
      </c>
      <c r="HQ30" s="3">
        <v>0</v>
      </c>
      <c r="HR30" s="3">
        <v>0</v>
      </c>
      <c r="HS30" s="3">
        <v>0</v>
      </c>
      <c r="HT30" s="3">
        <v>0</v>
      </c>
      <c r="HU30" s="3">
        <v>0</v>
      </c>
      <c r="HV30" s="3">
        <v>0</v>
      </c>
      <c r="HW30" s="3">
        <v>0</v>
      </c>
      <c r="HX30" s="3">
        <v>0</v>
      </c>
      <c r="HY30" s="3">
        <v>0</v>
      </c>
      <c r="HZ30" s="3">
        <v>0</v>
      </c>
      <c r="IA30" s="3">
        <v>0</v>
      </c>
      <c r="IB30" s="3">
        <v>12926</v>
      </c>
      <c r="IC30" s="3">
        <v>19900</v>
      </c>
      <c r="ID30" s="3">
        <v>0</v>
      </c>
      <c r="IE30" s="3">
        <v>4292</v>
      </c>
      <c r="IF30" s="3">
        <v>51</v>
      </c>
      <c r="IG30" s="3">
        <v>4343</v>
      </c>
      <c r="IH30" s="3">
        <v>0</v>
      </c>
      <c r="II30" s="3">
        <v>4343</v>
      </c>
      <c r="IJ30" s="3">
        <v>28534</v>
      </c>
      <c r="IK30" s="3">
        <v>0</v>
      </c>
      <c r="IL30" s="3">
        <v>0</v>
      </c>
      <c r="IM30" s="3">
        <v>0</v>
      </c>
      <c r="IN30" s="3">
        <v>28534</v>
      </c>
      <c r="IO30" s="3">
        <v>0</v>
      </c>
      <c r="IP30" s="3">
        <v>0</v>
      </c>
      <c r="IQ30" s="3">
        <v>0</v>
      </c>
      <c r="IR30" s="3">
        <v>0</v>
      </c>
      <c r="IS30" s="3">
        <v>0</v>
      </c>
      <c r="IT30" s="3">
        <v>0</v>
      </c>
      <c r="IU30" s="3">
        <v>0</v>
      </c>
      <c r="IV30" s="3">
        <v>0</v>
      </c>
    </row>
    <row r="31" spans="1:256">
      <c r="A31" s="3" t="str">
        <f>T("473502")</f>
        <v>473502</v>
      </c>
      <c r="B31" s="3" t="s">
        <v>58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180">
        <v>0</v>
      </c>
      <c r="AK31" s="3">
        <v>0</v>
      </c>
      <c r="AL31" s="3">
        <v>0</v>
      </c>
      <c r="AM31" s="3">
        <v>0</v>
      </c>
      <c r="AN31" s="180">
        <v>0</v>
      </c>
      <c r="AO31" s="3">
        <v>90400</v>
      </c>
      <c r="AP31" s="3">
        <v>0</v>
      </c>
      <c r="AQ31" s="3">
        <v>0</v>
      </c>
      <c r="AR31" s="3">
        <v>0</v>
      </c>
      <c r="AS31" s="3">
        <v>0</v>
      </c>
      <c r="AT31" s="3">
        <v>0</v>
      </c>
      <c r="AU31" s="3">
        <v>0</v>
      </c>
      <c r="AV31" s="3">
        <v>0</v>
      </c>
      <c r="AW31" s="3">
        <v>90400</v>
      </c>
      <c r="AX31" s="3">
        <v>0</v>
      </c>
      <c r="AY31" s="3">
        <v>0</v>
      </c>
      <c r="AZ31" s="3">
        <v>0</v>
      </c>
      <c r="BA31" s="3">
        <v>90400</v>
      </c>
      <c r="BB31" s="3">
        <v>0</v>
      </c>
      <c r="BC31" s="3">
        <v>0</v>
      </c>
      <c r="BD31" s="3">
        <v>0</v>
      </c>
      <c r="BE31" s="3">
        <v>0</v>
      </c>
      <c r="BF31" s="3">
        <v>0</v>
      </c>
      <c r="BG31" s="3">
        <v>0</v>
      </c>
      <c r="BH31" s="3">
        <v>0</v>
      </c>
      <c r="BI31" s="3">
        <v>0</v>
      </c>
      <c r="BJ31" s="3">
        <v>0</v>
      </c>
      <c r="BK31" s="3">
        <v>0</v>
      </c>
      <c r="BL31" s="3">
        <v>0</v>
      </c>
      <c r="BM31" s="3">
        <v>0</v>
      </c>
      <c r="BN31" s="3">
        <v>0</v>
      </c>
      <c r="BO31" s="3">
        <v>90400</v>
      </c>
      <c r="BP31" s="3">
        <v>0</v>
      </c>
      <c r="BQ31" s="3">
        <v>0</v>
      </c>
      <c r="BR31" s="3">
        <v>0</v>
      </c>
      <c r="BS31" s="3">
        <v>0</v>
      </c>
      <c r="BT31" s="3">
        <v>0</v>
      </c>
      <c r="BU31" s="3">
        <v>0</v>
      </c>
      <c r="BV31" s="3">
        <v>0</v>
      </c>
      <c r="BW31" s="3">
        <v>90400</v>
      </c>
      <c r="BX31" s="3">
        <v>0</v>
      </c>
      <c r="BY31" s="3">
        <v>0</v>
      </c>
      <c r="BZ31" s="3">
        <v>0</v>
      </c>
      <c r="CA31" s="3">
        <v>90400</v>
      </c>
      <c r="CB31" s="3">
        <v>0</v>
      </c>
      <c r="CC31" s="3">
        <v>0</v>
      </c>
      <c r="CD31" s="3">
        <v>0</v>
      </c>
      <c r="CE31" s="3">
        <v>0</v>
      </c>
      <c r="CF31" s="3">
        <v>0</v>
      </c>
      <c r="CG31" s="3">
        <v>0</v>
      </c>
      <c r="CH31" s="3">
        <v>0</v>
      </c>
      <c r="CI31" s="3">
        <v>0</v>
      </c>
      <c r="CJ31" s="3">
        <v>0</v>
      </c>
      <c r="CK31" s="3">
        <v>0</v>
      </c>
      <c r="CL31" s="3">
        <v>0</v>
      </c>
      <c r="CM31" s="3">
        <v>0</v>
      </c>
      <c r="CN31" s="3">
        <v>0</v>
      </c>
      <c r="CO31" s="3">
        <v>0</v>
      </c>
      <c r="CP31" s="3">
        <v>0</v>
      </c>
      <c r="CQ31" s="3">
        <v>0</v>
      </c>
      <c r="CR31" s="3">
        <v>0</v>
      </c>
      <c r="CS31" s="3">
        <v>0</v>
      </c>
      <c r="CT31" s="3">
        <v>0</v>
      </c>
      <c r="CU31" s="3">
        <v>0</v>
      </c>
      <c r="CV31" s="3">
        <v>0</v>
      </c>
      <c r="CW31" s="3">
        <v>0</v>
      </c>
      <c r="CX31" s="3">
        <v>0</v>
      </c>
      <c r="CY31" s="3">
        <v>0</v>
      </c>
      <c r="CZ31" s="3">
        <v>0</v>
      </c>
      <c r="DA31" s="3">
        <v>0</v>
      </c>
      <c r="DB31" s="3">
        <v>0</v>
      </c>
      <c r="DC31" s="3">
        <v>0</v>
      </c>
      <c r="DD31" s="3">
        <v>0</v>
      </c>
      <c r="DE31" s="3">
        <v>0</v>
      </c>
      <c r="DF31" s="3">
        <v>0</v>
      </c>
      <c r="DG31" s="3">
        <v>0</v>
      </c>
      <c r="DH31" s="3">
        <v>0</v>
      </c>
      <c r="DI31" s="3">
        <v>0</v>
      </c>
      <c r="DJ31" s="3">
        <v>0</v>
      </c>
      <c r="DK31" s="3">
        <v>0</v>
      </c>
      <c r="DL31" s="3">
        <v>0</v>
      </c>
      <c r="DM31" s="3">
        <v>0</v>
      </c>
      <c r="DN31" s="3">
        <v>0</v>
      </c>
      <c r="DO31" s="3">
        <v>341034</v>
      </c>
      <c r="DP31" s="3">
        <v>30000</v>
      </c>
      <c r="DQ31" s="3">
        <v>0</v>
      </c>
      <c r="DR31" s="3">
        <v>17284</v>
      </c>
      <c r="DS31" s="3">
        <v>5719</v>
      </c>
      <c r="DT31" s="3">
        <v>23003</v>
      </c>
      <c r="DU31" s="3">
        <v>0</v>
      </c>
      <c r="DV31" s="3">
        <v>23003</v>
      </c>
      <c r="DW31" s="3">
        <v>353750</v>
      </c>
      <c r="DX31" s="3">
        <v>0</v>
      </c>
      <c r="DY31" s="3">
        <v>0</v>
      </c>
      <c r="DZ31" s="3">
        <v>222684</v>
      </c>
      <c r="EA31" s="3">
        <v>131066</v>
      </c>
      <c r="EB31" s="3">
        <v>0</v>
      </c>
      <c r="EC31" s="3">
        <v>0</v>
      </c>
      <c r="ED31" s="3">
        <v>0</v>
      </c>
      <c r="EE31" s="3">
        <v>0</v>
      </c>
      <c r="EF31" s="3">
        <v>0</v>
      </c>
      <c r="EG31" s="3">
        <v>0</v>
      </c>
      <c r="EH31" s="3">
        <v>0</v>
      </c>
      <c r="EI31" s="3">
        <v>0</v>
      </c>
      <c r="EJ31" s="3">
        <v>0</v>
      </c>
      <c r="EK31" s="3">
        <v>0</v>
      </c>
      <c r="EL31" s="3">
        <v>0</v>
      </c>
      <c r="EM31" s="3">
        <v>0</v>
      </c>
      <c r="EN31" s="3">
        <v>0</v>
      </c>
      <c r="EO31" s="3">
        <v>15989</v>
      </c>
      <c r="EP31" s="3">
        <v>0</v>
      </c>
      <c r="EQ31" s="3">
        <v>0</v>
      </c>
      <c r="ER31" s="3">
        <v>5208</v>
      </c>
      <c r="ES31" s="3">
        <v>937</v>
      </c>
      <c r="ET31" s="3">
        <v>6145</v>
      </c>
      <c r="EU31" s="3">
        <v>0</v>
      </c>
      <c r="EV31" s="3">
        <v>6145</v>
      </c>
      <c r="EW31" s="3">
        <v>10781</v>
      </c>
      <c r="EX31" s="3">
        <v>0</v>
      </c>
      <c r="EY31" s="3">
        <v>0</v>
      </c>
      <c r="EZ31" s="3">
        <v>10781</v>
      </c>
      <c r="FA31" s="3">
        <v>0</v>
      </c>
      <c r="FB31" s="3">
        <v>0</v>
      </c>
      <c r="FC31" s="3">
        <v>0</v>
      </c>
      <c r="FD31" s="3">
        <v>0</v>
      </c>
      <c r="FE31" s="3">
        <v>0</v>
      </c>
      <c r="FF31" s="3">
        <v>0</v>
      </c>
      <c r="FG31" s="3">
        <v>0</v>
      </c>
      <c r="FH31" s="3">
        <v>0</v>
      </c>
      <c r="FI31" s="3">
        <v>0</v>
      </c>
      <c r="FJ31" s="3">
        <v>0</v>
      </c>
      <c r="FK31" s="3">
        <v>0</v>
      </c>
      <c r="FL31" s="3">
        <v>0</v>
      </c>
      <c r="FM31" s="3">
        <v>0</v>
      </c>
      <c r="FN31" s="3">
        <v>0</v>
      </c>
      <c r="FO31" s="3">
        <v>299181</v>
      </c>
      <c r="FP31" s="3">
        <v>0</v>
      </c>
      <c r="FQ31" s="3">
        <v>0</v>
      </c>
      <c r="FR31" s="3">
        <v>52067</v>
      </c>
      <c r="FS31" s="3">
        <v>3943</v>
      </c>
      <c r="FT31" s="3">
        <v>56010</v>
      </c>
      <c r="FU31" s="3">
        <v>0</v>
      </c>
      <c r="FV31" s="3">
        <v>56010</v>
      </c>
      <c r="FW31" s="3">
        <v>247114</v>
      </c>
      <c r="FX31" s="3">
        <v>0</v>
      </c>
      <c r="FY31" s="3">
        <v>0</v>
      </c>
      <c r="FZ31" s="3">
        <v>247114</v>
      </c>
      <c r="GA31" s="3">
        <v>0</v>
      </c>
      <c r="GB31" s="3">
        <v>52580</v>
      </c>
      <c r="GC31" s="3">
        <v>0</v>
      </c>
      <c r="GD31" s="3">
        <v>0</v>
      </c>
      <c r="GE31" s="3">
        <v>8984</v>
      </c>
      <c r="GF31" s="3">
        <v>1093</v>
      </c>
      <c r="GG31" s="3">
        <v>10077</v>
      </c>
      <c r="GH31" s="3">
        <v>0</v>
      </c>
      <c r="GI31" s="3">
        <v>10077</v>
      </c>
      <c r="GJ31" s="3">
        <v>43596</v>
      </c>
      <c r="GK31" s="3">
        <v>0</v>
      </c>
      <c r="GL31" s="3">
        <v>0</v>
      </c>
      <c r="GM31" s="3">
        <v>43596</v>
      </c>
      <c r="GN31" s="3">
        <v>0</v>
      </c>
      <c r="GO31" s="3">
        <v>3932323</v>
      </c>
      <c r="GP31" s="3">
        <v>586600</v>
      </c>
      <c r="GQ31" s="3">
        <v>0</v>
      </c>
      <c r="GR31" s="3">
        <v>163035</v>
      </c>
      <c r="GS31" s="3">
        <v>50451</v>
      </c>
      <c r="GT31" s="3">
        <v>213486</v>
      </c>
      <c r="GU31" s="3">
        <v>0</v>
      </c>
      <c r="GV31" s="3">
        <v>213486</v>
      </c>
      <c r="GW31" s="3">
        <v>4355888</v>
      </c>
      <c r="GX31" s="3">
        <v>0</v>
      </c>
      <c r="GY31" s="3">
        <v>0</v>
      </c>
      <c r="GZ31" s="3">
        <v>3344658</v>
      </c>
      <c r="HA31" s="3">
        <v>1011230</v>
      </c>
      <c r="HB31" s="3">
        <v>1001</v>
      </c>
      <c r="HC31" s="3">
        <v>0</v>
      </c>
      <c r="HD31" s="3">
        <v>0</v>
      </c>
      <c r="HE31" s="3">
        <v>1001</v>
      </c>
      <c r="HF31" s="3">
        <v>36</v>
      </c>
      <c r="HG31" s="3">
        <v>1037</v>
      </c>
      <c r="HH31" s="3">
        <v>0</v>
      </c>
      <c r="HI31" s="3">
        <v>1037</v>
      </c>
      <c r="HJ31" s="3">
        <v>0</v>
      </c>
      <c r="HK31" s="3">
        <v>0</v>
      </c>
      <c r="HL31" s="3">
        <v>0</v>
      </c>
      <c r="HM31" s="3">
        <v>0</v>
      </c>
      <c r="HN31" s="3">
        <v>0</v>
      </c>
      <c r="HO31" s="3">
        <v>0</v>
      </c>
      <c r="HP31" s="3">
        <v>0</v>
      </c>
      <c r="HQ31" s="3">
        <v>0</v>
      </c>
      <c r="HR31" s="3">
        <v>0</v>
      </c>
      <c r="HS31" s="3">
        <v>0</v>
      </c>
      <c r="HT31" s="3">
        <v>0</v>
      </c>
      <c r="HU31" s="3">
        <v>0</v>
      </c>
      <c r="HV31" s="3">
        <v>0</v>
      </c>
      <c r="HW31" s="3">
        <v>0</v>
      </c>
      <c r="HX31" s="3">
        <v>0</v>
      </c>
      <c r="HY31" s="3">
        <v>0</v>
      </c>
      <c r="HZ31" s="3">
        <v>0</v>
      </c>
      <c r="IA31" s="3">
        <v>0</v>
      </c>
      <c r="IB31" s="3">
        <v>24876</v>
      </c>
      <c r="IC31" s="3">
        <v>0</v>
      </c>
      <c r="ID31" s="3">
        <v>0</v>
      </c>
      <c r="IE31" s="3">
        <v>4265</v>
      </c>
      <c r="IF31" s="3">
        <v>329</v>
      </c>
      <c r="IG31" s="3">
        <v>4594</v>
      </c>
      <c r="IH31" s="3">
        <v>0</v>
      </c>
      <c r="II31" s="3">
        <v>4594</v>
      </c>
      <c r="IJ31" s="3">
        <v>20611</v>
      </c>
      <c r="IK31" s="3">
        <v>0</v>
      </c>
      <c r="IL31" s="3">
        <v>0</v>
      </c>
      <c r="IM31" s="3">
        <v>0</v>
      </c>
      <c r="IN31" s="3">
        <v>20611</v>
      </c>
      <c r="IO31" s="3">
        <v>0</v>
      </c>
      <c r="IP31" s="3">
        <v>0</v>
      </c>
      <c r="IQ31" s="3">
        <v>0</v>
      </c>
      <c r="IR31" s="3">
        <v>0</v>
      </c>
      <c r="IS31" s="3">
        <v>0</v>
      </c>
      <c r="IT31" s="3">
        <v>0</v>
      </c>
      <c r="IU31" s="3">
        <v>0</v>
      </c>
      <c r="IV31" s="3">
        <v>0</v>
      </c>
    </row>
    <row r="32" spans="1:256">
      <c r="A32" s="3" t="str">
        <f>T("473537")</f>
        <v>473537</v>
      </c>
      <c r="B32" s="3" t="s">
        <v>60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0</v>
      </c>
      <c r="AO32" s="3">
        <v>86599</v>
      </c>
      <c r="AP32" s="3">
        <v>2300</v>
      </c>
      <c r="AQ32" s="3">
        <v>0</v>
      </c>
      <c r="AR32" s="3">
        <v>32385</v>
      </c>
      <c r="AS32" s="3">
        <v>2363</v>
      </c>
      <c r="AT32" s="3">
        <v>34748</v>
      </c>
      <c r="AU32" s="3">
        <v>0</v>
      </c>
      <c r="AV32" s="3">
        <v>34748</v>
      </c>
      <c r="AW32" s="3">
        <v>56514</v>
      </c>
      <c r="AX32" s="3">
        <v>0</v>
      </c>
      <c r="AY32" s="3">
        <v>0</v>
      </c>
      <c r="AZ32" s="3">
        <v>0</v>
      </c>
      <c r="BA32" s="3">
        <v>56514</v>
      </c>
      <c r="BB32" s="3">
        <v>0</v>
      </c>
      <c r="BC32" s="3">
        <v>0</v>
      </c>
      <c r="BD32" s="3">
        <v>0</v>
      </c>
      <c r="BE32" s="3">
        <v>0</v>
      </c>
      <c r="BF32" s="3">
        <v>0</v>
      </c>
      <c r="BG32" s="3">
        <v>0</v>
      </c>
      <c r="BH32" s="3">
        <v>0</v>
      </c>
      <c r="BI32" s="3">
        <v>0</v>
      </c>
      <c r="BJ32" s="3">
        <v>0</v>
      </c>
      <c r="BK32" s="3">
        <v>0</v>
      </c>
      <c r="BL32" s="3">
        <v>0</v>
      </c>
      <c r="BM32" s="3">
        <v>0</v>
      </c>
      <c r="BN32" s="3">
        <v>0</v>
      </c>
      <c r="BO32" s="3">
        <v>0</v>
      </c>
      <c r="BP32" s="3">
        <v>0</v>
      </c>
      <c r="BQ32" s="3">
        <v>0</v>
      </c>
      <c r="BR32" s="3">
        <v>0</v>
      </c>
      <c r="BS32" s="3">
        <v>0</v>
      </c>
      <c r="BT32" s="3">
        <v>0</v>
      </c>
      <c r="BU32" s="3">
        <v>0</v>
      </c>
      <c r="BV32" s="3">
        <v>0</v>
      </c>
      <c r="BW32" s="3">
        <v>0</v>
      </c>
      <c r="BX32" s="3">
        <v>0</v>
      </c>
      <c r="BY32" s="3">
        <v>0</v>
      </c>
      <c r="BZ32" s="3">
        <v>0</v>
      </c>
      <c r="CA32" s="3">
        <v>0</v>
      </c>
      <c r="CB32" s="3">
        <v>0</v>
      </c>
      <c r="CC32" s="3">
        <v>0</v>
      </c>
      <c r="CD32" s="3">
        <v>0</v>
      </c>
      <c r="CE32" s="3">
        <v>0</v>
      </c>
      <c r="CF32" s="3">
        <v>0</v>
      </c>
      <c r="CG32" s="3">
        <v>0</v>
      </c>
      <c r="CH32" s="3">
        <v>0</v>
      </c>
      <c r="CI32" s="3">
        <v>0</v>
      </c>
      <c r="CJ32" s="3">
        <v>0</v>
      </c>
      <c r="CK32" s="3">
        <v>0</v>
      </c>
      <c r="CL32" s="3">
        <v>0</v>
      </c>
      <c r="CM32" s="3">
        <v>0</v>
      </c>
      <c r="CN32" s="3">
        <v>0</v>
      </c>
      <c r="CO32" s="3">
        <v>0</v>
      </c>
      <c r="CP32" s="3">
        <v>0</v>
      </c>
      <c r="CQ32" s="3">
        <v>0</v>
      </c>
      <c r="CR32" s="3">
        <v>0</v>
      </c>
      <c r="CS32" s="3">
        <v>0</v>
      </c>
      <c r="CT32" s="3">
        <v>0</v>
      </c>
      <c r="CU32" s="3">
        <v>0</v>
      </c>
      <c r="CV32" s="3">
        <v>0</v>
      </c>
      <c r="CW32" s="3">
        <v>0</v>
      </c>
      <c r="CX32" s="3">
        <v>0</v>
      </c>
      <c r="CY32" s="3">
        <v>0</v>
      </c>
      <c r="CZ32" s="3">
        <v>0</v>
      </c>
      <c r="DA32" s="3">
        <v>0</v>
      </c>
      <c r="DB32" s="3">
        <v>0</v>
      </c>
      <c r="DC32" s="3">
        <v>0</v>
      </c>
      <c r="DD32" s="3">
        <v>0</v>
      </c>
      <c r="DE32" s="3">
        <v>0</v>
      </c>
      <c r="DF32" s="3">
        <v>0</v>
      </c>
      <c r="DG32" s="3">
        <v>0</v>
      </c>
      <c r="DH32" s="3">
        <v>0</v>
      </c>
      <c r="DI32" s="3">
        <v>0</v>
      </c>
      <c r="DJ32" s="3">
        <v>0</v>
      </c>
      <c r="DK32" s="3">
        <v>0</v>
      </c>
      <c r="DL32" s="3">
        <v>0</v>
      </c>
      <c r="DM32" s="3">
        <v>0</v>
      </c>
      <c r="DN32" s="3">
        <v>0</v>
      </c>
      <c r="DO32" s="3">
        <v>35218</v>
      </c>
      <c r="DP32" s="3">
        <v>0</v>
      </c>
      <c r="DQ32" s="3">
        <v>0</v>
      </c>
      <c r="DR32" s="3">
        <v>10051</v>
      </c>
      <c r="DS32" s="3">
        <v>575</v>
      </c>
      <c r="DT32" s="3">
        <v>10626</v>
      </c>
      <c r="DU32" s="3">
        <v>0</v>
      </c>
      <c r="DV32" s="3">
        <v>10626</v>
      </c>
      <c r="DW32" s="3">
        <v>25167</v>
      </c>
      <c r="DX32" s="3">
        <v>0</v>
      </c>
      <c r="DY32" s="3">
        <v>0</v>
      </c>
      <c r="DZ32" s="3">
        <v>25167</v>
      </c>
      <c r="EA32" s="3">
        <v>0</v>
      </c>
      <c r="EB32" s="3">
        <v>0</v>
      </c>
      <c r="EC32" s="3">
        <v>0</v>
      </c>
      <c r="ED32" s="3">
        <v>0</v>
      </c>
      <c r="EE32" s="3">
        <v>0</v>
      </c>
      <c r="EF32" s="3">
        <v>0</v>
      </c>
      <c r="EG32" s="3">
        <v>0</v>
      </c>
      <c r="EH32" s="3">
        <v>0</v>
      </c>
      <c r="EI32" s="3">
        <v>0</v>
      </c>
      <c r="EJ32" s="3">
        <v>0</v>
      </c>
      <c r="EK32" s="3">
        <v>0</v>
      </c>
      <c r="EL32" s="3">
        <v>0</v>
      </c>
      <c r="EM32" s="3">
        <v>0</v>
      </c>
      <c r="EN32" s="3">
        <v>0</v>
      </c>
      <c r="EO32" s="3">
        <v>1577</v>
      </c>
      <c r="EP32" s="3">
        <v>0</v>
      </c>
      <c r="EQ32" s="3">
        <v>0</v>
      </c>
      <c r="ER32" s="3">
        <v>720</v>
      </c>
      <c r="ES32" s="3">
        <v>62</v>
      </c>
      <c r="ET32" s="3">
        <v>782</v>
      </c>
      <c r="EU32" s="3">
        <v>0</v>
      </c>
      <c r="EV32" s="3">
        <v>782</v>
      </c>
      <c r="EW32" s="3">
        <v>857</v>
      </c>
      <c r="EX32" s="3">
        <v>0</v>
      </c>
      <c r="EY32" s="3">
        <v>0</v>
      </c>
      <c r="EZ32" s="3">
        <v>857</v>
      </c>
      <c r="FA32" s="3">
        <v>0</v>
      </c>
      <c r="FB32" s="3">
        <v>0</v>
      </c>
      <c r="FC32" s="3">
        <v>0</v>
      </c>
      <c r="FD32" s="3">
        <v>0</v>
      </c>
      <c r="FE32" s="3">
        <v>0</v>
      </c>
      <c r="FF32" s="3">
        <v>0</v>
      </c>
      <c r="FG32" s="3">
        <v>0</v>
      </c>
      <c r="FH32" s="3">
        <v>0</v>
      </c>
      <c r="FI32" s="3">
        <v>0</v>
      </c>
      <c r="FJ32" s="3">
        <v>0</v>
      </c>
      <c r="FK32" s="3">
        <v>0</v>
      </c>
      <c r="FL32" s="3">
        <v>0</v>
      </c>
      <c r="FM32" s="3">
        <v>0</v>
      </c>
      <c r="FN32" s="3">
        <v>0</v>
      </c>
      <c r="FO32" s="3">
        <v>2119</v>
      </c>
      <c r="FP32" s="3">
        <v>0</v>
      </c>
      <c r="FQ32" s="3">
        <v>0</v>
      </c>
      <c r="FR32" s="3">
        <v>162</v>
      </c>
      <c r="FS32" s="3">
        <v>34</v>
      </c>
      <c r="FT32" s="3">
        <v>196</v>
      </c>
      <c r="FU32" s="3">
        <v>0</v>
      </c>
      <c r="FV32" s="3">
        <v>196</v>
      </c>
      <c r="FW32" s="3">
        <v>1957</v>
      </c>
      <c r="FX32" s="3">
        <v>0</v>
      </c>
      <c r="FY32" s="3">
        <v>0</v>
      </c>
      <c r="FZ32" s="3">
        <v>1957</v>
      </c>
      <c r="GA32" s="3">
        <v>0</v>
      </c>
      <c r="GB32" s="3">
        <v>0</v>
      </c>
      <c r="GC32" s="3">
        <v>0</v>
      </c>
      <c r="GD32" s="3">
        <v>0</v>
      </c>
      <c r="GE32" s="3">
        <v>0</v>
      </c>
      <c r="GF32" s="3">
        <v>0</v>
      </c>
      <c r="GG32" s="3">
        <v>0</v>
      </c>
      <c r="GH32" s="3">
        <v>0</v>
      </c>
      <c r="GI32" s="3">
        <v>0</v>
      </c>
      <c r="GJ32" s="3">
        <v>0</v>
      </c>
      <c r="GK32" s="3">
        <v>0</v>
      </c>
      <c r="GL32" s="3">
        <v>0</v>
      </c>
      <c r="GM32" s="3">
        <v>0</v>
      </c>
      <c r="GN32" s="3">
        <v>0</v>
      </c>
      <c r="GO32" s="3">
        <v>384861</v>
      </c>
      <c r="GP32" s="3">
        <v>35022</v>
      </c>
      <c r="GQ32" s="3">
        <v>0</v>
      </c>
      <c r="GR32" s="3">
        <v>18248</v>
      </c>
      <c r="GS32" s="3">
        <v>6471</v>
      </c>
      <c r="GT32" s="3">
        <v>24719</v>
      </c>
      <c r="GU32" s="3">
        <v>0</v>
      </c>
      <c r="GV32" s="3">
        <v>24719</v>
      </c>
      <c r="GW32" s="3">
        <v>401635</v>
      </c>
      <c r="GX32" s="3">
        <v>0</v>
      </c>
      <c r="GY32" s="3">
        <v>0</v>
      </c>
      <c r="GZ32" s="3">
        <v>157741</v>
      </c>
      <c r="HA32" s="3">
        <v>243894</v>
      </c>
      <c r="HB32" s="3">
        <v>0</v>
      </c>
      <c r="HC32" s="3">
        <v>0</v>
      </c>
      <c r="HD32" s="3">
        <v>0</v>
      </c>
      <c r="HE32" s="3">
        <v>0</v>
      </c>
      <c r="HF32" s="3">
        <v>0</v>
      </c>
      <c r="HG32" s="3">
        <v>0</v>
      </c>
      <c r="HH32" s="3">
        <v>0</v>
      </c>
      <c r="HI32" s="3">
        <v>0</v>
      </c>
      <c r="HJ32" s="3">
        <v>0</v>
      </c>
      <c r="HK32" s="3">
        <v>0</v>
      </c>
      <c r="HL32" s="3">
        <v>0</v>
      </c>
      <c r="HM32" s="3">
        <v>0</v>
      </c>
      <c r="HN32" s="3">
        <v>0</v>
      </c>
      <c r="HO32" s="3">
        <v>0</v>
      </c>
      <c r="HP32" s="3">
        <v>0</v>
      </c>
      <c r="HQ32" s="3">
        <v>0</v>
      </c>
      <c r="HR32" s="3">
        <v>0</v>
      </c>
      <c r="HS32" s="3">
        <v>0</v>
      </c>
      <c r="HT32" s="3">
        <v>0</v>
      </c>
      <c r="HU32" s="3">
        <v>0</v>
      </c>
      <c r="HV32" s="3">
        <v>0</v>
      </c>
      <c r="HW32" s="3">
        <v>0</v>
      </c>
      <c r="HX32" s="3">
        <v>0</v>
      </c>
      <c r="HY32" s="3">
        <v>0</v>
      </c>
      <c r="HZ32" s="3">
        <v>0</v>
      </c>
      <c r="IA32" s="3">
        <v>0</v>
      </c>
      <c r="IB32" s="3">
        <v>11423</v>
      </c>
      <c r="IC32" s="3">
        <v>0</v>
      </c>
      <c r="ID32" s="3">
        <v>0</v>
      </c>
      <c r="IE32" s="3">
        <v>4370</v>
      </c>
      <c r="IF32" s="3">
        <v>56</v>
      </c>
      <c r="IG32" s="3">
        <v>4426</v>
      </c>
      <c r="IH32" s="3">
        <v>0</v>
      </c>
      <c r="II32" s="3">
        <v>4426</v>
      </c>
      <c r="IJ32" s="3">
        <v>7053</v>
      </c>
      <c r="IK32" s="3">
        <v>0</v>
      </c>
      <c r="IL32" s="3">
        <v>0</v>
      </c>
      <c r="IM32" s="3">
        <v>0</v>
      </c>
      <c r="IN32" s="3">
        <v>7053</v>
      </c>
      <c r="IO32" s="3">
        <v>0</v>
      </c>
      <c r="IP32" s="3">
        <v>0</v>
      </c>
      <c r="IQ32" s="3">
        <v>0</v>
      </c>
      <c r="IR32" s="3">
        <v>0</v>
      </c>
      <c r="IS32" s="3">
        <v>0</v>
      </c>
      <c r="IT32" s="3">
        <v>0</v>
      </c>
      <c r="IU32" s="3">
        <v>0</v>
      </c>
      <c r="IV32" s="3">
        <v>0</v>
      </c>
    </row>
    <row r="33" spans="1:256">
      <c r="A33" s="3" t="str">
        <f>T("473545")</f>
        <v>473545</v>
      </c>
      <c r="B33" s="3" t="s">
        <v>62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  <c r="AM33" s="3">
        <v>0</v>
      </c>
      <c r="AN33" s="3">
        <v>0</v>
      </c>
      <c r="AO33" s="3">
        <v>56919</v>
      </c>
      <c r="AP33" s="3">
        <v>0</v>
      </c>
      <c r="AQ33" s="3">
        <v>0</v>
      </c>
      <c r="AR33" s="3">
        <v>1212</v>
      </c>
      <c r="AS33" s="3">
        <v>1415</v>
      </c>
      <c r="AT33" s="3">
        <v>2627</v>
      </c>
      <c r="AU33" s="3">
        <v>0</v>
      </c>
      <c r="AV33" s="3">
        <v>2627</v>
      </c>
      <c r="AW33" s="3">
        <v>55707</v>
      </c>
      <c r="AX33" s="3">
        <v>0</v>
      </c>
      <c r="AY33" s="3">
        <v>0</v>
      </c>
      <c r="AZ33" s="3">
        <v>0</v>
      </c>
      <c r="BA33" s="3">
        <v>55707</v>
      </c>
      <c r="BB33" s="3">
        <v>0</v>
      </c>
      <c r="BC33" s="3">
        <v>0</v>
      </c>
      <c r="BD33" s="3">
        <v>0</v>
      </c>
      <c r="BE33" s="3">
        <v>0</v>
      </c>
      <c r="BF33" s="3">
        <v>0</v>
      </c>
      <c r="BG33" s="3">
        <v>0</v>
      </c>
      <c r="BH33" s="3">
        <v>0</v>
      </c>
      <c r="BI33" s="3">
        <v>0</v>
      </c>
      <c r="BJ33" s="3">
        <v>0</v>
      </c>
      <c r="BK33" s="3">
        <v>0</v>
      </c>
      <c r="BL33" s="3">
        <v>0</v>
      </c>
      <c r="BM33" s="3">
        <v>0</v>
      </c>
      <c r="BN33" s="3">
        <v>0</v>
      </c>
      <c r="BO33" s="3">
        <v>0</v>
      </c>
      <c r="BP33" s="3">
        <v>0</v>
      </c>
      <c r="BQ33" s="3">
        <v>0</v>
      </c>
      <c r="BR33" s="3">
        <v>0</v>
      </c>
      <c r="BS33" s="3">
        <v>0</v>
      </c>
      <c r="BT33" s="3">
        <v>0</v>
      </c>
      <c r="BU33" s="3">
        <v>0</v>
      </c>
      <c r="BV33" s="3">
        <v>0</v>
      </c>
      <c r="BW33" s="3">
        <v>0</v>
      </c>
      <c r="BX33" s="3">
        <v>0</v>
      </c>
      <c r="BY33" s="3">
        <v>0</v>
      </c>
      <c r="BZ33" s="3">
        <v>0</v>
      </c>
      <c r="CA33" s="3">
        <v>0</v>
      </c>
      <c r="CB33" s="3">
        <v>0</v>
      </c>
      <c r="CC33" s="3">
        <v>0</v>
      </c>
      <c r="CD33" s="3">
        <v>0</v>
      </c>
      <c r="CE33" s="3">
        <v>0</v>
      </c>
      <c r="CF33" s="3">
        <v>0</v>
      </c>
      <c r="CG33" s="3">
        <v>0</v>
      </c>
      <c r="CH33" s="3">
        <v>0</v>
      </c>
      <c r="CI33" s="3">
        <v>0</v>
      </c>
      <c r="CJ33" s="3">
        <v>0</v>
      </c>
      <c r="CK33" s="3">
        <v>0</v>
      </c>
      <c r="CL33" s="3">
        <v>0</v>
      </c>
      <c r="CM33" s="3">
        <v>0</v>
      </c>
      <c r="CN33" s="3">
        <v>0</v>
      </c>
      <c r="CO33" s="3">
        <v>0</v>
      </c>
      <c r="CP33" s="3">
        <v>0</v>
      </c>
      <c r="CQ33" s="3">
        <v>0</v>
      </c>
      <c r="CR33" s="3">
        <v>0</v>
      </c>
      <c r="CS33" s="3">
        <v>0</v>
      </c>
      <c r="CT33" s="3">
        <v>0</v>
      </c>
      <c r="CU33" s="3">
        <v>0</v>
      </c>
      <c r="CV33" s="3">
        <v>0</v>
      </c>
      <c r="CW33" s="3">
        <v>0</v>
      </c>
      <c r="CX33" s="3">
        <v>0</v>
      </c>
      <c r="CY33" s="3">
        <v>0</v>
      </c>
      <c r="CZ33" s="3">
        <v>0</v>
      </c>
      <c r="DA33" s="3">
        <v>0</v>
      </c>
      <c r="DB33" s="3">
        <v>0</v>
      </c>
      <c r="DC33" s="3">
        <v>0</v>
      </c>
      <c r="DD33" s="3">
        <v>0</v>
      </c>
      <c r="DE33" s="3">
        <v>0</v>
      </c>
      <c r="DF33" s="3">
        <v>0</v>
      </c>
      <c r="DG33" s="3">
        <v>0</v>
      </c>
      <c r="DH33" s="3">
        <v>0</v>
      </c>
      <c r="DI33" s="3">
        <v>0</v>
      </c>
      <c r="DJ33" s="3">
        <v>0</v>
      </c>
      <c r="DK33" s="3">
        <v>0</v>
      </c>
      <c r="DL33" s="3">
        <v>0</v>
      </c>
      <c r="DM33" s="3">
        <v>0</v>
      </c>
      <c r="DN33" s="3">
        <v>0</v>
      </c>
      <c r="DO33" s="3">
        <v>17418</v>
      </c>
      <c r="DP33" s="3">
        <v>0</v>
      </c>
      <c r="DQ33" s="3">
        <v>0</v>
      </c>
      <c r="DR33" s="3">
        <v>2414</v>
      </c>
      <c r="DS33" s="3">
        <v>148</v>
      </c>
      <c r="DT33" s="3">
        <v>2562</v>
      </c>
      <c r="DU33" s="3">
        <v>0</v>
      </c>
      <c r="DV33" s="3">
        <v>2562</v>
      </c>
      <c r="DW33" s="3">
        <v>15004</v>
      </c>
      <c r="DX33" s="3">
        <v>0</v>
      </c>
      <c r="DY33" s="3">
        <v>0</v>
      </c>
      <c r="DZ33" s="3">
        <v>15004</v>
      </c>
      <c r="EA33" s="3">
        <v>0</v>
      </c>
      <c r="EB33" s="3">
        <v>0</v>
      </c>
      <c r="EC33" s="3">
        <v>0</v>
      </c>
      <c r="ED33" s="3">
        <v>0</v>
      </c>
      <c r="EE33" s="3">
        <v>0</v>
      </c>
      <c r="EF33" s="3">
        <v>0</v>
      </c>
      <c r="EG33" s="3">
        <v>0</v>
      </c>
      <c r="EH33" s="3">
        <v>0</v>
      </c>
      <c r="EI33" s="3">
        <v>0</v>
      </c>
      <c r="EJ33" s="3">
        <v>0</v>
      </c>
      <c r="EK33" s="3">
        <v>0</v>
      </c>
      <c r="EL33" s="3">
        <v>0</v>
      </c>
      <c r="EM33" s="3">
        <v>0</v>
      </c>
      <c r="EN33" s="3">
        <v>0</v>
      </c>
      <c r="EO33" s="3">
        <v>0</v>
      </c>
      <c r="EP33" s="3">
        <v>0</v>
      </c>
      <c r="EQ33" s="3">
        <v>0</v>
      </c>
      <c r="ER33" s="3">
        <v>0</v>
      </c>
      <c r="ES33" s="3">
        <v>0</v>
      </c>
      <c r="ET33" s="3">
        <v>0</v>
      </c>
      <c r="EU33" s="3">
        <v>0</v>
      </c>
      <c r="EV33" s="3">
        <v>0</v>
      </c>
      <c r="EW33" s="3">
        <v>0</v>
      </c>
      <c r="EX33" s="3">
        <v>0</v>
      </c>
      <c r="EY33" s="3">
        <v>0</v>
      </c>
      <c r="EZ33" s="3">
        <v>0</v>
      </c>
      <c r="FA33" s="3">
        <v>0</v>
      </c>
      <c r="FB33" s="3">
        <v>0</v>
      </c>
      <c r="FC33" s="3">
        <v>0</v>
      </c>
      <c r="FD33" s="3">
        <v>0</v>
      </c>
      <c r="FE33" s="3">
        <v>0</v>
      </c>
      <c r="FF33" s="3">
        <v>0</v>
      </c>
      <c r="FG33" s="3">
        <v>0</v>
      </c>
      <c r="FH33" s="3">
        <v>0</v>
      </c>
      <c r="FI33" s="3">
        <v>0</v>
      </c>
      <c r="FJ33" s="3">
        <v>0</v>
      </c>
      <c r="FK33" s="3">
        <v>0</v>
      </c>
      <c r="FL33" s="3">
        <v>0</v>
      </c>
      <c r="FM33" s="3">
        <v>0</v>
      </c>
      <c r="FN33" s="3">
        <v>0</v>
      </c>
      <c r="FO33" s="3">
        <v>1341</v>
      </c>
      <c r="FP33" s="3">
        <v>0</v>
      </c>
      <c r="FQ33" s="3">
        <v>0</v>
      </c>
      <c r="FR33" s="3">
        <v>182</v>
      </c>
      <c r="FS33" s="3">
        <v>22</v>
      </c>
      <c r="FT33" s="3">
        <v>204</v>
      </c>
      <c r="FU33" s="3">
        <v>0</v>
      </c>
      <c r="FV33" s="3">
        <v>204</v>
      </c>
      <c r="FW33" s="3">
        <v>1159</v>
      </c>
      <c r="FX33" s="3">
        <v>0</v>
      </c>
      <c r="FY33" s="3">
        <v>0</v>
      </c>
      <c r="FZ33" s="3">
        <v>1159</v>
      </c>
      <c r="GA33" s="3">
        <v>0</v>
      </c>
      <c r="GB33" s="3">
        <v>0</v>
      </c>
      <c r="GC33" s="3">
        <v>0</v>
      </c>
      <c r="GD33" s="3">
        <v>0</v>
      </c>
      <c r="GE33" s="3">
        <v>0</v>
      </c>
      <c r="GF33" s="3">
        <v>0</v>
      </c>
      <c r="GG33" s="3">
        <v>0</v>
      </c>
      <c r="GH33" s="3">
        <v>0</v>
      </c>
      <c r="GI33" s="3">
        <v>0</v>
      </c>
      <c r="GJ33" s="3">
        <v>0</v>
      </c>
      <c r="GK33" s="3">
        <v>0</v>
      </c>
      <c r="GL33" s="3">
        <v>0</v>
      </c>
      <c r="GM33" s="3">
        <v>0</v>
      </c>
      <c r="GN33" s="3">
        <v>0</v>
      </c>
      <c r="GO33" s="3">
        <v>254098</v>
      </c>
      <c r="GP33" s="3">
        <v>38260</v>
      </c>
      <c r="GQ33" s="3">
        <v>0</v>
      </c>
      <c r="GR33" s="3">
        <v>11756</v>
      </c>
      <c r="GS33" s="3">
        <v>2853</v>
      </c>
      <c r="GT33" s="3">
        <v>14609</v>
      </c>
      <c r="GU33" s="3">
        <v>0</v>
      </c>
      <c r="GV33" s="3">
        <v>14609</v>
      </c>
      <c r="GW33" s="3">
        <v>280602</v>
      </c>
      <c r="GX33" s="3">
        <v>0</v>
      </c>
      <c r="GY33" s="3">
        <v>0</v>
      </c>
      <c r="GZ33" s="3">
        <v>203342</v>
      </c>
      <c r="HA33" s="3">
        <v>77260</v>
      </c>
      <c r="HB33" s="3">
        <v>0</v>
      </c>
      <c r="HC33" s="3">
        <v>0</v>
      </c>
      <c r="HD33" s="3">
        <v>0</v>
      </c>
      <c r="HE33" s="3">
        <v>0</v>
      </c>
      <c r="HF33" s="3">
        <v>0</v>
      </c>
      <c r="HG33" s="3">
        <v>0</v>
      </c>
      <c r="HH33" s="3">
        <v>0</v>
      </c>
      <c r="HI33" s="3">
        <v>0</v>
      </c>
      <c r="HJ33" s="3">
        <v>0</v>
      </c>
      <c r="HK33" s="3">
        <v>0</v>
      </c>
      <c r="HL33" s="3">
        <v>0</v>
      </c>
      <c r="HM33" s="3">
        <v>0</v>
      </c>
      <c r="HN33" s="3">
        <v>0</v>
      </c>
      <c r="HO33" s="3">
        <v>0</v>
      </c>
      <c r="HP33" s="3">
        <v>0</v>
      </c>
      <c r="HQ33" s="3">
        <v>0</v>
      </c>
      <c r="HR33" s="3">
        <v>0</v>
      </c>
      <c r="HS33" s="3">
        <v>0</v>
      </c>
      <c r="HT33" s="3">
        <v>0</v>
      </c>
      <c r="HU33" s="3">
        <v>0</v>
      </c>
      <c r="HV33" s="3">
        <v>0</v>
      </c>
      <c r="HW33" s="3">
        <v>0</v>
      </c>
      <c r="HX33" s="3">
        <v>0</v>
      </c>
      <c r="HY33" s="3">
        <v>0</v>
      </c>
      <c r="HZ33" s="3">
        <v>0</v>
      </c>
      <c r="IA33" s="3">
        <v>0</v>
      </c>
      <c r="IB33" s="3">
        <v>144866</v>
      </c>
      <c r="IC33" s="3">
        <v>0</v>
      </c>
      <c r="ID33" s="3">
        <v>0</v>
      </c>
      <c r="IE33" s="3">
        <v>10669</v>
      </c>
      <c r="IF33" s="3">
        <v>0</v>
      </c>
      <c r="IG33" s="3">
        <v>10669</v>
      </c>
      <c r="IH33" s="3">
        <v>0</v>
      </c>
      <c r="II33" s="3">
        <v>10669</v>
      </c>
      <c r="IJ33" s="3">
        <v>134197</v>
      </c>
      <c r="IK33" s="3">
        <v>0</v>
      </c>
      <c r="IL33" s="3">
        <v>0</v>
      </c>
      <c r="IM33" s="3">
        <v>0</v>
      </c>
      <c r="IN33" s="3">
        <v>134197</v>
      </c>
      <c r="IO33" s="3">
        <v>0</v>
      </c>
      <c r="IP33" s="3">
        <v>0</v>
      </c>
      <c r="IQ33" s="3">
        <v>0</v>
      </c>
      <c r="IR33" s="3">
        <v>0</v>
      </c>
      <c r="IS33" s="3">
        <v>0</v>
      </c>
      <c r="IT33" s="3">
        <v>0</v>
      </c>
      <c r="IU33" s="3">
        <v>0</v>
      </c>
      <c r="IV33" s="3">
        <v>0</v>
      </c>
    </row>
    <row r="34" spans="1:256">
      <c r="A34" s="3" t="str">
        <f>T("473553")</f>
        <v>473553</v>
      </c>
      <c r="B34" s="3" t="s">
        <v>64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0</v>
      </c>
      <c r="AH34" s="3">
        <v>0</v>
      </c>
      <c r="AI34" s="3">
        <v>0</v>
      </c>
      <c r="AJ34" s="3">
        <v>0</v>
      </c>
      <c r="AK34" s="3">
        <v>0</v>
      </c>
      <c r="AL34" s="3">
        <v>0</v>
      </c>
      <c r="AM34" s="3">
        <v>0</v>
      </c>
      <c r="AN34" s="3">
        <v>0</v>
      </c>
      <c r="AO34" s="3">
        <v>0</v>
      </c>
      <c r="AP34" s="3">
        <v>0</v>
      </c>
      <c r="AQ34" s="3">
        <v>0</v>
      </c>
      <c r="AR34" s="3">
        <v>0</v>
      </c>
      <c r="AS34" s="3">
        <v>0</v>
      </c>
      <c r="AT34" s="3">
        <v>0</v>
      </c>
      <c r="AU34" s="3">
        <v>0</v>
      </c>
      <c r="AV34" s="3">
        <v>0</v>
      </c>
      <c r="AW34" s="3">
        <v>0</v>
      </c>
      <c r="AX34" s="3">
        <v>0</v>
      </c>
      <c r="AY34" s="3">
        <v>0</v>
      </c>
      <c r="AZ34" s="3">
        <v>0</v>
      </c>
      <c r="BA34" s="3">
        <v>0</v>
      </c>
      <c r="BB34" s="3">
        <v>0</v>
      </c>
      <c r="BC34" s="3">
        <v>0</v>
      </c>
      <c r="BD34" s="3">
        <v>0</v>
      </c>
      <c r="BE34" s="3">
        <v>0</v>
      </c>
      <c r="BF34" s="3">
        <v>0</v>
      </c>
      <c r="BG34" s="3">
        <v>0</v>
      </c>
      <c r="BH34" s="3">
        <v>0</v>
      </c>
      <c r="BI34" s="3">
        <v>0</v>
      </c>
      <c r="BJ34" s="3">
        <v>0</v>
      </c>
      <c r="BK34" s="3">
        <v>0</v>
      </c>
      <c r="BL34" s="3">
        <v>0</v>
      </c>
      <c r="BM34" s="3">
        <v>0</v>
      </c>
      <c r="BN34" s="3">
        <v>0</v>
      </c>
      <c r="BO34" s="3">
        <v>0</v>
      </c>
      <c r="BP34" s="3">
        <v>0</v>
      </c>
      <c r="BQ34" s="3">
        <v>0</v>
      </c>
      <c r="BR34" s="3">
        <v>0</v>
      </c>
      <c r="BS34" s="3">
        <v>0</v>
      </c>
      <c r="BT34" s="3">
        <v>0</v>
      </c>
      <c r="BU34" s="3">
        <v>0</v>
      </c>
      <c r="BV34" s="3">
        <v>0</v>
      </c>
      <c r="BW34" s="3">
        <v>0</v>
      </c>
      <c r="BX34" s="3">
        <v>0</v>
      </c>
      <c r="BY34" s="3">
        <v>0</v>
      </c>
      <c r="BZ34" s="3">
        <v>0</v>
      </c>
      <c r="CA34" s="3">
        <v>0</v>
      </c>
      <c r="CB34" s="3">
        <v>0</v>
      </c>
      <c r="CC34" s="3">
        <v>0</v>
      </c>
      <c r="CD34" s="3">
        <v>0</v>
      </c>
      <c r="CE34" s="3">
        <v>0</v>
      </c>
      <c r="CF34" s="3">
        <v>0</v>
      </c>
      <c r="CG34" s="3">
        <v>0</v>
      </c>
      <c r="CH34" s="3">
        <v>0</v>
      </c>
      <c r="CI34" s="3">
        <v>0</v>
      </c>
      <c r="CJ34" s="3">
        <v>0</v>
      </c>
      <c r="CK34" s="3">
        <v>0</v>
      </c>
      <c r="CL34" s="3">
        <v>0</v>
      </c>
      <c r="CM34" s="3">
        <v>0</v>
      </c>
      <c r="CN34" s="3">
        <v>0</v>
      </c>
      <c r="CO34" s="3">
        <v>0</v>
      </c>
      <c r="CP34" s="3">
        <v>0</v>
      </c>
      <c r="CQ34" s="3">
        <v>0</v>
      </c>
      <c r="CR34" s="3">
        <v>0</v>
      </c>
      <c r="CS34" s="3">
        <v>0</v>
      </c>
      <c r="CT34" s="3">
        <v>0</v>
      </c>
      <c r="CU34" s="3">
        <v>0</v>
      </c>
      <c r="CV34" s="3">
        <v>0</v>
      </c>
      <c r="CW34" s="3">
        <v>0</v>
      </c>
      <c r="CX34" s="3">
        <v>0</v>
      </c>
      <c r="CY34" s="3">
        <v>0</v>
      </c>
      <c r="CZ34" s="3">
        <v>0</v>
      </c>
      <c r="DA34" s="3">
        <v>0</v>
      </c>
      <c r="DB34" s="3">
        <v>0</v>
      </c>
      <c r="DC34" s="3">
        <v>0</v>
      </c>
      <c r="DD34" s="3">
        <v>0</v>
      </c>
      <c r="DE34" s="3">
        <v>0</v>
      </c>
      <c r="DF34" s="3">
        <v>0</v>
      </c>
      <c r="DG34" s="3">
        <v>0</v>
      </c>
      <c r="DH34" s="3">
        <v>0</v>
      </c>
      <c r="DI34" s="3">
        <v>0</v>
      </c>
      <c r="DJ34" s="3">
        <v>0</v>
      </c>
      <c r="DK34" s="3">
        <v>0</v>
      </c>
      <c r="DL34" s="3">
        <v>0</v>
      </c>
      <c r="DM34" s="3">
        <v>0</v>
      </c>
      <c r="DN34" s="3">
        <v>0</v>
      </c>
      <c r="DO34" s="3">
        <v>39084</v>
      </c>
      <c r="DP34" s="3">
        <v>0</v>
      </c>
      <c r="DQ34" s="3">
        <v>0</v>
      </c>
      <c r="DR34" s="3">
        <v>9298</v>
      </c>
      <c r="DS34" s="3">
        <v>489</v>
      </c>
      <c r="DT34" s="3">
        <v>9787</v>
      </c>
      <c r="DU34" s="3">
        <v>0</v>
      </c>
      <c r="DV34" s="3">
        <v>9787</v>
      </c>
      <c r="DW34" s="3">
        <v>29786</v>
      </c>
      <c r="DX34" s="3">
        <v>0</v>
      </c>
      <c r="DY34" s="3">
        <v>0</v>
      </c>
      <c r="DZ34" s="3">
        <v>29786</v>
      </c>
      <c r="EA34" s="3">
        <v>0</v>
      </c>
      <c r="EB34" s="3">
        <v>0</v>
      </c>
      <c r="EC34" s="3">
        <v>0</v>
      </c>
      <c r="ED34" s="3">
        <v>0</v>
      </c>
      <c r="EE34" s="3">
        <v>0</v>
      </c>
      <c r="EF34" s="3">
        <v>0</v>
      </c>
      <c r="EG34" s="3">
        <v>0</v>
      </c>
      <c r="EH34" s="3">
        <v>0</v>
      </c>
      <c r="EI34" s="3">
        <v>0</v>
      </c>
      <c r="EJ34" s="3">
        <v>0</v>
      </c>
      <c r="EK34" s="3">
        <v>0</v>
      </c>
      <c r="EL34" s="3">
        <v>0</v>
      </c>
      <c r="EM34" s="3">
        <v>0</v>
      </c>
      <c r="EN34" s="3">
        <v>0</v>
      </c>
      <c r="EO34" s="3">
        <v>1641</v>
      </c>
      <c r="EP34" s="3">
        <v>0</v>
      </c>
      <c r="EQ34" s="3">
        <v>0</v>
      </c>
      <c r="ER34" s="3">
        <v>244</v>
      </c>
      <c r="ES34" s="3">
        <v>70</v>
      </c>
      <c r="ET34" s="3">
        <v>314</v>
      </c>
      <c r="EU34" s="3">
        <v>0</v>
      </c>
      <c r="EV34" s="3">
        <v>314</v>
      </c>
      <c r="EW34" s="3">
        <v>1397</v>
      </c>
      <c r="EX34" s="3">
        <v>0</v>
      </c>
      <c r="EY34" s="3">
        <v>0</v>
      </c>
      <c r="EZ34" s="3">
        <v>1397</v>
      </c>
      <c r="FA34" s="3">
        <v>0</v>
      </c>
      <c r="FB34" s="3">
        <v>0</v>
      </c>
      <c r="FC34" s="3">
        <v>0</v>
      </c>
      <c r="FD34" s="3">
        <v>0</v>
      </c>
      <c r="FE34" s="3">
        <v>0</v>
      </c>
      <c r="FF34" s="3">
        <v>0</v>
      </c>
      <c r="FG34" s="3">
        <v>0</v>
      </c>
      <c r="FH34" s="3">
        <v>0</v>
      </c>
      <c r="FI34" s="3">
        <v>0</v>
      </c>
      <c r="FJ34" s="3">
        <v>0</v>
      </c>
      <c r="FK34" s="3">
        <v>0</v>
      </c>
      <c r="FL34" s="3">
        <v>0</v>
      </c>
      <c r="FM34" s="3">
        <v>0</v>
      </c>
      <c r="FN34" s="3">
        <v>0</v>
      </c>
      <c r="FO34" s="3">
        <v>0</v>
      </c>
      <c r="FP34" s="3">
        <v>0</v>
      </c>
      <c r="FQ34" s="3">
        <v>0</v>
      </c>
      <c r="FR34" s="3">
        <v>0</v>
      </c>
      <c r="FS34" s="3">
        <v>0</v>
      </c>
      <c r="FT34" s="3">
        <v>0</v>
      </c>
      <c r="FU34" s="3">
        <v>0</v>
      </c>
      <c r="FV34" s="3">
        <v>0</v>
      </c>
      <c r="FW34" s="3">
        <v>0</v>
      </c>
      <c r="FX34" s="3">
        <v>0</v>
      </c>
      <c r="FY34" s="3">
        <v>0</v>
      </c>
      <c r="FZ34" s="3">
        <v>0</v>
      </c>
      <c r="GA34" s="3">
        <v>0</v>
      </c>
      <c r="GB34" s="3">
        <v>1098</v>
      </c>
      <c r="GC34" s="3">
        <v>0</v>
      </c>
      <c r="GD34" s="3">
        <v>0</v>
      </c>
      <c r="GE34" s="3">
        <v>174</v>
      </c>
      <c r="GF34" s="3">
        <v>21</v>
      </c>
      <c r="GG34" s="3">
        <v>195</v>
      </c>
      <c r="GH34" s="3">
        <v>0</v>
      </c>
      <c r="GI34" s="3">
        <v>195</v>
      </c>
      <c r="GJ34" s="3">
        <v>924</v>
      </c>
      <c r="GK34" s="3">
        <v>0</v>
      </c>
      <c r="GL34" s="3">
        <v>0</v>
      </c>
      <c r="GM34" s="3">
        <v>924</v>
      </c>
      <c r="GN34" s="3">
        <v>0</v>
      </c>
      <c r="GO34" s="3">
        <v>382575</v>
      </c>
      <c r="GP34" s="3">
        <v>31808</v>
      </c>
      <c r="GQ34" s="3">
        <v>0</v>
      </c>
      <c r="GR34" s="3">
        <v>18290</v>
      </c>
      <c r="GS34" s="3">
        <v>6363</v>
      </c>
      <c r="GT34" s="3">
        <v>24653</v>
      </c>
      <c r="GU34" s="3">
        <v>0</v>
      </c>
      <c r="GV34" s="3">
        <v>24653</v>
      </c>
      <c r="GW34" s="3">
        <v>396093</v>
      </c>
      <c r="GX34" s="3">
        <v>0</v>
      </c>
      <c r="GY34" s="3">
        <v>0</v>
      </c>
      <c r="GZ34" s="3">
        <v>201247</v>
      </c>
      <c r="HA34" s="3">
        <v>194846</v>
      </c>
      <c r="HB34" s="3">
        <v>0</v>
      </c>
      <c r="HC34" s="3">
        <v>0</v>
      </c>
      <c r="HD34" s="3">
        <v>0</v>
      </c>
      <c r="HE34" s="3">
        <v>0</v>
      </c>
      <c r="HF34" s="3">
        <v>0</v>
      </c>
      <c r="HG34" s="3">
        <v>0</v>
      </c>
      <c r="HH34" s="3">
        <v>0</v>
      </c>
      <c r="HI34" s="3">
        <v>0</v>
      </c>
      <c r="HJ34" s="3">
        <v>0</v>
      </c>
      <c r="HK34" s="3">
        <v>0</v>
      </c>
      <c r="HL34" s="3">
        <v>0</v>
      </c>
      <c r="HM34" s="3">
        <v>0</v>
      </c>
      <c r="HN34" s="3">
        <v>0</v>
      </c>
      <c r="HO34" s="3">
        <v>0</v>
      </c>
      <c r="HP34" s="3">
        <v>0</v>
      </c>
      <c r="HQ34" s="3">
        <v>0</v>
      </c>
      <c r="HR34" s="3">
        <v>0</v>
      </c>
      <c r="HS34" s="3">
        <v>0</v>
      </c>
      <c r="HT34" s="3">
        <v>0</v>
      </c>
      <c r="HU34" s="3">
        <v>0</v>
      </c>
      <c r="HV34" s="3">
        <v>0</v>
      </c>
      <c r="HW34" s="3">
        <v>0</v>
      </c>
      <c r="HX34" s="3">
        <v>0</v>
      </c>
      <c r="HY34" s="3">
        <v>0</v>
      </c>
      <c r="HZ34" s="3">
        <v>0</v>
      </c>
      <c r="IA34" s="3">
        <v>0</v>
      </c>
      <c r="IB34" s="3">
        <v>0</v>
      </c>
      <c r="IC34" s="3">
        <v>0</v>
      </c>
      <c r="ID34" s="3">
        <v>0</v>
      </c>
      <c r="IE34" s="3">
        <v>0</v>
      </c>
      <c r="IF34" s="3">
        <v>0</v>
      </c>
      <c r="IG34" s="3">
        <v>0</v>
      </c>
      <c r="IH34" s="3">
        <v>0</v>
      </c>
      <c r="II34" s="3">
        <v>0</v>
      </c>
      <c r="IJ34" s="3">
        <v>0</v>
      </c>
      <c r="IK34" s="3">
        <v>0</v>
      </c>
      <c r="IL34" s="3">
        <v>0</v>
      </c>
      <c r="IM34" s="3">
        <v>0</v>
      </c>
      <c r="IN34" s="3">
        <v>0</v>
      </c>
      <c r="IO34" s="3">
        <v>0</v>
      </c>
      <c r="IP34" s="3">
        <v>0</v>
      </c>
      <c r="IQ34" s="3">
        <v>0</v>
      </c>
      <c r="IR34" s="3">
        <v>0</v>
      </c>
      <c r="IS34" s="3">
        <v>0</v>
      </c>
      <c r="IT34" s="3">
        <v>0</v>
      </c>
      <c r="IU34" s="3">
        <v>0</v>
      </c>
      <c r="IV34" s="3">
        <v>0</v>
      </c>
    </row>
    <row r="35" spans="1:256">
      <c r="A35" s="3" t="str">
        <f>T("473561")</f>
        <v>473561</v>
      </c>
      <c r="B35" s="3" t="s">
        <v>66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10080</v>
      </c>
      <c r="AC35" s="3">
        <v>0</v>
      </c>
      <c r="AD35" s="3">
        <v>0</v>
      </c>
      <c r="AE35" s="3">
        <v>1440</v>
      </c>
      <c r="AF35" s="3">
        <v>224</v>
      </c>
      <c r="AG35" s="3">
        <v>1664</v>
      </c>
      <c r="AH35" s="3">
        <v>0</v>
      </c>
      <c r="AI35" s="3">
        <v>1664</v>
      </c>
      <c r="AJ35" s="3">
        <v>8640</v>
      </c>
      <c r="AK35" s="3">
        <v>0</v>
      </c>
      <c r="AL35" s="3">
        <v>0</v>
      </c>
      <c r="AM35" s="3">
        <v>0</v>
      </c>
      <c r="AN35" s="3">
        <v>8640</v>
      </c>
      <c r="AO35" s="3">
        <v>0</v>
      </c>
      <c r="AP35" s="3">
        <v>0</v>
      </c>
      <c r="AQ35" s="3">
        <v>0</v>
      </c>
      <c r="AR35" s="3">
        <v>0</v>
      </c>
      <c r="AS35" s="3">
        <v>0</v>
      </c>
      <c r="AT35" s="3">
        <v>0</v>
      </c>
      <c r="AU35" s="3">
        <v>0</v>
      </c>
      <c r="AV35" s="3">
        <v>0</v>
      </c>
      <c r="AW35" s="3">
        <v>0</v>
      </c>
      <c r="AX35" s="3">
        <v>0</v>
      </c>
      <c r="AY35" s="3">
        <v>0</v>
      </c>
      <c r="AZ35" s="3">
        <v>0</v>
      </c>
      <c r="BA35" s="3">
        <v>0</v>
      </c>
      <c r="BB35" s="3">
        <v>0</v>
      </c>
      <c r="BC35" s="3">
        <v>0</v>
      </c>
      <c r="BD35" s="3">
        <v>0</v>
      </c>
      <c r="BE35" s="3">
        <v>0</v>
      </c>
      <c r="BF35" s="3">
        <v>0</v>
      </c>
      <c r="BG35" s="3">
        <v>0</v>
      </c>
      <c r="BH35" s="3">
        <v>0</v>
      </c>
      <c r="BI35" s="3">
        <v>0</v>
      </c>
      <c r="BJ35" s="3">
        <v>0</v>
      </c>
      <c r="BK35" s="3">
        <v>0</v>
      </c>
      <c r="BL35" s="3">
        <v>0</v>
      </c>
      <c r="BM35" s="3">
        <v>0</v>
      </c>
      <c r="BN35" s="3">
        <v>0</v>
      </c>
      <c r="BO35" s="3">
        <v>0</v>
      </c>
      <c r="BP35" s="3">
        <v>0</v>
      </c>
      <c r="BQ35" s="3">
        <v>0</v>
      </c>
      <c r="BR35" s="3">
        <v>0</v>
      </c>
      <c r="BS35" s="3">
        <v>0</v>
      </c>
      <c r="BT35" s="3">
        <v>0</v>
      </c>
      <c r="BU35" s="3">
        <v>0</v>
      </c>
      <c r="BV35" s="3">
        <v>0</v>
      </c>
      <c r="BW35" s="3">
        <v>0</v>
      </c>
      <c r="BX35" s="3">
        <v>0</v>
      </c>
      <c r="BY35" s="3">
        <v>0</v>
      </c>
      <c r="BZ35" s="3">
        <v>0</v>
      </c>
      <c r="CA35" s="3">
        <v>0</v>
      </c>
      <c r="CB35" s="3">
        <v>0</v>
      </c>
      <c r="CC35" s="3">
        <v>0</v>
      </c>
      <c r="CD35" s="3">
        <v>0</v>
      </c>
      <c r="CE35" s="3">
        <v>0</v>
      </c>
      <c r="CF35" s="3">
        <v>0</v>
      </c>
      <c r="CG35" s="3">
        <v>0</v>
      </c>
      <c r="CH35" s="3">
        <v>0</v>
      </c>
      <c r="CI35" s="3">
        <v>0</v>
      </c>
      <c r="CJ35" s="3">
        <v>0</v>
      </c>
      <c r="CK35" s="3">
        <v>0</v>
      </c>
      <c r="CL35" s="3">
        <v>0</v>
      </c>
      <c r="CM35" s="3">
        <v>0</v>
      </c>
      <c r="CN35" s="3">
        <v>0</v>
      </c>
      <c r="CO35" s="3">
        <v>0</v>
      </c>
      <c r="CP35" s="3">
        <v>0</v>
      </c>
      <c r="CQ35" s="3">
        <v>0</v>
      </c>
      <c r="CR35" s="3">
        <v>0</v>
      </c>
      <c r="CS35" s="3">
        <v>0</v>
      </c>
      <c r="CT35" s="3">
        <v>0</v>
      </c>
      <c r="CU35" s="3">
        <v>0</v>
      </c>
      <c r="CV35" s="3">
        <v>0</v>
      </c>
      <c r="CW35" s="3">
        <v>0</v>
      </c>
      <c r="CX35" s="3">
        <v>0</v>
      </c>
      <c r="CY35" s="3">
        <v>0</v>
      </c>
      <c r="CZ35" s="3">
        <v>0</v>
      </c>
      <c r="DA35" s="3">
        <v>0</v>
      </c>
      <c r="DB35" s="3">
        <v>0</v>
      </c>
      <c r="DC35" s="3">
        <v>0</v>
      </c>
      <c r="DD35" s="3">
        <v>0</v>
      </c>
      <c r="DE35" s="3">
        <v>0</v>
      </c>
      <c r="DF35" s="3">
        <v>0</v>
      </c>
      <c r="DG35" s="3">
        <v>0</v>
      </c>
      <c r="DH35" s="3">
        <v>0</v>
      </c>
      <c r="DI35" s="3">
        <v>0</v>
      </c>
      <c r="DJ35" s="3">
        <v>0</v>
      </c>
      <c r="DK35" s="3">
        <v>0</v>
      </c>
      <c r="DL35" s="3">
        <v>0</v>
      </c>
      <c r="DM35" s="3">
        <v>0</v>
      </c>
      <c r="DN35" s="3">
        <v>0</v>
      </c>
      <c r="DO35" s="3">
        <v>35336</v>
      </c>
      <c r="DP35" s="3">
        <v>0</v>
      </c>
      <c r="DQ35" s="3">
        <v>0</v>
      </c>
      <c r="DR35" s="3">
        <v>3942</v>
      </c>
      <c r="DS35" s="3">
        <v>500</v>
      </c>
      <c r="DT35" s="3">
        <v>4442</v>
      </c>
      <c r="DU35" s="3">
        <v>0</v>
      </c>
      <c r="DV35" s="3">
        <v>4442</v>
      </c>
      <c r="DW35" s="3">
        <v>31394</v>
      </c>
      <c r="DX35" s="3">
        <v>0</v>
      </c>
      <c r="DY35" s="3">
        <v>0</v>
      </c>
      <c r="DZ35" s="3">
        <v>31394</v>
      </c>
      <c r="EA35" s="3">
        <v>0</v>
      </c>
      <c r="EB35" s="3">
        <v>0</v>
      </c>
      <c r="EC35" s="3">
        <v>0</v>
      </c>
      <c r="ED35" s="3">
        <v>0</v>
      </c>
      <c r="EE35" s="3">
        <v>0</v>
      </c>
      <c r="EF35" s="3">
        <v>0</v>
      </c>
      <c r="EG35" s="3">
        <v>0</v>
      </c>
      <c r="EH35" s="3">
        <v>0</v>
      </c>
      <c r="EI35" s="3">
        <v>0</v>
      </c>
      <c r="EJ35" s="3">
        <v>0</v>
      </c>
      <c r="EK35" s="3">
        <v>0</v>
      </c>
      <c r="EL35" s="3">
        <v>0</v>
      </c>
      <c r="EM35" s="3">
        <v>0</v>
      </c>
      <c r="EN35" s="3">
        <v>0</v>
      </c>
      <c r="EO35" s="3">
        <v>1268</v>
      </c>
      <c r="EP35" s="3">
        <v>0</v>
      </c>
      <c r="EQ35" s="3">
        <v>0</v>
      </c>
      <c r="ER35" s="3">
        <v>189</v>
      </c>
      <c r="ES35" s="3">
        <v>54</v>
      </c>
      <c r="ET35" s="3">
        <v>243</v>
      </c>
      <c r="EU35" s="3">
        <v>0</v>
      </c>
      <c r="EV35" s="3">
        <v>243</v>
      </c>
      <c r="EW35" s="3">
        <v>1079</v>
      </c>
      <c r="EX35" s="3">
        <v>0</v>
      </c>
      <c r="EY35" s="3">
        <v>0</v>
      </c>
      <c r="EZ35" s="3">
        <v>1079</v>
      </c>
      <c r="FA35" s="3">
        <v>0</v>
      </c>
      <c r="FB35" s="3">
        <v>0</v>
      </c>
      <c r="FC35" s="3">
        <v>0</v>
      </c>
      <c r="FD35" s="3">
        <v>0</v>
      </c>
      <c r="FE35" s="3">
        <v>0</v>
      </c>
      <c r="FF35" s="3">
        <v>0</v>
      </c>
      <c r="FG35" s="3">
        <v>0</v>
      </c>
      <c r="FH35" s="3">
        <v>0</v>
      </c>
      <c r="FI35" s="3">
        <v>0</v>
      </c>
      <c r="FJ35" s="3">
        <v>0</v>
      </c>
      <c r="FK35" s="3">
        <v>0</v>
      </c>
      <c r="FL35" s="3">
        <v>0</v>
      </c>
      <c r="FM35" s="3">
        <v>0</v>
      </c>
      <c r="FN35" s="3">
        <v>0</v>
      </c>
      <c r="FO35" s="3">
        <v>2046</v>
      </c>
      <c r="FP35" s="3">
        <v>0</v>
      </c>
      <c r="FQ35" s="3">
        <v>0</v>
      </c>
      <c r="FR35" s="3">
        <v>192</v>
      </c>
      <c r="FS35" s="3">
        <v>29</v>
      </c>
      <c r="FT35" s="3">
        <v>221</v>
      </c>
      <c r="FU35" s="3">
        <v>0</v>
      </c>
      <c r="FV35" s="3">
        <v>221</v>
      </c>
      <c r="FW35" s="3">
        <v>1854</v>
      </c>
      <c r="FX35" s="3">
        <v>0</v>
      </c>
      <c r="FY35" s="3">
        <v>0</v>
      </c>
      <c r="FZ35" s="3">
        <v>1854</v>
      </c>
      <c r="GA35" s="3">
        <v>0</v>
      </c>
      <c r="GB35" s="3">
        <v>745</v>
      </c>
      <c r="GC35" s="3">
        <v>0</v>
      </c>
      <c r="GD35" s="3">
        <v>0</v>
      </c>
      <c r="GE35" s="3">
        <v>118</v>
      </c>
      <c r="GF35" s="3">
        <v>14</v>
      </c>
      <c r="GG35" s="3">
        <v>132</v>
      </c>
      <c r="GH35" s="3">
        <v>0</v>
      </c>
      <c r="GI35" s="3">
        <v>132</v>
      </c>
      <c r="GJ35" s="3">
        <v>627</v>
      </c>
      <c r="GK35" s="3">
        <v>0</v>
      </c>
      <c r="GL35" s="3">
        <v>0</v>
      </c>
      <c r="GM35" s="3">
        <v>627</v>
      </c>
      <c r="GN35" s="3">
        <v>0</v>
      </c>
      <c r="GO35" s="3">
        <v>275850</v>
      </c>
      <c r="GP35" s="3">
        <v>20468</v>
      </c>
      <c r="GQ35" s="3">
        <v>0</v>
      </c>
      <c r="GR35" s="3">
        <v>14561</v>
      </c>
      <c r="GS35" s="3">
        <v>3462</v>
      </c>
      <c r="GT35" s="3">
        <v>18023</v>
      </c>
      <c r="GU35" s="3">
        <v>0</v>
      </c>
      <c r="GV35" s="3">
        <v>18023</v>
      </c>
      <c r="GW35" s="3">
        <v>281757</v>
      </c>
      <c r="GX35" s="3">
        <v>0</v>
      </c>
      <c r="GY35" s="3">
        <v>0</v>
      </c>
      <c r="GZ35" s="3">
        <v>281757</v>
      </c>
      <c r="HA35" s="3">
        <v>0</v>
      </c>
      <c r="HB35" s="3">
        <v>0</v>
      </c>
      <c r="HC35" s="3">
        <v>0</v>
      </c>
      <c r="HD35" s="3">
        <v>0</v>
      </c>
      <c r="HE35" s="3">
        <v>0</v>
      </c>
      <c r="HF35" s="3">
        <v>0</v>
      </c>
      <c r="HG35" s="3">
        <v>0</v>
      </c>
      <c r="HH35" s="3">
        <v>0</v>
      </c>
      <c r="HI35" s="3">
        <v>0</v>
      </c>
      <c r="HJ35" s="3">
        <v>0</v>
      </c>
      <c r="HK35" s="3">
        <v>0</v>
      </c>
      <c r="HL35" s="3">
        <v>0</v>
      </c>
      <c r="HM35" s="3">
        <v>0</v>
      </c>
      <c r="HN35" s="3">
        <v>0</v>
      </c>
      <c r="HO35" s="3">
        <v>0</v>
      </c>
      <c r="HP35" s="3">
        <v>0</v>
      </c>
      <c r="HQ35" s="3">
        <v>0</v>
      </c>
      <c r="HR35" s="3">
        <v>0</v>
      </c>
      <c r="HS35" s="3">
        <v>0</v>
      </c>
      <c r="HT35" s="3">
        <v>0</v>
      </c>
      <c r="HU35" s="3">
        <v>0</v>
      </c>
      <c r="HV35" s="3">
        <v>0</v>
      </c>
      <c r="HW35" s="3">
        <v>0</v>
      </c>
      <c r="HX35" s="3">
        <v>0</v>
      </c>
      <c r="HY35" s="3">
        <v>0</v>
      </c>
      <c r="HZ35" s="3">
        <v>0</v>
      </c>
      <c r="IA35" s="3">
        <v>0</v>
      </c>
      <c r="IB35" s="3">
        <v>0</v>
      </c>
      <c r="IC35" s="3">
        <v>0</v>
      </c>
      <c r="ID35" s="3">
        <v>0</v>
      </c>
      <c r="IE35" s="3">
        <v>0</v>
      </c>
      <c r="IF35" s="3">
        <v>0</v>
      </c>
      <c r="IG35" s="3">
        <v>0</v>
      </c>
      <c r="IH35" s="3">
        <v>0</v>
      </c>
      <c r="II35" s="3">
        <v>0</v>
      </c>
      <c r="IJ35" s="3">
        <v>0</v>
      </c>
      <c r="IK35" s="3">
        <v>0</v>
      </c>
      <c r="IL35" s="3">
        <v>0</v>
      </c>
      <c r="IM35" s="3">
        <v>0</v>
      </c>
      <c r="IN35" s="3">
        <v>0</v>
      </c>
      <c r="IO35" s="3">
        <v>0</v>
      </c>
      <c r="IP35" s="3">
        <v>0</v>
      </c>
      <c r="IQ35" s="3">
        <v>0</v>
      </c>
      <c r="IR35" s="3">
        <v>0</v>
      </c>
      <c r="IS35" s="3">
        <v>0</v>
      </c>
      <c r="IT35" s="3">
        <v>0</v>
      </c>
      <c r="IU35" s="3">
        <v>0</v>
      </c>
      <c r="IV35" s="3">
        <v>0</v>
      </c>
    </row>
    <row r="36" spans="1:256">
      <c r="A36" s="3" t="str">
        <f>T("473570")</f>
        <v>473570</v>
      </c>
      <c r="B36" s="3" t="s">
        <v>68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3">
        <v>0</v>
      </c>
      <c r="AH36" s="3">
        <v>0</v>
      </c>
      <c r="AI36" s="3">
        <v>0</v>
      </c>
      <c r="AJ36" s="3">
        <v>0</v>
      </c>
      <c r="AK36" s="3">
        <v>0</v>
      </c>
      <c r="AL36" s="3">
        <v>0</v>
      </c>
      <c r="AM36" s="3">
        <v>0</v>
      </c>
      <c r="AN36" s="3">
        <v>0</v>
      </c>
      <c r="AO36" s="3">
        <v>0</v>
      </c>
      <c r="AP36" s="3">
        <v>0</v>
      </c>
      <c r="AQ36" s="3">
        <v>0</v>
      </c>
      <c r="AR36" s="3">
        <v>0</v>
      </c>
      <c r="AS36" s="3">
        <v>0</v>
      </c>
      <c r="AT36" s="3">
        <v>0</v>
      </c>
      <c r="AU36" s="3">
        <v>0</v>
      </c>
      <c r="AV36" s="3">
        <v>0</v>
      </c>
      <c r="AW36" s="3">
        <v>0</v>
      </c>
      <c r="AX36" s="3">
        <v>0</v>
      </c>
      <c r="AY36" s="3">
        <v>0</v>
      </c>
      <c r="AZ36" s="3">
        <v>0</v>
      </c>
      <c r="BA36" s="3">
        <v>0</v>
      </c>
      <c r="BB36" s="3">
        <v>0</v>
      </c>
      <c r="BC36" s="3">
        <v>0</v>
      </c>
      <c r="BD36" s="3">
        <v>0</v>
      </c>
      <c r="BE36" s="3">
        <v>0</v>
      </c>
      <c r="BF36" s="3">
        <v>0</v>
      </c>
      <c r="BG36" s="3">
        <v>0</v>
      </c>
      <c r="BH36" s="3">
        <v>0</v>
      </c>
      <c r="BI36" s="3">
        <v>0</v>
      </c>
      <c r="BJ36" s="3">
        <v>0</v>
      </c>
      <c r="BK36" s="3">
        <v>0</v>
      </c>
      <c r="BL36" s="3">
        <v>0</v>
      </c>
      <c r="BM36" s="3">
        <v>0</v>
      </c>
      <c r="BN36" s="3">
        <v>0</v>
      </c>
      <c r="BO36" s="3">
        <v>0</v>
      </c>
      <c r="BP36" s="3">
        <v>0</v>
      </c>
      <c r="BQ36" s="3">
        <v>0</v>
      </c>
      <c r="BR36" s="3">
        <v>0</v>
      </c>
      <c r="BS36" s="3">
        <v>0</v>
      </c>
      <c r="BT36" s="3">
        <v>0</v>
      </c>
      <c r="BU36" s="3">
        <v>0</v>
      </c>
      <c r="BV36" s="3">
        <v>0</v>
      </c>
      <c r="BW36" s="3">
        <v>0</v>
      </c>
      <c r="BX36" s="3">
        <v>0</v>
      </c>
      <c r="BY36" s="3">
        <v>0</v>
      </c>
      <c r="BZ36" s="3">
        <v>0</v>
      </c>
      <c r="CA36" s="3">
        <v>0</v>
      </c>
      <c r="CB36" s="3">
        <v>0</v>
      </c>
      <c r="CC36" s="3">
        <v>0</v>
      </c>
      <c r="CD36" s="3">
        <v>0</v>
      </c>
      <c r="CE36" s="3">
        <v>0</v>
      </c>
      <c r="CF36" s="3">
        <v>0</v>
      </c>
      <c r="CG36" s="3">
        <v>0</v>
      </c>
      <c r="CH36" s="3">
        <v>0</v>
      </c>
      <c r="CI36" s="3">
        <v>0</v>
      </c>
      <c r="CJ36" s="3">
        <v>0</v>
      </c>
      <c r="CK36" s="3">
        <v>0</v>
      </c>
      <c r="CL36" s="3">
        <v>0</v>
      </c>
      <c r="CM36" s="3">
        <v>0</v>
      </c>
      <c r="CN36" s="3">
        <v>0</v>
      </c>
      <c r="CO36" s="3">
        <v>0</v>
      </c>
      <c r="CP36" s="3">
        <v>0</v>
      </c>
      <c r="CQ36" s="3">
        <v>0</v>
      </c>
      <c r="CR36" s="3">
        <v>0</v>
      </c>
      <c r="CS36" s="3">
        <v>0</v>
      </c>
      <c r="CT36" s="3">
        <v>0</v>
      </c>
      <c r="CU36" s="3">
        <v>0</v>
      </c>
      <c r="CV36" s="3">
        <v>0</v>
      </c>
      <c r="CW36" s="3">
        <v>0</v>
      </c>
      <c r="CX36" s="3">
        <v>0</v>
      </c>
      <c r="CY36" s="3">
        <v>0</v>
      </c>
      <c r="CZ36" s="3">
        <v>0</v>
      </c>
      <c r="DA36" s="3">
        <v>0</v>
      </c>
      <c r="DB36" s="3">
        <v>0</v>
      </c>
      <c r="DC36" s="3">
        <v>0</v>
      </c>
      <c r="DD36" s="3">
        <v>0</v>
      </c>
      <c r="DE36" s="3">
        <v>0</v>
      </c>
      <c r="DF36" s="3">
        <v>0</v>
      </c>
      <c r="DG36" s="3">
        <v>0</v>
      </c>
      <c r="DH36" s="3">
        <v>0</v>
      </c>
      <c r="DI36" s="3">
        <v>0</v>
      </c>
      <c r="DJ36" s="3">
        <v>0</v>
      </c>
      <c r="DK36" s="3">
        <v>0</v>
      </c>
      <c r="DL36" s="3">
        <v>0</v>
      </c>
      <c r="DM36" s="3">
        <v>0</v>
      </c>
      <c r="DN36" s="3">
        <v>0</v>
      </c>
      <c r="DO36" s="3">
        <v>22673</v>
      </c>
      <c r="DP36" s="3">
        <v>0</v>
      </c>
      <c r="DQ36" s="3">
        <v>0</v>
      </c>
      <c r="DR36" s="3">
        <v>3274</v>
      </c>
      <c r="DS36" s="3">
        <v>361</v>
      </c>
      <c r="DT36" s="3">
        <v>3635</v>
      </c>
      <c r="DU36" s="3">
        <v>0</v>
      </c>
      <c r="DV36" s="3">
        <v>3635</v>
      </c>
      <c r="DW36" s="3">
        <v>19399</v>
      </c>
      <c r="DX36" s="3">
        <v>0</v>
      </c>
      <c r="DY36" s="3">
        <v>0</v>
      </c>
      <c r="DZ36" s="3">
        <v>19399</v>
      </c>
      <c r="EA36" s="3">
        <v>0</v>
      </c>
      <c r="EB36" s="3">
        <v>0</v>
      </c>
      <c r="EC36" s="3">
        <v>0</v>
      </c>
      <c r="ED36" s="3">
        <v>0</v>
      </c>
      <c r="EE36" s="3">
        <v>0</v>
      </c>
      <c r="EF36" s="3">
        <v>0</v>
      </c>
      <c r="EG36" s="3">
        <v>0</v>
      </c>
      <c r="EH36" s="3">
        <v>0</v>
      </c>
      <c r="EI36" s="3">
        <v>0</v>
      </c>
      <c r="EJ36" s="3">
        <v>0</v>
      </c>
      <c r="EK36" s="3">
        <v>0</v>
      </c>
      <c r="EL36" s="3">
        <v>0</v>
      </c>
      <c r="EM36" s="3">
        <v>0</v>
      </c>
      <c r="EN36" s="3">
        <v>0</v>
      </c>
      <c r="EO36" s="3">
        <v>341</v>
      </c>
      <c r="EP36" s="3">
        <v>0</v>
      </c>
      <c r="EQ36" s="3">
        <v>0</v>
      </c>
      <c r="ER36" s="3">
        <v>61</v>
      </c>
      <c r="ES36" s="3">
        <v>18</v>
      </c>
      <c r="ET36" s="3">
        <v>79</v>
      </c>
      <c r="EU36" s="3">
        <v>0</v>
      </c>
      <c r="EV36" s="3">
        <v>79</v>
      </c>
      <c r="EW36" s="3">
        <v>280</v>
      </c>
      <c r="EX36" s="3">
        <v>0</v>
      </c>
      <c r="EY36" s="3">
        <v>0</v>
      </c>
      <c r="EZ36" s="3">
        <v>280</v>
      </c>
      <c r="FA36" s="3">
        <v>0</v>
      </c>
      <c r="FB36" s="3">
        <v>0</v>
      </c>
      <c r="FC36" s="3">
        <v>0</v>
      </c>
      <c r="FD36" s="3">
        <v>0</v>
      </c>
      <c r="FE36" s="3">
        <v>0</v>
      </c>
      <c r="FF36" s="3">
        <v>0</v>
      </c>
      <c r="FG36" s="3">
        <v>0</v>
      </c>
      <c r="FH36" s="3">
        <v>0</v>
      </c>
      <c r="FI36" s="3">
        <v>0</v>
      </c>
      <c r="FJ36" s="3">
        <v>0</v>
      </c>
      <c r="FK36" s="3">
        <v>0</v>
      </c>
      <c r="FL36" s="3">
        <v>0</v>
      </c>
      <c r="FM36" s="3">
        <v>0</v>
      </c>
      <c r="FN36" s="3">
        <v>0</v>
      </c>
      <c r="FO36" s="3">
        <v>19067</v>
      </c>
      <c r="FP36" s="3">
        <v>0</v>
      </c>
      <c r="FQ36" s="3">
        <v>0</v>
      </c>
      <c r="FR36" s="3">
        <v>3319</v>
      </c>
      <c r="FS36" s="3">
        <v>229</v>
      </c>
      <c r="FT36" s="3">
        <v>3548</v>
      </c>
      <c r="FU36" s="3">
        <v>0</v>
      </c>
      <c r="FV36" s="3">
        <v>3548</v>
      </c>
      <c r="FW36" s="3">
        <v>15748</v>
      </c>
      <c r="FX36" s="3">
        <v>0</v>
      </c>
      <c r="FY36" s="3">
        <v>0</v>
      </c>
      <c r="FZ36" s="3">
        <v>15748</v>
      </c>
      <c r="GA36" s="3">
        <v>0</v>
      </c>
      <c r="GB36" s="3">
        <v>0</v>
      </c>
      <c r="GC36" s="3">
        <v>0</v>
      </c>
      <c r="GD36" s="3">
        <v>0</v>
      </c>
      <c r="GE36" s="3">
        <v>0</v>
      </c>
      <c r="GF36" s="3">
        <v>0</v>
      </c>
      <c r="GG36" s="3">
        <v>0</v>
      </c>
      <c r="GH36" s="3">
        <v>0</v>
      </c>
      <c r="GI36" s="3">
        <v>0</v>
      </c>
      <c r="GJ36" s="3">
        <v>0</v>
      </c>
      <c r="GK36" s="3">
        <v>0</v>
      </c>
      <c r="GL36" s="3">
        <v>0</v>
      </c>
      <c r="GM36" s="3">
        <v>0</v>
      </c>
      <c r="GN36" s="3">
        <v>0</v>
      </c>
      <c r="GO36" s="3">
        <v>574838</v>
      </c>
      <c r="GP36" s="3">
        <v>61431</v>
      </c>
      <c r="GQ36" s="3">
        <v>0</v>
      </c>
      <c r="GR36" s="3">
        <v>25771</v>
      </c>
      <c r="GS36" s="3">
        <v>6967</v>
      </c>
      <c r="GT36" s="3">
        <v>32738</v>
      </c>
      <c r="GU36" s="3">
        <v>0</v>
      </c>
      <c r="GV36" s="3">
        <v>32738</v>
      </c>
      <c r="GW36" s="3">
        <v>610498</v>
      </c>
      <c r="GX36" s="3">
        <v>0</v>
      </c>
      <c r="GY36" s="3">
        <v>0</v>
      </c>
      <c r="GZ36" s="3">
        <v>610498</v>
      </c>
      <c r="HA36" s="3">
        <v>0</v>
      </c>
      <c r="HB36" s="3">
        <v>844</v>
      </c>
      <c r="HC36" s="3">
        <v>0</v>
      </c>
      <c r="HD36" s="3">
        <v>0</v>
      </c>
      <c r="HE36" s="3">
        <v>486</v>
      </c>
      <c r="HF36" s="3">
        <v>35</v>
      </c>
      <c r="HG36" s="3">
        <v>521</v>
      </c>
      <c r="HH36" s="3">
        <v>0</v>
      </c>
      <c r="HI36" s="3">
        <v>521</v>
      </c>
      <c r="HJ36" s="3">
        <v>358</v>
      </c>
      <c r="HK36" s="3">
        <v>0</v>
      </c>
      <c r="HL36" s="3">
        <v>0</v>
      </c>
      <c r="HM36" s="3">
        <v>358</v>
      </c>
      <c r="HN36" s="3">
        <v>0</v>
      </c>
      <c r="HO36" s="3">
        <v>0</v>
      </c>
      <c r="HP36" s="3">
        <v>0</v>
      </c>
      <c r="HQ36" s="3">
        <v>0</v>
      </c>
      <c r="HR36" s="3">
        <v>0</v>
      </c>
      <c r="HS36" s="3">
        <v>0</v>
      </c>
      <c r="HT36" s="3">
        <v>0</v>
      </c>
      <c r="HU36" s="3">
        <v>0</v>
      </c>
      <c r="HV36" s="3">
        <v>0</v>
      </c>
      <c r="HW36" s="3">
        <v>0</v>
      </c>
      <c r="HX36" s="3">
        <v>0</v>
      </c>
      <c r="HY36" s="3">
        <v>0</v>
      </c>
      <c r="HZ36" s="3">
        <v>0</v>
      </c>
      <c r="IA36" s="3">
        <v>0</v>
      </c>
      <c r="IB36" s="3">
        <v>0</v>
      </c>
      <c r="IC36" s="3">
        <v>0</v>
      </c>
      <c r="ID36" s="3">
        <v>0</v>
      </c>
      <c r="IE36" s="3">
        <v>0</v>
      </c>
      <c r="IF36" s="3">
        <v>0</v>
      </c>
      <c r="IG36" s="3">
        <v>0</v>
      </c>
      <c r="IH36" s="3">
        <v>0</v>
      </c>
      <c r="II36" s="3">
        <v>0</v>
      </c>
      <c r="IJ36" s="3">
        <v>0</v>
      </c>
      <c r="IK36" s="3">
        <v>0</v>
      </c>
      <c r="IL36" s="3">
        <v>0</v>
      </c>
      <c r="IM36" s="3">
        <v>0</v>
      </c>
      <c r="IN36" s="3">
        <v>0</v>
      </c>
      <c r="IO36" s="3">
        <v>0</v>
      </c>
      <c r="IP36" s="3">
        <v>0</v>
      </c>
      <c r="IQ36" s="3">
        <v>0</v>
      </c>
      <c r="IR36" s="3">
        <v>0</v>
      </c>
      <c r="IS36" s="3">
        <v>0</v>
      </c>
      <c r="IT36" s="3">
        <v>0</v>
      </c>
      <c r="IU36" s="3">
        <v>0</v>
      </c>
      <c r="IV36" s="3">
        <v>0</v>
      </c>
    </row>
    <row r="37" spans="1:256">
      <c r="A37" s="3" t="str">
        <f>T("473588")</f>
        <v>473588</v>
      </c>
      <c r="B37" s="3" t="s">
        <v>70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>
        <v>0</v>
      </c>
      <c r="AT37" s="3">
        <v>0</v>
      </c>
      <c r="AU37" s="3">
        <v>0</v>
      </c>
      <c r="AV37" s="3">
        <v>0</v>
      </c>
      <c r="AW37" s="3">
        <v>0</v>
      </c>
      <c r="AX37" s="3">
        <v>0</v>
      </c>
      <c r="AY37" s="3">
        <v>0</v>
      </c>
      <c r="AZ37" s="3">
        <v>0</v>
      </c>
      <c r="BA37" s="3">
        <v>0</v>
      </c>
      <c r="BB37" s="3">
        <v>0</v>
      </c>
      <c r="BC37" s="3">
        <v>0</v>
      </c>
      <c r="BD37" s="3">
        <v>0</v>
      </c>
      <c r="BE37" s="3">
        <v>0</v>
      </c>
      <c r="BF37" s="3">
        <v>0</v>
      </c>
      <c r="BG37" s="3">
        <v>0</v>
      </c>
      <c r="BH37" s="3">
        <v>0</v>
      </c>
      <c r="BI37" s="3">
        <v>0</v>
      </c>
      <c r="BJ37" s="3">
        <v>0</v>
      </c>
      <c r="BK37" s="3">
        <v>0</v>
      </c>
      <c r="BL37" s="3">
        <v>0</v>
      </c>
      <c r="BM37" s="3">
        <v>0</v>
      </c>
      <c r="BN37" s="3">
        <v>0</v>
      </c>
      <c r="BO37" s="3">
        <v>0</v>
      </c>
      <c r="BP37" s="3">
        <v>0</v>
      </c>
      <c r="BQ37" s="3">
        <v>0</v>
      </c>
      <c r="BR37" s="3">
        <v>0</v>
      </c>
      <c r="BS37" s="3">
        <v>0</v>
      </c>
      <c r="BT37" s="3">
        <v>0</v>
      </c>
      <c r="BU37" s="3">
        <v>0</v>
      </c>
      <c r="BV37" s="3">
        <v>0</v>
      </c>
      <c r="BW37" s="3">
        <v>0</v>
      </c>
      <c r="BX37" s="3">
        <v>0</v>
      </c>
      <c r="BY37" s="3">
        <v>0</v>
      </c>
      <c r="BZ37" s="3">
        <v>0</v>
      </c>
      <c r="CA37" s="3">
        <v>0</v>
      </c>
      <c r="CB37" s="3">
        <v>0</v>
      </c>
      <c r="CC37" s="3">
        <v>0</v>
      </c>
      <c r="CD37" s="3">
        <v>0</v>
      </c>
      <c r="CE37" s="3">
        <v>0</v>
      </c>
      <c r="CF37" s="3">
        <v>0</v>
      </c>
      <c r="CG37" s="3">
        <v>0</v>
      </c>
      <c r="CH37" s="3">
        <v>0</v>
      </c>
      <c r="CI37" s="3">
        <v>0</v>
      </c>
      <c r="CJ37" s="3">
        <v>0</v>
      </c>
      <c r="CK37" s="3">
        <v>0</v>
      </c>
      <c r="CL37" s="3">
        <v>0</v>
      </c>
      <c r="CM37" s="3">
        <v>0</v>
      </c>
      <c r="CN37" s="3">
        <v>0</v>
      </c>
      <c r="CO37" s="3">
        <v>0</v>
      </c>
      <c r="CP37" s="3">
        <v>0</v>
      </c>
      <c r="CQ37" s="3">
        <v>0</v>
      </c>
      <c r="CR37" s="3">
        <v>0</v>
      </c>
      <c r="CS37" s="3">
        <v>0</v>
      </c>
      <c r="CT37" s="3">
        <v>0</v>
      </c>
      <c r="CU37" s="3">
        <v>0</v>
      </c>
      <c r="CV37" s="3">
        <v>0</v>
      </c>
      <c r="CW37" s="3">
        <v>0</v>
      </c>
      <c r="CX37" s="3">
        <v>0</v>
      </c>
      <c r="CY37" s="3">
        <v>0</v>
      </c>
      <c r="CZ37" s="3">
        <v>0</v>
      </c>
      <c r="DA37" s="3">
        <v>0</v>
      </c>
      <c r="DB37" s="3">
        <v>0</v>
      </c>
      <c r="DC37" s="3">
        <v>0</v>
      </c>
      <c r="DD37" s="3">
        <v>0</v>
      </c>
      <c r="DE37" s="3">
        <v>0</v>
      </c>
      <c r="DF37" s="3">
        <v>0</v>
      </c>
      <c r="DG37" s="3">
        <v>0</v>
      </c>
      <c r="DH37" s="3">
        <v>0</v>
      </c>
      <c r="DI37" s="3">
        <v>0</v>
      </c>
      <c r="DJ37" s="3">
        <v>0</v>
      </c>
      <c r="DK37" s="3">
        <v>0</v>
      </c>
      <c r="DL37" s="3">
        <v>0</v>
      </c>
      <c r="DM37" s="3">
        <v>0</v>
      </c>
      <c r="DN37" s="3">
        <v>0</v>
      </c>
      <c r="DO37" s="3">
        <v>25290</v>
      </c>
      <c r="DP37" s="3">
        <v>0</v>
      </c>
      <c r="DQ37" s="3">
        <v>0</v>
      </c>
      <c r="DR37" s="3">
        <v>4327</v>
      </c>
      <c r="DS37" s="3">
        <v>663</v>
      </c>
      <c r="DT37" s="3">
        <v>4990</v>
      </c>
      <c r="DU37" s="3">
        <v>0</v>
      </c>
      <c r="DV37" s="3">
        <v>4990</v>
      </c>
      <c r="DW37" s="3">
        <v>20963</v>
      </c>
      <c r="DX37" s="3">
        <v>0</v>
      </c>
      <c r="DY37" s="3">
        <v>0</v>
      </c>
      <c r="DZ37" s="3">
        <v>20963</v>
      </c>
      <c r="EA37" s="3">
        <v>0</v>
      </c>
      <c r="EB37" s="3">
        <v>0</v>
      </c>
      <c r="EC37" s="3">
        <v>0</v>
      </c>
      <c r="ED37" s="3">
        <v>0</v>
      </c>
      <c r="EE37" s="3">
        <v>0</v>
      </c>
      <c r="EF37" s="3">
        <v>0</v>
      </c>
      <c r="EG37" s="3">
        <v>0</v>
      </c>
      <c r="EH37" s="3">
        <v>0</v>
      </c>
      <c r="EI37" s="3">
        <v>0</v>
      </c>
      <c r="EJ37" s="3">
        <v>0</v>
      </c>
      <c r="EK37" s="3">
        <v>0</v>
      </c>
      <c r="EL37" s="3">
        <v>0</v>
      </c>
      <c r="EM37" s="3">
        <v>0</v>
      </c>
      <c r="EN37" s="3">
        <v>0</v>
      </c>
      <c r="EO37" s="3">
        <v>237</v>
      </c>
      <c r="EP37" s="3">
        <v>0</v>
      </c>
      <c r="EQ37" s="3">
        <v>0</v>
      </c>
      <c r="ER37" s="3">
        <v>116</v>
      </c>
      <c r="ES37" s="3">
        <v>11</v>
      </c>
      <c r="ET37" s="3">
        <v>127</v>
      </c>
      <c r="EU37" s="3">
        <v>0</v>
      </c>
      <c r="EV37" s="3">
        <v>127</v>
      </c>
      <c r="EW37" s="3">
        <v>121</v>
      </c>
      <c r="EX37" s="3">
        <v>0</v>
      </c>
      <c r="EY37" s="3">
        <v>0</v>
      </c>
      <c r="EZ37" s="3">
        <v>121</v>
      </c>
      <c r="FA37" s="3">
        <v>0</v>
      </c>
      <c r="FB37" s="3">
        <v>0</v>
      </c>
      <c r="FC37" s="3">
        <v>0</v>
      </c>
      <c r="FD37" s="3">
        <v>0</v>
      </c>
      <c r="FE37" s="3">
        <v>0</v>
      </c>
      <c r="FF37" s="3">
        <v>0</v>
      </c>
      <c r="FG37" s="3">
        <v>0</v>
      </c>
      <c r="FH37" s="3">
        <v>0</v>
      </c>
      <c r="FI37" s="3">
        <v>0</v>
      </c>
      <c r="FJ37" s="3">
        <v>0</v>
      </c>
      <c r="FK37" s="3">
        <v>0</v>
      </c>
      <c r="FL37" s="3">
        <v>0</v>
      </c>
      <c r="FM37" s="3">
        <v>0</v>
      </c>
      <c r="FN37" s="3">
        <v>0</v>
      </c>
      <c r="FO37" s="3">
        <v>0</v>
      </c>
      <c r="FP37" s="3">
        <v>0</v>
      </c>
      <c r="FQ37" s="3">
        <v>0</v>
      </c>
      <c r="FR37" s="3">
        <v>0</v>
      </c>
      <c r="FS37" s="3">
        <v>0</v>
      </c>
      <c r="FT37" s="3">
        <v>0</v>
      </c>
      <c r="FU37" s="3">
        <v>0</v>
      </c>
      <c r="FV37" s="3">
        <v>0</v>
      </c>
      <c r="FW37" s="3">
        <v>0</v>
      </c>
      <c r="FX37" s="3">
        <v>0</v>
      </c>
      <c r="FY37" s="3">
        <v>0</v>
      </c>
      <c r="FZ37" s="3">
        <v>0</v>
      </c>
      <c r="GA37" s="3">
        <v>0</v>
      </c>
      <c r="GB37" s="3">
        <v>0</v>
      </c>
      <c r="GC37" s="3">
        <v>0</v>
      </c>
      <c r="GD37" s="3">
        <v>0</v>
      </c>
      <c r="GE37" s="3">
        <v>0</v>
      </c>
      <c r="GF37" s="3">
        <v>0</v>
      </c>
      <c r="GG37" s="3">
        <v>0</v>
      </c>
      <c r="GH37" s="3">
        <v>0</v>
      </c>
      <c r="GI37" s="3">
        <v>0</v>
      </c>
      <c r="GJ37" s="3">
        <v>0</v>
      </c>
      <c r="GK37" s="3">
        <v>0</v>
      </c>
      <c r="GL37" s="3">
        <v>0</v>
      </c>
      <c r="GM37" s="3">
        <v>0</v>
      </c>
      <c r="GN37" s="3">
        <v>0</v>
      </c>
      <c r="GO37" s="3">
        <v>356524</v>
      </c>
      <c r="GP37" s="3">
        <v>37491</v>
      </c>
      <c r="GQ37" s="3">
        <v>0</v>
      </c>
      <c r="GR37" s="3">
        <v>16419</v>
      </c>
      <c r="GS37" s="3">
        <v>4309</v>
      </c>
      <c r="GT37" s="3">
        <v>20728</v>
      </c>
      <c r="GU37" s="3">
        <v>0</v>
      </c>
      <c r="GV37" s="3">
        <v>20728</v>
      </c>
      <c r="GW37" s="3">
        <v>377596</v>
      </c>
      <c r="GX37" s="3">
        <v>0</v>
      </c>
      <c r="GY37" s="3">
        <v>0</v>
      </c>
      <c r="GZ37" s="3">
        <v>377596</v>
      </c>
      <c r="HA37" s="3">
        <v>0</v>
      </c>
      <c r="HB37" s="3">
        <v>0</v>
      </c>
      <c r="HC37" s="3">
        <v>0</v>
      </c>
      <c r="HD37" s="3">
        <v>0</v>
      </c>
      <c r="HE37" s="3">
        <v>0</v>
      </c>
      <c r="HF37" s="3">
        <v>0</v>
      </c>
      <c r="HG37" s="3">
        <v>0</v>
      </c>
      <c r="HH37" s="3">
        <v>0</v>
      </c>
      <c r="HI37" s="3">
        <v>0</v>
      </c>
      <c r="HJ37" s="3">
        <v>0</v>
      </c>
      <c r="HK37" s="3">
        <v>0</v>
      </c>
      <c r="HL37" s="3">
        <v>0</v>
      </c>
      <c r="HM37" s="3">
        <v>0</v>
      </c>
      <c r="HN37" s="3">
        <v>0</v>
      </c>
      <c r="HO37" s="3">
        <v>0</v>
      </c>
      <c r="HP37" s="3">
        <v>0</v>
      </c>
      <c r="HQ37" s="3">
        <v>0</v>
      </c>
      <c r="HR37" s="3">
        <v>0</v>
      </c>
      <c r="HS37" s="3">
        <v>0</v>
      </c>
      <c r="HT37" s="3">
        <v>0</v>
      </c>
      <c r="HU37" s="3">
        <v>0</v>
      </c>
      <c r="HV37" s="3">
        <v>0</v>
      </c>
      <c r="HW37" s="3">
        <v>0</v>
      </c>
      <c r="HX37" s="3">
        <v>0</v>
      </c>
      <c r="HY37" s="3">
        <v>0</v>
      </c>
      <c r="HZ37" s="3">
        <v>0</v>
      </c>
      <c r="IA37" s="3">
        <v>0</v>
      </c>
      <c r="IB37" s="3">
        <v>9614</v>
      </c>
      <c r="IC37" s="3">
        <v>0</v>
      </c>
      <c r="ID37" s="3">
        <v>0</v>
      </c>
      <c r="IE37" s="3">
        <v>1353</v>
      </c>
      <c r="IF37" s="3">
        <v>48</v>
      </c>
      <c r="IG37" s="3">
        <v>1401</v>
      </c>
      <c r="IH37" s="3">
        <v>0</v>
      </c>
      <c r="II37" s="3">
        <v>1401</v>
      </c>
      <c r="IJ37" s="3">
        <v>8261</v>
      </c>
      <c r="IK37" s="3">
        <v>0</v>
      </c>
      <c r="IL37" s="3">
        <v>0</v>
      </c>
      <c r="IM37" s="3">
        <v>0</v>
      </c>
      <c r="IN37" s="3">
        <v>8261</v>
      </c>
      <c r="IO37" s="3">
        <v>0</v>
      </c>
      <c r="IP37" s="3">
        <v>0</v>
      </c>
      <c r="IQ37" s="3">
        <v>0</v>
      </c>
      <c r="IR37" s="3">
        <v>0</v>
      </c>
      <c r="IS37" s="3">
        <v>0</v>
      </c>
      <c r="IT37" s="3">
        <v>0</v>
      </c>
      <c r="IU37" s="3">
        <v>0</v>
      </c>
      <c r="IV37" s="3">
        <v>0</v>
      </c>
    </row>
    <row r="38" spans="1:256">
      <c r="A38" s="3" t="str">
        <f>T("473596")</f>
        <v>473596</v>
      </c>
      <c r="B38" s="3" t="s">
        <v>72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3">
        <v>0</v>
      </c>
      <c r="AH38" s="3">
        <v>0</v>
      </c>
      <c r="AI38" s="3">
        <v>0</v>
      </c>
      <c r="AJ38" s="3">
        <v>0</v>
      </c>
      <c r="AK38" s="3">
        <v>0</v>
      </c>
      <c r="AL38" s="3">
        <v>0</v>
      </c>
      <c r="AM38" s="3">
        <v>0</v>
      </c>
      <c r="AN38" s="3">
        <v>0</v>
      </c>
      <c r="AO38" s="3">
        <v>0</v>
      </c>
      <c r="AP38" s="3">
        <v>0</v>
      </c>
      <c r="AQ38" s="3">
        <v>0</v>
      </c>
      <c r="AR38" s="3">
        <v>0</v>
      </c>
      <c r="AS38" s="3">
        <v>0</v>
      </c>
      <c r="AT38" s="3">
        <v>0</v>
      </c>
      <c r="AU38" s="3">
        <v>0</v>
      </c>
      <c r="AV38" s="3">
        <v>0</v>
      </c>
      <c r="AW38" s="3">
        <v>0</v>
      </c>
      <c r="AX38" s="3">
        <v>0</v>
      </c>
      <c r="AY38" s="3">
        <v>0</v>
      </c>
      <c r="AZ38" s="3">
        <v>0</v>
      </c>
      <c r="BA38" s="3">
        <v>0</v>
      </c>
      <c r="BB38" s="3">
        <v>0</v>
      </c>
      <c r="BC38" s="3">
        <v>0</v>
      </c>
      <c r="BD38" s="3">
        <v>0</v>
      </c>
      <c r="BE38" s="3">
        <v>0</v>
      </c>
      <c r="BF38" s="3">
        <v>0</v>
      </c>
      <c r="BG38" s="3">
        <v>0</v>
      </c>
      <c r="BH38" s="3">
        <v>0</v>
      </c>
      <c r="BI38" s="3">
        <v>0</v>
      </c>
      <c r="BJ38" s="3">
        <v>0</v>
      </c>
      <c r="BK38" s="3">
        <v>0</v>
      </c>
      <c r="BL38" s="3">
        <v>0</v>
      </c>
      <c r="BM38" s="3">
        <v>0</v>
      </c>
      <c r="BN38" s="3">
        <v>0</v>
      </c>
      <c r="BO38" s="3">
        <v>0</v>
      </c>
      <c r="BP38" s="3">
        <v>0</v>
      </c>
      <c r="BQ38" s="3">
        <v>0</v>
      </c>
      <c r="BR38" s="3">
        <v>0</v>
      </c>
      <c r="BS38" s="3">
        <v>0</v>
      </c>
      <c r="BT38" s="3">
        <v>0</v>
      </c>
      <c r="BU38" s="3">
        <v>0</v>
      </c>
      <c r="BV38" s="3">
        <v>0</v>
      </c>
      <c r="BW38" s="3">
        <v>0</v>
      </c>
      <c r="BX38" s="3">
        <v>0</v>
      </c>
      <c r="BY38" s="3">
        <v>0</v>
      </c>
      <c r="BZ38" s="3">
        <v>0</v>
      </c>
      <c r="CA38" s="3">
        <v>0</v>
      </c>
      <c r="CB38" s="3">
        <v>0</v>
      </c>
      <c r="CC38" s="3">
        <v>0</v>
      </c>
      <c r="CD38" s="3">
        <v>0</v>
      </c>
      <c r="CE38" s="3">
        <v>0</v>
      </c>
      <c r="CF38" s="3">
        <v>0</v>
      </c>
      <c r="CG38" s="3">
        <v>0</v>
      </c>
      <c r="CH38" s="3">
        <v>0</v>
      </c>
      <c r="CI38" s="3">
        <v>0</v>
      </c>
      <c r="CJ38" s="3">
        <v>0</v>
      </c>
      <c r="CK38" s="3">
        <v>0</v>
      </c>
      <c r="CL38" s="3">
        <v>0</v>
      </c>
      <c r="CM38" s="3">
        <v>0</v>
      </c>
      <c r="CN38" s="3">
        <v>0</v>
      </c>
      <c r="CO38" s="3">
        <v>0</v>
      </c>
      <c r="CP38" s="3">
        <v>0</v>
      </c>
      <c r="CQ38" s="3">
        <v>0</v>
      </c>
      <c r="CR38" s="3">
        <v>0</v>
      </c>
      <c r="CS38" s="3">
        <v>0</v>
      </c>
      <c r="CT38" s="3">
        <v>0</v>
      </c>
      <c r="CU38" s="3">
        <v>0</v>
      </c>
      <c r="CV38" s="3">
        <v>0</v>
      </c>
      <c r="CW38" s="3">
        <v>0</v>
      </c>
      <c r="CX38" s="3">
        <v>0</v>
      </c>
      <c r="CY38" s="3">
        <v>0</v>
      </c>
      <c r="CZ38" s="3">
        <v>0</v>
      </c>
      <c r="DA38" s="3">
        <v>0</v>
      </c>
      <c r="DB38" s="3">
        <v>0</v>
      </c>
      <c r="DC38" s="3">
        <v>0</v>
      </c>
      <c r="DD38" s="3">
        <v>0</v>
      </c>
      <c r="DE38" s="3">
        <v>0</v>
      </c>
      <c r="DF38" s="3">
        <v>0</v>
      </c>
      <c r="DG38" s="3">
        <v>0</v>
      </c>
      <c r="DH38" s="3">
        <v>0</v>
      </c>
      <c r="DI38" s="3">
        <v>0</v>
      </c>
      <c r="DJ38" s="3">
        <v>0</v>
      </c>
      <c r="DK38" s="3">
        <v>0</v>
      </c>
      <c r="DL38" s="3">
        <v>0</v>
      </c>
      <c r="DM38" s="3">
        <v>0</v>
      </c>
      <c r="DN38" s="3">
        <v>0</v>
      </c>
      <c r="DO38" s="3">
        <v>24973</v>
      </c>
      <c r="DP38" s="3">
        <v>0</v>
      </c>
      <c r="DQ38" s="3">
        <v>0</v>
      </c>
      <c r="DR38" s="3">
        <v>2224</v>
      </c>
      <c r="DS38" s="3">
        <v>422</v>
      </c>
      <c r="DT38" s="3">
        <v>2646</v>
      </c>
      <c r="DU38" s="3">
        <v>0</v>
      </c>
      <c r="DV38" s="3">
        <v>2646</v>
      </c>
      <c r="DW38" s="3">
        <v>22749</v>
      </c>
      <c r="DX38" s="3">
        <v>0</v>
      </c>
      <c r="DY38" s="3">
        <v>0</v>
      </c>
      <c r="DZ38" s="3">
        <v>22749</v>
      </c>
      <c r="EA38" s="3">
        <v>0</v>
      </c>
      <c r="EB38" s="3">
        <v>0</v>
      </c>
      <c r="EC38" s="3">
        <v>0</v>
      </c>
      <c r="ED38" s="3">
        <v>0</v>
      </c>
      <c r="EE38" s="3">
        <v>0</v>
      </c>
      <c r="EF38" s="3">
        <v>0</v>
      </c>
      <c r="EG38" s="3">
        <v>0</v>
      </c>
      <c r="EH38" s="3">
        <v>0</v>
      </c>
      <c r="EI38" s="3">
        <v>0</v>
      </c>
      <c r="EJ38" s="3">
        <v>0</v>
      </c>
      <c r="EK38" s="3">
        <v>0</v>
      </c>
      <c r="EL38" s="3">
        <v>0</v>
      </c>
      <c r="EM38" s="3">
        <v>0</v>
      </c>
      <c r="EN38" s="3">
        <v>0</v>
      </c>
      <c r="EO38" s="3">
        <v>1632</v>
      </c>
      <c r="EP38" s="3">
        <v>0</v>
      </c>
      <c r="EQ38" s="3">
        <v>0</v>
      </c>
      <c r="ER38" s="3">
        <v>1632</v>
      </c>
      <c r="ES38" s="3">
        <v>58</v>
      </c>
      <c r="ET38" s="3">
        <v>1690</v>
      </c>
      <c r="EU38" s="3">
        <v>0</v>
      </c>
      <c r="EV38" s="3">
        <v>1690</v>
      </c>
      <c r="EW38" s="3">
        <v>0</v>
      </c>
      <c r="EX38" s="3">
        <v>0</v>
      </c>
      <c r="EY38" s="3">
        <v>0</v>
      </c>
      <c r="EZ38" s="3">
        <v>0</v>
      </c>
      <c r="FA38" s="3">
        <v>0</v>
      </c>
      <c r="FB38" s="3">
        <v>4107</v>
      </c>
      <c r="FC38" s="3">
        <v>0</v>
      </c>
      <c r="FD38" s="3">
        <v>0</v>
      </c>
      <c r="FE38" s="3">
        <v>976</v>
      </c>
      <c r="FF38" s="3">
        <v>131</v>
      </c>
      <c r="FG38" s="3">
        <v>1107</v>
      </c>
      <c r="FH38" s="3">
        <v>0</v>
      </c>
      <c r="FI38" s="3">
        <v>1107</v>
      </c>
      <c r="FJ38" s="3">
        <v>3131</v>
      </c>
      <c r="FK38" s="3">
        <v>0</v>
      </c>
      <c r="FL38" s="3">
        <v>0</v>
      </c>
      <c r="FM38" s="3">
        <v>3131</v>
      </c>
      <c r="FN38" s="3">
        <v>0</v>
      </c>
      <c r="FO38" s="3">
        <v>11158</v>
      </c>
      <c r="FP38" s="3">
        <v>0</v>
      </c>
      <c r="FQ38" s="3">
        <v>0</v>
      </c>
      <c r="FR38" s="3">
        <v>1797</v>
      </c>
      <c r="FS38" s="3">
        <v>141</v>
      </c>
      <c r="FT38" s="3">
        <v>1938</v>
      </c>
      <c r="FU38" s="3">
        <v>0</v>
      </c>
      <c r="FV38" s="3">
        <v>1938</v>
      </c>
      <c r="FW38" s="3">
        <v>9361</v>
      </c>
      <c r="FX38" s="3">
        <v>0</v>
      </c>
      <c r="FY38" s="3">
        <v>0</v>
      </c>
      <c r="FZ38" s="3">
        <v>9361</v>
      </c>
      <c r="GA38" s="3">
        <v>0</v>
      </c>
      <c r="GB38" s="3">
        <v>2196</v>
      </c>
      <c r="GC38" s="3">
        <v>0</v>
      </c>
      <c r="GD38" s="3">
        <v>0</v>
      </c>
      <c r="GE38" s="3">
        <v>348</v>
      </c>
      <c r="GF38" s="3">
        <v>42</v>
      </c>
      <c r="GG38" s="3">
        <v>390</v>
      </c>
      <c r="GH38" s="3">
        <v>0</v>
      </c>
      <c r="GI38" s="3">
        <v>390</v>
      </c>
      <c r="GJ38" s="3">
        <v>1848</v>
      </c>
      <c r="GK38" s="3">
        <v>0</v>
      </c>
      <c r="GL38" s="3">
        <v>0</v>
      </c>
      <c r="GM38" s="3">
        <v>1848</v>
      </c>
      <c r="GN38" s="3">
        <v>0</v>
      </c>
      <c r="GO38" s="3">
        <v>339127</v>
      </c>
      <c r="GP38" s="3">
        <v>52891</v>
      </c>
      <c r="GQ38" s="3">
        <v>0</v>
      </c>
      <c r="GR38" s="3">
        <v>9931</v>
      </c>
      <c r="GS38" s="3">
        <v>4118</v>
      </c>
      <c r="GT38" s="3">
        <v>14049</v>
      </c>
      <c r="GU38" s="3">
        <v>0</v>
      </c>
      <c r="GV38" s="3">
        <v>14049</v>
      </c>
      <c r="GW38" s="3">
        <v>382087</v>
      </c>
      <c r="GX38" s="3">
        <v>0</v>
      </c>
      <c r="GY38" s="3">
        <v>0</v>
      </c>
      <c r="GZ38" s="3">
        <v>266492</v>
      </c>
      <c r="HA38" s="3">
        <v>115595</v>
      </c>
      <c r="HB38" s="3">
        <v>429</v>
      </c>
      <c r="HC38" s="3">
        <v>0</v>
      </c>
      <c r="HD38" s="3">
        <v>0</v>
      </c>
      <c r="HE38" s="3">
        <v>429</v>
      </c>
      <c r="HF38" s="3">
        <v>14</v>
      </c>
      <c r="HG38" s="3">
        <v>443</v>
      </c>
      <c r="HH38" s="3">
        <v>0</v>
      </c>
      <c r="HI38" s="3">
        <v>443</v>
      </c>
      <c r="HJ38" s="3">
        <v>0</v>
      </c>
      <c r="HK38" s="3">
        <v>0</v>
      </c>
      <c r="HL38" s="3">
        <v>0</v>
      </c>
      <c r="HM38" s="3">
        <v>0</v>
      </c>
      <c r="HN38" s="3">
        <v>0</v>
      </c>
      <c r="HO38" s="3">
        <v>0</v>
      </c>
      <c r="HP38" s="3">
        <v>0</v>
      </c>
      <c r="HQ38" s="3">
        <v>0</v>
      </c>
      <c r="HR38" s="3">
        <v>0</v>
      </c>
      <c r="HS38" s="3">
        <v>0</v>
      </c>
      <c r="HT38" s="3">
        <v>0</v>
      </c>
      <c r="HU38" s="3">
        <v>0</v>
      </c>
      <c r="HV38" s="3">
        <v>0</v>
      </c>
      <c r="HW38" s="3">
        <v>0</v>
      </c>
      <c r="HX38" s="3">
        <v>0</v>
      </c>
      <c r="HY38" s="3">
        <v>0</v>
      </c>
      <c r="HZ38" s="3">
        <v>0</v>
      </c>
      <c r="IA38" s="3">
        <v>0</v>
      </c>
      <c r="IB38" s="3">
        <v>142579</v>
      </c>
      <c r="IC38" s="3">
        <v>0</v>
      </c>
      <c r="ID38" s="3">
        <v>0</v>
      </c>
      <c r="IE38" s="3">
        <v>14047</v>
      </c>
      <c r="IF38" s="3">
        <v>1</v>
      </c>
      <c r="IG38" s="3">
        <v>14048</v>
      </c>
      <c r="IH38" s="3">
        <v>0</v>
      </c>
      <c r="II38" s="3">
        <v>14048</v>
      </c>
      <c r="IJ38" s="3">
        <v>128532</v>
      </c>
      <c r="IK38" s="3">
        <v>0</v>
      </c>
      <c r="IL38" s="3">
        <v>0</v>
      </c>
      <c r="IM38" s="3">
        <v>0</v>
      </c>
      <c r="IN38" s="3">
        <v>128532</v>
      </c>
      <c r="IO38" s="3">
        <v>0</v>
      </c>
      <c r="IP38" s="3">
        <v>0</v>
      </c>
      <c r="IQ38" s="3">
        <v>0</v>
      </c>
      <c r="IR38" s="3">
        <v>0</v>
      </c>
      <c r="IS38" s="3">
        <v>0</v>
      </c>
      <c r="IT38" s="3">
        <v>0</v>
      </c>
      <c r="IU38" s="3">
        <v>0</v>
      </c>
      <c r="IV38" s="3">
        <v>0</v>
      </c>
    </row>
    <row r="39" spans="1:256">
      <c r="A39" s="3" t="str">
        <f>T("473600")</f>
        <v>473600</v>
      </c>
      <c r="B39" s="3" t="s">
        <v>74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3">
        <v>0</v>
      </c>
      <c r="AL39" s="3">
        <v>0</v>
      </c>
      <c r="AM39" s="3">
        <v>0</v>
      </c>
      <c r="AN39" s="3">
        <v>0</v>
      </c>
      <c r="AO39" s="3">
        <v>0</v>
      </c>
      <c r="AP39" s="3">
        <v>0</v>
      </c>
      <c r="AQ39" s="3">
        <v>0</v>
      </c>
      <c r="AR39" s="3">
        <v>0</v>
      </c>
      <c r="AS39" s="3">
        <v>0</v>
      </c>
      <c r="AT39" s="3">
        <v>0</v>
      </c>
      <c r="AU39" s="3">
        <v>0</v>
      </c>
      <c r="AV39" s="3">
        <v>0</v>
      </c>
      <c r="AW39" s="3">
        <v>0</v>
      </c>
      <c r="AX39" s="3">
        <v>0</v>
      </c>
      <c r="AY39" s="3">
        <v>0</v>
      </c>
      <c r="AZ39" s="3">
        <v>0</v>
      </c>
      <c r="BA39" s="3">
        <v>0</v>
      </c>
      <c r="BB39" s="3">
        <v>0</v>
      </c>
      <c r="BC39" s="3">
        <v>0</v>
      </c>
      <c r="BD39" s="3">
        <v>0</v>
      </c>
      <c r="BE39" s="3">
        <v>0</v>
      </c>
      <c r="BF39" s="3">
        <v>0</v>
      </c>
      <c r="BG39" s="3">
        <v>0</v>
      </c>
      <c r="BH39" s="3">
        <v>0</v>
      </c>
      <c r="BI39" s="3">
        <v>0</v>
      </c>
      <c r="BJ39" s="3">
        <v>0</v>
      </c>
      <c r="BK39" s="3">
        <v>0</v>
      </c>
      <c r="BL39" s="3">
        <v>0</v>
      </c>
      <c r="BM39" s="3">
        <v>0</v>
      </c>
      <c r="BN39" s="3">
        <v>0</v>
      </c>
      <c r="BO39" s="3">
        <v>0</v>
      </c>
      <c r="BP39" s="3">
        <v>0</v>
      </c>
      <c r="BQ39" s="3">
        <v>0</v>
      </c>
      <c r="BR39" s="3">
        <v>0</v>
      </c>
      <c r="BS39" s="3">
        <v>0</v>
      </c>
      <c r="BT39" s="3">
        <v>0</v>
      </c>
      <c r="BU39" s="3">
        <v>0</v>
      </c>
      <c r="BV39" s="3">
        <v>0</v>
      </c>
      <c r="BW39" s="3">
        <v>0</v>
      </c>
      <c r="BX39" s="3">
        <v>0</v>
      </c>
      <c r="BY39" s="3">
        <v>0</v>
      </c>
      <c r="BZ39" s="3">
        <v>0</v>
      </c>
      <c r="CA39" s="3">
        <v>0</v>
      </c>
      <c r="CB39" s="3">
        <v>0</v>
      </c>
      <c r="CC39" s="3">
        <v>0</v>
      </c>
      <c r="CD39" s="3">
        <v>0</v>
      </c>
      <c r="CE39" s="3">
        <v>0</v>
      </c>
      <c r="CF39" s="3">
        <v>0</v>
      </c>
      <c r="CG39" s="3">
        <v>0</v>
      </c>
      <c r="CH39" s="3">
        <v>0</v>
      </c>
      <c r="CI39" s="3">
        <v>0</v>
      </c>
      <c r="CJ39" s="3">
        <v>0</v>
      </c>
      <c r="CK39" s="3">
        <v>0</v>
      </c>
      <c r="CL39" s="3">
        <v>0</v>
      </c>
      <c r="CM39" s="3">
        <v>0</v>
      </c>
      <c r="CN39" s="3">
        <v>0</v>
      </c>
      <c r="CO39" s="3">
        <v>0</v>
      </c>
      <c r="CP39" s="3">
        <v>0</v>
      </c>
      <c r="CQ39" s="3">
        <v>0</v>
      </c>
      <c r="CR39" s="3">
        <v>0</v>
      </c>
      <c r="CS39" s="3">
        <v>0</v>
      </c>
      <c r="CT39" s="3">
        <v>0</v>
      </c>
      <c r="CU39" s="3">
        <v>0</v>
      </c>
      <c r="CV39" s="3">
        <v>0</v>
      </c>
      <c r="CW39" s="3">
        <v>0</v>
      </c>
      <c r="CX39" s="3">
        <v>0</v>
      </c>
      <c r="CY39" s="3">
        <v>0</v>
      </c>
      <c r="CZ39" s="3">
        <v>0</v>
      </c>
      <c r="DA39" s="3">
        <v>0</v>
      </c>
      <c r="DB39" s="3">
        <v>0</v>
      </c>
      <c r="DC39" s="3">
        <v>0</v>
      </c>
      <c r="DD39" s="3">
        <v>0</v>
      </c>
      <c r="DE39" s="3">
        <v>0</v>
      </c>
      <c r="DF39" s="3">
        <v>0</v>
      </c>
      <c r="DG39" s="3">
        <v>0</v>
      </c>
      <c r="DH39" s="3">
        <v>0</v>
      </c>
      <c r="DI39" s="3">
        <v>0</v>
      </c>
      <c r="DJ39" s="3">
        <v>0</v>
      </c>
      <c r="DK39" s="3">
        <v>0</v>
      </c>
      <c r="DL39" s="3">
        <v>0</v>
      </c>
      <c r="DM39" s="3">
        <v>0</v>
      </c>
      <c r="DN39" s="3">
        <v>0</v>
      </c>
      <c r="DO39" s="3">
        <v>33312</v>
      </c>
      <c r="DP39" s="3">
        <v>0</v>
      </c>
      <c r="DQ39" s="3">
        <v>0</v>
      </c>
      <c r="DR39" s="3">
        <v>4401</v>
      </c>
      <c r="DS39" s="3">
        <v>627</v>
      </c>
      <c r="DT39" s="3">
        <v>5028</v>
      </c>
      <c r="DU39" s="3">
        <v>0</v>
      </c>
      <c r="DV39" s="3">
        <v>5028</v>
      </c>
      <c r="DW39" s="3">
        <v>28911</v>
      </c>
      <c r="DX39" s="3">
        <v>0</v>
      </c>
      <c r="DY39" s="3">
        <v>0</v>
      </c>
      <c r="DZ39" s="3">
        <v>28911</v>
      </c>
      <c r="EA39" s="3">
        <v>0</v>
      </c>
      <c r="EB39" s="3">
        <v>0</v>
      </c>
      <c r="EC39" s="3">
        <v>0</v>
      </c>
      <c r="ED39" s="3">
        <v>0</v>
      </c>
      <c r="EE39" s="3">
        <v>0</v>
      </c>
      <c r="EF39" s="3">
        <v>0</v>
      </c>
      <c r="EG39" s="3">
        <v>0</v>
      </c>
      <c r="EH39" s="3">
        <v>0</v>
      </c>
      <c r="EI39" s="3">
        <v>0</v>
      </c>
      <c r="EJ39" s="3">
        <v>0</v>
      </c>
      <c r="EK39" s="3">
        <v>0</v>
      </c>
      <c r="EL39" s="3">
        <v>0</v>
      </c>
      <c r="EM39" s="3">
        <v>0</v>
      </c>
      <c r="EN39" s="3">
        <v>0</v>
      </c>
      <c r="EO39" s="3">
        <v>2362</v>
      </c>
      <c r="EP39" s="3">
        <v>0</v>
      </c>
      <c r="EQ39" s="3">
        <v>0</v>
      </c>
      <c r="ER39" s="3">
        <v>2362</v>
      </c>
      <c r="ES39" s="3">
        <v>78</v>
      </c>
      <c r="ET39" s="3">
        <v>2440</v>
      </c>
      <c r="EU39" s="3">
        <v>0</v>
      </c>
      <c r="EV39" s="3">
        <v>2440</v>
      </c>
      <c r="EW39" s="3">
        <v>0</v>
      </c>
      <c r="EX39" s="3">
        <v>0</v>
      </c>
      <c r="EY39" s="3">
        <v>0</v>
      </c>
      <c r="EZ39" s="3">
        <v>0</v>
      </c>
      <c r="FA39" s="3">
        <v>0</v>
      </c>
      <c r="FB39" s="3">
        <v>0</v>
      </c>
      <c r="FC39" s="3">
        <v>0</v>
      </c>
      <c r="FD39" s="3">
        <v>0</v>
      </c>
      <c r="FE39" s="3">
        <v>0</v>
      </c>
      <c r="FF39" s="3">
        <v>0</v>
      </c>
      <c r="FG39" s="3">
        <v>0</v>
      </c>
      <c r="FH39" s="3">
        <v>0</v>
      </c>
      <c r="FI39" s="3">
        <v>0</v>
      </c>
      <c r="FJ39" s="3">
        <v>0</v>
      </c>
      <c r="FK39" s="3">
        <v>0</v>
      </c>
      <c r="FL39" s="3">
        <v>0</v>
      </c>
      <c r="FM39" s="3">
        <v>0</v>
      </c>
      <c r="FN39" s="3">
        <v>0</v>
      </c>
      <c r="FO39" s="3">
        <v>13682</v>
      </c>
      <c r="FP39" s="3">
        <v>0</v>
      </c>
      <c r="FQ39" s="3">
        <v>0</v>
      </c>
      <c r="FR39" s="3">
        <v>2337</v>
      </c>
      <c r="FS39" s="3">
        <v>175</v>
      </c>
      <c r="FT39" s="3">
        <v>2512</v>
      </c>
      <c r="FU39" s="3">
        <v>0</v>
      </c>
      <c r="FV39" s="3">
        <v>2512</v>
      </c>
      <c r="FW39" s="3">
        <v>11345</v>
      </c>
      <c r="FX39" s="3">
        <v>0</v>
      </c>
      <c r="FY39" s="3">
        <v>0</v>
      </c>
      <c r="FZ39" s="3">
        <v>11345</v>
      </c>
      <c r="GA39" s="3">
        <v>0</v>
      </c>
      <c r="GB39" s="3">
        <v>2902</v>
      </c>
      <c r="GC39" s="3">
        <v>0</v>
      </c>
      <c r="GD39" s="3">
        <v>0</v>
      </c>
      <c r="GE39" s="3">
        <v>460</v>
      </c>
      <c r="GF39" s="3">
        <v>56</v>
      </c>
      <c r="GG39" s="3">
        <v>516</v>
      </c>
      <c r="GH39" s="3">
        <v>0</v>
      </c>
      <c r="GI39" s="3">
        <v>516</v>
      </c>
      <c r="GJ39" s="3">
        <v>2442</v>
      </c>
      <c r="GK39" s="3">
        <v>0</v>
      </c>
      <c r="GL39" s="3">
        <v>0</v>
      </c>
      <c r="GM39" s="3">
        <v>2442</v>
      </c>
      <c r="GN39" s="3">
        <v>0</v>
      </c>
      <c r="GO39" s="3">
        <v>350296</v>
      </c>
      <c r="GP39" s="3">
        <v>54513</v>
      </c>
      <c r="GQ39" s="3">
        <v>0</v>
      </c>
      <c r="GR39" s="3">
        <v>9354</v>
      </c>
      <c r="GS39" s="3">
        <v>4506</v>
      </c>
      <c r="GT39" s="3">
        <v>13860</v>
      </c>
      <c r="GU39" s="3">
        <v>0</v>
      </c>
      <c r="GV39" s="3">
        <v>13860</v>
      </c>
      <c r="GW39" s="3">
        <v>395455</v>
      </c>
      <c r="GX39" s="3">
        <v>0</v>
      </c>
      <c r="GY39" s="3">
        <v>0</v>
      </c>
      <c r="GZ39" s="3">
        <v>271505</v>
      </c>
      <c r="HA39" s="3">
        <v>123950</v>
      </c>
      <c r="HB39" s="3">
        <v>509</v>
      </c>
      <c r="HC39" s="3">
        <v>0</v>
      </c>
      <c r="HD39" s="3">
        <v>0</v>
      </c>
      <c r="HE39" s="3">
        <v>366</v>
      </c>
      <c r="HF39" s="3">
        <v>20</v>
      </c>
      <c r="HG39" s="3">
        <v>386</v>
      </c>
      <c r="HH39" s="3">
        <v>0</v>
      </c>
      <c r="HI39" s="3">
        <v>386</v>
      </c>
      <c r="HJ39" s="3">
        <v>143</v>
      </c>
      <c r="HK39" s="3">
        <v>0</v>
      </c>
      <c r="HL39" s="3">
        <v>0</v>
      </c>
      <c r="HM39" s="3">
        <v>143</v>
      </c>
      <c r="HN39" s="3">
        <v>0</v>
      </c>
      <c r="HO39" s="3">
        <v>0</v>
      </c>
      <c r="HP39" s="3">
        <v>0</v>
      </c>
      <c r="HQ39" s="3">
        <v>0</v>
      </c>
      <c r="HR39" s="3">
        <v>0</v>
      </c>
      <c r="HS39" s="3">
        <v>0</v>
      </c>
      <c r="HT39" s="3">
        <v>0</v>
      </c>
      <c r="HU39" s="3">
        <v>0</v>
      </c>
      <c r="HV39" s="3">
        <v>0</v>
      </c>
      <c r="HW39" s="3">
        <v>0</v>
      </c>
      <c r="HX39" s="3">
        <v>0</v>
      </c>
      <c r="HY39" s="3">
        <v>0</v>
      </c>
      <c r="HZ39" s="3">
        <v>0</v>
      </c>
      <c r="IA39" s="3">
        <v>0</v>
      </c>
      <c r="IB39" s="3">
        <v>336881</v>
      </c>
      <c r="IC39" s="3">
        <v>0</v>
      </c>
      <c r="ID39" s="3">
        <v>0</v>
      </c>
      <c r="IE39" s="3">
        <v>122237</v>
      </c>
      <c r="IF39" s="3">
        <v>69</v>
      </c>
      <c r="IG39" s="3">
        <v>122306</v>
      </c>
      <c r="IH39" s="3">
        <v>0</v>
      </c>
      <c r="II39" s="3">
        <v>122306</v>
      </c>
      <c r="IJ39" s="3">
        <v>214644</v>
      </c>
      <c r="IK39" s="3">
        <v>0</v>
      </c>
      <c r="IL39" s="3">
        <v>0</v>
      </c>
      <c r="IM39" s="3">
        <v>0</v>
      </c>
      <c r="IN39" s="3">
        <v>214644</v>
      </c>
      <c r="IO39" s="3">
        <v>0</v>
      </c>
      <c r="IP39" s="3">
        <v>0</v>
      </c>
      <c r="IQ39" s="3">
        <v>0</v>
      </c>
      <c r="IR39" s="3">
        <v>0</v>
      </c>
      <c r="IS39" s="3">
        <v>0</v>
      </c>
      <c r="IT39" s="3">
        <v>0</v>
      </c>
      <c r="IU39" s="3">
        <v>0</v>
      </c>
      <c r="IV39" s="3">
        <v>0</v>
      </c>
    </row>
    <row r="40" spans="1:256">
      <c r="A40" s="3" t="str">
        <f>T("473618")</f>
        <v>473618</v>
      </c>
      <c r="B40" s="3" t="s">
        <v>76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0</v>
      </c>
      <c r="AL40" s="3">
        <v>0</v>
      </c>
      <c r="AM40" s="3">
        <v>0</v>
      </c>
      <c r="AN40" s="3">
        <v>0</v>
      </c>
      <c r="AO40" s="3">
        <v>46072</v>
      </c>
      <c r="AP40" s="3">
        <v>0</v>
      </c>
      <c r="AQ40" s="3">
        <v>0</v>
      </c>
      <c r="AR40" s="3">
        <v>1687</v>
      </c>
      <c r="AS40" s="3">
        <v>1650</v>
      </c>
      <c r="AT40" s="3">
        <v>3337</v>
      </c>
      <c r="AU40" s="3">
        <v>0</v>
      </c>
      <c r="AV40" s="3">
        <v>3337</v>
      </c>
      <c r="AW40" s="3">
        <v>44385</v>
      </c>
      <c r="AX40" s="3">
        <v>0</v>
      </c>
      <c r="AY40" s="3">
        <v>0</v>
      </c>
      <c r="AZ40" s="3">
        <v>0</v>
      </c>
      <c r="BA40" s="3">
        <v>44385</v>
      </c>
      <c r="BB40" s="3">
        <v>0</v>
      </c>
      <c r="BC40" s="3">
        <v>0</v>
      </c>
      <c r="BD40" s="3">
        <v>0</v>
      </c>
      <c r="BE40" s="3">
        <v>0</v>
      </c>
      <c r="BF40" s="3">
        <v>0</v>
      </c>
      <c r="BG40" s="3">
        <v>0</v>
      </c>
      <c r="BH40" s="3">
        <v>0</v>
      </c>
      <c r="BI40" s="3">
        <v>0</v>
      </c>
      <c r="BJ40" s="3">
        <v>0</v>
      </c>
      <c r="BK40" s="3">
        <v>0</v>
      </c>
      <c r="BL40" s="3">
        <v>0</v>
      </c>
      <c r="BM40" s="3">
        <v>0</v>
      </c>
      <c r="BN40" s="3">
        <v>0</v>
      </c>
      <c r="BO40" s="3">
        <v>0</v>
      </c>
      <c r="BP40" s="3">
        <v>0</v>
      </c>
      <c r="BQ40" s="3">
        <v>0</v>
      </c>
      <c r="BR40" s="3">
        <v>0</v>
      </c>
      <c r="BS40" s="3">
        <v>0</v>
      </c>
      <c r="BT40" s="3">
        <v>0</v>
      </c>
      <c r="BU40" s="3">
        <v>0</v>
      </c>
      <c r="BV40" s="3">
        <v>0</v>
      </c>
      <c r="BW40" s="3">
        <v>0</v>
      </c>
      <c r="BX40" s="3">
        <v>0</v>
      </c>
      <c r="BY40" s="3">
        <v>0</v>
      </c>
      <c r="BZ40" s="3">
        <v>0</v>
      </c>
      <c r="CA40" s="3">
        <v>0</v>
      </c>
      <c r="CB40" s="3">
        <v>0</v>
      </c>
      <c r="CC40" s="3">
        <v>0</v>
      </c>
      <c r="CD40" s="3">
        <v>0</v>
      </c>
      <c r="CE40" s="3">
        <v>0</v>
      </c>
      <c r="CF40" s="3">
        <v>0</v>
      </c>
      <c r="CG40" s="3">
        <v>0</v>
      </c>
      <c r="CH40" s="3">
        <v>0</v>
      </c>
      <c r="CI40" s="3">
        <v>0</v>
      </c>
      <c r="CJ40" s="3">
        <v>0</v>
      </c>
      <c r="CK40" s="3">
        <v>0</v>
      </c>
      <c r="CL40" s="3">
        <v>0</v>
      </c>
      <c r="CM40" s="3">
        <v>0</v>
      </c>
      <c r="CN40" s="3">
        <v>0</v>
      </c>
      <c r="CO40" s="3">
        <v>0</v>
      </c>
      <c r="CP40" s="3">
        <v>0</v>
      </c>
      <c r="CQ40" s="3">
        <v>0</v>
      </c>
      <c r="CR40" s="3">
        <v>0</v>
      </c>
      <c r="CS40" s="3">
        <v>0</v>
      </c>
      <c r="CT40" s="3">
        <v>0</v>
      </c>
      <c r="CU40" s="3">
        <v>0</v>
      </c>
      <c r="CV40" s="3">
        <v>0</v>
      </c>
      <c r="CW40" s="3">
        <v>0</v>
      </c>
      <c r="CX40" s="3">
        <v>0</v>
      </c>
      <c r="CY40" s="3">
        <v>0</v>
      </c>
      <c r="CZ40" s="3">
        <v>0</v>
      </c>
      <c r="DA40" s="3">
        <v>0</v>
      </c>
      <c r="DB40" s="3">
        <v>0</v>
      </c>
      <c r="DC40" s="3">
        <v>0</v>
      </c>
      <c r="DD40" s="3">
        <v>0</v>
      </c>
      <c r="DE40" s="3">
        <v>0</v>
      </c>
      <c r="DF40" s="3">
        <v>0</v>
      </c>
      <c r="DG40" s="3">
        <v>0</v>
      </c>
      <c r="DH40" s="3">
        <v>0</v>
      </c>
      <c r="DI40" s="3">
        <v>0</v>
      </c>
      <c r="DJ40" s="3">
        <v>0</v>
      </c>
      <c r="DK40" s="3">
        <v>0</v>
      </c>
      <c r="DL40" s="3">
        <v>0</v>
      </c>
      <c r="DM40" s="3">
        <v>0</v>
      </c>
      <c r="DN40" s="3">
        <v>0</v>
      </c>
      <c r="DO40" s="3">
        <v>155457</v>
      </c>
      <c r="DP40" s="3">
        <v>0</v>
      </c>
      <c r="DQ40" s="3">
        <v>0</v>
      </c>
      <c r="DR40" s="3">
        <v>19420</v>
      </c>
      <c r="DS40" s="3">
        <v>2652</v>
      </c>
      <c r="DT40" s="3">
        <v>22072</v>
      </c>
      <c r="DU40" s="3">
        <v>0</v>
      </c>
      <c r="DV40" s="3">
        <v>22072</v>
      </c>
      <c r="DW40" s="3">
        <v>136037</v>
      </c>
      <c r="DX40" s="3">
        <v>0</v>
      </c>
      <c r="DY40" s="3">
        <v>0</v>
      </c>
      <c r="DZ40" s="3">
        <v>127060</v>
      </c>
      <c r="EA40" s="3">
        <v>8977</v>
      </c>
      <c r="EB40" s="3">
        <v>12250</v>
      </c>
      <c r="EC40" s="3">
        <v>0</v>
      </c>
      <c r="ED40" s="3">
        <v>0</v>
      </c>
      <c r="EE40" s="3">
        <v>1750</v>
      </c>
      <c r="EF40" s="3">
        <v>260</v>
      </c>
      <c r="EG40" s="3">
        <v>2010</v>
      </c>
      <c r="EH40" s="3">
        <v>0</v>
      </c>
      <c r="EI40" s="3">
        <v>2010</v>
      </c>
      <c r="EJ40" s="3">
        <v>10500</v>
      </c>
      <c r="EK40" s="3">
        <v>0</v>
      </c>
      <c r="EL40" s="3">
        <v>0</v>
      </c>
      <c r="EM40" s="3">
        <v>0</v>
      </c>
      <c r="EN40" s="3">
        <v>10500</v>
      </c>
      <c r="EO40" s="3">
        <v>1332</v>
      </c>
      <c r="EP40" s="3">
        <v>0</v>
      </c>
      <c r="EQ40" s="3">
        <v>0</v>
      </c>
      <c r="ER40" s="3">
        <v>870</v>
      </c>
      <c r="ES40" s="3">
        <v>45</v>
      </c>
      <c r="ET40" s="3">
        <v>915</v>
      </c>
      <c r="EU40" s="3">
        <v>0</v>
      </c>
      <c r="EV40" s="3">
        <v>915</v>
      </c>
      <c r="EW40" s="3">
        <v>462</v>
      </c>
      <c r="EX40" s="3">
        <v>0</v>
      </c>
      <c r="EY40" s="3">
        <v>0</v>
      </c>
      <c r="EZ40" s="3">
        <v>462</v>
      </c>
      <c r="FA40" s="3">
        <v>0</v>
      </c>
      <c r="FB40" s="3">
        <v>0</v>
      </c>
      <c r="FC40" s="3">
        <v>0</v>
      </c>
      <c r="FD40" s="3">
        <v>0</v>
      </c>
      <c r="FE40" s="3">
        <v>0</v>
      </c>
      <c r="FF40" s="3">
        <v>0</v>
      </c>
      <c r="FG40" s="3">
        <v>0</v>
      </c>
      <c r="FH40" s="3">
        <v>0</v>
      </c>
      <c r="FI40" s="3">
        <v>0</v>
      </c>
      <c r="FJ40" s="3">
        <v>0</v>
      </c>
      <c r="FK40" s="3">
        <v>0</v>
      </c>
      <c r="FL40" s="3">
        <v>0</v>
      </c>
      <c r="FM40" s="3">
        <v>0</v>
      </c>
      <c r="FN40" s="3">
        <v>0</v>
      </c>
      <c r="FO40" s="3">
        <v>43055</v>
      </c>
      <c r="FP40" s="3">
        <v>0</v>
      </c>
      <c r="FQ40" s="3">
        <v>0</v>
      </c>
      <c r="FR40" s="3">
        <v>4103</v>
      </c>
      <c r="FS40" s="3">
        <v>632</v>
      </c>
      <c r="FT40" s="3">
        <v>4735</v>
      </c>
      <c r="FU40" s="3">
        <v>0</v>
      </c>
      <c r="FV40" s="3">
        <v>4735</v>
      </c>
      <c r="FW40" s="3">
        <v>38952</v>
      </c>
      <c r="FX40" s="3">
        <v>0</v>
      </c>
      <c r="FY40" s="3">
        <v>0</v>
      </c>
      <c r="FZ40" s="3">
        <v>38952</v>
      </c>
      <c r="GA40" s="3">
        <v>0</v>
      </c>
      <c r="GB40" s="3">
        <v>15489</v>
      </c>
      <c r="GC40" s="3">
        <v>0</v>
      </c>
      <c r="GD40" s="3">
        <v>0</v>
      </c>
      <c r="GE40" s="3">
        <v>2455</v>
      </c>
      <c r="GF40" s="3">
        <v>297</v>
      </c>
      <c r="GG40" s="3">
        <v>2752</v>
      </c>
      <c r="GH40" s="3">
        <v>0</v>
      </c>
      <c r="GI40" s="3">
        <v>2752</v>
      </c>
      <c r="GJ40" s="3">
        <v>13034</v>
      </c>
      <c r="GK40" s="3">
        <v>0</v>
      </c>
      <c r="GL40" s="3">
        <v>0</v>
      </c>
      <c r="GM40" s="3">
        <v>13034</v>
      </c>
      <c r="GN40" s="3">
        <v>0</v>
      </c>
      <c r="GO40" s="3">
        <v>2332664</v>
      </c>
      <c r="GP40" s="3">
        <v>226148</v>
      </c>
      <c r="GQ40" s="3">
        <v>0</v>
      </c>
      <c r="GR40" s="3">
        <v>111933</v>
      </c>
      <c r="GS40" s="3">
        <v>37618</v>
      </c>
      <c r="GT40" s="3">
        <v>149551</v>
      </c>
      <c r="GU40" s="3">
        <v>0</v>
      </c>
      <c r="GV40" s="3">
        <v>149551</v>
      </c>
      <c r="GW40" s="3">
        <v>2446879</v>
      </c>
      <c r="GX40" s="3">
        <v>0</v>
      </c>
      <c r="GY40" s="3">
        <v>0</v>
      </c>
      <c r="GZ40" s="3">
        <v>1349709</v>
      </c>
      <c r="HA40" s="3">
        <v>1097170</v>
      </c>
      <c r="HB40" s="3">
        <v>0</v>
      </c>
      <c r="HC40" s="3">
        <v>0</v>
      </c>
      <c r="HD40" s="3">
        <v>0</v>
      </c>
      <c r="HE40" s="3">
        <v>0</v>
      </c>
      <c r="HF40" s="3">
        <v>0</v>
      </c>
      <c r="HG40" s="3">
        <v>0</v>
      </c>
      <c r="HH40" s="3">
        <v>0</v>
      </c>
      <c r="HI40" s="3">
        <v>0</v>
      </c>
      <c r="HJ40" s="3">
        <v>0</v>
      </c>
      <c r="HK40" s="3">
        <v>0</v>
      </c>
      <c r="HL40" s="3">
        <v>0</v>
      </c>
      <c r="HM40" s="3">
        <v>0</v>
      </c>
      <c r="HN40" s="3">
        <v>0</v>
      </c>
      <c r="HO40" s="3">
        <v>0</v>
      </c>
      <c r="HP40" s="3">
        <v>0</v>
      </c>
      <c r="HQ40" s="3">
        <v>0</v>
      </c>
      <c r="HR40" s="3">
        <v>0</v>
      </c>
      <c r="HS40" s="3">
        <v>0</v>
      </c>
      <c r="HT40" s="3">
        <v>0</v>
      </c>
      <c r="HU40" s="3">
        <v>0</v>
      </c>
      <c r="HV40" s="3">
        <v>0</v>
      </c>
      <c r="HW40" s="3">
        <v>0</v>
      </c>
      <c r="HX40" s="3">
        <v>0</v>
      </c>
      <c r="HY40" s="3">
        <v>0</v>
      </c>
      <c r="HZ40" s="3">
        <v>0</v>
      </c>
      <c r="IA40" s="3">
        <v>0</v>
      </c>
      <c r="IB40" s="3">
        <v>56588</v>
      </c>
      <c r="IC40" s="3">
        <v>0</v>
      </c>
      <c r="ID40" s="3">
        <v>0</v>
      </c>
      <c r="IE40" s="3">
        <v>10767</v>
      </c>
      <c r="IF40" s="3">
        <v>0</v>
      </c>
      <c r="IG40" s="3">
        <v>10767</v>
      </c>
      <c r="IH40" s="3">
        <v>0</v>
      </c>
      <c r="II40" s="3">
        <v>10767</v>
      </c>
      <c r="IJ40" s="3">
        <v>45821</v>
      </c>
      <c r="IK40" s="3">
        <v>0</v>
      </c>
      <c r="IL40" s="3">
        <v>0</v>
      </c>
      <c r="IM40" s="3">
        <v>0</v>
      </c>
      <c r="IN40" s="3">
        <v>45821</v>
      </c>
      <c r="IO40" s="3">
        <v>0</v>
      </c>
      <c r="IP40" s="3">
        <v>0</v>
      </c>
      <c r="IQ40" s="3">
        <v>0</v>
      </c>
      <c r="IR40" s="3">
        <v>0</v>
      </c>
      <c r="IS40" s="3">
        <v>0</v>
      </c>
      <c r="IT40" s="3">
        <v>0</v>
      </c>
      <c r="IU40" s="3">
        <v>0</v>
      </c>
      <c r="IV40" s="3">
        <v>0</v>
      </c>
    </row>
    <row r="41" spans="1:256">
      <c r="A41" s="3" t="str">
        <f>T("473626")</f>
        <v>473626</v>
      </c>
      <c r="B41" s="3" t="s">
        <v>78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  <c r="AG41" s="3">
        <v>0</v>
      </c>
      <c r="AH41" s="3">
        <v>0</v>
      </c>
      <c r="AI41" s="3">
        <v>0</v>
      </c>
      <c r="AJ41" s="3">
        <v>0</v>
      </c>
      <c r="AK41" s="3">
        <v>0</v>
      </c>
      <c r="AL41" s="3">
        <v>0</v>
      </c>
      <c r="AM41" s="3">
        <v>0</v>
      </c>
      <c r="AN41" s="3">
        <v>0</v>
      </c>
      <c r="AO41" s="3">
        <v>3300</v>
      </c>
      <c r="AP41" s="3">
        <v>0</v>
      </c>
      <c r="AQ41" s="3">
        <v>0</v>
      </c>
      <c r="AR41" s="3">
        <v>0</v>
      </c>
      <c r="AS41" s="3">
        <v>0</v>
      </c>
      <c r="AT41" s="3">
        <v>0</v>
      </c>
      <c r="AU41" s="3">
        <v>0</v>
      </c>
      <c r="AV41" s="3">
        <v>0</v>
      </c>
      <c r="AW41" s="3">
        <v>3300</v>
      </c>
      <c r="AX41" s="3">
        <v>0</v>
      </c>
      <c r="AY41" s="3">
        <v>0</v>
      </c>
      <c r="AZ41" s="3">
        <v>0</v>
      </c>
      <c r="BA41" s="3">
        <v>3300</v>
      </c>
      <c r="BB41" s="3">
        <v>0</v>
      </c>
      <c r="BC41" s="3">
        <v>0</v>
      </c>
      <c r="BD41" s="3">
        <v>0</v>
      </c>
      <c r="BE41" s="3">
        <v>0</v>
      </c>
      <c r="BF41" s="3">
        <v>0</v>
      </c>
      <c r="BG41" s="3">
        <v>0</v>
      </c>
      <c r="BH41" s="3">
        <v>0</v>
      </c>
      <c r="BI41" s="3">
        <v>0</v>
      </c>
      <c r="BJ41" s="3">
        <v>0</v>
      </c>
      <c r="BK41" s="3">
        <v>0</v>
      </c>
      <c r="BL41" s="3">
        <v>0</v>
      </c>
      <c r="BM41" s="3">
        <v>0</v>
      </c>
      <c r="BN41" s="3">
        <v>0</v>
      </c>
      <c r="BO41" s="3">
        <v>3300</v>
      </c>
      <c r="BP41" s="3">
        <v>0</v>
      </c>
      <c r="BQ41" s="3">
        <v>0</v>
      </c>
      <c r="BR41" s="3">
        <v>0</v>
      </c>
      <c r="BS41" s="3">
        <v>0</v>
      </c>
      <c r="BT41" s="3">
        <v>0</v>
      </c>
      <c r="BU41" s="3">
        <v>0</v>
      </c>
      <c r="BV41" s="3">
        <v>0</v>
      </c>
      <c r="BW41" s="3">
        <v>3300</v>
      </c>
      <c r="BX41" s="3">
        <v>0</v>
      </c>
      <c r="BY41" s="3">
        <v>0</v>
      </c>
      <c r="BZ41" s="3">
        <v>0</v>
      </c>
      <c r="CA41" s="3">
        <v>3300</v>
      </c>
      <c r="CB41" s="3">
        <v>0</v>
      </c>
      <c r="CC41" s="3">
        <v>0</v>
      </c>
      <c r="CD41" s="3">
        <v>0</v>
      </c>
      <c r="CE41" s="3">
        <v>0</v>
      </c>
      <c r="CF41" s="3">
        <v>0</v>
      </c>
      <c r="CG41" s="3">
        <v>0</v>
      </c>
      <c r="CH41" s="3">
        <v>0</v>
      </c>
      <c r="CI41" s="3">
        <v>0</v>
      </c>
      <c r="CJ41" s="3">
        <v>0</v>
      </c>
      <c r="CK41" s="3">
        <v>0</v>
      </c>
      <c r="CL41" s="3">
        <v>0</v>
      </c>
      <c r="CM41" s="3">
        <v>0</v>
      </c>
      <c r="CN41" s="3">
        <v>0</v>
      </c>
      <c r="CO41" s="3">
        <v>0</v>
      </c>
      <c r="CP41" s="3">
        <v>0</v>
      </c>
      <c r="CQ41" s="3">
        <v>0</v>
      </c>
      <c r="CR41" s="3">
        <v>0</v>
      </c>
      <c r="CS41" s="3">
        <v>0</v>
      </c>
      <c r="CT41" s="3">
        <v>0</v>
      </c>
      <c r="CU41" s="3">
        <v>0</v>
      </c>
      <c r="CV41" s="3">
        <v>0</v>
      </c>
      <c r="CW41" s="3">
        <v>0</v>
      </c>
      <c r="CX41" s="3">
        <v>0</v>
      </c>
      <c r="CY41" s="3">
        <v>0</v>
      </c>
      <c r="CZ41" s="3">
        <v>0</v>
      </c>
      <c r="DA41" s="3">
        <v>0</v>
      </c>
      <c r="DB41" s="3">
        <v>0</v>
      </c>
      <c r="DC41" s="3">
        <v>0</v>
      </c>
      <c r="DD41" s="3">
        <v>0</v>
      </c>
      <c r="DE41" s="3">
        <v>0</v>
      </c>
      <c r="DF41" s="3">
        <v>0</v>
      </c>
      <c r="DG41" s="3">
        <v>0</v>
      </c>
      <c r="DH41" s="3">
        <v>0</v>
      </c>
      <c r="DI41" s="3">
        <v>0</v>
      </c>
      <c r="DJ41" s="3">
        <v>0</v>
      </c>
      <c r="DK41" s="3">
        <v>0</v>
      </c>
      <c r="DL41" s="3">
        <v>0</v>
      </c>
      <c r="DM41" s="3">
        <v>0</v>
      </c>
      <c r="DN41" s="3">
        <v>0</v>
      </c>
      <c r="DO41" s="3">
        <v>423346</v>
      </c>
      <c r="DP41" s="3">
        <v>0</v>
      </c>
      <c r="DQ41" s="3">
        <v>0</v>
      </c>
      <c r="DR41" s="3">
        <v>44195</v>
      </c>
      <c r="DS41" s="3">
        <v>6498</v>
      </c>
      <c r="DT41" s="3">
        <v>50693</v>
      </c>
      <c r="DU41" s="3">
        <v>0</v>
      </c>
      <c r="DV41" s="3">
        <v>50693</v>
      </c>
      <c r="DW41" s="3">
        <v>379151</v>
      </c>
      <c r="DX41" s="3">
        <v>0</v>
      </c>
      <c r="DY41" s="3">
        <v>0</v>
      </c>
      <c r="DZ41" s="3">
        <v>369834</v>
      </c>
      <c r="EA41" s="3">
        <v>9317</v>
      </c>
      <c r="EB41" s="3">
        <v>0</v>
      </c>
      <c r="EC41" s="3">
        <v>0</v>
      </c>
      <c r="ED41" s="3">
        <v>0</v>
      </c>
      <c r="EE41" s="3">
        <v>0</v>
      </c>
      <c r="EF41" s="3">
        <v>0</v>
      </c>
      <c r="EG41" s="3">
        <v>0</v>
      </c>
      <c r="EH41" s="3">
        <v>0</v>
      </c>
      <c r="EI41" s="3">
        <v>0</v>
      </c>
      <c r="EJ41" s="3">
        <v>0</v>
      </c>
      <c r="EK41" s="3">
        <v>0</v>
      </c>
      <c r="EL41" s="3">
        <v>0</v>
      </c>
      <c r="EM41" s="3">
        <v>0</v>
      </c>
      <c r="EN41" s="3">
        <v>0</v>
      </c>
      <c r="EO41" s="3">
        <v>1873</v>
      </c>
      <c r="EP41" s="3">
        <v>0</v>
      </c>
      <c r="EQ41" s="3">
        <v>0</v>
      </c>
      <c r="ER41" s="3">
        <v>535</v>
      </c>
      <c r="ES41" s="3">
        <v>92</v>
      </c>
      <c r="ET41" s="3">
        <v>627</v>
      </c>
      <c r="EU41" s="3">
        <v>0</v>
      </c>
      <c r="EV41" s="3">
        <v>627</v>
      </c>
      <c r="EW41" s="3">
        <v>1338</v>
      </c>
      <c r="EX41" s="3">
        <v>0</v>
      </c>
      <c r="EY41" s="3">
        <v>0</v>
      </c>
      <c r="EZ41" s="3">
        <v>1338</v>
      </c>
      <c r="FA41" s="3">
        <v>0</v>
      </c>
      <c r="FB41" s="3">
        <v>0</v>
      </c>
      <c r="FC41" s="3">
        <v>0</v>
      </c>
      <c r="FD41" s="3">
        <v>0</v>
      </c>
      <c r="FE41" s="3">
        <v>0</v>
      </c>
      <c r="FF41" s="3">
        <v>0</v>
      </c>
      <c r="FG41" s="3">
        <v>0</v>
      </c>
      <c r="FH41" s="3">
        <v>0</v>
      </c>
      <c r="FI41" s="3">
        <v>0</v>
      </c>
      <c r="FJ41" s="3">
        <v>0</v>
      </c>
      <c r="FK41" s="3">
        <v>0</v>
      </c>
      <c r="FL41" s="3">
        <v>0</v>
      </c>
      <c r="FM41" s="3">
        <v>0</v>
      </c>
      <c r="FN41" s="3">
        <v>0</v>
      </c>
      <c r="FO41" s="3">
        <v>175831</v>
      </c>
      <c r="FP41" s="3">
        <v>0</v>
      </c>
      <c r="FQ41" s="3">
        <v>0</v>
      </c>
      <c r="FR41" s="3">
        <v>30753</v>
      </c>
      <c r="FS41" s="3">
        <v>2265</v>
      </c>
      <c r="FT41" s="3">
        <v>33018</v>
      </c>
      <c r="FU41" s="3">
        <v>0</v>
      </c>
      <c r="FV41" s="3">
        <v>33018</v>
      </c>
      <c r="FW41" s="3">
        <v>145078</v>
      </c>
      <c r="FX41" s="3">
        <v>0</v>
      </c>
      <c r="FY41" s="3">
        <v>0</v>
      </c>
      <c r="FZ41" s="3">
        <v>145078</v>
      </c>
      <c r="GA41" s="3">
        <v>0</v>
      </c>
      <c r="GB41" s="3">
        <v>28037</v>
      </c>
      <c r="GC41" s="3">
        <v>0</v>
      </c>
      <c r="GD41" s="3">
        <v>0</v>
      </c>
      <c r="GE41" s="3">
        <v>4443</v>
      </c>
      <c r="GF41" s="3">
        <v>539</v>
      </c>
      <c r="GG41" s="3">
        <v>4982</v>
      </c>
      <c r="GH41" s="3">
        <v>0</v>
      </c>
      <c r="GI41" s="3">
        <v>4982</v>
      </c>
      <c r="GJ41" s="3">
        <v>23594</v>
      </c>
      <c r="GK41" s="3">
        <v>0</v>
      </c>
      <c r="GL41" s="3">
        <v>0</v>
      </c>
      <c r="GM41" s="3">
        <v>23594</v>
      </c>
      <c r="GN41" s="3">
        <v>0</v>
      </c>
      <c r="GO41" s="3">
        <v>4098505</v>
      </c>
      <c r="GP41" s="3">
        <v>406704</v>
      </c>
      <c r="GQ41" s="3">
        <v>0</v>
      </c>
      <c r="GR41" s="3">
        <v>182714</v>
      </c>
      <c r="GS41" s="3">
        <v>55277</v>
      </c>
      <c r="GT41" s="3">
        <v>237991</v>
      </c>
      <c r="GU41" s="3">
        <v>0</v>
      </c>
      <c r="GV41" s="3">
        <v>237991</v>
      </c>
      <c r="GW41" s="3">
        <v>4322495</v>
      </c>
      <c r="GX41" s="3">
        <v>0</v>
      </c>
      <c r="GY41" s="3">
        <v>0</v>
      </c>
      <c r="GZ41" s="3">
        <v>3230453</v>
      </c>
      <c r="HA41" s="3">
        <v>1092042</v>
      </c>
      <c r="HB41" s="3">
        <v>0</v>
      </c>
      <c r="HC41" s="3">
        <v>0</v>
      </c>
      <c r="HD41" s="3">
        <v>0</v>
      </c>
      <c r="HE41" s="3">
        <v>0</v>
      </c>
      <c r="HF41" s="3">
        <v>0</v>
      </c>
      <c r="HG41" s="3">
        <v>0</v>
      </c>
      <c r="HH41" s="3">
        <v>0</v>
      </c>
      <c r="HI41" s="3">
        <v>0</v>
      </c>
      <c r="HJ41" s="3">
        <v>0</v>
      </c>
      <c r="HK41" s="3">
        <v>0</v>
      </c>
      <c r="HL41" s="3">
        <v>0</v>
      </c>
      <c r="HM41" s="3">
        <v>0</v>
      </c>
      <c r="HN41" s="3">
        <v>0</v>
      </c>
      <c r="HO41" s="3">
        <v>0</v>
      </c>
      <c r="HP41" s="3">
        <v>0</v>
      </c>
      <c r="HQ41" s="3">
        <v>0</v>
      </c>
      <c r="HR41" s="3">
        <v>0</v>
      </c>
      <c r="HS41" s="3">
        <v>0</v>
      </c>
      <c r="HT41" s="3">
        <v>0</v>
      </c>
      <c r="HU41" s="3">
        <v>0</v>
      </c>
      <c r="HV41" s="3">
        <v>0</v>
      </c>
      <c r="HW41" s="3">
        <v>0</v>
      </c>
      <c r="HX41" s="3">
        <v>0</v>
      </c>
      <c r="HY41" s="3">
        <v>0</v>
      </c>
      <c r="HZ41" s="3">
        <v>0</v>
      </c>
      <c r="IA41" s="3">
        <v>0</v>
      </c>
      <c r="IB41" s="3">
        <v>163600</v>
      </c>
      <c r="IC41" s="3">
        <v>0</v>
      </c>
      <c r="ID41" s="3">
        <v>0</v>
      </c>
      <c r="IE41" s="3">
        <v>27418</v>
      </c>
      <c r="IF41" s="3">
        <v>176</v>
      </c>
      <c r="IG41" s="3">
        <v>27594</v>
      </c>
      <c r="IH41" s="3">
        <v>0</v>
      </c>
      <c r="II41" s="3">
        <v>27594</v>
      </c>
      <c r="IJ41" s="3">
        <v>136182</v>
      </c>
      <c r="IK41" s="3">
        <v>0</v>
      </c>
      <c r="IL41" s="3">
        <v>0</v>
      </c>
      <c r="IM41" s="3">
        <v>0</v>
      </c>
      <c r="IN41" s="3">
        <v>136182</v>
      </c>
      <c r="IO41" s="3">
        <v>0</v>
      </c>
      <c r="IP41" s="3">
        <v>0</v>
      </c>
      <c r="IQ41" s="3">
        <v>0</v>
      </c>
      <c r="IR41" s="3">
        <v>0</v>
      </c>
      <c r="IS41" s="3">
        <v>0</v>
      </c>
      <c r="IT41" s="3">
        <v>0</v>
      </c>
      <c r="IU41" s="3">
        <v>0</v>
      </c>
      <c r="IV41" s="3">
        <v>0</v>
      </c>
    </row>
    <row r="42" spans="1:256">
      <c r="A42" s="3" t="str">
        <f>T("473758")</f>
        <v>473758</v>
      </c>
      <c r="B42" s="3" t="s">
        <v>80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  <c r="AG42" s="3">
        <v>0</v>
      </c>
      <c r="AH42" s="3">
        <v>0</v>
      </c>
      <c r="AI42" s="3">
        <v>0</v>
      </c>
      <c r="AJ42" s="3">
        <v>0</v>
      </c>
      <c r="AK42" s="3">
        <v>0</v>
      </c>
      <c r="AL42" s="3">
        <v>0</v>
      </c>
      <c r="AM42" s="3">
        <v>0</v>
      </c>
      <c r="AN42" s="3">
        <v>0</v>
      </c>
      <c r="AO42" s="3">
        <v>0</v>
      </c>
      <c r="AP42" s="3">
        <v>0</v>
      </c>
      <c r="AQ42" s="3">
        <v>0</v>
      </c>
      <c r="AR42" s="3">
        <v>0</v>
      </c>
      <c r="AS42" s="3">
        <v>0</v>
      </c>
      <c r="AT42" s="3">
        <v>0</v>
      </c>
      <c r="AU42" s="3">
        <v>0</v>
      </c>
      <c r="AV42" s="3">
        <v>0</v>
      </c>
      <c r="AW42" s="3">
        <v>0</v>
      </c>
      <c r="AX42" s="3">
        <v>0</v>
      </c>
      <c r="AY42" s="3">
        <v>0</v>
      </c>
      <c r="AZ42" s="3">
        <v>0</v>
      </c>
      <c r="BA42" s="3">
        <v>0</v>
      </c>
      <c r="BB42" s="3">
        <v>0</v>
      </c>
      <c r="BC42" s="3">
        <v>0</v>
      </c>
      <c r="BD42" s="3">
        <v>0</v>
      </c>
      <c r="BE42" s="3">
        <v>0</v>
      </c>
      <c r="BF42" s="3">
        <v>0</v>
      </c>
      <c r="BG42" s="3">
        <v>0</v>
      </c>
      <c r="BH42" s="3">
        <v>0</v>
      </c>
      <c r="BI42" s="3">
        <v>0</v>
      </c>
      <c r="BJ42" s="3">
        <v>0</v>
      </c>
      <c r="BK42" s="3">
        <v>0</v>
      </c>
      <c r="BL42" s="3">
        <v>0</v>
      </c>
      <c r="BM42" s="3">
        <v>0</v>
      </c>
      <c r="BN42" s="3">
        <v>0</v>
      </c>
      <c r="BO42" s="3">
        <v>0</v>
      </c>
      <c r="BP42" s="3">
        <v>0</v>
      </c>
      <c r="BQ42" s="3">
        <v>0</v>
      </c>
      <c r="BR42" s="3">
        <v>0</v>
      </c>
      <c r="BS42" s="3">
        <v>0</v>
      </c>
      <c r="BT42" s="3">
        <v>0</v>
      </c>
      <c r="BU42" s="3">
        <v>0</v>
      </c>
      <c r="BV42" s="3">
        <v>0</v>
      </c>
      <c r="BW42" s="3">
        <v>0</v>
      </c>
      <c r="BX42" s="3">
        <v>0</v>
      </c>
      <c r="BY42" s="3">
        <v>0</v>
      </c>
      <c r="BZ42" s="3">
        <v>0</v>
      </c>
      <c r="CA42" s="3">
        <v>0</v>
      </c>
      <c r="CB42" s="3">
        <v>0</v>
      </c>
      <c r="CC42" s="3">
        <v>0</v>
      </c>
      <c r="CD42" s="3">
        <v>0</v>
      </c>
      <c r="CE42" s="3">
        <v>0</v>
      </c>
      <c r="CF42" s="3">
        <v>0</v>
      </c>
      <c r="CG42" s="3">
        <v>0</v>
      </c>
      <c r="CH42" s="3">
        <v>0</v>
      </c>
      <c r="CI42" s="3">
        <v>0</v>
      </c>
      <c r="CJ42" s="3">
        <v>0</v>
      </c>
      <c r="CK42" s="3">
        <v>0</v>
      </c>
      <c r="CL42" s="3">
        <v>0</v>
      </c>
      <c r="CM42" s="3">
        <v>0</v>
      </c>
      <c r="CN42" s="3">
        <v>0</v>
      </c>
      <c r="CO42" s="3">
        <v>0</v>
      </c>
      <c r="CP42" s="3">
        <v>0</v>
      </c>
      <c r="CQ42" s="3">
        <v>0</v>
      </c>
      <c r="CR42" s="3">
        <v>0</v>
      </c>
      <c r="CS42" s="3">
        <v>0</v>
      </c>
      <c r="CT42" s="3">
        <v>0</v>
      </c>
      <c r="CU42" s="3">
        <v>0</v>
      </c>
      <c r="CV42" s="3">
        <v>0</v>
      </c>
      <c r="CW42" s="3">
        <v>0</v>
      </c>
      <c r="CX42" s="3">
        <v>0</v>
      </c>
      <c r="CY42" s="3">
        <v>0</v>
      </c>
      <c r="CZ42" s="3">
        <v>0</v>
      </c>
      <c r="DA42" s="3">
        <v>0</v>
      </c>
      <c r="DB42" s="3">
        <v>0</v>
      </c>
      <c r="DC42" s="3">
        <v>0</v>
      </c>
      <c r="DD42" s="3">
        <v>0</v>
      </c>
      <c r="DE42" s="3">
        <v>0</v>
      </c>
      <c r="DF42" s="3">
        <v>0</v>
      </c>
      <c r="DG42" s="3">
        <v>0</v>
      </c>
      <c r="DH42" s="3">
        <v>0</v>
      </c>
      <c r="DI42" s="3">
        <v>0</v>
      </c>
      <c r="DJ42" s="3">
        <v>0</v>
      </c>
      <c r="DK42" s="3">
        <v>0</v>
      </c>
      <c r="DL42" s="3">
        <v>0</v>
      </c>
      <c r="DM42" s="3">
        <v>0</v>
      </c>
      <c r="DN42" s="3">
        <v>0</v>
      </c>
      <c r="DO42" s="3">
        <v>83382</v>
      </c>
      <c r="DP42" s="3">
        <v>0</v>
      </c>
      <c r="DQ42" s="3">
        <v>0</v>
      </c>
      <c r="DR42" s="3">
        <v>12860</v>
      </c>
      <c r="DS42" s="3">
        <v>1247</v>
      </c>
      <c r="DT42" s="3">
        <v>14107</v>
      </c>
      <c r="DU42" s="3">
        <v>0</v>
      </c>
      <c r="DV42" s="3">
        <v>14107</v>
      </c>
      <c r="DW42" s="3">
        <v>70522</v>
      </c>
      <c r="DX42" s="3">
        <v>0</v>
      </c>
      <c r="DY42" s="3">
        <v>0</v>
      </c>
      <c r="DZ42" s="3">
        <v>70522</v>
      </c>
      <c r="EA42" s="3">
        <v>0</v>
      </c>
      <c r="EB42" s="3">
        <v>0</v>
      </c>
      <c r="EC42" s="3">
        <v>0</v>
      </c>
      <c r="ED42" s="3">
        <v>0</v>
      </c>
      <c r="EE42" s="3">
        <v>0</v>
      </c>
      <c r="EF42" s="3">
        <v>0</v>
      </c>
      <c r="EG42" s="3">
        <v>0</v>
      </c>
      <c r="EH42" s="3">
        <v>0</v>
      </c>
      <c r="EI42" s="3">
        <v>0</v>
      </c>
      <c r="EJ42" s="3">
        <v>0</v>
      </c>
      <c r="EK42" s="3">
        <v>0</v>
      </c>
      <c r="EL42" s="3">
        <v>0</v>
      </c>
      <c r="EM42" s="3">
        <v>0</v>
      </c>
      <c r="EN42" s="3">
        <v>0</v>
      </c>
      <c r="EO42" s="3">
        <v>995</v>
      </c>
      <c r="EP42" s="3">
        <v>0</v>
      </c>
      <c r="EQ42" s="3">
        <v>0</v>
      </c>
      <c r="ER42" s="3">
        <v>199</v>
      </c>
      <c r="ES42" s="3">
        <v>57</v>
      </c>
      <c r="ET42" s="3">
        <v>256</v>
      </c>
      <c r="EU42" s="3">
        <v>0</v>
      </c>
      <c r="EV42" s="3">
        <v>256</v>
      </c>
      <c r="EW42" s="3">
        <v>796</v>
      </c>
      <c r="EX42" s="3">
        <v>0</v>
      </c>
      <c r="EY42" s="3">
        <v>0</v>
      </c>
      <c r="EZ42" s="3">
        <v>796</v>
      </c>
      <c r="FA42" s="3">
        <v>0</v>
      </c>
      <c r="FB42" s="3">
        <v>0</v>
      </c>
      <c r="FC42" s="3">
        <v>0</v>
      </c>
      <c r="FD42" s="3">
        <v>0</v>
      </c>
      <c r="FE42" s="3">
        <v>0</v>
      </c>
      <c r="FF42" s="3">
        <v>0</v>
      </c>
      <c r="FG42" s="3">
        <v>0</v>
      </c>
      <c r="FH42" s="3">
        <v>0</v>
      </c>
      <c r="FI42" s="3">
        <v>0</v>
      </c>
      <c r="FJ42" s="3">
        <v>0</v>
      </c>
      <c r="FK42" s="3">
        <v>0</v>
      </c>
      <c r="FL42" s="3">
        <v>0</v>
      </c>
      <c r="FM42" s="3">
        <v>0</v>
      </c>
      <c r="FN42" s="3">
        <v>0</v>
      </c>
      <c r="FO42" s="3">
        <v>0</v>
      </c>
      <c r="FP42" s="3">
        <v>0</v>
      </c>
      <c r="FQ42" s="3">
        <v>0</v>
      </c>
      <c r="FR42" s="3">
        <v>0</v>
      </c>
      <c r="FS42" s="3">
        <v>0</v>
      </c>
      <c r="FT42" s="3">
        <v>0</v>
      </c>
      <c r="FU42" s="3">
        <v>0</v>
      </c>
      <c r="FV42" s="3">
        <v>0</v>
      </c>
      <c r="FW42" s="3">
        <v>0</v>
      </c>
      <c r="FX42" s="3">
        <v>0</v>
      </c>
      <c r="FY42" s="3">
        <v>0</v>
      </c>
      <c r="FZ42" s="3">
        <v>0</v>
      </c>
      <c r="GA42" s="3">
        <v>0</v>
      </c>
      <c r="GB42" s="3">
        <v>0</v>
      </c>
      <c r="GC42" s="3">
        <v>0</v>
      </c>
      <c r="GD42" s="3">
        <v>0</v>
      </c>
      <c r="GE42" s="3">
        <v>0</v>
      </c>
      <c r="GF42" s="3">
        <v>0</v>
      </c>
      <c r="GG42" s="3">
        <v>0</v>
      </c>
      <c r="GH42" s="3">
        <v>0</v>
      </c>
      <c r="GI42" s="3">
        <v>0</v>
      </c>
      <c r="GJ42" s="3">
        <v>0</v>
      </c>
      <c r="GK42" s="3">
        <v>0</v>
      </c>
      <c r="GL42" s="3">
        <v>0</v>
      </c>
      <c r="GM42" s="3">
        <v>0</v>
      </c>
      <c r="GN42" s="3">
        <v>0</v>
      </c>
      <c r="GO42" s="3">
        <v>528859</v>
      </c>
      <c r="GP42" s="3">
        <v>55270</v>
      </c>
      <c r="GQ42" s="3">
        <v>0</v>
      </c>
      <c r="GR42" s="3">
        <v>24213</v>
      </c>
      <c r="GS42" s="3">
        <v>7086</v>
      </c>
      <c r="GT42" s="3">
        <v>31299</v>
      </c>
      <c r="GU42" s="3">
        <v>0</v>
      </c>
      <c r="GV42" s="3">
        <v>31299</v>
      </c>
      <c r="GW42" s="3">
        <v>559916</v>
      </c>
      <c r="GX42" s="3">
        <v>0</v>
      </c>
      <c r="GY42" s="3">
        <v>0</v>
      </c>
      <c r="GZ42" s="3">
        <v>442468</v>
      </c>
      <c r="HA42" s="3">
        <v>117448</v>
      </c>
      <c r="HB42" s="3">
        <v>0</v>
      </c>
      <c r="HC42" s="3">
        <v>0</v>
      </c>
      <c r="HD42" s="3">
        <v>0</v>
      </c>
      <c r="HE42" s="3">
        <v>0</v>
      </c>
      <c r="HF42" s="3">
        <v>0</v>
      </c>
      <c r="HG42" s="3">
        <v>0</v>
      </c>
      <c r="HH42" s="3">
        <v>0</v>
      </c>
      <c r="HI42" s="3">
        <v>0</v>
      </c>
      <c r="HJ42" s="3">
        <v>0</v>
      </c>
      <c r="HK42" s="3">
        <v>0</v>
      </c>
      <c r="HL42" s="3">
        <v>0</v>
      </c>
      <c r="HM42" s="3">
        <v>0</v>
      </c>
      <c r="HN42" s="3">
        <v>0</v>
      </c>
      <c r="HO42" s="3">
        <v>0</v>
      </c>
      <c r="HP42" s="3">
        <v>0</v>
      </c>
      <c r="HQ42" s="3">
        <v>0</v>
      </c>
      <c r="HR42" s="3">
        <v>0</v>
      </c>
      <c r="HS42" s="3">
        <v>0</v>
      </c>
      <c r="HT42" s="3">
        <v>0</v>
      </c>
      <c r="HU42" s="3">
        <v>0</v>
      </c>
      <c r="HV42" s="3">
        <v>0</v>
      </c>
      <c r="HW42" s="3">
        <v>0</v>
      </c>
      <c r="HX42" s="3">
        <v>0</v>
      </c>
      <c r="HY42" s="3">
        <v>0</v>
      </c>
      <c r="HZ42" s="3">
        <v>0</v>
      </c>
      <c r="IA42" s="3">
        <v>0</v>
      </c>
      <c r="IB42" s="3">
        <v>0</v>
      </c>
      <c r="IC42" s="3">
        <v>0</v>
      </c>
      <c r="ID42" s="3">
        <v>0</v>
      </c>
      <c r="IE42" s="3">
        <v>0</v>
      </c>
      <c r="IF42" s="3">
        <v>0</v>
      </c>
      <c r="IG42" s="3">
        <v>0</v>
      </c>
      <c r="IH42" s="3">
        <v>0</v>
      </c>
      <c r="II42" s="3">
        <v>0</v>
      </c>
      <c r="IJ42" s="3">
        <v>0</v>
      </c>
      <c r="IK42" s="3">
        <v>0</v>
      </c>
      <c r="IL42" s="3">
        <v>0</v>
      </c>
      <c r="IM42" s="3">
        <v>0</v>
      </c>
      <c r="IN42" s="3">
        <v>0</v>
      </c>
      <c r="IO42" s="3">
        <v>0</v>
      </c>
      <c r="IP42" s="3">
        <v>0</v>
      </c>
      <c r="IQ42" s="3">
        <v>0</v>
      </c>
      <c r="IR42" s="3">
        <v>0</v>
      </c>
      <c r="IS42" s="3">
        <v>0</v>
      </c>
      <c r="IT42" s="3">
        <v>0</v>
      </c>
      <c r="IU42" s="3">
        <v>0</v>
      </c>
      <c r="IV42" s="3">
        <v>0</v>
      </c>
    </row>
    <row r="43" spans="1:256">
      <c r="A43" s="3" t="str">
        <f>T("473812")</f>
        <v>473812</v>
      </c>
      <c r="B43" s="3" t="s">
        <v>82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3">
        <v>0</v>
      </c>
      <c r="AI43" s="3">
        <v>0</v>
      </c>
      <c r="AJ43" s="3">
        <v>0</v>
      </c>
      <c r="AK43" s="3">
        <v>0</v>
      </c>
      <c r="AL43" s="3">
        <v>0</v>
      </c>
      <c r="AM43" s="3">
        <v>0</v>
      </c>
      <c r="AN43" s="3">
        <v>0</v>
      </c>
      <c r="AO43" s="3">
        <v>0</v>
      </c>
      <c r="AP43" s="3">
        <v>0</v>
      </c>
      <c r="AQ43" s="3">
        <v>0</v>
      </c>
      <c r="AR43" s="3">
        <v>0</v>
      </c>
      <c r="AS43" s="3">
        <v>0</v>
      </c>
      <c r="AT43" s="3">
        <v>0</v>
      </c>
      <c r="AU43" s="3">
        <v>0</v>
      </c>
      <c r="AV43" s="3">
        <v>0</v>
      </c>
      <c r="AW43" s="3">
        <v>0</v>
      </c>
      <c r="AX43" s="3">
        <v>0</v>
      </c>
      <c r="AY43" s="3">
        <v>0</v>
      </c>
      <c r="AZ43" s="3">
        <v>0</v>
      </c>
      <c r="BA43" s="3">
        <v>0</v>
      </c>
      <c r="BB43" s="3">
        <v>0</v>
      </c>
      <c r="BC43" s="3">
        <v>0</v>
      </c>
      <c r="BD43" s="3">
        <v>0</v>
      </c>
      <c r="BE43" s="3">
        <v>0</v>
      </c>
      <c r="BF43" s="3">
        <v>0</v>
      </c>
      <c r="BG43" s="3">
        <v>0</v>
      </c>
      <c r="BH43" s="3">
        <v>0</v>
      </c>
      <c r="BI43" s="3">
        <v>0</v>
      </c>
      <c r="BJ43" s="3">
        <v>0</v>
      </c>
      <c r="BK43" s="3">
        <v>0</v>
      </c>
      <c r="BL43" s="3">
        <v>0</v>
      </c>
      <c r="BM43" s="3">
        <v>0</v>
      </c>
      <c r="BN43" s="3">
        <v>0</v>
      </c>
      <c r="BO43" s="3">
        <v>0</v>
      </c>
      <c r="BP43" s="3">
        <v>0</v>
      </c>
      <c r="BQ43" s="3">
        <v>0</v>
      </c>
      <c r="BR43" s="3">
        <v>0</v>
      </c>
      <c r="BS43" s="3">
        <v>0</v>
      </c>
      <c r="BT43" s="3">
        <v>0</v>
      </c>
      <c r="BU43" s="3">
        <v>0</v>
      </c>
      <c r="BV43" s="3">
        <v>0</v>
      </c>
      <c r="BW43" s="3">
        <v>0</v>
      </c>
      <c r="BX43" s="3">
        <v>0</v>
      </c>
      <c r="BY43" s="3">
        <v>0</v>
      </c>
      <c r="BZ43" s="3">
        <v>0</v>
      </c>
      <c r="CA43" s="3">
        <v>0</v>
      </c>
      <c r="CB43" s="3">
        <v>0</v>
      </c>
      <c r="CC43" s="3">
        <v>0</v>
      </c>
      <c r="CD43" s="3">
        <v>0</v>
      </c>
      <c r="CE43" s="3">
        <v>0</v>
      </c>
      <c r="CF43" s="3">
        <v>0</v>
      </c>
      <c r="CG43" s="3">
        <v>0</v>
      </c>
      <c r="CH43" s="3">
        <v>0</v>
      </c>
      <c r="CI43" s="3">
        <v>0</v>
      </c>
      <c r="CJ43" s="3">
        <v>0</v>
      </c>
      <c r="CK43" s="3">
        <v>0</v>
      </c>
      <c r="CL43" s="3">
        <v>0</v>
      </c>
      <c r="CM43" s="3">
        <v>0</v>
      </c>
      <c r="CN43" s="3">
        <v>0</v>
      </c>
      <c r="CO43" s="3">
        <v>0</v>
      </c>
      <c r="CP43" s="3">
        <v>0</v>
      </c>
      <c r="CQ43" s="3">
        <v>0</v>
      </c>
      <c r="CR43" s="3">
        <v>0</v>
      </c>
      <c r="CS43" s="3">
        <v>0</v>
      </c>
      <c r="CT43" s="3">
        <v>0</v>
      </c>
      <c r="CU43" s="3">
        <v>0</v>
      </c>
      <c r="CV43" s="3">
        <v>0</v>
      </c>
      <c r="CW43" s="3">
        <v>0</v>
      </c>
      <c r="CX43" s="3">
        <v>0</v>
      </c>
      <c r="CY43" s="3">
        <v>0</v>
      </c>
      <c r="CZ43" s="3">
        <v>0</v>
      </c>
      <c r="DA43" s="3">
        <v>0</v>
      </c>
      <c r="DB43" s="3">
        <v>0</v>
      </c>
      <c r="DC43" s="3">
        <v>0</v>
      </c>
      <c r="DD43" s="3">
        <v>0</v>
      </c>
      <c r="DE43" s="3">
        <v>0</v>
      </c>
      <c r="DF43" s="3">
        <v>0</v>
      </c>
      <c r="DG43" s="3">
        <v>0</v>
      </c>
      <c r="DH43" s="3">
        <v>0</v>
      </c>
      <c r="DI43" s="3">
        <v>0</v>
      </c>
      <c r="DJ43" s="3">
        <v>0</v>
      </c>
      <c r="DK43" s="3">
        <v>0</v>
      </c>
      <c r="DL43" s="3">
        <v>0</v>
      </c>
      <c r="DM43" s="3">
        <v>0</v>
      </c>
      <c r="DN43" s="3">
        <v>0</v>
      </c>
      <c r="DO43" s="3">
        <v>111012</v>
      </c>
      <c r="DP43" s="3">
        <v>0</v>
      </c>
      <c r="DQ43" s="3">
        <v>0</v>
      </c>
      <c r="DR43" s="3">
        <v>9562</v>
      </c>
      <c r="DS43" s="3">
        <v>2054</v>
      </c>
      <c r="DT43" s="3">
        <v>11616</v>
      </c>
      <c r="DU43" s="3">
        <v>0</v>
      </c>
      <c r="DV43" s="3">
        <v>11616</v>
      </c>
      <c r="DW43" s="3">
        <v>101450</v>
      </c>
      <c r="DX43" s="3">
        <v>0</v>
      </c>
      <c r="DY43" s="3">
        <v>0</v>
      </c>
      <c r="DZ43" s="3">
        <v>101450</v>
      </c>
      <c r="EA43" s="3">
        <v>0</v>
      </c>
      <c r="EB43" s="3">
        <v>0</v>
      </c>
      <c r="EC43" s="3">
        <v>0</v>
      </c>
      <c r="ED43" s="3">
        <v>0</v>
      </c>
      <c r="EE43" s="3">
        <v>0</v>
      </c>
      <c r="EF43" s="3">
        <v>0</v>
      </c>
      <c r="EG43" s="3">
        <v>0</v>
      </c>
      <c r="EH43" s="3">
        <v>0</v>
      </c>
      <c r="EI43" s="3">
        <v>0</v>
      </c>
      <c r="EJ43" s="3">
        <v>0</v>
      </c>
      <c r="EK43" s="3">
        <v>0</v>
      </c>
      <c r="EL43" s="3">
        <v>0</v>
      </c>
      <c r="EM43" s="3">
        <v>0</v>
      </c>
      <c r="EN43" s="3">
        <v>0</v>
      </c>
      <c r="EO43" s="3">
        <v>3799</v>
      </c>
      <c r="EP43" s="3">
        <v>0</v>
      </c>
      <c r="EQ43" s="3">
        <v>0</v>
      </c>
      <c r="ER43" s="3">
        <v>1858</v>
      </c>
      <c r="ES43" s="3">
        <v>185</v>
      </c>
      <c r="ET43" s="3">
        <v>2043</v>
      </c>
      <c r="EU43" s="3">
        <v>0</v>
      </c>
      <c r="EV43" s="3">
        <v>2043</v>
      </c>
      <c r="EW43" s="3">
        <v>1941</v>
      </c>
      <c r="EX43" s="3">
        <v>0</v>
      </c>
      <c r="EY43" s="3">
        <v>0</v>
      </c>
      <c r="EZ43" s="3">
        <v>1941</v>
      </c>
      <c r="FA43" s="3">
        <v>0</v>
      </c>
      <c r="FB43" s="3">
        <v>0</v>
      </c>
      <c r="FC43" s="3">
        <v>0</v>
      </c>
      <c r="FD43" s="3">
        <v>0</v>
      </c>
      <c r="FE43" s="3">
        <v>0</v>
      </c>
      <c r="FF43" s="3">
        <v>0</v>
      </c>
      <c r="FG43" s="3">
        <v>0</v>
      </c>
      <c r="FH43" s="3">
        <v>0</v>
      </c>
      <c r="FI43" s="3">
        <v>0</v>
      </c>
      <c r="FJ43" s="3">
        <v>0</v>
      </c>
      <c r="FK43" s="3">
        <v>0</v>
      </c>
      <c r="FL43" s="3">
        <v>0</v>
      </c>
      <c r="FM43" s="3">
        <v>0</v>
      </c>
      <c r="FN43" s="3">
        <v>0</v>
      </c>
      <c r="FO43" s="3">
        <v>5094</v>
      </c>
      <c r="FP43" s="3">
        <v>0</v>
      </c>
      <c r="FQ43" s="3">
        <v>0</v>
      </c>
      <c r="FR43" s="3">
        <v>691</v>
      </c>
      <c r="FS43" s="3">
        <v>84</v>
      </c>
      <c r="FT43" s="3">
        <v>775</v>
      </c>
      <c r="FU43" s="3">
        <v>0</v>
      </c>
      <c r="FV43" s="3">
        <v>775</v>
      </c>
      <c r="FW43" s="3">
        <v>4403</v>
      </c>
      <c r="FX43" s="3">
        <v>0</v>
      </c>
      <c r="FY43" s="3">
        <v>0</v>
      </c>
      <c r="FZ43" s="3">
        <v>4403</v>
      </c>
      <c r="GA43" s="3">
        <v>0</v>
      </c>
      <c r="GB43" s="3">
        <v>6509</v>
      </c>
      <c r="GC43" s="3">
        <v>0</v>
      </c>
      <c r="GD43" s="3">
        <v>0</v>
      </c>
      <c r="GE43" s="3">
        <v>1031</v>
      </c>
      <c r="GF43" s="3">
        <v>126</v>
      </c>
      <c r="GG43" s="3">
        <v>1157</v>
      </c>
      <c r="GH43" s="3">
        <v>0</v>
      </c>
      <c r="GI43" s="3">
        <v>1157</v>
      </c>
      <c r="GJ43" s="3">
        <v>5478</v>
      </c>
      <c r="GK43" s="3">
        <v>0</v>
      </c>
      <c r="GL43" s="3">
        <v>0</v>
      </c>
      <c r="GM43" s="3">
        <v>5478</v>
      </c>
      <c r="GN43" s="3">
        <v>0</v>
      </c>
      <c r="GO43" s="3">
        <v>1391972</v>
      </c>
      <c r="GP43" s="3">
        <v>160683</v>
      </c>
      <c r="GQ43" s="3">
        <v>0</v>
      </c>
      <c r="GR43" s="3">
        <v>62055</v>
      </c>
      <c r="GS43" s="3">
        <v>17149</v>
      </c>
      <c r="GT43" s="3">
        <v>79204</v>
      </c>
      <c r="GU43" s="3">
        <v>0</v>
      </c>
      <c r="GV43" s="3">
        <v>79204</v>
      </c>
      <c r="GW43" s="3">
        <v>1490600</v>
      </c>
      <c r="GX43" s="3">
        <v>0</v>
      </c>
      <c r="GY43" s="3">
        <v>0</v>
      </c>
      <c r="GZ43" s="3">
        <v>1490600</v>
      </c>
      <c r="HA43" s="3">
        <v>0</v>
      </c>
      <c r="HB43" s="3">
        <v>0</v>
      </c>
      <c r="HC43" s="3">
        <v>0</v>
      </c>
      <c r="HD43" s="3">
        <v>0</v>
      </c>
      <c r="HE43" s="3">
        <v>0</v>
      </c>
      <c r="HF43" s="3">
        <v>0</v>
      </c>
      <c r="HG43" s="3">
        <v>0</v>
      </c>
      <c r="HH43" s="3">
        <v>0</v>
      </c>
      <c r="HI43" s="3">
        <v>0</v>
      </c>
      <c r="HJ43" s="3">
        <v>0</v>
      </c>
      <c r="HK43" s="3">
        <v>0</v>
      </c>
      <c r="HL43" s="3">
        <v>0</v>
      </c>
      <c r="HM43" s="3">
        <v>0</v>
      </c>
      <c r="HN43" s="3">
        <v>0</v>
      </c>
      <c r="HO43" s="3">
        <v>0</v>
      </c>
      <c r="HP43" s="3">
        <v>0</v>
      </c>
      <c r="HQ43" s="3">
        <v>0</v>
      </c>
      <c r="HR43" s="3">
        <v>0</v>
      </c>
      <c r="HS43" s="3">
        <v>0</v>
      </c>
      <c r="HT43" s="3">
        <v>0</v>
      </c>
      <c r="HU43" s="3">
        <v>0</v>
      </c>
      <c r="HV43" s="3">
        <v>0</v>
      </c>
      <c r="HW43" s="3">
        <v>0</v>
      </c>
      <c r="HX43" s="3">
        <v>0</v>
      </c>
      <c r="HY43" s="3">
        <v>0</v>
      </c>
      <c r="HZ43" s="3">
        <v>0</v>
      </c>
      <c r="IA43" s="3">
        <v>0</v>
      </c>
      <c r="IB43" s="3">
        <v>74908</v>
      </c>
      <c r="IC43" s="3">
        <v>0</v>
      </c>
      <c r="ID43" s="3">
        <v>0</v>
      </c>
      <c r="IE43" s="3">
        <v>16710</v>
      </c>
      <c r="IF43" s="3">
        <v>408</v>
      </c>
      <c r="IG43" s="3">
        <v>17118</v>
      </c>
      <c r="IH43" s="3">
        <v>0</v>
      </c>
      <c r="II43" s="3">
        <v>17118</v>
      </c>
      <c r="IJ43" s="3">
        <v>58198</v>
      </c>
      <c r="IK43" s="3">
        <v>0</v>
      </c>
      <c r="IL43" s="3">
        <v>0</v>
      </c>
      <c r="IM43" s="3">
        <v>0</v>
      </c>
      <c r="IN43" s="3">
        <v>58198</v>
      </c>
      <c r="IO43" s="3">
        <v>0</v>
      </c>
      <c r="IP43" s="3">
        <v>0</v>
      </c>
      <c r="IQ43" s="3">
        <v>0</v>
      </c>
      <c r="IR43" s="3">
        <v>0</v>
      </c>
      <c r="IS43" s="3">
        <v>0</v>
      </c>
      <c r="IT43" s="3">
        <v>0</v>
      </c>
      <c r="IU43" s="3">
        <v>0</v>
      </c>
      <c r="IV43" s="3">
        <v>0</v>
      </c>
    </row>
    <row r="44" spans="1:256">
      <c r="A44" s="3" t="str">
        <f>T("473821")</f>
        <v>473821</v>
      </c>
      <c r="B44" s="3" t="s">
        <v>84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3">
        <v>0</v>
      </c>
      <c r="AI44" s="3">
        <v>0</v>
      </c>
      <c r="AJ44" s="3">
        <v>0</v>
      </c>
      <c r="AK44" s="3">
        <v>0</v>
      </c>
      <c r="AL44" s="3">
        <v>0</v>
      </c>
      <c r="AM44" s="3">
        <v>0</v>
      </c>
      <c r="AN44" s="3">
        <v>0</v>
      </c>
      <c r="AO44" s="3">
        <v>0</v>
      </c>
      <c r="AP44" s="3">
        <v>0</v>
      </c>
      <c r="AQ44" s="3">
        <v>0</v>
      </c>
      <c r="AR44" s="3">
        <v>0</v>
      </c>
      <c r="AS44" s="3">
        <v>0</v>
      </c>
      <c r="AT44" s="3">
        <v>0</v>
      </c>
      <c r="AU44" s="3">
        <v>0</v>
      </c>
      <c r="AV44" s="3">
        <v>0</v>
      </c>
      <c r="AW44" s="3">
        <v>0</v>
      </c>
      <c r="AX44" s="3">
        <v>0</v>
      </c>
      <c r="AY44" s="3">
        <v>0</v>
      </c>
      <c r="AZ44" s="3">
        <v>0</v>
      </c>
      <c r="BA44" s="3">
        <v>0</v>
      </c>
      <c r="BB44" s="3">
        <v>0</v>
      </c>
      <c r="BC44" s="3">
        <v>0</v>
      </c>
      <c r="BD44" s="3">
        <v>0</v>
      </c>
      <c r="BE44" s="3">
        <v>0</v>
      </c>
      <c r="BF44" s="3">
        <v>0</v>
      </c>
      <c r="BG44" s="3">
        <v>0</v>
      </c>
      <c r="BH44" s="3">
        <v>0</v>
      </c>
      <c r="BI44" s="3">
        <v>0</v>
      </c>
      <c r="BJ44" s="3">
        <v>0</v>
      </c>
      <c r="BK44" s="3">
        <v>0</v>
      </c>
      <c r="BL44" s="3">
        <v>0</v>
      </c>
      <c r="BM44" s="3">
        <v>0</v>
      </c>
      <c r="BN44" s="3">
        <v>0</v>
      </c>
      <c r="BO44" s="3">
        <v>0</v>
      </c>
      <c r="BP44" s="3">
        <v>0</v>
      </c>
      <c r="BQ44" s="3">
        <v>0</v>
      </c>
      <c r="BR44" s="3">
        <v>0</v>
      </c>
      <c r="BS44" s="3">
        <v>0</v>
      </c>
      <c r="BT44" s="3">
        <v>0</v>
      </c>
      <c r="BU44" s="3">
        <v>0</v>
      </c>
      <c r="BV44" s="3">
        <v>0</v>
      </c>
      <c r="BW44" s="3">
        <v>0</v>
      </c>
      <c r="BX44" s="3">
        <v>0</v>
      </c>
      <c r="BY44" s="3">
        <v>0</v>
      </c>
      <c r="BZ44" s="3">
        <v>0</v>
      </c>
      <c r="CA44" s="3">
        <v>0</v>
      </c>
      <c r="CB44" s="3">
        <v>0</v>
      </c>
      <c r="CC44" s="3">
        <v>0</v>
      </c>
      <c r="CD44" s="3">
        <v>0</v>
      </c>
      <c r="CE44" s="3">
        <v>0</v>
      </c>
      <c r="CF44" s="3">
        <v>0</v>
      </c>
      <c r="CG44" s="3">
        <v>0</v>
      </c>
      <c r="CH44" s="3">
        <v>0</v>
      </c>
      <c r="CI44" s="3">
        <v>0</v>
      </c>
      <c r="CJ44" s="3">
        <v>0</v>
      </c>
      <c r="CK44" s="3">
        <v>0</v>
      </c>
      <c r="CL44" s="3">
        <v>0</v>
      </c>
      <c r="CM44" s="3">
        <v>0</v>
      </c>
      <c r="CN44" s="3">
        <v>0</v>
      </c>
      <c r="CO44" s="3">
        <v>0</v>
      </c>
      <c r="CP44" s="3">
        <v>0</v>
      </c>
      <c r="CQ44" s="3">
        <v>0</v>
      </c>
      <c r="CR44" s="3">
        <v>0</v>
      </c>
      <c r="CS44" s="3">
        <v>0</v>
      </c>
      <c r="CT44" s="3">
        <v>0</v>
      </c>
      <c r="CU44" s="3">
        <v>0</v>
      </c>
      <c r="CV44" s="3">
        <v>0</v>
      </c>
      <c r="CW44" s="3">
        <v>0</v>
      </c>
      <c r="CX44" s="3">
        <v>0</v>
      </c>
      <c r="CY44" s="3">
        <v>0</v>
      </c>
      <c r="CZ44" s="3">
        <v>0</v>
      </c>
      <c r="DA44" s="3">
        <v>0</v>
      </c>
      <c r="DB44" s="3">
        <v>0</v>
      </c>
      <c r="DC44" s="3">
        <v>0</v>
      </c>
      <c r="DD44" s="3">
        <v>0</v>
      </c>
      <c r="DE44" s="3">
        <v>0</v>
      </c>
      <c r="DF44" s="3">
        <v>0</v>
      </c>
      <c r="DG44" s="3">
        <v>0</v>
      </c>
      <c r="DH44" s="3">
        <v>0</v>
      </c>
      <c r="DI44" s="3">
        <v>0</v>
      </c>
      <c r="DJ44" s="3">
        <v>0</v>
      </c>
      <c r="DK44" s="3">
        <v>0</v>
      </c>
      <c r="DL44" s="3">
        <v>0</v>
      </c>
      <c r="DM44" s="3">
        <v>0</v>
      </c>
      <c r="DN44" s="3">
        <v>0</v>
      </c>
      <c r="DO44" s="3">
        <v>4282</v>
      </c>
      <c r="DP44" s="3">
        <v>0</v>
      </c>
      <c r="DQ44" s="3">
        <v>0</v>
      </c>
      <c r="DR44" s="3">
        <v>646</v>
      </c>
      <c r="DS44" s="3">
        <v>93</v>
      </c>
      <c r="DT44" s="3">
        <v>739</v>
      </c>
      <c r="DU44" s="3">
        <v>0</v>
      </c>
      <c r="DV44" s="3">
        <v>739</v>
      </c>
      <c r="DW44" s="3">
        <v>3636</v>
      </c>
      <c r="DX44" s="3">
        <v>0</v>
      </c>
      <c r="DY44" s="3">
        <v>0</v>
      </c>
      <c r="DZ44" s="3">
        <v>3636</v>
      </c>
      <c r="EA44" s="3">
        <v>0</v>
      </c>
      <c r="EB44" s="3">
        <v>0</v>
      </c>
      <c r="EC44" s="3">
        <v>0</v>
      </c>
      <c r="ED44" s="3">
        <v>0</v>
      </c>
      <c r="EE44" s="3">
        <v>0</v>
      </c>
      <c r="EF44" s="3">
        <v>0</v>
      </c>
      <c r="EG44" s="3">
        <v>0</v>
      </c>
      <c r="EH44" s="3">
        <v>0</v>
      </c>
      <c r="EI44" s="3">
        <v>0</v>
      </c>
      <c r="EJ44" s="3">
        <v>0</v>
      </c>
      <c r="EK44" s="3">
        <v>0</v>
      </c>
      <c r="EL44" s="3">
        <v>0</v>
      </c>
      <c r="EM44" s="3">
        <v>0</v>
      </c>
      <c r="EN44" s="3">
        <v>0</v>
      </c>
      <c r="EO44" s="3">
        <v>3304</v>
      </c>
      <c r="EP44" s="3">
        <v>0</v>
      </c>
      <c r="EQ44" s="3">
        <v>0</v>
      </c>
      <c r="ER44" s="3">
        <v>570</v>
      </c>
      <c r="ES44" s="3">
        <v>154</v>
      </c>
      <c r="ET44" s="3">
        <v>724</v>
      </c>
      <c r="EU44" s="3">
        <v>0</v>
      </c>
      <c r="EV44" s="3">
        <v>724</v>
      </c>
      <c r="EW44" s="3">
        <v>2734</v>
      </c>
      <c r="EX44" s="3">
        <v>0</v>
      </c>
      <c r="EY44" s="3">
        <v>0</v>
      </c>
      <c r="EZ44" s="3">
        <v>2734</v>
      </c>
      <c r="FA44" s="3">
        <v>0</v>
      </c>
      <c r="FB44" s="3">
        <v>0</v>
      </c>
      <c r="FC44" s="3">
        <v>0</v>
      </c>
      <c r="FD44" s="3">
        <v>0</v>
      </c>
      <c r="FE44" s="3">
        <v>0</v>
      </c>
      <c r="FF44" s="3">
        <v>0</v>
      </c>
      <c r="FG44" s="3">
        <v>0</v>
      </c>
      <c r="FH44" s="3">
        <v>0</v>
      </c>
      <c r="FI44" s="3">
        <v>0</v>
      </c>
      <c r="FJ44" s="3">
        <v>0</v>
      </c>
      <c r="FK44" s="3">
        <v>0</v>
      </c>
      <c r="FL44" s="3">
        <v>0</v>
      </c>
      <c r="FM44" s="3">
        <v>0</v>
      </c>
      <c r="FN44" s="3">
        <v>0</v>
      </c>
      <c r="FO44" s="3">
        <v>11156</v>
      </c>
      <c r="FP44" s="3">
        <v>0</v>
      </c>
      <c r="FQ44" s="3">
        <v>0</v>
      </c>
      <c r="FR44" s="3">
        <v>1052</v>
      </c>
      <c r="FS44" s="3">
        <v>160</v>
      </c>
      <c r="FT44" s="3">
        <v>1212</v>
      </c>
      <c r="FU44" s="3">
        <v>0</v>
      </c>
      <c r="FV44" s="3">
        <v>1212</v>
      </c>
      <c r="FW44" s="3">
        <v>10104</v>
      </c>
      <c r="FX44" s="3">
        <v>0</v>
      </c>
      <c r="FY44" s="3">
        <v>0</v>
      </c>
      <c r="FZ44" s="3">
        <v>10104</v>
      </c>
      <c r="GA44" s="3">
        <v>0</v>
      </c>
      <c r="GB44" s="3">
        <v>3411</v>
      </c>
      <c r="GC44" s="3">
        <v>0</v>
      </c>
      <c r="GD44" s="3">
        <v>0</v>
      </c>
      <c r="GE44" s="3">
        <v>540</v>
      </c>
      <c r="GF44" s="3">
        <v>66</v>
      </c>
      <c r="GG44" s="3">
        <v>606</v>
      </c>
      <c r="GH44" s="3">
        <v>0</v>
      </c>
      <c r="GI44" s="3">
        <v>606</v>
      </c>
      <c r="GJ44" s="3">
        <v>2871</v>
      </c>
      <c r="GK44" s="3">
        <v>0</v>
      </c>
      <c r="GL44" s="3">
        <v>0</v>
      </c>
      <c r="GM44" s="3">
        <v>2871</v>
      </c>
      <c r="GN44" s="3">
        <v>0</v>
      </c>
      <c r="GO44" s="3">
        <v>622462</v>
      </c>
      <c r="GP44" s="3">
        <v>65057</v>
      </c>
      <c r="GQ44" s="3">
        <v>0</v>
      </c>
      <c r="GR44" s="3">
        <v>28304</v>
      </c>
      <c r="GS44" s="3">
        <v>10271</v>
      </c>
      <c r="GT44" s="3">
        <v>38575</v>
      </c>
      <c r="GU44" s="3">
        <v>0</v>
      </c>
      <c r="GV44" s="3">
        <v>38575</v>
      </c>
      <c r="GW44" s="3">
        <v>659215</v>
      </c>
      <c r="GX44" s="3">
        <v>0</v>
      </c>
      <c r="GY44" s="3">
        <v>0</v>
      </c>
      <c r="GZ44" s="3">
        <v>407185</v>
      </c>
      <c r="HA44" s="3">
        <v>252030</v>
      </c>
      <c r="HB44" s="3">
        <v>143</v>
      </c>
      <c r="HC44" s="3">
        <v>0</v>
      </c>
      <c r="HD44" s="3">
        <v>0</v>
      </c>
      <c r="HE44" s="3">
        <v>143</v>
      </c>
      <c r="HF44" s="3">
        <v>5</v>
      </c>
      <c r="HG44" s="3">
        <v>148</v>
      </c>
      <c r="HH44" s="3">
        <v>0</v>
      </c>
      <c r="HI44" s="3">
        <v>148</v>
      </c>
      <c r="HJ44" s="3">
        <v>0</v>
      </c>
      <c r="HK44" s="3">
        <v>0</v>
      </c>
      <c r="HL44" s="3">
        <v>0</v>
      </c>
      <c r="HM44" s="3">
        <v>0</v>
      </c>
      <c r="HN44" s="3">
        <v>0</v>
      </c>
      <c r="HO44" s="3">
        <v>0</v>
      </c>
      <c r="HP44" s="3">
        <v>0</v>
      </c>
      <c r="HQ44" s="3">
        <v>0</v>
      </c>
      <c r="HR44" s="3">
        <v>0</v>
      </c>
      <c r="HS44" s="3">
        <v>0</v>
      </c>
      <c r="HT44" s="3">
        <v>0</v>
      </c>
      <c r="HU44" s="3">
        <v>0</v>
      </c>
      <c r="HV44" s="3">
        <v>0</v>
      </c>
      <c r="HW44" s="3">
        <v>0</v>
      </c>
      <c r="HX44" s="3">
        <v>0</v>
      </c>
      <c r="HY44" s="3">
        <v>0</v>
      </c>
      <c r="HZ44" s="3">
        <v>0</v>
      </c>
      <c r="IA44" s="3">
        <v>0</v>
      </c>
      <c r="IB44" s="3">
        <v>6800</v>
      </c>
      <c r="IC44" s="3">
        <v>0</v>
      </c>
      <c r="ID44" s="3">
        <v>0</v>
      </c>
      <c r="IE44" s="3">
        <v>742</v>
      </c>
      <c r="IF44" s="3">
        <v>31</v>
      </c>
      <c r="IG44" s="3">
        <v>773</v>
      </c>
      <c r="IH44" s="3">
        <v>0</v>
      </c>
      <c r="II44" s="3">
        <v>773</v>
      </c>
      <c r="IJ44" s="3">
        <v>6058</v>
      </c>
      <c r="IK44" s="3">
        <v>0</v>
      </c>
      <c r="IL44" s="3">
        <v>0</v>
      </c>
      <c r="IM44" s="3">
        <v>0</v>
      </c>
      <c r="IN44" s="3">
        <v>6058</v>
      </c>
      <c r="IO44" s="3">
        <v>6800</v>
      </c>
      <c r="IP44" s="3">
        <v>0</v>
      </c>
      <c r="IQ44" s="3">
        <v>0</v>
      </c>
      <c r="IR44" s="3">
        <v>742</v>
      </c>
      <c r="IS44" s="3">
        <v>31</v>
      </c>
      <c r="IT44" s="3">
        <v>773</v>
      </c>
      <c r="IU44" s="3">
        <v>0</v>
      </c>
      <c r="IV44" s="3">
        <v>773</v>
      </c>
    </row>
    <row r="45" spans="1:256">
      <c r="A45" s="3" t="str">
        <f>T("478032")</f>
        <v>478032</v>
      </c>
      <c r="B45" s="3" t="s">
        <v>86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  <c r="AG45" s="3">
        <v>0</v>
      </c>
      <c r="AH45" s="3">
        <v>0</v>
      </c>
      <c r="AI45" s="3">
        <v>0</v>
      </c>
      <c r="AJ45" s="3">
        <v>0</v>
      </c>
      <c r="AK45" s="3">
        <v>0</v>
      </c>
      <c r="AL45" s="3">
        <v>0</v>
      </c>
      <c r="AM45" s="3">
        <v>0</v>
      </c>
      <c r="AN45" s="3">
        <v>0</v>
      </c>
      <c r="AO45" s="3">
        <v>0</v>
      </c>
      <c r="AP45" s="3">
        <v>0</v>
      </c>
      <c r="AQ45" s="3">
        <v>0</v>
      </c>
      <c r="AR45" s="3">
        <v>0</v>
      </c>
      <c r="AS45" s="3">
        <v>0</v>
      </c>
      <c r="AT45" s="3">
        <v>0</v>
      </c>
      <c r="AU45" s="3">
        <v>0</v>
      </c>
      <c r="AV45" s="3">
        <v>0</v>
      </c>
      <c r="AW45" s="3">
        <v>0</v>
      </c>
      <c r="AX45" s="3">
        <v>0</v>
      </c>
      <c r="AY45" s="3">
        <v>0</v>
      </c>
      <c r="AZ45" s="3">
        <v>0</v>
      </c>
      <c r="BA45" s="3">
        <v>0</v>
      </c>
      <c r="BB45" s="3">
        <v>0</v>
      </c>
      <c r="BC45" s="3">
        <v>0</v>
      </c>
      <c r="BD45" s="3">
        <v>0</v>
      </c>
      <c r="BE45" s="3">
        <v>0</v>
      </c>
      <c r="BF45" s="3">
        <v>0</v>
      </c>
      <c r="BG45" s="3">
        <v>0</v>
      </c>
      <c r="BH45" s="3">
        <v>0</v>
      </c>
      <c r="BI45" s="3">
        <v>0</v>
      </c>
      <c r="BJ45" s="3">
        <v>0</v>
      </c>
      <c r="BK45" s="3">
        <v>0</v>
      </c>
      <c r="BL45" s="3">
        <v>0</v>
      </c>
      <c r="BM45" s="3">
        <v>0</v>
      </c>
      <c r="BN45" s="3">
        <v>0</v>
      </c>
      <c r="BO45" s="3">
        <v>0</v>
      </c>
      <c r="BP45" s="3">
        <v>0</v>
      </c>
      <c r="BQ45" s="3">
        <v>0</v>
      </c>
      <c r="BR45" s="3">
        <v>0</v>
      </c>
      <c r="BS45" s="3">
        <v>0</v>
      </c>
      <c r="BT45" s="3">
        <v>0</v>
      </c>
      <c r="BU45" s="3">
        <v>0</v>
      </c>
      <c r="BV45" s="3">
        <v>0</v>
      </c>
      <c r="BW45" s="3">
        <v>0</v>
      </c>
      <c r="BX45" s="3">
        <v>0</v>
      </c>
      <c r="BY45" s="3">
        <v>0</v>
      </c>
      <c r="BZ45" s="3">
        <v>0</v>
      </c>
      <c r="CA45" s="3">
        <v>0</v>
      </c>
      <c r="CB45" s="3">
        <v>0</v>
      </c>
      <c r="CC45" s="3">
        <v>0</v>
      </c>
      <c r="CD45" s="3">
        <v>0</v>
      </c>
      <c r="CE45" s="3">
        <v>0</v>
      </c>
      <c r="CF45" s="3">
        <v>0</v>
      </c>
      <c r="CG45" s="3">
        <v>0</v>
      </c>
      <c r="CH45" s="3">
        <v>0</v>
      </c>
      <c r="CI45" s="3">
        <v>0</v>
      </c>
      <c r="CJ45" s="3">
        <v>0</v>
      </c>
      <c r="CK45" s="3">
        <v>0</v>
      </c>
      <c r="CL45" s="3">
        <v>0</v>
      </c>
      <c r="CM45" s="3">
        <v>0</v>
      </c>
      <c r="CN45" s="3">
        <v>0</v>
      </c>
      <c r="CO45" s="3">
        <v>0</v>
      </c>
      <c r="CP45" s="3">
        <v>0</v>
      </c>
      <c r="CQ45" s="3">
        <v>0</v>
      </c>
      <c r="CR45" s="3">
        <v>0</v>
      </c>
      <c r="CS45" s="3">
        <v>0</v>
      </c>
      <c r="CT45" s="3">
        <v>0</v>
      </c>
      <c r="CU45" s="3">
        <v>0</v>
      </c>
      <c r="CV45" s="3">
        <v>0</v>
      </c>
      <c r="CW45" s="3">
        <v>0</v>
      </c>
      <c r="CX45" s="3">
        <v>0</v>
      </c>
      <c r="CY45" s="3">
        <v>0</v>
      </c>
      <c r="CZ45" s="3">
        <v>0</v>
      </c>
      <c r="DA45" s="3">
        <v>0</v>
      </c>
      <c r="DB45" s="3">
        <v>0</v>
      </c>
      <c r="DC45" s="3">
        <v>0</v>
      </c>
      <c r="DD45" s="3">
        <v>0</v>
      </c>
      <c r="DE45" s="3">
        <v>0</v>
      </c>
      <c r="DF45" s="3">
        <v>0</v>
      </c>
      <c r="DG45" s="3">
        <v>0</v>
      </c>
      <c r="DH45" s="3">
        <v>0</v>
      </c>
      <c r="DI45" s="3">
        <v>0</v>
      </c>
      <c r="DJ45" s="3">
        <v>0</v>
      </c>
      <c r="DK45" s="3">
        <v>0</v>
      </c>
      <c r="DL45" s="3">
        <v>0</v>
      </c>
      <c r="DM45" s="3">
        <v>0</v>
      </c>
      <c r="DN45" s="3">
        <v>0</v>
      </c>
      <c r="DO45" s="3">
        <v>0</v>
      </c>
      <c r="DP45" s="3">
        <v>0</v>
      </c>
      <c r="DQ45" s="3">
        <v>0</v>
      </c>
      <c r="DR45" s="3">
        <v>0</v>
      </c>
      <c r="DS45" s="3">
        <v>0</v>
      </c>
      <c r="DT45" s="3">
        <v>0</v>
      </c>
      <c r="DU45" s="3">
        <v>0</v>
      </c>
      <c r="DV45" s="3">
        <v>0</v>
      </c>
      <c r="DW45" s="3">
        <v>0</v>
      </c>
      <c r="DX45" s="3">
        <v>0</v>
      </c>
      <c r="DY45" s="3">
        <v>0</v>
      </c>
      <c r="DZ45" s="3">
        <v>0</v>
      </c>
      <c r="EA45" s="3">
        <v>0</v>
      </c>
      <c r="EB45" s="3">
        <v>0</v>
      </c>
      <c r="EC45" s="3">
        <v>0</v>
      </c>
      <c r="ED45" s="3">
        <v>0</v>
      </c>
      <c r="EE45" s="3">
        <v>0</v>
      </c>
      <c r="EF45" s="3">
        <v>0</v>
      </c>
      <c r="EG45" s="3">
        <v>0</v>
      </c>
      <c r="EH45" s="3">
        <v>0</v>
      </c>
      <c r="EI45" s="3">
        <v>0</v>
      </c>
      <c r="EJ45" s="3">
        <v>0</v>
      </c>
      <c r="EK45" s="3">
        <v>0</v>
      </c>
      <c r="EL45" s="3">
        <v>0</v>
      </c>
      <c r="EM45" s="3">
        <v>0</v>
      </c>
      <c r="EN45" s="3">
        <v>0</v>
      </c>
      <c r="EO45" s="3">
        <v>0</v>
      </c>
      <c r="EP45" s="3">
        <v>0</v>
      </c>
      <c r="EQ45" s="3">
        <v>0</v>
      </c>
      <c r="ER45" s="3">
        <v>0</v>
      </c>
      <c r="ES45" s="3">
        <v>0</v>
      </c>
      <c r="ET45" s="3">
        <v>0</v>
      </c>
      <c r="EU45" s="3">
        <v>0</v>
      </c>
      <c r="EV45" s="3">
        <v>0</v>
      </c>
      <c r="EW45" s="3">
        <v>0</v>
      </c>
      <c r="EX45" s="3">
        <v>0</v>
      </c>
      <c r="EY45" s="3">
        <v>0</v>
      </c>
      <c r="EZ45" s="3">
        <v>0</v>
      </c>
      <c r="FA45" s="3">
        <v>0</v>
      </c>
      <c r="FB45" s="3">
        <v>0</v>
      </c>
      <c r="FC45" s="3">
        <v>0</v>
      </c>
      <c r="FD45" s="3">
        <v>0</v>
      </c>
      <c r="FE45" s="3">
        <v>0</v>
      </c>
      <c r="FF45" s="3">
        <v>0</v>
      </c>
      <c r="FG45" s="3">
        <v>0</v>
      </c>
      <c r="FH45" s="3">
        <v>0</v>
      </c>
      <c r="FI45" s="3">
        <v>0</v>
      </c>
      <c r="FJ45" s="3">
        <v>0</v>
      </c>
      <c r="FK45" s="3">
        <v>0</v>
      </c>
      <c r="FL45" s="3">
        <v>0</v>
      </c>
      <c r="FM45" s="3">
        <v>0</v>
      </c>
      <c r="FN45" s="3">
        <v>0</v>
      </c>
      <c r="FO45" s="3">
        <v>0</v>
      </c>
      <c r="FP45" s="3">
        <v>0</v>
      </c>
      <c r="FQ45" s="3">
        <v>0</v>
      </c>
      <c r="FR45" s="3">
        <v>0</v>
      </c>
      <c r="FS45" s="3">
        <v>0</v>
      </c>
      <c r="FT45" s="3">
        <v>0</v>
      </c>
      <c r="FU45" s="3">
        <v>0</v>
      </c>
      <c r="FV45" s="3">
        <v>0</v>
      </c>
      <c r="FW45" s="3">
        <v>0</v>
      </c>
      <c r="FX45" s="3">
        <v>0</v>
      </c>
      <c r="FY45" s="3">
        <v>0</v>
      </c>
      <c r="FZ45" s="3">
        <v>0</v>
      </c>
      <c r="GA45" s="3">
        <v>0</v>
      </c>
      <c r="GB45" s="3">
        <v>0</v>
      </c>
      <c r="GC45" s="3">
        <v>0</v>
      </c>
      <c r="GD45" s="3">
        <v>0</v>
      </c>
      <c r="GE45" s="3">
        <v>0</v>
      </c>
      <c r="GF45" s="3">
        <v>0</v>
      </c>
      <c r="GG45" s="3">
        <v>0</v>
      </c>
      <c r="GH45" s="3">
        <v>0</v>
      </c>
      <c r="GI45" s="3">
        <v>0</v>
      </c>
      <c r="GJ45" s="3">
        <v>0</v>
      </c>
      <c r="GK45" s="3">
        <v>0</v>
      </c>
      <c r="GL45" s="3">
        <v>0</v>
      </c>
      <c r="GM45" s="3">
        <v>0</v>
      </c>
      <c r="GN45" s="3">
        <v>0</v>
      </c>
      <c r="GO45" s="3">
        <v>0</v>
      </c>
      <c r="GP45" s="3">
        <v>0</v>
      </c>
      <c r="GQ45" s="3">
        <v>0</v>
      </c>
      <c r="GR45" s="3">
        <v>0</v>
      </c>
      <c r="GS45" s="3">
        <v>0</v>
      </c>
      <c r="GT45" s="3">
        <v>0</v>
      </c>
      <c r="GU45" s="3">
        <v>0</v>
      </c>
      <c r="GV45" s="3">
        <v>0</v>
      </c>
      <c r="GW45" s="3">
        <v>0</v>
      </c>
      <c r="GX45" s="3">
        <v>0</v>
      </c>
      <c r="GY45" s="3">
        <v>0</v>
      </c>
      <c r="GZ45" s="3">
        <v>0</v>
      </c>
      <c r="HA45" s="3">
        <v>0</v>
      </c>
      <c r="HB45" s="3">
        <v>0</v>
      </c>
      <c r="HC45" s="3">
        <v>0</v>
      </c>
      <c r="HD45" s="3">
        <v>0</v>
      </c>
      <c r="HE45" s="3">
        <v>0</v>
      </c>
      <c r="HF45" s="3">
        <v>0</v>
      </c>
      <c r="HG45" s="3">
        <v>0</v>
      </c>
      <c r="HH45" s="3">
        <v>0</v>
      </c>
      <c r="HI45" s="3">
        <v>0</v>
      </c>
      <c r="HJ45" s="3">
        <v>0</v>
      </c>
      <c r="HK45" s="3">
        <v>0</v>
      </c>
      <c r="HL45" s="3">
        <v>0</v>
      </c>
      <c r="HM45" s="3">
        <v>0</v>
      </c>
      <c r="HN45" s="3">
        <v>0</v>
      </c>
      <c r="HO45" s="3">
        <v>0</v>
      </c>
      <c r="HP45" s="3">
        <v>0</v>
      </c>
      <c r="HQ45" s="3">
        <v>0</v>
      </c>
      <c r="HR45" s="3">
        <v>0</v>
      </c>
      <c r="HS45" s="3">
        <v>0</v>
      </c>
      <c r="HT45" s="3">
        <v>0</v>
      </c>
      <c r="HU45" s="3">
        <v>0</v>
      </c>
      <c r="HV45" s="3">
        <v>0</v>
      </c>
      <c r="HW45" s="3">
        <v>0</v>
      </c>
      <c r="HX45" s="3">
        <v>0</v>
      </c>
      <c r="HY45" s="3">
        <v>0</v>
      </c>
      <c r="HZ45" s="3">
        <v>0</v>
      </c>
      <c r="IA45" s="3">
        <v>0</v>
      </c>
      <c r="IB45" s="3">
        <v>0</v>
      </c>
      <c r="IC45" s="3">
        <v>0</v>
      </c>
      <c r="ID45" s="3">
        <v>0</v>
      </c>
      <c r="IE45" s="3">
        <v>0</v>
      </c>
      <c r="IF45" s="3">
        <v>0</v>
      </c>
      <c r="IG45" s="3">
        <v>0</v>
      </c>
      <c r="IH45" s="3">
        <v>0</v>
      </c>
      <c r="II45" s="3">
        <v>0</v>
      </c>
      <c r="IJ45" s="3">
        <v>0</v>
      </c>
      <c r="IK45" s="3">
        <v>0</v>
      </c>
      <c r="IL45" s="3">
        <v>0</v>
      </c>
      <c r="IM45" s="3">
        <v>0</v>
      </c>
      <c r="IN45" s="3">
        <v>0</v>
      </c>
      <c r="IO45" s="3">
        <v>0</v>
      </c>
      <c r="IP45" s="3">
        <v>0</v>
      </c>
      <c r="IQ45" s="3">
        <v>0</v>
      </c>
      <c r="IR45" s="3">
        <v>0</v>
      </c>
      <c r="IS45" s="3">
        <v>0</v>
      </c>
      <c r="IT45" s="3">
        <v>0</v>
      </c>
      <c r="IU45" s="3">
        <v>0</v>
      </c>
      <c r="IV45" s="3">
        <v>0</v>
      </c>
    </row>
    <row r="46" spans="1:256">
      <c r="A46" s="3" t="str">
        <f>T("478041")</f>
        <v>478041</v>
      </c>
      <c r="B46" s="3" t="s">
        <v>88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  <c r="AH46" s="3">
        <v>0</v>
      </c>
      <c r="AI46" s="3">
        <v>0</v>
      </c>
      <c r="AJ46" s="3">
        <v>0</v>
      </c>
      <c r="AK46" s="3">
        <v>0</v>
      </c>
      <c r="AL46" s="3">
        <v>0</v>
      </c>
      <c r="AM46" s="3">
        <v>0</v>
      </c>
      <c r="AN46" s="3">
        <v>0</v>
      </c>
      <c r="AO46" s="3">
        <v>0</v>
      </c>
      <c r="AP46" s="3">
        <v>0</v>
      </c>
      <c r="AQ46" s="3">
        <v>0</v>
      </c>
      <c r="AR46" s="3">
        <v>0</v>
      </c>
      <c r="AS46" s="3">
        <v>0</v>
      </c>
      <c r="AT46" s="3">
        <v>0</v>
      </c>
      <c r="AU46" s="3">
        <v>0</v>
      </c>
      <c r="AV46" s="3">
        <v>0</v>
      </c>
      <c r="AW46" s="3">
        <v>0</v>
      </c>
      <c r="AX46" s="3">
        <v>0</v>
      </c>
      <c r="AY46" s="3">
        <v>0</v>
      </c>
      <c r="AZ46" s="3">
        <v>0</v>
      </c>
      <c r="BA46" s="3">
        <v>0</v>
      </c>
      <c r="BB46" s="3">
        <v>0</v>
      </c>
      <c r="BC46" s="3">
        <v>0</v>
      </c>
      <c r="BD46" s="3">
        <v>0</v>
      </c>
      <c r="BE46" s="3">
        <v>0</v>
      </c>
      <c r="BF46" s="3">
        <v>0</v>
      </c>
      <c r="BG46" s="3">
        <v>0</v>
      </c>
      <c r="BH46" s="3">
        <v>0</v>
      </c>
      <c r="BI46" s="3">
        <v>0</v>
      </c>
      <c r="BJ46" s="3">
        <v>0</v>
      </c>
      <c r="BK46" s="3">
        <v>0</v>
      </c>
      <c r="BL46" s="3">
        <v>0</v>
      </c>
      <c r="BM46" s="3">
        <v>0</v>
      </c>
      <c r="BN46" s="3">
        <v>0</v>
      </c>
      <c r="BO46" s="3">
        <v>0</v>
      </c>
      <c r="BP46" s="3">
        <v>0</v>
      </c>
      <c r="BQ46" s="3">
        <v>0</v>
      </c>
      <c r="BR46" s="3">
        <v>0</v>
      </c>
      <c r="BS46" s="3">
        <v>0</v>
      </c>
      <c r="BT46" s="3">
        <v>0</v>
      </c>
      <c r="BU46" s="3">
        <v>0</v>
      </c>
      <c r="BV46" s="3">
        <v>0</v>
      </c>
      <c r="BW46" s="3">
        <v>0</v>
      </c>
      <c r="BX46" s="3">
        <v>0</v>
      </c>
      <c r="BY46" s="3">
        <v>0</v>
      </c>
      <c r="BZ46" s="3">
        <v>0</v>
      </c>
      <c r="CA46" s="3">
        <v>0</v>
      </c>
      <c r="CB46" s="3">
        <v>0</v>
      </c>
      <c r="CC46" s="3">
        <v>0</v>
      </c>
      <c r="CD46" s="3">
        <v>0</v>
      </c>
      <c r="CE46" s="3">
        <v>0</v>
      </c>
      <c r="CF46" s="3">
        <v>0</v>
      </c>
      <c r="CG46" s="3">
        <v>0</v>
      </c>
      <c r="CH46" s="3">
        <v>0</v>
      </c>
      <c r="CI46" s="3">
        <v>0</v>
      </c>
      <c r="CJ46" s="3">
        <v>0</v>
      </c>
      <c r="CK46" s="3">
        <v>0</v>
      </c>
      <c r="CL46" s="3">
        <v>0</v>
      </c>
      <c r="CM46" s="3">
        <v>0</v>
      </c>
      <c r="CN46" s="3">
        <v>0</v>
      </c>
      <c r="CO46" s="3">
        <v>0</v>
      </c>
      <c r="CP46" s="3">
        <v>0</v>
      </c>
      <c r="CQ46" s="3">
        <v>0</v>
      </c>
      <c r="CR46" s="3">
        <v>0</v>
      </c>
      <c r="CS46" s="3">
        <v>0</v>
      </c>
      <c r="CT46" s="3">
        <v>0</v>
      </c>
      <c r="CU46" s="3">
        <v>0</v>
      </c>
      <c r="CV46" s="3">
        <v>0</v>
      </c>
      <c r="CW46" s="3">
        <v>0</v>
      </c>
      <c r="CX46" s="3">
        <v>0</v>
      </c>
      <c r="CY46" s="3">
        <v>0</v>
      </c>
      <c r="CZ46" s="3">
        <v>0</v>
      </c>
      <c r="DA46" s="3">
        <v>0</v>
      </c>
      <c r="DB46" s="3">
        <v>0</v>
      </c>
      <c r="DC46" s="3">
        <v>0</v>
      </c>
      <c r="DD46" s="3">
        <v>0</v>
      </c>
      <c r="DE46" s="3">
        <v>0</v>
      </c>
      <c r="DF46" s="3">
        <v>0</v>
      </c>
      <c r="DG46" s="3">
        <v>0</v>
      </c>
      <c r="DH46" s="3">
        <v>0</v>
      </c>
      <c r="DI46" s="3">
        <v>0</v>
      </c>
      <c r="DJ46" s="3">
        <v>0</v>
      </c>
      <c r="DK46" s="3">
        <v>0</v>
      </c>
      <c r="DL46" s="3">
        <v>0</v>
      </c>
      <c r="DM46" s="3">
        <v>0</v>
      </c>
      <c r="DN46" s="3">
        <v>0</v>
      </c>
      <c r="DO46" s="3">
        <v>127979</v>
      </c>
      <c r="DP46" s="3">
        <v>15000</v>
      </c>
      <c r="DQ46" s="3">
        <v>0</v>
      </c>
      <c r="DR46" s="3">
        <v>20749</v>
      </c>
      <c r="DS46" s="3">
        <v>1351</v>
      </c>
      <c r="DT46" s="3">
        <v>22100</v>
      </c>
      <c r="DU46" s="3">
        <v>0</v>
      </c>
      <c r="DV46" s="3">
        <v>22100</v>
      </c>
      <c r="DW46" s="3">
        <v>122230</v>
      </c>
      <c r="DX46" s="3">
        <v>0</v>
      </c>
      <c r="DY46" s="3">
        <v>0</v>
      </c>
      <c r="DZ46" s="3">
        <v>122230</v>
      </c>
      <c r="EA46" s="3">
        <v>0</v>
      </c>
      <c r="EB46" s="3">
        <v>0</v>
      </c>
      <c r="EC46" s="3">
        <v>0</v>
      </c>
      <c r="ED46" s="3">
        <v>0</v>
      </c>
      <c r="EE46" s="3">
        <v>0</v>
      </c>
      <c r="EF46" s="3">
        <v>0</v>
      </c>
      <c r="EG46" s="3">
        <v>0</v>
      </c>
      <c r="EH46" s="3">
        <v>0</v>
      </c>
      <c r="EI46" s="3">
        <v>0</v>
      </c>
      <c r="EJ46" s="3">
        <v>0</v>
      </c>
      <c r="EK46" s="3">
        <v>0</v>
      </c>
      <c r="EL46" s="3">
        <v>0</v>
      </c>
      <c r="EM46" s="3">
        <v>0</v>
      </c>
      <c r="EN46" s="3">
        <v>0</v>
      </c>
      <c r="EO46" s="3">
        <v>0</v>
      </c>
      <c r="EP46" s="3">
        <v>0</v>
      </c>
      <c r="EQ46" s="3">
        <v>0</v>
      </c>
      <c r="ER46" s="3">
        <v>0</v>
      </c>
      <c r="ES46" s="3">
        <v>0</v>
      </c>
      <c r="ET46" s="3">
        <v>0</v>
      </c>
      <c r="EU46" s="3">
        <v>0</v>
      </c>
      <c r="EV46" s="3">
        <v>0</v>
      </c>
      <c r="EW46" s="3">
        <v>0</v>
      </c>
      <c r="EX46" s="3">
        <v>0</v>
      </c>
      <c r="EY46" s="3">
        <v>0</v>
      </c>
      <c r="EZ46" s="3">
        <v>0</v>
      </c>
      <c r="FA46" s="3">
        <v>0</v>
      </c>
      <c r="FB46" s="3">
        <v>0</v>
      </c>
      <c r="FC46" s="3">
        <v>0</v>
      </c>
      <c r="FD46" s="3">
        <v>0</v>
      </c>
      <c r="FE46" s="3">
        <v>0</v>
      </c>
      <c r="FF46" s="3">
        <v>0</v>
      </c>
      <c r="FG46" s="3">
        <v>0</v>
      </c>
      <c r="FH46" s="3">
        <v>0</v>
      </c>
      <c r="FI46" s="3">
        <v>0</v>
      </c>
      <c r="FJ46" s="3">
        <v>0</v>
      </c>
      <c r="FK46" s="3">
        <v>0</v>
      </c>
      <c r="FL46" s="3">
        <v>0</v>
      </c>
      <c r="FM46" s="3">
        <v>0</v>
      </c>
      <c r="FN46" s="3">
        <v>0</v>
      </c>
      <c r="FO46" s="3">
        <v>0</v>
      </c>
      <c r="FP46" s="3">
        <v>0</v>
      </c>
      <c r="FQ46" s="3">
        <v>0</v>
      </c>
      <c r="FR46" s="3">
        <v>0</v>
      </c>
      <c r="FS46" s="3">
        <v>0</v>
      </c>
      <c r="FT46" s="3">
        <v>0</v>
      </c>
      <c r="FU46" s="3">
        <v>0</v>
      </c>
      <c r="FV46" s="3">
        <v>0</v>
      </c>
      <c r="FW46" s="3">
        <v>0</v>
      </c>
      <c r="FX46" s="3">
        <v>0</v>
      </c>
      <c r="FY46" s="3">
        <v>0</v>
      </c>
      <c r="FZ46" s="3">
        <v>0</v>
      </c>
      <c r="GA46" s="3">
        <v>0</v>
      </c>
      <c r="GB46" s="3">
        <v>0</v>
      </c>
      <c r="GC46" s="3">
        <v>0</v>
      </c>
      <c r="GD46" s="3">
        <v>0</v>
      </c>
      <c r="GE46" s="3">
        <v>0</v>
      </c>
      <c r="GF46" s="3">
        <v>0</v>
      </c>
      <c r="GG46" s="3">
        <v>0</v>
      </c>
      <c r="GH46" s="3">
        <v>0</v>
      </c>
      <c r="GI46" s="3">
        <v>0</v>
      </c>
      <c r="GJ46" s="3">
        <v>0</v>
      </c>
      <c r="GK46" s="3">
        <v>0</v>
      </c>
      <c r="GL46" s="3">
        <v>0</v>
      </c>
      <c r="GM46" s="3">
        <v>0</v>
      </c>
      <c r="GN46" s="3">
        <v>0</v>
      </c>
      <c r="GO46" s="3">
        <v>0</v>
      </c>
      <c r="GP46" s="3">
        <v>0</v>
      </c>
      <c r="GQ46" s="3">
        <v>0</v>
      </c>
      <c r="GR46" s="3">
        <v>0</v>
      </c>
      <c r="GS46" s="3">
        <v>0</v>
      </c>
      <c r="GT46" s="3">
        <v>0</v>
      </c>
      <c r="GU46" s="3">
        <v>0</v>
      </c>
      <c r="GV46" s="3">
        <v>0</v>
      </c>
      <c r="GW46" s="3">
        <v>0</v>
      </c>
      <c r="GX46" s="3">
        <v>0</v>
      </c>
      <c r="GY46" s="3">
        <v>0</v>
      </c>
      <c r="GZ46" s="3">
        <v>0</v>
      </c>
      <c r="HA46" s="3">
        <v>0</v>
      </c>
      <c r="HB46" s="3">
        <v>0</v>
      </c>
      <c r="HC46" s="3">
        <v>0</v>
      </c>
      <c r="HD46" s="3">
        <v>0</v>
      </c>
      <c r="HE46" s="3">
        <v>0</v>
      </c>
      <c r="HF46" s="3">
        <v>0</v>
      </c>
      <c r="HG46" s="3">
        <v>0</v>
      </c>
      <c r="HH46" s="3">
        <v>0</v>
      </c>
      <c r="HI46" s="3">
        <v>0</v>
      </c>
      <c r="HJ46" s="3">
        <v>0</v>
      </c>
      <c r="HK46" s="3">
        <v>0</v>
      </c>
      <c r="HL46" s="3">
        <v>0</v>
      </c>
      <c r="HM46" s="3">
        <v>0</v>
      </c>
      <c r="HN46" s="3">
        <v>0</v>
      </c>
      <c r="HO46" s="3">
        <v>0</v>
      </c>
      <c r="HP46" s="3">
        <v>0</v>
      </c>
      <c r="HQ46" s="3">
        <v>0</v>
      </c>
      <c r="HR46" s="3">
        <v>0</v>
      </c>
      <c r="HS46" s="3">
        <v>0</v>
      </c>
      <c r="HT46" s="3">
        <v>0</v>
      </c>
      <c r="HU46" s="3">
        <v>0</v>
      </c>
      <c r="HV46" s="3">
        <v>0</v>
      </c>
      <c r="HW46" s="3">
        <v>0</v>
      </c>
      <c r="HX46" s="3">
        <v>0</v>
      </c>
      <c r="HY46" s="3">
        <v>0</v>
      </c>
      <c r="HZ46" s="3">
        <v>0</v>
      </c>
      <c r="IA46" s="3">
        <v>0</v>
      </c>
      <c r="IB46" s="3">
        <v>0</v>
      </c>
      <c r="IC46" s="3">
        <v>0</v>
      </c>
      <c r="ID46" s="3">
        <v>0</v>
      </c>
      <c r="IE46" s="3">
        <v>0</v>
      </c>
      <c r="IF46" s="3">
        <v>0</v>
      </c>
      <c r="IG46" s="3">
        <v>0</v>
      </c>
      <c r="IH46" s="3">
        <v>0</v>
      </c>
      <c r="II46" s="3">
        <v>0</v>
      </c>
      <c r="IJ46" s="3">
        <v>0</v>
      </c>
      <c r="IK46" s="3">
        <v>0</v>
      </c>
      <c r="IL46" s="3">
        <v>0</v>
      </c>
      <c r="IM46" s="3">
        <v>0</v>
      </c>
      <c r="IN46" s="3">
        <v>0</v>
      </c>
      <c r="IO46" s="3">
        <v>0</v>
      </c>
      <c r="IP46" s="3">
        <v>0</v>
      </c>
      <c r="IQ46" s="3">
        <v>0</v>
      </c>
      <c r="IR46" s="3">
        <v>0</v>
      </c>
      <c r="IS46" s="3">
        <v>0</v>
      </c>
      <c r="IT46" s="3">
        <v>0</v>
      </c>
      <c r="IU46" s="3">
        <v>0</v>
      </c>
      <c r="IV46" s="3">
        <v>0</v>
      </c>
    </row>
    <row r="47" spans="1:256">
      <c r="A47" s="3" t="str">
        <f>T("478075")</f>
        <v>478075</v>
      </c>
      <c r="B47" s="3" t="s">
        <v>90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3">
        <v>0</v>
      </c>
      <c r="AH47" s="3">
        <v>0</v>
      </c>
      <c r="AI47" s="3">
        <v>0</v>
      </c>
      <c r="AJ47" s="3">
        <v>0</v>
      </c>
      <c r="AK47" s="3">
        <v>0</v>
      </c>
      <c r="AL47" s="3">
        <v>0</v>
      </c>
      <c r="AM47" s="3">
        <v>0</v>
      </c>
      <c r="AN47" s="3">
        <v>0</v>
      </c>
      <c r="AO47" s="3">
        <v>0</v>
      </c>
      <c r="AP47" s="3">
        <v>0</v>
      </c>
      <c r="AQ47" s="3">
        <v>0</v>
      </c>
      <c r="AR47" s="3">
        <v>0</v>
      </c>
      <c r="AS47" s="3">
        <v>0</v>
      </c>
      <c r="AT47" s="3">
        <v>0</v>
      </c>
      <c r="AU47" s="3">
        <v>0</v>
      </c>
      <c r="AV47" s="3">
        <v>0</v>
      </c>
      <c r="AW47" s="3">
        <v>0</v>
      </c>
      <c r="AX47" s="3">
        <v>0</v>
      </c>
      <c r="AY47" s="3">
        <v>0</v>
      </c>
      <c r="AZ47" s="3">
        <v>0</v>
      </c>
      <c r="BA47" s="3">
        <v>0</v>
      </c>
      <c r="BB47" s="3">
        <v>0</v>
      </c>
      <c r="BC47" s="3">
        <v>0</v>
      </c>
      <c r="BD47" s="3">
        <v>0</v>
      </c>
      <c r="BE47" s="3">
        <v>0</v>
      </c>
      <c r="BF47" s="3">
        <v>0</v>
      </c>
      <c r="BG47" s="3">
        <v>0</v>
      </c>
      <c r="BH47" s="3">
        <v>0</v>
      </c>
      <c r="BI47" s="3">
        <v>0</v>
      </c>
      <c r="BJ47" s="3">
        <v>0</v>
      </c>
      <c r="BK47" s="3">
        <v>0</v>
      </c>
      <c r="BL47" s="3">
        <v>0</v>
      </c>
      <c r="BM47" s="3">
        <v>0</v>
      </c>
      <c r="BN47" s="3">
        <v>0</v>
      </c>
      <c r="BO47" s="3">
        <v>0</v>
      </c>
      <c r="BP47" s="3">
        <v>0</v>
      </c>
      <c r="BQ47" s="3">
        <v>0</v>
      </c>
      <c r="BR47" s="3">
        <v>0</v>
      </c>
      <c r="BS47" s="3">
        <v>0</v>
      </c>
      <c r="BT47" s="3">
        <v>0</v>
      </c>
      <c r="BU47" s="3">
        <v>0</v>
      </c>
      <c r="BV47" s="3">
        <v>0</v>
      </c>
      <c r="BW47" s="3">
        <v>0</v>
      </c>
      <c r="BX47" s="3">
        <v>0</v>
      </c>
      <c r="BY47" s="3">
        <v>0</v>
      </c>
      <c r="BZ47" s="3">
        <v>0</v>
      </c>
      <c r="CA47" s="3">
        <v>0</v>
      </c>
      <c r="CB47" s="3">
        <v>0</v>
      </c>
      <c r="CC47" s="3">
        <v>0</v>
      </c>
      <c r="CD47" s="3">
        <v>0</v>
      </c>
      <c r="CE47" s="3">
        <v>0</v>
      </c>
      <c r="CF47" s="3">
        <v>0</v>
      </c>
      <c r="CG47" s="3">
        <v>0</v>
      </c>
      <c r="CH47" s="3">
        <v>0</v>
      </c>
      <c r="CI47" s="3">
        <v>0</v>
      </c>
      <c r="CJ47" s="3">
        <v>0</v>
      </c>
      <c r="CK47" s="3">
        <v>0</v>
      </c>
      <c r="CL47" s="3">
        <v>0</v>
      </c>
      <c r="CM47" s="3">
        <v>0</v>
      </c>
      <c r="CN47" s="3">
        <v>0</v>
      </c>
      <c r="CO47" s="3">
        <v>0</v>
      </c>
      <c r="CP47" s="3">
        <v>0</v>
      </c>
      <c r="CQ47" s="3">
        <v>0</v>
      </c>
      <c r="CR47" s="3">
        <v>0</v>
      </c>
      <c r="CS47" s="3">
        <v>0</v>
      </c>
      <c r="CT47" s="3">
        <v>0</v>
      </c>
      <c r="CU47" s="3">
        <v>0</v>
      </c>
      <c r="CV47" s="3">
        <v>0</v>
      </c>
      <c r="CW47" s="3">
        <v>0</v>
      </c>
      <c r="CX47" s="3">
        <v>0</v>
      </c>
      <c r="CY47" s="3">
        <v>0</v>
      </c>
      <c r="CZ47" s="3">
        <v>0</v>
      </c>
      <c r="DA47" s="3">
        <v>0</v>
      </c>
      <c r="DB47" s="3">
        <v>0</v>
      </c>
      <c r="DC47" s="3">
        <v>0</v>
      </c>
      <c r="DD47" s="3">
        <v>0</v>
      </c>
      <c r="DE47" s="3">
        <v>0</v>
      </c>
      <c r="DF47" s="3">
        <v>0</v>
      </c>
      <c r="DG47" s="3">
        <v>0</v>
      </c>
      <c r="DH47" s="3">
        <v>0</v>
      </c>
      <c r="DI47" s="3">
        <v>0</v>
      </c>
      <c r="DJ47" s="3">
        <v>0</v>
      </c>
      <c r="DK47" s="3">
        <v>0</v>
      </c>
      <c r="DL47" s="3">
        <v>0</v>
      </c>
      <c r="DM47" s="3">
        <v>0</v>
      </c>
      <c r="DN47" s="3">
        <v>0</v>
      </c>
      <c r="DO47" s="3">
        <v>0</v>
      </c>
      <c r="DP47" s="3">
        <v>0</v>
      </c>
      <c r="DQ47" s="3">
        <v>0</v>
      </c>
      <c r="DR47" s="3">
        <v>0</v>
      </c>
      <c r="DS47" s="3">
        <v>0</v>
      </c>
      <c r="DT47" s="3">
        <v>0</v>
      </c>
      <c r="DU47" s="3">
        <v>0</v>
      </c>
      <c r="DV47" s="3">
        <v>0</v>
      </c>
      <c r="DW47" s="3">
        <v>0</v>
      </c>
      <c r="DX47" s="3">
        <v>0</v>
      </c>
      <c r="DY47" s="3">
        <v>0</v>
      </c>
      <c r="DZ47" s="3">
        <v>0</v>
      </c>
      <c r="EA47" s="3">
        <v>0</v>
      </c>
      <c r="EB47" s="3">
        <v>0</v>
      </c>
      <c r="EC47" s="3">
        <v>0</v>
      </c>
      <c r="ED47" s="3">
        <v>0</v>
      </c>
      <c r="EE47" s="3">
        <v>0</v>
      </c>
      <c r="EF47" s="3">
        <v>0</v>
      </c>
      <c r="EG47" s="3">
        <v>0</v>
      </c>
      <c r="EH47" s="3">
        <v>0</v>
      </c>
      <c r="EI47" s="3">
        <v>0</v>
      </c>
      <c r="EJ47" s="3">
        <v>0</v>
      </c>
      <c r="EK47" s="3">
        <v>0</v>
      </c>
      <c r="EL47" s="3">
        <v>0</v>
      </c>
      <c r="EM47" s="3">
        <v>0</v>
      </c>
      <c r="EN47" s="3">
        <v>0</v>
      </c>
      <c r="EO47" s="3">
        <v>0</v>
      </c>
      <c r="EP47" s="3">
        <v>0</v>
      </c>
      <c r="EQ47" s="3">
        <v>0</v>
      </c>
      <c r="ER47" s="3">
        <v>0</v>
      </c>
      <c r="ES47" s="3">
        <v>0</v>
      </c>
      <c r="ET47" s="3">
        <v>0</v>
      </c>
      <c r="EU47" s="3">
        <v>0</v>
      </c>
      <c r="EV47" s="3">
        <v>0</v>
      </c>
      <c r="EW47" s="3">
        <v>0</v>
      </c>
      <c r="EX47" s="3">
        <v>0</v>
      </c>
      <c r="EY47" s="3">
        <v>0</v>
      </c>
      <c r="EZ47" s="3">
        <v>0</v>
      </c>
      <c r="FA47" s="3">
        <v>0</v>
      </c>
      <c r="FB47" s="3">
        <v>0</v>
      </c>
      <c r="FC47" s="3">
        <v>0</v>
      </c>
      <c r="FD47" s="3">
        <v>0</v>
      </c>
      <c r="FE47" s="3">
        <v>0</v>
      </c>
      <c r="FF47" s="3">
        <v>0</v>
      </c>
      <c r="FG47" s="3">
        <v>0</v>
      </c>
      <c r="FH47" s="3">
        <v>0</v>
      </c>
      <c r="FI47" s="3">
        <v>0</v>
      </c>
      <c r="FJ47" s="3">
        <v>0</v>
      </c>
      <c r="FK47" s="3">
        <v>0</v>
      </c>
      <c r="FL47" s="3">
        <v>0</v>
      </c>
      <c r="FM47" s="3">
        <v>0</v>
      </c>
      <c r="FN47" s="3">
        <v>0</v>
      </c>
      <c r="FO47" s="3">
        <v>0</v>
      </c>
      <c r="FP47" s="3">
        <v>0</v>
      </c>
      <c r="FQ47" s="3">
        <v>0</v>
      </c>
      <c r="FR47" s="3">
        <v>0</v>
      </c>
      <c r="FS47" s="3">
        <v>0</v>
      </c>
      <c r="FT47" s="3">
        <v>0</v>
      </c>
      <c r="FU47" s="3">
        <v>0</v>
      </c>
      <c r="FV47" s="3">
        <v>0</v>
      </c>
      <c r="FW47" s="3">
        <v>0</v>
      </c>
      <c r="FX47" s="3">
        <v>0</v>
      </c>
      <c r="FY47" s="3">
        <v>0</v>
      </c>
      <c r="FZ47" s="3">
        <v>0</v>
      </c>
      <c r="GA47" s="3">
        <v>0</v>
      </c>
      <c r="GB47" s="3">
        <v>0</v>
      </c>
      <c r="GC47" s="3">
        <v>0</v>
      </c>
      <c r="GD47" s="3">
        <v>0</v>
      </c>
      <c r="GE47" s="3">
        <v>0</v>
      </c>
      <c r="GF47" s="3">
        <v>0</v>
      </c>
      <c r="GG47" s="3">
        <v>0</v>
      </c>
      <c r="GH47" s="3">
        <v>0</v>
      </c>
      <c r="GI47" s="3">
        <v>0</v>
      </c>
      <c r="GJ47" s="3">
        <v>0</v>
      </c>
      <c r="GK47" s="3">
        <v>0</v>
      </c>
      <c r="GL47" s="3">
        <v>0</v>
      </c>
      <c r="GM47" s="3">
        <v>0</v>
      </c>
      <c r="GN47" s="3">
        <v>0</v>
      </c>
      <c r="GO47" s="3">
        <v>0</v>
      </c>
      <c r="GP47" s="3">
        <v>0</v>
      </c>
      <c r="GQ47" s="3">
        <v>0</v>
      </c>
      <c r="GR47" s="3">
        <v>0</v>
      </c>
      <c r="GS47" s="3">
        <v>0</v>
      </c>
      <c r="GT47" s="3">
        <v>0</v>
      </c>
      <c r="GU47" s="3">
        <v>0</v>
      </c>
      <c r="GV47" s="3">
        <v>0</v>
      </c>
      <c r="GW47" s="3">
        <v>0</v>
      </c>
      <c r="GX47" s="3">
        <v>0</v>
      </c>
      <c r="GY47" s="3">
        <v>0</v>
      </c>
      <c r="GZ47" s="3">
        <v>0</v>
      </c>
      <c r="HA47" s="3">
        <v>0</v>
      </c>
      <c r="HB47" s="3">
        <v>0</v>
      </c>
      <c r="HC47" s="3">
        <v>0</v>
      </c>
      <c r="HD47" s="3">
        <v>0</v>
      </c>
      <c r="HE47" s="3">
        <v>0</v>
      </c>
      <c r="HF47" s="3">
        <v>0</v>
      </c>
      <c r="HG47" s="3">
        <v>0</v>
      </c>
      <c r="HH47" s="3">
        <v>0</v>
      </c>
      <c r="HI47" s="3">
        <v>0</v>
      </c>
      <c r="HJ47" s="3">
        <v>0</v>
      </c>
      <c r="HK47" s="3">
        <v>0</v>
      </c>
      <c r="HL47" s="3">
        <v>0</v>
      </c>
      <c r="HM47" s="3">
        <v>0</v>
      </c>
      <c r="HN47" s="3">
        <v>0</v>
      </c>
      <c r="HO47" s="3">
        <v>0</v>
      </c>
      <c r="HP47" s="3">
        <v>0</v>
      </c>
      <c r="HQ47" s="3">
        <v>0</v>
      </c>
      <c r="HR47" s="3">
        <v>0</v>
      </c>
      <c r="HS47" s="3">
        <v>0</v>
      </c>
      <c r="HT47" s="3">
        <v>0</v>
      </c>
      <c r="HU47" s="3">
        <v>0</v>
      </c>
      <c r="HV47" s="3">
        <v>0</v>
      </c>
      <c r="HW47" s="3">
        <v>0</v>
      </c>
      <c r="HX47" s="3">
        <v>0</v>
      </c>
      <c r="HY47" s="3">
        <v>0</v>
      </c>
      <c r="HZ47" s="3">
        <v>0</v>
      </c>
      <c r="IA47" s="3">
        <v>0</v>
      </c>
      <c r="IB47" s="3">
        <v>0</v>
      </c>
      <c r="IC47" s="3">
        <v>0</v>
      </c>
      <c r="ID47" s="3">
        <v>0</v>
      </c>
      <c r="IE47" s="3">
        <v>0</v>
      </c>
      <c r="IF47" s="3">
        <v>0</v>
      </c>
      <c r="IG47" s="3">
        <v>0</v>
      </c>
      <c r="IH47" s="3">
        <v>0</v>
      </c>
      <c r="II47" s="3">
        <v>0</v>
      </c>
      <c r="IJ47" s="3">
        <v>0</v>
      </c>
      <c r="IK47" s="3">
        <v>0</v>
      </c>
      <c r="IL47" s="3">
        <v>0</v>
      </c>
      <c r="IM47" s="3">
        <v>0</v>
      </c>
      <c r="IN47" s="3">
        <v>0</v>
      </c>
      <c r="IO47" s="3">
        <v>0</v>
      </c>
      <c r="IP47" s="3">
        <v>0</v>
      </c>
      <c r="IQ47" s="3">
        <v>0</v>
      </c>
      <c r="IR47" s="3">
        <v>0</v>
      </c>
      <c r="IS47" s="3">
        <v>0</v>
      </c>
      <c r="IT47" s="3">
        <v>0</v>
      </c>
      <c r="IU47" s="3">
        <v>0</v>
      </c>
      <c r="IV47" s="3">
        <v>0</v>
      </c>
    </row>
    <row r="48" spans="1:256">
      <c r="A48" s="3" t="str">
        <f>T("478083")</f>
        <v>478083</v>
      </c>
      <c r="B48" s="3" t="s">
        <v>92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  <c r="AG48" s="3">
        <v>0</v>
      </c>
      <c r="AH48" s="3">
        <v>0</v>
      </c>
      <c r="AI48" s="3">
        <v>0</v>
      </c>
      <c r="AJ48" s="3">
        <v>0</v>
      </c>
      <c r="AK48" s="3">
        <v>0</v>
      </c>
      <c r="AL48" s="3">
        <v>0</v>
      </c>
      <c r="AM48" s="3">
        <v>0</v>
      </c>
      <c r="AN48" s="3">
        <v>0</v>
      </c>
      <c r="AO48" s="3">
        <v>0</v>
      </c>
      <c r="AP48" s="3">
        <v>0</v>
      </c>
      <c r="AQ48" s="3">
        <v>0</v>
      </c>
      <c r="AR48" s="3">
        <v>0</v>
      </c>
      <c r="AS48" s="3">
        <v>0</v>
      </c>
      <c r="AT48" s="3">
        <v>0</v>
      </c>
      <c r="AU48" s="3">
        <v>0</v>
      </c>
      <c r="AV48" s="3">
        <v>0</v>
      </c>
      <c r="AW48" s="3">
        <v>0</v>
      </c>
      <c r="AX48" s="3">
        <v>0</v>
      </c>
      <c r="AY48" s="3">
        <v>0</v>
      </c>
      <c r="AZ48" s="3">
        <v>0</v>
      </c>
      <c r="BA48" s="3">
        <v>0</v>
      </c>
      <c r="BB48" s="3">
        <v>0</v>
      </c>
      <c r="BC48" s="3">
        <v>0</v>
      </c>
      <c r="BD48" s="3">
        <v>0</v>
      </c>
      <c r="BE48" s="3">
        <v>0</v>
      </c>
      <c r="BF48" s="3">
        <v>0</v>
      </c>
      <c r="BG48" s="3">
        <v>0</v>
      </c>
      <c r="BH48" s="3">
        <v>0</v>
      </c>
      <c r="BI48" s="3">
        <v>0</v>
      </c>
      <c r="BJ48" s="3">
        <v>0</v>
      </c>
      <c r="BK48" s="3">
        <v>0</v>
      </c>
      <c r="BL48" s="3">
        <v>0</v>
      </c>
      <c r="BM48" s="3">
        <v>0</v>
      </c>
      <c r="BN48" s="3">
        <v>0</v>
      </c>
      <c r="BO48" s="3">
        <v>0</v>
      </c>
      <c r="BP48" s="3">
        <v>0</v>
      </c>
      <c r="BQ48" s="3">
        <v>0</v>
      </c>
      <c r="BR48" s="3">
        <v>0</v>
      </c>
      <c r="BS48" s="3">
        <v>0</v>
      </c>
      <c r="BT48" s="3">
        <v>0</v>
      </c>
      <c r="BU48" s="3">
        <v>0</v>
      </c>
      <c r="BV48" s="3">
        <v>0</v>
      </c>
      <c r="BW48" s="3">
        <v>0</v>
      </c>
      <c r="BX48" s="3">
        <v>0</v>
      </c>
      <c r="BY48" s="3">
        <v>0</v>
      </c>
      <c r="BZ48" s="3">
        <v>0</v>
      </c>
      <c r="CA48" s="3">
        <v>0</v>
      </c>
      <c r="CB48" s="3">
        <v>0</v>
      </c>
      <c r="CC48" s="3">
        <v>0</v>
      </c>
      <c r="CD48" s="3">
        <v>0</v>
      </c>
      <c r="CE48" s="3">
        <v>0</v>
      </c>
      <c r="CF48" s="3">
        <v>0</v>
      </c>
      <c r="CG48" s="3">
        <v>0</v>
      </c>
      <c r="CH48" s="3">
        <v>0</v>
      </c>
      <c r="CI48" s="3">
        <v>0</v>
      </c>
      <c r="CJ48" s="3">
        <v>0</v>
      </c>
      <c r="CK48" s="3">
        <v>0</v>
      </c>
      <c r="CL48" s="3">
        <v>0</v>
      </c>
      <c r="CM48" s="3">
        <v>0</v>
      </c>
      <c r="CN48" s="3">
        <v>0</v>
      </c>
      <c r="CO48" s="3">
        <v>0</v>
      </c>
      <c r="CP48" s="3">
        <v>0</v>
      </c>
      <c r="CQ48" s="3">
        <v>0</v>
      </c>
      <c r="CR48" s="3">
        <v>0</v>
      </c>
      <c r="CS48" s="3">
        <v>0</v>
      </c>
      <c r="CT48" s="3">
        <v>0</v>
      </c>
      <c r="CU48" s="3">
        <v>0</v>
      </c>
      <c r="CV48" s="3">
        <v>0</v>
      </c>
      <c r="CW48" s="3">
        <v>0</v>
      </c>
      <c r="CX48" s="3">
        <v>0</v>
      </c>
      <c r="CY48" s="3">
        <v>0</v>
      </c>
      <c r="CZ48" s="3">
        <v>0</v>
      </c>
      <c r="DA48" s="3">
        <v>0</v>
      </c>
      <c r="DB48" s="3">
        <v>0</v>
      </c>
      <c r="DC48" s="3">
        <v>0</v>
      </c>
      <c r="DD48" s="3">
        <v>0</v>
      </c>
      <c r="DE48" s="3">
        <v>0</v>
      </c>
      <c r="DF48" s="3">
        <v>0</v>
      </c>
      <c r="DG48" s="3">
        <v>0</v>
      </c>
      <c r="DH48" s="3">
        <v>0</v>
      </c>
      <c r="DI48" s="3">
        <v>0</v>
      </c>
      <c r="DJ48" s="3">
        <v>0</v>
      </c>
      <c r="DK48" s="3">
        <v>0</v>
      </c>
      <c r="DL48" s="3">
        <v>0</v>
      </c>
      <c r="DM48" s="3">
        <v>0</v>
      </c>
      <c r="DN48" s="3">
        <v>0</v>
      </c>
      <c r="DO48" s="3">
        <v>211776</v>
      </c>
      <c r="DP48" s="3">
        <v>0</v>
      </c>
      <c r="DQ48" s="3">
        <v>0</v>
      </c>
      <c r="DR48" s="3">
        <v>57201</v>
      </c>
      <c r="DS48" s="3">
        <v>2766</v>
      </c>
      <c r="DT48" s="3">
        <v>59967</v>
      </c>
      <c r="DU48" s="3">
        <v>0</v>
      </c>
      <c r="DV48" s="3">
        <v>59967</v>
      </c>
      <c r="DW48" s="3">
        <v>154575</v>
      </c>
      <c r="DX48" s="3">
        <v>0</v>
      </c>
      <c r="DY48" s="3">
        <v>0</v>
      </c>
      <c r="DZ48" s="3">
        <v>154575</v>
      </c>
      <c r="EA48" s="3">
        <v>0</v>
      </c>
      <c r="EB48" s="3">
        <v>0</v>
      </c>
      <c r="EC48" s="3">
        <v>0</v>
      </c>
      <c r="ED48" s="3">
        <v>0</v>
      </c>
      <c r="EE48" s="3">
        <v>0</v>
      </c>
      <c r="EF48" s="3">
        <v>0</v>
      </c>
      <c r="EG48" s="3">
        <v>0</v>
      </c>
      <c r="EH48" s="3">
        <v>0</v>
      </c>
      <c r="EI48" s="3">
        <v>0</v>
      </c>
      <c r="EJ48" s="3">
        <v>0</v>
      </c>
      <c r="EK48" s="3">
        <v>0</v>
      </c>
      <c r="EL48" s="3">
        <v>0</v>
      </c>
      <c r="EM48" s="3">
        <v>0</v>
      </c>
      <c r="EN48" s="3">
        <v>0</v>
      </c>
      <c r="EO48" s="3">
        <v>0</v>
      </c>
      <c r="EP48" s="3">
        <v>0</v>
      </c>
      <c r="EQ48" s="3">
        <v>0</v>
      </c>
      <c r="ER48" s="3">
        <v>0</v>
      </c>
      <c r="ES48" s="3">
        <v>0</v>
      </c>
      <c r="ET48" s="3">
        <v>0</v>
      </c>
      <c r="EU48" s="3">
        <v>0</v>
      </c>
      <c r="EV48" s="3">
        <v>0</v>
      </c>
      <c r="EW48" s="3">
        <v>0</v>
      </c>
      <c r="EX48" s="3">
        <v>0</v>
      </c>
      <c r="EY48" s="3">
        <v>0</v>
      </c>
      <c r="EZ48" s="3">
        <v>0</v>
      </c>
      <c r="FA48" s="3">
        <v>0</v>
      </c>
      <c r="FB48" s="3">
        <v>0</v>
      </c>
      <c r="FC48" s="3">
        <v>0</v>
      </c>
      <c r="FD48" s="3">
        <v>0</v>
      </c>
      <c r="FE48" s="3">
        <v>0</v>
      </c>
      <c r="FF48" s="3">
        <v>0</v>
      </c>
      <c r="FG48" s="3">
        <v>0</v>
      </c>
      <c r="FH48" s="3">
        <v>0</v>
      </c>
      <c r="FI48" s="3">
        <v>0</v>
      </c>
      <c r="FJ48" s="3">
        <v>0</v>
      </c>
      <c r="FK48" s="3">
        <v>0</v>
      </c>
      <c r="FL48" s="3">
        <v>0</v>
      </c>
      <c r="FM48" s="3">
        <v>0</v>
      </c>
      <c r="FN48" s="3">
        <v>0</v>
      </c>
      <c r="FO48" s="3">
        <v>0</v>
      </c>
      <c r="FP48" s="3">
        <v>0</v>
      </c>
      <c r="FQ48" s="3">
        <v>0</v>
      </c>
      <c r="FR48" s="3">
        <v>0</v>
      </c>
      <c r="FS48" s="3">
        <v>0</v>
      </c>
      <c r="FT48" s="3">
        <v>0</v>
      </c>
      <c r="FU48" s="3">
        <v>0</v>
      </c>
      <c r="FV48" s="3">
        <v>0</v>
      </c>
      <c r="FW48" s="3">
        <v>0</v>
      </c>
      <c r="FX48" s="3">
        <v>0</v>
      </c>
      <c r="FY48" s="3">
        <v>0</v>
      </c>
      <c r="FZ48" s="3">
        <v>0</v>
      </c>
      <c r="GA48" s="3">
        <v>0</v>
      </c>
      <c r="GB48" s="3">
        <v>0</v>
      </c>
      <c r="GC48" s="3">
        <v>0</v>
      </c>
      <c r="GD48" s="3">
        <v>0</v>
      </c>
      <c r="GE48" s="3">
        <v>0</v>
      </c>
      <c r="GF48" s="3">
        <v>0</v>
      </c>
      <c r="GG48" s="3">
        <v>0</v>
      </c>
      <c r="GH48" s="3">
        <v>0</v>
      </c>
      <c r="GI48" s="3">
        <v>0</v>
      </c>
      <c r="GJ48" s="3">
        <v>0</v>
      </c>
      <c r="GK48" s="3">
        <v>0</v>
      </c>
      <c r="GL48" s="3">
        <v>0</v>
      </c>
      <c r="GM48" s="3">
        <v>0</v>
      </c>
      <c r="GN48" s="3">
        <v>0</v>
      </c>
      <c r="GO48" s="3">
        <v>0</v>
      </c>
      <c r="GP48" s="3">
        <v>0</v>
      </c>
      <c r="GQ48" s="3">
        <v>0</v>
      </c>
      <c r="GR48" s="3">
        <v>0</v>
      </c>
      <c r="GS48" s="3">
        <v>0</v>
      </c>
      <c r="GT48" s="3">
        <v>0</v>
      </c>
      <c r="GU48" s="3">
        <v>0</v>
      </c>
      <c r="GV48" s="3">
        <v>0</v>
      </c>
      <c r="GW48" s="3">
        <v>0</v>
      </c>
      <c r="GX48" s="3">
        <v>0</v>
      </c>
      <c r="GY48" s="3">
        <v>0</v>
      </c>
      <c r="GZ48" s="3">
        <v>0</v>
      </c>
      <c r="HA48" s="3">
        <v>0</v>
      </c>
      <c r="HB48" s="3">
        <v>0</v>
      </c>
      <c r="HC48" s="3">
        <v>0</v>
      </c>
      <c r="HD48" s="3">
        <v>0</v>
      </c>
      <c r="HE48" s="3">
        <v>0</v>
      </c>
      <c r="HF48" s="3">
        <v>0</v>
      </c>
      <c r="HG48" s="3">
        <v>0</v>
      </c>
      <c r="HH48" s="3">
        <v>0</v>
      </c>
      <c r="HI48" s="3">
        <v>0</v>
      </c>
      <c r="HJ48" s="3">
        <v>0</v>
      </c>
      <c r="HK48" s="3">
        <v>0</v>
      </c>
      <c r="HL48" s="3">
        <v>0</v>
      </c>
      <c r="HM48" s="3">
        <v>0</v>
      </c>
      <c r="HN48" s="3">
        <v>0</v>
      </c>
      <c r="HO48" s="3">
        <v>0</v>
      </c>
      <c r="HP48" s="3">
        <v>0</v>
      </c>
      <c r="HQ48" s="3">
        <v>0</v>
      </c>
      <c r="HR48" s="3">
        <v>0</v>
      </c>
      <c r="HS48" s="3">
        <v>0</v>
      </c>
      <c r="HT48" s="3">
        <v>0</v>
      </c>
      <c r="HU48" s="3">
        <v>0</v>
      </c>
      <c r="HV48" s="3">
        <v>0</v>
      </c>
      <c r="HW48" s="3">
        <v>0</v>
      </c>
      <c r="HX48" s="3">
        <v>0</v>
      </c>
      <c r="HY48" s="3">
        <v>0</v>
      </c>
      <c r="HZ48" s="3">
        <v>0</v>
      </c>
      <c r="IA48" s="3">
        <v>0</v>
      </c>
      <c r="IB48" s="3">
        <v>0</v>
      </c>
      <c r="IC48" s="3">
        <v>0</v>
      </c>
      <c r="ID48" s="3">
        <v>0</v>
      </c>
      <c r="IE48" s="3">
        <v>0</v>
      </c>
      <c r="IF48" s="3">
        <v>0</v>
      </c>
      <c r="IG48" s="3">
        <v>0</v>
      </c>
      <c r="IH48" s="3">
        <v>0</v>
      </c>
      <c r="II48" s="3">
        <v>0</v>
      </c>
      <c r="IJ48" s="3">
        <v>0</v>
      </c>
      <c r="IK48" s="3">
        <v>0</v>
      </c>
      <c r="IL48" s="3">
        <v>0</v>
      </c>
      <c r="IM48" s="3">
        <v>0</v>
      </c>
      <c r="IN48" s="3">
        <v>0</v>
      </c>
      <c r="IO48" s="3">
        <v>0</v>
      </c>
      <c r="IP48" s="3">
        <v>0</v>
      </c>
      <c r="IQ48" s="3">
        <v>0</v>
      </c>
      <c r="IR48" s="3">
        <v>0</v>
      </c>
      <c r="IS48" s="3">
        <v>0</v>
      </c>
      <c r="IT48" s="3">
        <v>0</v>
      </c>
      <c r="IU48" s="3">
        <v>0</v>
      </c>
      <c r="IV48" s="3">
        <v>0</v>
      </c>
    </row>
    <row r="49" spans="1:256">
      <c r="A49" s="3" t="str">
        <f>T("478091")</f>
        <v>478091</v>
      </c>
      <c r="B49" s="3" t="s">
        <v>94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  <c r="AG49" s="3">
        <v>0</v>
      </c>
      <c r="AH49" s="3">
        <v>0</v>
      </c>
      <c r="AI49" s="3">
        <v>0</v>
      </c>
      <c r="AJ49" s="3">
        <v>0</v>
      </c>
      <c r="AK49" s="3">
        <v>0</v>
      </c>
      <c r="AL49" s="3">
        <v>0</v>
      </c>
      <c r="AM49" s="3">
        <v>0</v>
      </c>
      <c r="AN49" s="3">
        <v>0</v>
      </c>
      <c r="AO49" s="3">
        <v>0</v>
      </c>
      <c r="AP49" s="3">
        <v>0</v>
      </c>
      <c r="AQ49" s="3">
        <v>0</v>
      </c>
      <c r="AR49" s="3">
        <v>0</v>
      </c>
      <c r="AS49" s="3">
        <v>0</v>
      </c>
      <c r="AT49" s="3">
        <v>0</v>
      </c>
      <c r="AU49" s="3">
        <v>0</v>
      </c>
      <c r="AV49" s="3">
        <v>0</v>
      </c>
      <c r="AW49" s="3">
        <v>0</v>
      </c>
      <c r="AX49" s="3">
        <v>0</v>
      </c>
      <c r="AY49" s="3">
        <v>0</v>
      </c>
      <c r="AZ49" s="3">
        <v>0</v>
      </c>
      <c r="BA49" s="3">
        <v>0</v>
      </c>
      <c r="BB49" s="3">
        <v>0</v>
      </c>
      <c r="BC49" s="3">
        <v>0</v>
      </c>
      <c r="BD49" s="3">
        <v>0</v>
      </c>
      <c r="BE49" s="3">
        <v>0</v>
      </c>
      <c r="BF49" s="3">
        <v>0</v>
      </c>
      <c r="BG49" s="3">
        <v>0</v>
      </c>
      <c r="BH49" s="3">
        <v>0</v>
      </c>
      <c r="BI49" s="3">
        <v>0</v>
      </c>
      <c r="BJ49" s="3">
        <v>0</v>
      </c>
      <c r="BK49" s="3">
        <v>0</v>
      </c>
      <c r="BL49" s="3">
        <v>0</v>
      </c>
      <c r="BM49" s="3">
        <v>0</v>
      </c>
      <c r="BN49" s="3">
        <v>0</v>
      </c>
      <c r="BO49" s="3">
        <v>0</v>
      </c>
      <c r="BP49" s="3">
        <v>0</v>
      </c>
      <c r="BQ49" s="3">
        <v>0</v>
      </c>
      <c r="BR49" s="3">
        <v>0</v>
      </c>
      <c r="BS49" s="3">
        <v>0</v>
      </c>
      <c r="BT49" s="3">
        <v>0</v>
      </c>
      <c r="BU49" s="3">
        <v>0</v>
      </c>
      <c r="BV49" s="3">
        <v>0</v>
      </c>
      <c r="BW49" s="3">
        <v>0</v>
      </c>
      <c r="BX49" s="3">
        <v>0</v>
      </c>
      <c r="BY49" s="3">
        <v>0</v>
      </c>
      <c r="BZ49" s="3">
        <v>0</v>
      </c>
      <c r="CA49" s="3">
        <v>0</v>
      </c>
      <c r="CB49" s="3">
        <v>0</v>
      </c>
      <c r="CC49" s="3">
        <v>0</v>
      </c>
      <c r="CD49" s="3">
        <v>0</v>
      </c>
      <c r="CE49" s="3">
        <v>0</v>
      </c>
      <c r="CF49" s="3">
        <v>0</v>
      </c>
      <c r="CG49" s="3">
        <v>0</v>
      </c>
      <c r="CH49" s="3">
        <v>0</v>
      </c>
      <c r="CI49" s="3">
        <v>0</v>
      </c>
      <c r="CJ49" s="3">
        <v>0</v>
      </c>
      <c r="CK49" s="3">
        <v>0</v>
      </c>
      <c r="CL49" s="3">
        <v>0</v>
      </c>
      <c r="CM49" s="3">
        <v>0</v>
      </c>
      <c r="CN49" s="3">
        <v>0</v>
      </c>
      <c r="CO49" s="3">
        <v>0</v>
      </c>
      <c r="CP49" s="3">
        <v>0</v>
      </c>
      <c r="CQ49" s="3">
        <v>0</v>
      </c>
      <c r="CR49" s="3">
        <v>0</v>
      </c>
      <c r="CS49" s="3">
        <v>0</v>
      </c>
      <c r="CT49" s="3">
        <v>0</v>
      </c>
      <c r="CU49" s="3">
        <v>0</v>
      </c>
      <c r="CV49" s="3">
        <v>0</v>
      </c>
      <c r="CW49" s="3">
        <v>0</v>
      </c>
      <c r="CX49" s="3">
        <v>0</v>
      </c>
      <c r="CY49" s="3">
        <v>0</v>
      </c>
      <c r="CZ49" s="3">
        <v>0</v>
      </c>
      <c r="DA49" s="3">
        <v>0</v>
      </c>
      <c r="DB49" s="3">
        <v>0</v>
      </c>
      <c r="DC49" s="3">
        <v>0</v>
      </c>
      <c r="DD49" s="3">
        <v>0</v>
      </c>
      <c r="DE49" s="3">
        <v>0</v>
      </c>
      <c r="DF49" s="3">
        <v>0</v>
      </c>
      <c r="DG49" s="3">
        <v>0</v>
      </c>
      <c r="DH49" s="3">
        <v>0</v>
      </c>
      <c r="DI49" s="3">
        <v>0</v>
      </c>
      <c r="DJ49" s="3">
        <v>0</v>
      </c>
      <c r="DK49" s="3">
        <v>0</v>
      </c>
      <c r="DL49" s="3">
        <v>0</v>
      </c>
      <c r="DM49" s="3">
        <v>0</v>
      </c>
      <c r="DN49" s="3">
        <v>0</v>
      </c>
      <c r="DO49" s="3">
        <v>343000</v>
      </c>
      <c r="DP49" s="3">
        <v>0</v>
      </c>
      <c r="DQ49" s="3">
        <v>0</v>
      </c>
      <c r="DR49" s="3">
        <v>0</v>
      </c>
      <c r="DS49" s="3">
        <v>3521</v>
      </c>
      <c r="DT49" s="3">
        <v>3521</v>
      </c>
      <c r="DU49" s="3">
        <v>0</v>
      </c>
      <c r="DV49" s="3">
        <v>3521</v>
      </c>
      <c r="DW49" s="3">
        <v>343000</v>
      </c>
      <c r="DX49" s="3">
        <v>0</v>
      </c>
      <c r="DY49" s="3">
        <v>0</v>
      </c>
      <c r="DZ49" s="3">
        <v>343000</v>
      </c>
      <c r="EA49" s="3">
        <v>0</v>
      </c>
      <c r="EB49" s="3">
        <v>0</v>
      </c>
      <c r="EC49" s="3">
        <v>0</v>
      </c>
      <c r="ED49" s="3">
        <v>0</v>
      </c>
      <c r="EE49" s="3">
        <v>0</v>
      </c>
      <c r="EF49" s="3">
        <v>0</v>
      </c>
      <c r="EG49" s="3">
        <v>0</v>
      </c>
      <c r="EH49" s="3">
        <v>0</v>
      </c>
      <c r="EI49" s="3">
        <v>0</v>
      </c>
      <c r="EJ49" s="3">
        <v>0</v>
      </c>
      <c r="EK49" s="3">
        <v>0</v>
      </c>
      <c r="EL49" s="3">
        <v>0</v>
      </c>
      <c r="EM49" s="3">
        <v>0</v>
      </c>
      <c r="EN49" s="3">
        <v>0</v>
      </c>
      <c r="EO49" s="3">
        <v>0</v>
      </c>
      <c r="EP49" s="3">
        <v>0</v>
      </c>
      <c r="EQ49" s="3">
        <v>0</v>
      </c>
      <c r="ER49" s="3">
        <v>0</v>
      </c>
      <c r="ES49" s="3">
        <v>0</v>
      </c>
      <c r="ET49" s="3">
        <v>0</v>
      </c>
      <c r="EU49" s="3">
        <v>0</v>
      </c>
      <c r="EV49" s="3">
        <v>0</v>
      </c>
      <c r="EW49" s="3">
        <v>0</v>
      </c>
      <c r="EX49" s="3">
        <v>0</v>
      </c>
      <c r="EY49" s="3">
        <v>0</v>
      </c>
      <c r="EZ49" s="3">
        <v>0</v>
      </c>
      <c r="FA49" s="3">
        <v>0</v>
      </c>
      <c r="FB49" s="3">
        <v>0</v>
      </c>
      <c r="FC49" s="3">
        <v>0</v>
      </c>
      <c r="FD49" s="3">
        <v>0</v>
      </c>
      <c r="FE49" s="3">
        <v>0</v>
      </c>
      <c r="FF49" s="3">
        <v>0</v>
      </c>
      <c r="FG49" s="3">
        <v>0</v>
      </c>
      <c r="FH49" s="3">
        <v>0</v>
      </c>
      <c r="FI49" s="3">
        <v>0</v>
      </c>
      <c r="FJ49" s="3">
        <v>0</v>
      </c>
      <c r="FK49" s="3">
        <v>0</v>
      </c>
      <c r="FL49" s="3">
        <v>0</v>
      </c>
      <c r="FM49" s="3">
        <v>0</v>
      </c>
      <c r="FN49" s="3">
        <v>0</v>
      </c>
      <c r="FO49" s="3">
        <v>0</v>
      </c>
      <c r="FP49" s="3">
        <v>0</v>
      </c>
      <c r="FQ49" s="3">
        <v>0</v>
      </c>
      <c r="FR49" s="3">
        <v>0</v>
      </c>
      <c r="FS49" s="3">
        <v>0</v>
      </c>
      <c r="FT49" s="3">
        <v>0</v>
      </c>
      <c r="FU49" s="3">
        <v>0</v>
      </c>
      <c r="FV49" s="3">
        <v>0</v>
      </c>
      <c r="FW49" s="3">
        <v>0</v>
      </c>
      <c r="FX49" s="3">
        <v>0</v>
      </c>
      <c r="FY49" s="3">
        <v>0</v>
      </c>
      <c r="FZ49" s="3">
        <v>0</v>
      </c>
      <c r="GA49" s="3">
        <v>0</v>
      </c>
      <c r="GB49" s="3">
        <v>0</v>
      </c>
      <c r="GC49" s="3">
        <v>0</v>
      </c>
      <c r="GD49" s="3">
        <v>0</v>
      </c>
      <c r="GE49" s="3">
        <v>0</v>
      </c>
      <c r="GF49" s="3">
        <v>0</v>
      </c>
      <c r="GG49" s="3">
        <v>0</v>
      </c>
      <c r="GH49" s="3">
        <v>0</v>
      </c>
      <c r="GI49" s="3">
        <v>0</v>
      </c>
      <c r="GJ49" s="3">
        <v>0</v>
      </c>
      <c r="GK49" s="3">
        <v>0</v>
      </c>
      <c r="GL49" s="3">
        <v>0</v>
      </c>
      <c r="GM49" s="3">
        <v>0</v>
      </c>
      <c r="GN49" s="3">
        <v>0</v>
      </c>
      <c r="GO49" s="3">
        <v>0</v>
      </c>
      <c r="GP49" s="3">
        <v>0</v>
      </c>
      <c r="GQ49" s="3">
        <v>0</v>
      </c>
      <c r="GR49" s="3">
        <v>0</v>
      </c>
      <c r="GS49" s="3">
        <v>0</v>
      </c>
      <c r="GT49" s="3">
        <v>0</v>
      </c>
      <c r="GU49" s="3">
        <v>0</v>
      </c>
      <c r="GV49" s="3">
        <v>0</v>
      </c>
      <c r="GW49" s="3">
        <v>0</v>
      </c>
      <c r="GX49" s="3">
        <v>0</v>
      </c>
      <c r="GY49" s="3">
        <v>0</v>
      </c>
      <c r="GZ49" s="3">
        <v>0</v>
      </c>
      <c r="HA49" s="3">
        <v>0</v>
      </c>
      <c r="HB49" s="3">
        <v>0</v>
      </c>
      <c r="HC49" s="3">
        <v>0</v>
      </c>
      <c r="HD49" s="3">
        <v>0</v>
      </c>
      <c r="HE49" s="3">
        <v>0</v>
      </c>
      <c r="HF49" s="3">
        <v>0</v>
      </c>
      <c r="HG49" s="3">
        <v>0</v>
      </c>
      <c r="HH49" s="3">
        <v>0</v>
      </c>
      <c r="HI49" s="3">
        <v>0</v>
      </c>
      <c r="HJ49" s="3">
        <v>0</v>
      </c>
      <c r="HK49" s="3">
        <v>0</v>
      </c>
      <c r="HL49" s="3">
        <v>0</v>
      </c>
      <c r="HM49" s="3">
        <v>0</v>
      </c>
      <c r="HN49" s="3">
        <v>0</v>
      </c>
      <c r="HO49" s="3">
        <v>0</v>
      </c>
      <c r="HP49" s="3">
        <v>0</v>
      </c>
      <c r="HQ49" s="3">
        <v>0</v>
      </c>
      <c r="HR49" s="3">
        <v>0</v>
      </c>
      <c r="HS49" s="3">
        <v>0</v>
      </c>
      <c r="HT49" s="3">
        <v>0</v>
      </c>
      <c r="HU49" s="3">
        <v>0</v>
      </c>
      <c r="HV49" s="3">
        <v>0</v>
      </c>
      <c r="HW49" s="3">
        <v>0</v>
      </c>
      <c r="HX49" s="3">
        <v>0</v>
      </c>
      <c r="HY49" s="3">
        <v>0</v>
      </c>
      <c r="HZ49" s="3">
        <v>0</v>
      </c>
      <c r="IA49" s="3">
        <v>0</v>
      </c>
      <c r="IB49" s="3">
        <v>0</v>
      </c>
      <c r="IC49" s="3">
        <v>0</v>
      </c>
      <c r="ID49" s="3">
        <v>0</v>
      </c>
      <c r="IE49" s="3">
        <v>0</v>
      </c>
      <c r="IF49" s="3">
        <v>0</v>
      </c>
      <c r="IG49" s="3">
        <v>0</v>
      </c>
      <c r="IH49" s="3">
        <v>0</v>
      </c>
      <c r="II49" s="3">
        <v>0</v>
      </c>
      <c r="IJ49" s="3">
        <v>0</v>
      </c>
      <c r="IK49" s="3">
        <v>0</v>
      </c>
      <c r="IL49" s="3">
        <v>0</v>
      </c>
      <c r="IM49" s="3">
        <v>0</v>
      </c>
      <c r="IN49" s="3">
        <v>0</v>
      </c>
      <c r="IO49" s="3">
        <v>0</v>
      </c>
      <c r="IP49" s="3">
        <v>0</v>
      </c>
      <c r="IQ49" s="3">
        <v>0</v>
      </c>
      <c r="IR49" s="3">
        <v>0</v>
      </c>
      <c r="IS49" s="3">
        <v>0</v>
      </c>
      <c r="IT49" s="3">
        <v>0</v>
      </c>
      <c r="IU49" s="3">
        <v>0</v>
      </c>
      <c r="IV49" s="3">
        <v>0</v>
      </c>
    </row>
    <row r="50" spans="1:256">
      <c r="A50" s="3" t="str">
        <f>T("478113")</f>
        <v>478113</v>
      </c>
      <c r="B50" s="3" t="s">
        <v>96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  <c r="AG50" s="3">
        <v>0</v>
      </c>
      <c r="AH50" s="3">
        <v>0</v>
      </c>
      <c r="AI50" s="3">
        <v>0</v>
      </c>
      <c r="AJ50" s="3">
        <v>0</v>
      </c>
      <c r="AK50" s="3">
        <v>0</v>
      </c>
      <c r="AL50" s="3">
        <v>0</v>
      </c>
      <c r="AM50" s="3">
        <v>0</v>
      </c>
      <c r="AN50" s="3">
        <v>0</v>
      </c>
      <c r="AO50" s="3">
        <v>0</v>
      </c>
      <c r="AP50" s="3">
        <v>0</v>
      </c>
      <c r="AQ50" s="3">
        <v>0</v>
      </c>
      <c r="AR50" s="3">
        <v>0</v>
      </c>
      <c r="AS50" s="3">
        <v>0</v>
      </c>
      <c r="AT50" s="3">
        <v>0</v>
      </c>
      <c r="AU50" s="3">
        <v>0</v>
      </c>
      <c r="AV50" s="3">
        <v>0</v>
      </c>
      <c r="AW50" s="3">
        <v>0</v>
      </c>
      <c r="AX50" s="3">
        <v>0</v>
      </c>
      <c r="AY50" s="3">
        <v>0</v>
      </c>
      <c r="AZ50" s="3">
        <v>0</v>
      </c>
      <c r="BA50" s="3">
        <v>0</v>
      </c>
      <c r="BB50" s="3">
        <v>0</v>
      </c>
      <c r="BC50" s="3">
        <v>0</v>
      </c>
      <c r="BD50" s="3">
        <v>0</v>
      </c>
      <c r="BE50" s="3">
        <v>0</v>
      </c>
      <c r="BF50" s="3">
        <v>0</v>
      </c>
      <c r="BG50" s="3">
        <v>0</v>
      </c>
      <c r="BH50" s="3">
        <v>0</v>
      </c>
      <c r="BI50" s="3">
        <v>0</v>
      </c>
      <c r="BJ50" s="3">
        <v>0</v>
      </c>
      <c r="BK50" s="3">
        <v>0</v>
      </c>
      <c r="BL50" s="3">
        <v>0</v>
      </c>
      <c r="BM50" s="3">
        <v>0</v>
      </c>
      <c r="BN50" s="3">
        <v>0</v>
      </c>
      <c r="BO50" s="3">
        <v>0</v>
      </c>
      <c r="BP50" s="3">
        <v>0</v>
      </c>
      <c r="BQ50" s="3">
        <v>0</v>
      </c>
      <c r="BR50" s="3">
        <v>0</v>
      </c>
      <c r="BS50" s="3">
        <v>0</v>
      </c>
      <c r="BT50" s="3">
        <v>0</v>
      </c>
      <c r="BU50" s="3">
        <v>0</v>
      </c>
      <c r="BV50" s="3">
        <v>0</v>
      </c>
      <c r="BW50" s="3">
        <v>0</v>
      </c>
      <c r="BX50" s="3">
        <v>0</v>
      </c>
      <c r="BY50" s="3">
        <v>0</v>
      </c>
      <c r="BZ50" s="3">
        <v>0</v>
      </c>
      <c r="CA50" s="3">
        <v>0</v>
      </c>
      <c r="CB50" s="3">
        <v>0</v>
      </c>
      <c r="CC50" s="3">
        <v>0</v>
      </c>
      <c r="CD50" s="3">
        <v>0</v>
      </c>
      <c r="CE50" s="3">
        <v>0</v>
      </c>
      <c r="CF50" s="3">
        <v>0</v>
      </c>
      <c r="CG50" s="3">
        <v>0</v>
      </c>
      <c r="CH50" s="3">
        <v>0</v>
      </c>
      <c r="CI50" s="3">
        <v>0</v>
      </c>
      <c r="CJ50" s="3">
        <v>0</v>
      </c>
      <c r="CK50" s="3">
        <v>0</v>
      </c>
      <c r="CL50" s="3">
        <v>0</v>
      </c>
      <c r="CM50" s="3">
        <v>0</v>
      </c>
      <c r="CN50" s="3">
        <v>0</v>
      </c>
      <c r="CO50" s="3">
        <v>0</v>
      </c>
      <c r="CP50" s="3">
        <v>0</v>
      </c>
      <c r="CQ50" s="3">
        <v>0</v>
      </c>
      <c r="CR50" s="3">
        <v>0</v>
      </c>
      <c r="CS50" s="3">
        <v>0</v>
      </c>
      <c r="CT50" s="3">
        <v>0</v>
      </c>
      <c r="CU50" s="3">
        <v>0</v>
      </c>
      <c r="CV50" s="3">
        <v>0</v>
      </c>
      <c r="CW50" s="3">
        <v>0</v>
      </c>
      <c r="CX50" s="3">
        <v>0</v>
      </c>
      <c r="CY50" s="3">
        <v>0</v>
      </c>
      <c r="CZ50" s="3">
        <v>0</v>
      </c>
      <c r="DA50" s="3">
        <v>0</v>
      </c>
      <c r="DB50" s="3">
        <v>0</v>
      </c>
      <c r="DC50" s="3">
        <v>0</v>
      </c>
      <c r="DD50" s="3">
        <v>0</v>
      </c>
      <c r="DE50" s="3">
        <v>0</v>
      </c>
      <c r="DF50" s="3">
        <v>0</v>
      </c>
      <c r="DG50" s="3">
        <v>0</v>
      </c>
      <c r="DH50" s="3">
        <v>0</v>
      </c>
      <c r="DI50" s="3">
        <v>0</v>
      </c>
      <c r="DJ50" s="3">
        <v>0</v>
      </c>
      <c r="DK50" s="3">
        <v>0</v>
      </c>
      <c r="DL50" s="3">
        <v>0</v>
      </c>
      <c r="DM50" s="3">
        <v>0</v>
      </c>
      <c r="DN50" s="3">
        <v>0</v>
      </c>
      <c r="DO50" s="3">
        <v>0</v>
      </c>
      <c r="DP50" s="3">
        <v>0</v>
      </c>
      <c r="DQ50" s="3">
        <v>0</v>
      </c>
      <c r="DR50" s="3">
        <v>0</v>
      </c>
      <c r="DS50" s="3">
        <v>0</v>
      </c>
      <c r="DT50" s="3">
        <v>0</v>
      </c>
      <c r="DU50" s="3">
        <v>0</v>
      </c>
      <c r="DV50" s="3">
        <v>0</v>
      </c>
      <c r="DW50" s="3">
        <v>0</v>
      </c>
      <c r="DX50" s="3">
        <v>0</v>
      </c>
      <c r="DY50" s="3">
        <v>0</v>
      </c>
      <c r="DZ50" s="3">
        <v>0</v>
      </c>
      <c r="EA50" s="3">
        <v>0</v>
      </c>
      <c r="EB50" s="3">
        <v>0</v>
      </c>
      <c r="EC50" s="3">
        <v>0</v>
      </c>
      <c r="ED50" s="3">
        <v>0</v>
      </c>
      <c r="EE50" s="3">
        <v>0</v>
      </c>
      <c r="EF50" s="3">
        <v>0</v>
      </c>
      <c r="EG50" s="3">
        <v>0</v>
      </c>
      <c r="EH50" s="3">
        <v>0</v>
      </c>
      <c r="EI50" s="3">
        <v>0</v>
      </c>
      <c r="EJ50" s="3">
        <v>0</v>
      </c>
      <c r="EK50" s="3">
        <v>0</v>
      </c>
      <c r="EL50" s="3">
        <v>0</v>
      </c>
      <c r="EM50" s="3">
        <v>0</v>
      </c>
      <c r="EN50" s="3">
        <v>0</v>
      </c>
      <c r="EO50" s="3">
        <v>0</v>
      </c>
      <c r="EP50" s="3">
        <v>0</v>
      </c>
      <c r="EQ50" s="3">
        <v>0</v>
      </c>
      <c r="ER50" s="3">
        <v>0</v>
      </c>
      <c r="ES50" s="3">
        <v>0</v>
      </c>
      <c r="ET50" s="3">
        <v>0</v>
      </c>
      <c r="EU50" s="3">
        <v>0</v>
      </c>
      <c r="EV50" s="3">
        <v>0</v>
      </c>
      <c r="EW50" s="3">
        <v>0</v>
      </c>
      <c r="EX50" s="3">
        <v>0</v>
      </c>
      <c r="EY50" s="3">
        <v>0</v>
      </c>
      <c r="EZ50" s="3">
        <v>0</v>
      </c>
      <c r="FA50" s="3">
        <v>0</v>
      </c>
      <c r="FB50" s="3">
        <v>0</v>
      </c>
      <c r="FC50" s="3">
        <v>0</v>
      </c>
      <c r="FD50" s="3">
        <v>0</v>
      </c>
      <c r="FE50" s="3">
        <v>0</v>
      </c>
      <c r="FF50" s="3">
        <v>0</v>
      </c>
      <c r="FG50" s="3">
        <v>0</v>
      </c>
      <c r="FH50" s="3">
        <v>0</v>
      </c>
      <c r="FI50" s="3">
        <v>0</v>
      </c>
      <c r="FJ50" s="3">
        <v>0</v>
      </c>
      <c r="FK50" s="3">
        <v>0</v>
      </c>
      <c r="FL50" s="3">
        <v>0</v>
      </c>
      <c r="FM50" s="3">
        <v>0</v>
      </c>
      <c r="FN50" s="3">
        <v>0</v>
      </c>
      <c r="FO50" s="3">
        <v>0</v>
      </c>
      <c r="FP50" s="3">
        <v>0</v>
      </c>
      <c r="FQ50" s="3">
        <v>0</v>
      </c>
      <c r="FR50" s="3">
        <v>0</v>
      </c>
      <c r="FS50" s="3">
        <v>0</v>
      </c>
      <c r="FT50" s="3">
        <v>0</v>
      </c>
      <c r="FU50" s="3">
        <v>0</v>
      </c>
      <c r="FV50" s="3">
        <v>0</v>
      </c>
      <c r="FW50" s="3">
        <v>0</v>
      </c>
      <c r="FX50" s="3">
        <v>0</v>
      </c>
      <c r="FY50" s="3">
        <v>0</v>
      </c>
      <c r="FZ50" s="3">
        <v>0</v>
      </c>
      <c r="GA50" s="3">
        <v>0</v>
      </c>
      <c r="GB50" s="3">
        <v>0</v>
      </c>
      <c r="GC50" s="3">
        <v>0</v>
      </c>
      <c r="GD50" s="3">
        <v>0</v>
      </c>
      <c r="GE50" s="3">
        <v>0</v>
      </c>
      <c r="GF50" s="3">
        <v>0</v>
      </c>
      <c r="GG50" s="3">
        <v>0</v>
      </c>
      <c r="GH50" s="3">
        <v>0</v>
      </c>
      <c r="GI50" s="3">
        <v>0</v>
      </c>
      <c r="GJ50" s="3">
        <v>0</v>
      </c>
      <c r="GK50" s="3">
        <v>0</v>
      </c>
      <c r="GL50" s="3">
        <v>0</v>
      </c>
      <c r="GM50" s="3">
        <v>0</v>
      </c>
      <c r="GN50" s="3">
        <v>0</v>
      </c>
      <c r="GO50" s="3">
        <v>0</v>
      </c>
      <c r="GP50" s="3">
        <v>0</v>
      </c>
      <c r="GQ50" s="3">
        <v>0</v>
      </c>
      <c r="GR50" s="3">
        <v>0</v>
      </c>
      <c r="GS50" s="3">
        <v>0</v>
      </c>
      <c r="GT50" s="3">
        <v>0</v>
      </c>
      <c r="GU50" s="3">
        <v>0</v>
      </c>
      <c r="GV50" s="3">
        <v>0</v>
      </c>
      <c r="GW50" s="3">
        <v>0</v>
      </c>
      <c r="GX50" s="3">
        <v>0</v>
      </c>
      <c r="GY50" s="3">
        <v>0</v>
      </c>
      <c r="GZ50" s="3">
        <v>0</v>
      </c>
      <c r="HA50" s="3">
        <v>0</v>
      </c>
      <c r="HB50" s="3">
        <v>0</v>
      </c>
      <c r="HC50" s="3">
        <v>0</v>
      </c>
      <c r="HD50" s="3">
        <v>0</v>
      </c>
      <c r="HE50" s="3">
        <v>0</v>
      </c>
      <c r="HF50" s="3">
        <v>0</v>
      </c>
      <c r="HG50" s="3">
        <v>0</v>
      </c>
      <c r="HH50" s="3">
        <v>0</v>
      </c>
      <c r="HI50" s="3">
        <v>0</v>
      </c>
      <c r="HJ50" s="3">
        <v>0</v>
      </c>
      <c r="HK50" s="3">
        <v>0</v>
      </c>
      <c r="HL50" s="3">
        <v>0</v>
      </c>
      <c r="HM50" s="3">
        <v>0</v>
      </c>
      <c r="HN50" s="3">
        <v>0</v>
      </c>
      <c r="HO50" s="3">
        <v>0</v>
      </c>
      <c r="HP50" s="3">
        <v>0</v>
      </c>
      <c r="HQ50" s="3">
        <v>0</v>
      </c>
      <c r="HR50" s="3">
        <v>0</v>
      </c>
      <c r="HS50" s="3">
        <v>0</v>
      </c>
      <c r="HT50" s="3">
        <v>0</v>
      </c>
      <c r="HU50" s="3">
        <v>0</v>
      </c>
      <c r="HV50" s="3">
        <v>0</v>
      </c>
      <c r="HW50" s="3">
        <v>0</v>
      </c>
      <c r="HX50" s="3">
        <v>0</v>
      </c>
      <c r="HY50" s="3">
        <v>0</v>
      </c>
      <c r="HZ50" s="3">
        <v>0</v>
      </c>
      <c r="IA50" s="3">
        <v>0</v>
      </c>
      <c r="IB50" s="3">
        <v>13475</v>
      </c>
      <c r="IC50" s="3">
        <v>4500</v>
      </c>
      <c r="ID50" s="3">
        <v>0</v>
      </c>
      <c r="IE50" s="3">
        <v>5085</v>
      </c>
      <c r="IF50" s="3">
        <v>164</v>
      </c>
      <c r="IG50" s="3">
        <v>5249</v>
      </c>
      <c r="IH50" s="3">
        <v>0</v>
      </c>
      <c r="II50" s="3">
        <v>5249</v>
      </c>
      <c r="IJ50" s="3">
        <v>12890</v>
      </c>
      <c r="IK50" s="3">
        <v>0</v>
      </c>
      <c r="IL50" s="3">
        <v>0</v>
      </c>
      <c r="IM50" s="3">
        <v>0</v>
      </c>
      <c r="IN50" s="3">
        <v>12890</v>
      </c>
      <c r="IO50" s="3">
        <v>0</v>
      </c>
      <c r="IP50" s="3">
        <v>0</v>
      </c>
      <c r="IQ50" s="3">
        <v>0</v>
      </c>
      <c r="IR50" s="3">
        <v>0</v>
      </c>
      <c r="IS50" s="3">
        <v>0</v>
      </c>
      <c r="IT50" s="3">
        <v>0</v>
      </c>
      <c r="IU50" s="3">
        <v>0</v>
      </c>
      <c r="IV50" s="3">
        <v>0</v>
      </c>
    </row>
    <row r="51" spans="1:256">
      <c r="A51" s="3" t="str">
        <f>T("478156")</f>
        <v>478156</v>
      </c>
      <c r="B51" s="3" t="s">
        <v>98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  <c r="AG51" s="3">
        <v>0</v>
      </c>
      <c r="AH51" s="3">
        <v>0</v>
      </c>
      <c r="AI51" s="3">
        <v>0</v>
      </c>
      <c r="AJ51" s="3">
        <v>0</v>
      </c>
      <c r="AK51" s="3">
        <v>0</v>
      </c>
      <c r="AL51" s="3">
        <v>0</v>
      </c>
      <c r="AM51" s="3">
        <v>0</v>
      </c>
      <c r="AN51" s="3">
        <v>0</v>
      </c>
      <c r="AO51" s="3">
        <v>0</v>
      </c>
      <c r="AP51" s="3">
        <v>0</v>
      </c>
      <c r="AQ51" s="3">
        <v>0</v>
      </c>
      <c r="AR51" s="3">
        <v>0</v>
      </c>
      <c r="AS51" s="3">
        <v>0</v>
      </c>
      <c r="AT51" s="3">
        <v>0</v>
      </c>
      <c r="AU51" s="3">
        <v>0</v>
      </c>
      <c r="AV51" s="3">
        <v>0</v>
      </c>
      <c r="AW51" s="3">
        <v>0</v>
      </c>
      <c r="AX51" s="3">
        <v>0</v>
      </c>
      <c r="AY51" s="3">
        <v>0</v>
      </c>
      <c r="AZ51" s="3">
        <v>0</v>
      </c>
      <c r="BA51" s="3">
        <v>0</v>
      </c>
      <c r="BB51" s="3">
        <v>0</v>
      </c>
      <c r="BC51" s="3">
        <v>0</v>
      </c>
      <c r="BD51" s="3">
        <v>0</v>
      </c>
      <c r="BE51" s="3">
        <v>0</v>
      </c>
      <c r="BF51" s="3">
        <v>0</v>
      </c>
      <c r="BG51" s="3">
        <v>0</v>
      </c>
      <c r="BH51" s="3">
        <v>0</v>
      </c>
      <c r="BI51" s="3">
        <v>0</v>
      </c>
      <c r="BJ51" s="3">
        <v>0</v>
      </c>
      <c r="BK51" s="3">
        <v>0</v>
      </c>
      <c r="BL51" s="3">
        <v>0</v>
      </c>
      <c r="BM51" s="3">
        <v>0</v>
      </c>
      <c r="BN51" s="3">
        <v>0</v>
      </c>
      <c r="BO51" s="3">
        <v>0</v>
      </c>
      <c r="BP51" s="3">
        <v>0</v>
      </c>
      <c r="BQ51" s="3">
        <v>0</v>
      </c>
      <c r="BR51" s="3">
        <v>0</v>
      </c>
      <c r="BS51" s="3">
        <v>0</v>
      </c>
      <c r="BT51" s="3">
        <v>0</v>
      </c>
      <c r="BU51" s="3">
        <v>0</v>
      </c>
      <c r="BV51" s="3">
        <v>0</v>
      </c>
      <c r="BW51" s="3">
        <v>0</v>
      </c>
      <c r="BX51" s="3">
        <v>0</v>
      </c>
      <c r="BY51" s="3">
        <v>0</v>
      </c>
      <c r="BZ51" s="3">
        <v>0</v>
      </c>
      <c r="CA51" s="3">
        <v>0</v>
      </c>
      <c r="CB51" s="3">
        <v>0</v>
      </c>
      <c r="CC51" s="3">
        <v>0</v>
      </c>
      <c r="CD51" s="3">
        <v>0</v>
      </c>
      <c r="CE51" s="3">
        <v>0</v>
      </c>
      <c r="CF51" s="3">
        <v>0</v>
      </c>
      <c r="CG51" s="3">
        <v>0</v>
      </c>
      <c r="CH51" s="3">
        <v>0</v>
      </c>
      <c r="CI51" s="3">
        <v>0</v>
      </c>
      <c r="CJ51" s="3">
        <v>0</v>
      </c>
      <c r="CK51" s="3">
        <v>0</v>
      </c>
      <c r="CL51" s="3">
        <v>0</v>
      </c>
      <c r="CM51" s="3">
        <v>0</v>
      </c>
      <c r="CN51" s="3">
        <v>0</v>
      </c>
      <c r="CO51" s="3">
        <v>0</v>
      </c>
      <c r="CP51" s="3">
        <v>0</v>
      </c>
      <c r="CQ51" s="3">
        <v>0</v>
      </c>
      <c r="CR51" s="3">
        <v>0</v>
      </c>
      <c r="CS51" s="3">
        <v>0</v>
      </c>
      <c r="CT51" s="3">
        <v>0</v>
      </c>
      <c r="CU51" s="3">
        <v>0</v>
      </c>
      <c r="CV51" s="3">
        <v>0</v>
      </c>
      <c r="CW51" s="3">
        <v>0</v>
      </c>
      <c r="CX51" s="3">
        <v>0</v>
      </c>
      <c r="CY51" s="3">
        <v>0</v>
      </c>
      <c r="CZ51" s="3">
        <v>0</v>
      </c>
      <c r="DA51" s="3">
        <v>0</v>
      </c>
      <c r="DB51" s="3">
        <v>0</v>
      </c>
      <c r="DC51" s="3">
        <v>0</v>
      </c>
      <c r="DD51" s="3">
        <v>0</v>
      </c>
      <c r="DE51" s="3">
        <v>0</v>
      </c>
      <c r="DF51" s="3">
        <v>0</v>
      </c>
      <c r="DG51" s="3">
        <v>0</v>
      </c>
      <c r="DH51" s="3">
        <v>0</v>
      </c>
      <c r="DI51" s="3">
        <v>0</v>
      </c>
      <c r="DJ51" s="3">
        <v>0</v>
      </c>
      <c r="DK51" s="3">
        <v>0</v>
      </c>
      <c r="DL51" s="3">
        <v>0</v>
      </c>
      <c r="DM51" s="3">
        <v>0</v>
      </c>
      <c r="DN51" s="3">
        <v>0</v>
      </c>
      <c r="DO51" s="3">
        <v>0</v>
      </c>
      <c r="DP51" s="3">
        <v>0</v>
      </c>
      <c r="DQ51" s="3">
        <v>0</v>
      </c>
      <c r="DR51" s="3">
        <v>0</v>
      </c>
      <c r="DS51" s="3">
        <v>0</v>
      </c>
      <c r="DT51" s="3">
        <v>0</v>
      </c>
      <c r="DU51" s="3">
        <v>0</v>
      </c>
      <c r="DV51" s="3">
        <v>0</v>
      </c>
      <c r="DW51" s="3">
        <v>0</v>
      </c>
      <c r="DX51" s="3">
        <v>0</v>
      </c>
      <c r="DY51" s="3">
        <v>0</v>
      </c>
      <c r="DZ51" s="3">
        <v>0</v>
      </c>
      <c r="EA51" s="3">
        <v>0</v>
      </c>
      <c r="EB51" s="3">
        <v>0</v>
      </c>
      <c r="EC51" s="3">
        <v>0</v>
      </c>
      <c r="ED51" s="3">
        <v>0</v>
      </c>
      <c r="EE51" s="3">
        <v>0</v>
      </c>
      <c r="EF51" s="3">
        <v>0</v>
      </c>
      <c r="EG51" s="3">
        <v>0</v>
      </c>
      <c r="EH51" s="3">
        <v>0</v>
      </c>
      <c r="EI51" s="3">
        <v>0</v>
      </c>
      <c r="EJ51" s="3">
        <v>0</v>
      </c>
      <c r="EK51" s="3">
        <v>0</v>
      </c>
      <c r="EL51" s="3">
        <v>0</v>
      </c>
      <c r="EM51" s="3">
        <v>0</v>
      </c>
      <c r="EN51" s="3">
        <v>0</v>
      </c>
      <c r="EO51" s="3">
        <v>0</v>
      </c>
      <c r="EP51" s="3">
        <v>0</v>
      </c>
      <c r="EQ51" s="3">
        <v>0</v>
      </c>
      <c r="ER51" s="3">
        <v>0</v>
      </c>
      <c r="ES51" s="3">
        <v>0</v>
      </c>
      <c r="ET51" s="3">
        <v>0</v>
      </c>
      <c r="EU51" s="3">
        <v>0</v>
      </c>
      <c r="EV51" s="3">
        <v>0</v>
      </c>
      <c r="EW51" s="3">
        <v>0</v>
      </c>
      <c r="EX51" s="3">
        <v>0</v>
      </c>
      <c r="EY51" s="3">
        <v>0</v>
      </c>
      <c r="EZ51" s="3">
        <v>0</v>
      </c>
      <c r="FA51" s="3">
        <v>0</v>
      </c>
      <c r="FB51" s="3">
        <v>0</v>
      </c>
      <c r="FC51" s="3">
        <v>0</v>
      </c>
      <c r="FD51" s="3">
        <v>0</v>
      </c>
      <c r="FE51" s="3">
        <v>0</v>
      </c>
      <c r="FF51" s="3">
        <v>0</v>
      </c>
      <c r="FG51" s="3">
        <v>0</v>
      </c>
      <c r="FH51" s="3">
        <v>0</v>
      </c>
      <c r="FI51" s="3">
        <v>0</v>
      </c>
      <c r="FJ51" s="3">
        <v>0</v>
      </c>
      <c r="FK51" s="3">
        <v>0</v>
      </c>
      <c r="FL51" s="3">
        <v>0</v>
      </c>
      <c r="FM51" s="3">
        <v>0</v>
      </c>
      <c r="FN51" s="3">
        <v>0</v>
      </c>
      <c r="FO51" s="3">
        <v>0</v>
      </c>
      <c r="FP51" s="3">
        <v>0</v>
      </c>
      <c r="FQ51" s="3">
        <v>0</v>
      </c>
      <c r="FR51" s="3">
        <v>0</v>
      </c>
      <c r="FS51" s="3">
        <v>0</v>
      </c>
      <c r="FT51" s="3">
        <v>0</v>
      </c>
      <c r="FU51" s="3">
        <v>0</v>
      </c>
      <c r="FV51" s="3">
        <v>0</v>
      </c>
      <c r="FW51" s="3">
        <v>0</v>
      </c>
      <c r="FX51" s="3">
        <v>0</v>
      </c>
      <c r="FY51" s="3">
        <v>0</v>
      </c>
      <c r="FZ51" s="3">
        <v>0</v>
      </c>
      <c r="GA51" s="3">
        <v>0</v>
      </c>
      <c r="GB51" s="3">
        <v>0</v>
      </c>
      <c r="GC51" s="3">
        <v>0</v>
      </c>
      <c r="GD51" s="3">
        <v>0</v>
      </c>
      <c r="GE51" s="3">
        <v>0</v>
      </c>
      <c r="GF51" s="3">
        <v>0</v>
      </c>
      <c r="GG51" s="3">
        <v>0</v>
      </c>
      <c r="GH51" s="3">
        <v>0</v>
      </c>
      <c r="GI51" s="3">
        <v>0</v>
      </c>
      <c r="GJ51" s="3">
        <v>0</v>
      </c>
      <c r="GK51" s="3">
        <v>0</v>
      </c>
      <c r="GL51" s="3">
        <v>0</v>
      </c>
      <c r="GM51" s="3">
        <v>0</v>
      </c>
      <c r="GN51" s="3">
        <v>0</v>
      </c>
      <c r="GO51" s="3">
        <v>0</v>
      </c>
      <c r="GP51" s="3">
        <v>0</v>
      </c>
      <c r="GQ51" s="3">
        <v>0</v>
      </c>
      <c r="GR51" s="3">
        <v>0</v>
      </c>
      <c r="GS51" s="3">
        <v>0</v>
      </c>
      <c r="GT51" s="3">
        <v>0</v>
      </c>
      <c r="GU51" s="3">
        <v>0</v>
      </c>
      <c r="GV51" s="3">
        <v>0</v>
      </c>
      <c r="GW51" s="3">
        <v>0</v>
      </c>
      <c r="GX51" s="3">
        <v>0</v>
      </c>
      <c r="GY51" s="3">
        <v>0</v>
      </c>
      <c r="GZ51" s="3">
        <v>0</v>
      </c>
      <c r="HA51" s="3">
        <v>0</v>
      </c>
      <c r="HB51" s="3">
        <v>0</v>
      </c>
      <c r="HC51" s="3">
        <v>0</v>
      </c>
      <c r="HD51" s="3">
        <v>0</v>
      </c>
      <c r="HE51" s="3">
        <v>0</v>
      </c>
      <c r="HF51" s="3">
        <v>0</v>
      </c>
      <c r="HG51" s="3">
        <v>0</v>
      </c>
      <c r="HH51" s="3">
        <v>0</v>
      </c>
      <c r="HI51" s="3">
        <v>0</v>
      </c>
      <c r="HJ51" s="3">
        <v>0</v>
      </c>
      <c r="HK51" s="3">
        <v>0</v>
      </c>
      <c r="HL51" s="3">
        <v>0</v>
      </c>
      <c r="HM51" s="3">
        <v>0</v>
      </c>
      <c r="HN51" s="3">
        <v>0</v>
      </c>
      <c r="HO51" s="3">
        <v>0</v>
      </c>
      <c r="HP51" s="3">
        <v>0</v>
      </c>
      <c r="HQ51" s="3">
        <v>0</v>
      </c>
      <c r="HR51" s="3">
        <v>0</v>
      </c>
      <c r="HS51" s="3">
        <v>0</v>
      </c>
      <c r="HT51" s="3">
        <v>0</v>
      </c>
      <c r="HU51" s="3">
        <v>0</v>
      </c>
      <c r="HV51" s="3">
        <v>0</v>
      </c>
      <c r="HW51" s="3">
        <v>0</v>
      </c>
      <c r="HX51" s="3">
        <v>0</v>
      </c>
      <c r="HY51" s="3">
        <v>0</v>
      </c>
      <c r="HZ51" s="3">
        <v>0</v>
      </c>
      <c r="IA51" s="3">
        <v>0</v>
      </c>
      <c r="IB51" s="3">
        <v>6570</v>
      </c>
      <c r="IC51" s="3">
        <v>0</v>
      </c>
      <c r="ID51" s="3">
        <v>0</v>
      </c>
      <c r="IE51" s="3">
        <v>6570</v>
      </c>
      <c r="IF51" s="3">
        <v>0</v>
      </c>
      <c r="IG51" s="3">
        <v>6570</v>
      </c>
      <c r="IH51" s="3">
        <v>451</v>
      </c>
      <c r="II51" s="3">
        <v>6119</v>
      </c>
      <c r="IJ51" s="3">
        <v>0</v>
      </c>
      <c r="IK51" s="3">
        <v>0</v>
      </c>
      <c r="IL51" s="3">
        <v>0</v>
      </c>
      <c r="IM51" s="3">
        <v>0</v>
      </c>
      <c r="IN51" s="3">
        <v>0</v>
      </c>
      <c r="IO51" s="3">
        <v>6570</v>
      </c>
      <c r="IP51" s="3">
        <v>0</v>
      </c>
      <c r="IQ51" s="3">
        <v>0</v>
      </c>
      <c r="IR51" s="3">
        <v>6570</v>
      </c>
      <c r="IS51" s="3">
        <v>0</v>
      </c>
      <c r="IT51" s="3">
        <v>6570</v>
      </c>
      <c r="IU51" s="3">
        <v>451</v>
      </c>
      <c r="IV51" s="3">
        <v>6119</v>
      </c>
    </row>
    <row r="52" spans="1:256">
      <c r="A52" s="3" t="str">
        <f>T("478181")</f>
        <v>478181</v>
      </c>
      <c r="B52" s="3" t="s">
        <v>100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  <c r="AG52" s="3">
        <v>0</v>
      </c>
      <c r="AH52" s="3">
        <v>0</v>
      </c>
      <c r="AI52" s="3">
        <v>0</v>
      </c>
      <c r="AJ52" s="3">
        <v>0</v>
      </c>
      <c r="AK52" s="3">
        <v>0</v>
      </c>
      <c r="AL52" s="3">
        <v>0</v>
      </c>
      <c r="AM52" s="3">
        <v>0</v>
      </c>
      <c r="AN52" s="3">
        <v>0</v>
      </c>
      <c r="AO52" s="3">
        <v>0</v>
      </c>
      <c r="AP52" s="3">
        <v>0</v>
      </c>
      <c r="AQ52" s="3">
        <v>0</v>
      </c>
      <c r="AR52" s="3">
        <v>0</v>
      </c>
      <c r="AS52" s="3">
        <v>0</v>
      </c>
      <c r="AT52" s="3">
        <v>0</v>
      </c>
      <c r="AU52" s="3">
        <v>0</v>
      </c>
      <c r="AV52" s="3">
        <v>0</v>
      </c>
      <c r="AW52" s="3">
        <v>0</v>
      </c>
      <c r="AX52" s="3">
        <v>0</v>
      </c>
      <c r="AY52" s="3">
        <v>0</v>
      </c>
      <c r="AZ52" s="3">
        <v>0</v>
      </c>
      <c r="BA52" s="3">
        <v>0</v>
      </c>
      <c r="BB52" s="3">
        <v>0</v>
      </c>
      <c r="BC52" s="3">
        <v>0</v>
      </c>
      <c r="BD52" s="3">
        <v>0</v>
      </c>
      <c r="BE52" s="3">
        <v>0</v>
      </c>
      <c r="BF52" s="3">
        <v>0</v>
      </c>
      <c r="BG52" s="3">
        <v>0</v>
      </c>
      <c r="BH52" s="3">
        <v>0</v>
      </c>
      <c r="BI52" s="3">
        <v>0</v>
      </c>
      <c r="BJ52" s="3">
        <v>0</v>
      </c>
      <c r="BK52" s="3">
        <v>0</v>
      </c>
      <c r="BL52" s="3">
        <v>0</v>
      </c>
      <c r="BM52" s="3">
        <v>0</v>
      </c>
      <c r="BN52" s="3">
        <v>0</v>
      </c>
      <c r="BO52" s="3">
        <v>0</v>
      </c>
      <c r="BP52" s="3">
        <v>0</v>
      </c>
      <c r="BQ52" s="3">
        <v>0</v>
      </c>
      <c r="BR52" s="3">
        <v>0</v>
      </c>
      <c r="BS52" s="3">
        <v>0</v>
      </c>
      <c r="BT52" s="3">
        <v>0</v>
      </c>
      <c r="BU52" s="3">
        <v>0</v>
      </c>
      <c r="BV52" s="3">
        <v>0</v>
      </c>
      <c r="BW52" s="3">
        <v>0</v>
      </c>
      <c r="BX52" s="3">
        <v>0</v>
      </c>
      <c r="BY52" s="3">
        <v>0</v>
      </c>
      <c r="BZ52" s="3">
        <v>0</v>
      </c>
      <c r="CA52" s="3">
        <v>0</v>
      </c>
      <c r="CB52" s="3">
        <v>0</v>
      </c>
      <c r="CC52" s="3">
        <v>0</v>
      </c>
      <c r="CD52" s="3">
        <v>0</v>
      </c>
      <c r="CE52" s="3">
        <v>0</v>
      </c>
      <c r="CF52" s="3">
        <v>0</v>
      </c>
      <c r="CG52" s="3">
        <v>0</v>
      </c>
      <c r="CH52" s="3">
        <v>0</v>
      </c>
      <c r="CI52" s="3">
        <v>0</v>
      </c>
      <c r="CJ52" s="3">
        <v>0</v>
      </c>
      <c r="CK52" s="3">
        <v>0</v>
      </c>
      <c r="CL52" s="3">
        <v>0</v>
      </c>
      <c r="CM52" s="3">
        <v>0</v>
      </c>
      <c r="CN52" s="3">
        <v>0</v>
      </c>
      <c r="CO52" s="3">
        <v>0</v>
      </c>
      <c r="CP52" s="3">
        <v>0</v>
      </c>
      <c r="CQ52" s="3">
        <v>0</v>
      </c>
      <c r="CR52" s="3">
        <v>0</v>
      </c>
      <c r="CS52" s="3">
        <v>0</v>
      </c>
      <c r="CT52" s="3">
        <v>0</v>
      </c>
      <c r="CU52" s="3">
        <v>0</v>
      </c>
      <c r="CV52" s="3">
        <v>0</v>
      </c>
      <c r="CW52" s="3">
        <v>0</v>
      </c>
      <c r="CX52" s="3">
        <v>0</v>
      </c>
      <c r="CY52" s="3">
        <v>0</v>
      </c>
      <c r="CZ52" s="3">
        <v>0</v>
      </c>
      <c r="DA52" s="3">
        <v>0</v>
      </c>
      <c r="DB52" s="3">
        <v>0</v>
      </c>
      <c r="DC52" s="3">
        <v>0</v>
      </c>
      <c r="DD52" s="3">
        <v>0</v>
      </c>
      <c r="DE52" s="3">
        <v>0</v>
      </c>
      <c r="DF52" s="3">
        <v>0</v>
      </c>
      <c r="DG52" s="3">
        <v>0</v>
      </c>
      <c r="DH52" s="3">
        <v>0</v>
      </c>
      <c r="DI52" s="3">
        <v>0</v>
      </c>
      <c r="DJ52" s="3">
        <v>0</v>
      </c>
      <c r="DK52" s="3">
        <v>0</v>
      </c>
      <c r="DL52" s="3">
        <v>0</v>
      </c>
      <c r="DM52" s="3">
        <v>0</v>
      </c>
      <c r="DN52" s="3">
        <v>0</v>
      </c>
      <c r="DO52" s="3">
        <v>318</v>
      </c>
      <c r="DP52" s="3">
        <v>0</v>
      </c>
      <c r="DQ52" s="3">
        <v>0</v>
      </c>
      <c r="DR52" s="3">
        <v>88</v>
      </c>
      <c r="DS52" s="3">
        <v>6</v>
      </c>
      <c r="DT52" s="3">
        <v>94</v>
      </c>
      <c r="DU52" s="3">
        <v>0</v>
      </c>
      <c r="DV52" s="3">
        <v>94</v>
      </c>
      <c r="DW52" s="3">
        <v>230</v>
      </c>
      <c r="DX52" s="3">
        <v>0</v>
      </c>
      <c r="DY52" s="3">
        <v>0</v>
      </c>
      <c r="DZ52" s="3">
        <v>230</v>
      </c>
      <c r="EA52" s="3">
        <v>0</v>
      </c>
      <c r="EB52" s="3">
        <v>0</v>
      </c>
      <c r="EC52" s="3">
        <v>0</v>
      </c>
      <c r="ED52" s="3">
        <v>0</v>
      </c>
      <c r="EE52" s="3">
        <v>0</v>
      </c>
      <c r="EF52" s="3">
        <v>0</v>
      </c>
      <c r="EG52" s="3">
        <v>0</v>
      </c>
      <c r="EH52" s="3">
        <v>0</v>
      </c>
      <c r="EI52" s="3">
        <v>0</v>
      </c>
      <c r="EJ52" s="3">
        <v>0</v>
      </c>
      <c r="EK52" s="3">
        <v>0</v>
      </c>
      <c r="EL52" s="3">
        <v>0</v>
      </c>
      <c r="EM52" s="3">
        <v>0</v>
      </c>
      <c r="EN52" s="3">
        <v>0</v>
      </c>
      <c r="EO52" s="3">
        <v>0</v>
      </c>
      <c r="EP52" s="3">
        <v>0</v>
      </c>
      <c r="EQ52" s="3">
        <v>0</v>
      </c>
      <c r="ER52" s="3">
        <v>0</v>
      </c>
      <c r="ES52" s="3">
        <v>0</v>
      </c>
      <c r="ET52" s="3">
        <v>0</v>
      </c>
      <c r="EU52" s="3">
        <v>0</v>
      </c>
      <c r="EV52" s="3">
        <v>0</v>
      </c>
      <c r="EW52" s="3">
        <v>0</v>
      </c>
      <c r="EX52" s="3">
        <v>0</v>
      </c>
      <c r="EY52" s="3">
        <v>0</v>
      </c>
      <c r="EZ52" s="3">
        <v>0</v>
      </c>
      <c r="FA52" s="3">
        <v>0</v>
      </c>
      <c r="FB52" s="3">
        <v>0</v>
      </c>
      <c r="FC52" s="3">
        <v>0</v>
      </c>
      <c r="FD52" s="3">
        <v>0</v>
      </c>
      <c r="FE52" s="3">
        <v>0</v>
      </c>
      <c r="FF52" s="3">
        <v>0</v>
      </c>
      <c r="FG52" s="3">
        <v>0</v>
      </c>
      <c r="FH52" s="3">
        <v>0</v>
      </c>
      <c r="FI52" s="3">
        <v>0</v>
      </c>
      <c r="FJ52" s="3">
        <v>0</v>
      </c>
      <c r="FK52" s="3">
        <v>0</v>
      </c>
      <c r="FL52" s="3">
        <v>0</v>
      </c>
      <c r="FM52" s="3">
        <v>0</v>
      </c>
      <c r="FN52" s="3">
        <v>0</v>
      </c>
      <c r="FO52" s="3">
        <v>0</v>
      </c>
      <c r="FP52" s="3">
        <v>0</v>
      </c>
      <c r="FQ52" s="3">
        <v>0</v>
      </c>
      <c r="FR52" s="3">
        <v>0</v>
      </c>
      <c r="FS52" s="3">
        <v>0</v>
      </c>
      <c r="FT52" s="3">
        <v>0</v>
      </c>
      <c r="FU52" s="3">
        <v>0</v>
      </c>
      <c r="FV52" s="3">
        <v>0</v>
      </c>
      <c r="FW52" s="3">
        <v>0</v>
      </c>
      <c r="FX52" s="3">
        <v>0</v>
      </c>
      <c r="FY52" s="3">
        <v>0</v>
      </c>
      <c r="FZ52" s="3">
        <v>0</v>
      </c>
      <c r="GA52" s="3">
        <v>0</v>
      </c>
      <c r="GB52" s="3">
        <v>0</v>
      </c>
      <c r="GC52" s="3">
        <v>0</v>
      </c>
      <c r="GD52" s="3">
        <v>0</v>
      </c>
      <c r="GE52" s="3">
        <v>0</v>
      </c>
      <c r="GF52" s="3">
        <v>0</v>
      </c>
      <c r="GG52" s="3">
        <v>0</v>
      </c>
      <c r="GH52" s="3">
        <v>0</v>
      </c>
      <c r="GI52" s="3">
        <v>0</v>
      </c>
      <c r="GJ52" s="3">
        <v>0</v>
      </c>
      <c r="GK52" s="3">
        <v>0</v>
      </c>
      <c r="GL52" s="3">
        <v>0</v>
      </c>
      <c r="GM52" s="3">
        <v>0</v>
      </c>
      <c r="GN52" s="3">
        <v>0</v>
      </c>
      <c r="GO52" s="3">
        <v>0</v>
      </c>
      <c r="GP52" s="3">
        <v>0</v>
      </c>
      <c r="GQ52" s="3">
        <v>0</v>
      </c>
      <c r="GR52" s="3">
        <v>0</v>
      </c>
      <c r="GS52" s="3">
        <v>0</v>
      </c>
      <c r="GT52" s="3">
        <v>0</v>
      </c>
      <c r="GU52" s="3">
        <v>0</v>
      </c>
      <c r="GV52" s="3">
        <v>0</v>
      </c>
      <c r="GW52" s="3">
        <v>0</v>
      </c>
      <c r="GX52" s="3">
        <v>0</v>
      </c>
      <c r="GY52" s="3">
        <v>0</v>
      </c>
      <c r="GZ52" s="3">
        <v>0</v>
      </c>
      <c r="HA52" s="3">
        <v>0</v>
      </c>
      <c r="HB52" s="3">
        <v>0</v>
      </c>
      <c r="HC52" s="3">
        <v>0</v>
      </c>
      <c r="HD52" s="3">
        <v>0</v>
      </c>
      <c r="HE52" s="3">
        <v>0</v>
      </c>
      <c r="HF52" s="3">
        <v>0</v>
      </c>
      <c r="HG52" s="3">
        <v>0</v>
      </c>
      <c r="HH52" s="3">
        <v>0</v>
      </c>
      <c r="HI52" s="3">
        <v>0</v>
      </c>
      <c r="HJ52" s="3">
        <v>0</v>
      </c>
      <c r="HK52" s="3">
        <v>0</v>
      </c>
      <c r="HL52" s="3">
        <v>0</v>
      </c>
      <c r="HM52" s="3">
        <v>0</v>
      </c>
      <c r="HN52" s="3">
        <v>0</v>
      </c>
      <c r="HO52" s="3">
        <v>0</v>
      </c>
      <c r="HP52" s="3">
        <v>0</v>
      </c>
      <c r="HQ52" s="3">
        <v>0</v>
      </c>
      <c r="HR52" s="3">
        <v>0</v>
      </c>
      <c r="HS52" s="3">
        <v>0</v>
      </c>
      <c r="HT52" s="3">
        <v>0</v>
      </c>
      <c r="HU52" s="3">
        <v>0</v>
      </c>
      <c r="HV52" s="3">
        <v>0</v>
      </c>
      <c r="HW52" s="3">
        <v>0</v>
      </c>
      <c r="HX52" s="3">
        <v>0</v>
      </c>
      <c r="HY52" s="3">
        <v>0</v>
      </c>
      <c r="HZ52" s="3">
        <v>0</v>
      </c>
      <c r="IA52" s="3">
        <v>0</v>
      </c>
      <c r="IB52" s="3">
        <v>0</v>
      </c>
      <c r="IC52" s="3">
        <v>0</v>
      </c>
      <c r="ID52" s="3">
        <v>0</v>
      </c>
      <c r="IE52" s="3">
        <v>0</v>
      </c>
      <c r="IF52" s="3">
        <v>0</v>
      </c>
      <c r="IG52" s="3">
        <v>0</v>
      </c>
      <c r="IH52" s="3">
        <v>0</v>
      </c>
      <c r="II52" s="3">
        <v>0</v>
      </c>
      <c r="IJ52" s="3">
        <v>0</v>
      </c>
      <c r="IK52" s="3">
        <v>0</v>
      </c>
      <c r="IL52" s="3">
        <v>0</v>
      </c>
      <c r="IM52" s="3">
        <v>0</v>
      </c>
      <c r="IN52" s="3">
        <v>0</v>
      </c>
      <c r="IO52" s="3">
        <v>0</v>
      </c>
      <c r="IP52" s="3">
        <v>0</v>
      </c>
      <c r="IQ52" s="3">
        <v>0</v>
      </c>
      <c r="IR52" s="3">
        <v>0</v>
      </c>
      <c r="IS52" s="3">
        <v>0</v>
      </c>
      <c r="IT52" s="3">
        <v>0</v>
      </c>
      <c r="IU52" s="3">
        <v>0</v>
      </c>
      <c r="IV52" s="3">
        <v>0</v>
      </c>
    </row>
    <row r="53" spans="1:256">
      <c r="A53" s="3" t="str">
        <f>T("478199")</f>
        <v>478199</v>
      </c>
      <c r="B53" s="3" t="s">
        <v>102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  <c r="AG53" s="3">
        <v>0</v>
      </c>
      <c r="AH53" s="3">
        <v>0</v>
      </c>
      <c r="AI53" s="3">
        <v>0</v>
      </c>
      <c r="AJ53" s="3">
        <v>0</v>
      </c>
      <c r="AK53" s="3">
        <v>0</v>
      </c>
      <c r="AL53" s="3">
        <v>0</v>
      </c>
      <c r="AM53" s="3">
        <v>0</v>
      </c>
      <c r="AN53" s="3">
        <v>0</v>
      </c>
      <c r="AO53" s="3">
        <v>0</v>
      </c>
      <c r="AP53" s="3">
        <v>0</v>
      </c>
      <c r="AQ53" s="3">
        <v>0</v>
      </c>
      <c r="AR53" s="3">
        <v>0</v>
      </c>
      <c r="AS53" s="3">
        <v>0</v>
      </c>
      <c r="AT53" s="3">
        <v>0</v>
      </c>
      <c r="AU53" s="3">
        <v>0</v>
      </c>
      <c r="AV53" s="3">
        <v>0</v>
      </c>
      <c r="AW53" s="3">
        <v>0</v>
      </c>
      <c r="AX53" s="3">
        <v>0</v>
      </c>
      <c r="AY53" s="3">
        <v>0</v>
      </c>
      <c r="AZ53" s="3">
        <v>0</v>
      </c>
      <c r="BA53" s="3">
        <v>0</v>
      </c>
      <c r="BB53" s="3">
        <v>0</v>
      </c>
      <c r="BC53" s="3">
        <v>0</v>
      </c>
      <c r="BD53" s="3">
        <v>0</v>
      </c>
      <c r="BE53" s="3">
        <v>0</v>
      </c>
      <c r="BF53" s="3">
        <v>0</v>
      </c>
      <c r="BG53" s="3">
        <v>0</v>
      </c>
      <c r="BH53" s="3">
        <v>0</v>
      </c>
      <c r="BI53" s="3">
        <v>0</v>
      </c>
      <c r="BJ53" s="3">
        <v>0</v>
      </c>
      <c r="BK53" s="3">
        <v>0</v>
      </c>
      <c r="BL53" s="3">
        <v>0</v>
      </c>
      <c r="BM53" s="3">
        <v>0</v>
      </c>
      <c r="BN53" s="3">
        <v>0</v>
      </c>
      <c r="BO53" s="3">
        <v>0</v>
      </c>
      <c r="BP53" s="3">
        <v>0</v>
      </c>
      <c r="BQ53" s="3">
        <v>0</v>
      </c>
      <c r="BR53" s="3">
        <v>0</v>
      </c>
      <c r="BS53" s="3">
        <v>0</v>
      </c>
      <c r="BT53" s="3">
        <v>0</v>
      </c>
      <c r="BU53" s="3">
        <v>0</v>
      </c>
      <c r="BV53" s="3">
        <v>0</v>
      </c>
      <c r="BW53" s="3">
        <v>0</v>
      </c>
      <c r="BX53" s="3">
        <v>0</v>
      </c>
      <c r="BY53" s="3">
        <v>0</v>
      </c>
      <c r="BZ53" s="3">
        <v>0</v>
      </c>
      <c r="CA53" s="3">
        <v>0</v>
      </c>
      <c r="CB53" s="3">
        <v>0</v>
      </c>
      <c r="CC53" s="3">
        <v>0</v>
      </c>
      <c r="CD53" s="3">
        <v>0</v>
      </c>
      <c r="CE53" s="3">
        <v>0</v>
      </c>
      <c r="CF53" s="3">
        <v>0</v>
      </c>
      <c r="CG53" s="3">
        <v>0</v>
      </c>
      <c r="CH53" s="3">
        <v>0</v>
      </c>
      <c r="CI53" s="3">
        <v>0</v>
      </c>
      <c r="CJ53" s="3">
        <v>0</v>
      </c>
      <c r="CK53" s="3">
        <v>0</v>
      </c>
      <c r="CL53" s="3">
        <v>0</v>
      </c>
      <c r="CM53" s="3">
        <v>0</v>
      </c>
      <c r="CN53" s="3">
        <v>0</v>
      </c>
      <c r="CO53" s="3">
        <v>0</v>
      </c>
      <c r="CP53" s="3">
        <v>0</v>
      </c>
      <c r="CQ53" s="3">
        <v>0</v>
      </c>
      <c r="CR53" s="3">
        <v>0</v>
      </c>
      <c r="CS53" s="3">
        <v>0</v>
      </c>
      <c r="CT53" s="3">
        <v>0</v>
      </c>
      <c r="CU53" s="3">
        <v>0</v>
      </c>
      <c r="CV53" s="3">
        <v>0</v>
      </c>
      <c r="CW53" s="3">
        <v>0</v>
      </c>
      <c r="CX53" s="3">
        <v>0</v>
      </c>
      <c r="CY53" s="3">
        <v>0</v>
      </c>
      <c r="CZ53" s="3">
        <v>0</v>
      </c>
      <c r="DA53" s="3">
        <v>0</v>
      </c>
      <c r="DB53" s="3">
        <v>0</v>
      </c>
      <c r="DC53" s="3">
        <v>0</v>
      </c>
      <c r="DD53" s="3">
        <v>0</v>
      </c>
      <c r="DE53" s="3">
        <v>0</v>
      </c>
      <c r="DF53" s="3">
        <v>0</v>
      </c>
      <c r="DG53" s="3">
        <v>0</v>
      </c>
      <c r="DH53" s="3">
        <v>0</v>
      </c>
      <c r="DI53" s="3">
        <v>0</v>
      </c>
      <c r="DJ53" s="3">
        <v>0</v>
      </c>
      <c r="DK53" s="3">
        <v>0</v>
      </c>
      <c r="DL53" s="3">
        <v>0</v>
      </c>
      <c r="DM53" s="3">
        <v>0</v>
      </c>
      <c r="DN53" s="3">
        <v>0</v>
      </c>
      <c r="DO53" s="3">
        <v>0</v>
      </c>
      <c r="DP53" s="3">
        <v>0</v>
      </c>
      <c r="DQ53" s="3">
        <v>0</v>
      </c>
      <c r="DR53" s="3">
        <v>0</v>
      </c>
      <c r="DS53" s="3">
        <v>0</v>
      </c>
      <c r="DT53" s="3">
        <v>0</v>
      </c>
      <c r="DU53" s="3">
        <v>0</v>
      </c>
      <c r="DV53" s="3">
        <v>0</v>
      </c>
      <c r="DW53" s="3">
        <v>0</v>
      </c>
      <c r="DX53" s="3">
        <v>0</v>
      </c>
      <c r="DY53" s="3">
        <v>0</v>
      </c>
      <c r="DZ53" s="3">
        <v>0</v>
      </c>
      <c r="EA53" s="3">
        <v>0</v>
      </c>
      <c r="EB53" s="3">
        <v>0</v>
      </c>
      <c r="EC53" s="3">
        <v>0</v>
      </c>
      <c r="ED53" s="3">
        <v>0</v>
      </c>
      <c r="EE53" s="3">
        <v>0</v>
      </c>
      <c r="EF53" s="3">
        <v>0</v>
      </c>
      <c r="EG53" s="3">
        <v>0</v>
      </c>
      <c r="EH53" s="3">
        <v>0</v>
      </c>
      <c r="EI53" s="3">
        <v>0</v>
      </c>
      <c r="EJ53" s="3">
        <v>0</v>
      </c>
      <c r="EK53" s="3">
        <v>0</v>
      </c>
      <c r="EL53" s="3">
        <v>0</v>
      </c>
      <c r="EM53" s="3">
        <v>0</v>
      </c>
      <c r="EN53" s="3">
        <v>0</v>
      </c>
      <c r="EO53" s="3">
        <v>0</v>
      </c>
      <c r="EP53" s="3">
        <v>0</v>
      </c>
      <c r="EQ53" s="3">
        <v>0</v>
      </c>
      <c r="ER53" s="3">
        <v>0</v>
      </c>
      <c r="ES53" s="3">
        <v>0</v>
      </c>
      <c r="ET53" s="3">
        <v>0</v>
      </c>
      <c r="EU53" s="3">
        <v>0</v>
      </c>
      <c r="EV53" s="3">
        <v>0</v>
      </c>
      <c r="EW53" s="3">
        <v>0</v>
      </c>
      <c r="EX53" s="3">
        <v>0</v>
      </c>
      <c r="EY53" s="3">
        <v>0</v>
      </c>
      <c r="EZ53" s="3">
        <v>0</v>
      </c>
      <c r="FA53" s="3">
        <v>0</v>
      </c>
      <c r="FB53" s="3">
        <v>0</v>
      </c>
      <c r="FC53" s="3">
        <v>0</v>
      </c>
      <c r="FD53" s="3">
        <v>0</v>
      </c>
      <c r="FE53" s="3">
        <v>0</v>
      </c>
      <c r="FF53" s="3">
        <v>0</v>
      </c>
      <c r="FG53" s="3">
        <v>0</v>
      </c>
      <c r="FH53" s="3">
        <v>0</v>
      </c>
      <c r="FI53" s="3">
        <v>0</v>
      </c>
      <c r="FJ53" s="3">
        <v>0</v>
      </c>
      <c r="FK53" s="3">
        <v>0</v>
      </c>
      <c r="FL53" s="3">
        <v>0</v>
      </c>
      <c r="FM53" s="3">
        <v>0</v>
      </c>
      <c r="FN53" s="3">
        <v>0</v>
      </c>
      <c r="FO53" s="3">
        <v>0</v>
      </c>
      <c r="FP53" s="3">
        <v>0</v>
      </c>
      <c r="FQ53" s="3">
        <v>0</v>
      </c>
      <c r="FR53" s="3">
        <v>0</v>
      </c>
      <c r="FS53" s="3">
        <v>0</v>
      </c>
      <c r="FT53" s="3">
        <v>0</v>
      </c>
      <c r="FU53" s="3">
        <v>0</v>
      </c>
      <c r="FV53" s="3">
        <v>0</v>
      </c>
      <c r="FW53" s="3">
        <v>0</v>
      </c>
      <c r="FX53" s="3">
        <v>0</v>
      </c>
      <c r="FY53" s="3">
        <v>0</v>
      </c>
      <c r="FZ53" s="3">
        <v>0</v>
      </c>
      <c r="GA53" s="3">
        <v>0</v>
      </c>
      <c r="GB53" s="3">
        <v>0</v>
      </c>
      <c r="GC53" s="3">
        <v>0</v>
      </c>
      <c r="GD53" s="3">
        <v>0</v>
      </c>
      <c r="GE53" s="3">
        <v>0</v>
      </c>
      <c r="GF53" s="3">
        <v>0</v>
      </c>
      <c r="GG53" s="3">
        <v>0</v>
      </c>
      <c r="GH53" s="3">
        <v>0</v>
      </c>
      <c r="GI53" s="3">
        <v>0</v>
      </c>
      <c r="GJ53" s="3">
        <v>0</v>
      </c>
      <c r="GK53" s="3">
        <v>0</v>
      </c>
      <c r="GL53" s="3">
        <v>0</v>
      </c>
      <c r="GM53" s="3">
        <v>0</v>
      </c>
      <c r="GN53" s="3">
        <v>0</v>
      </c>
      <c r="GO53" s="3">
        <v>0</v>
      </c>
      <c r="GP53" s="3">
        <v>0</v>
      </c>
      <c r="GQ53" s="3">
        <v>0</v>
      </c>
      <c r="GR53" s="3">
        <v>0</v>
      </c>
      <c r="GS53" s="3">
        <v>0</v>
      </c>
      <c r="GT53" s="3">
        <v>0</v>
      </c>
      <c r="GU53" s="3">
        <v>0</v>
      </c>
      <c r="GV53" s="3">
        <v>0</v>
      </c>
      <c r="GW53" s="3">
        <v>0</v>
      </c>
      <c r="GX53" s="3">
        <v>0</v>
      </c>
      <c r="GY53" s="3">
        <v>0</v>
      </c>
      <c r="GZ53" s="3">
        <v>0</v>
      </c>
      <c r="HA53" s="3">
        <v>0</v>
      </c>
      <c r="HB53" s="3">
        <v>0</v>
      </c>
      <c r="HC53" s="3">
        <v>0</v>
      </c>
      <c r="HD53" s="3">
        <v>0</v>
      </c>
      <c r="HE53" s="3">
        <v>0</v>
      </c>
      <c r="HF53" s="3">
        <v>0</v>
      </c>
      <c r="HG53" s="3">
        <v>0</v>
      </c>
      <c r="HH53" s="3">
        <v>0</v>
      </c>
      <c r="HI53" s="3">
        <v>0</v>
      </c>
      <c r="HJ53" s="3">
        <v>0</v>
      </c>
      <c r="HK53" s="3">
        <v>0</v>
      </c>
      <c r="HL53" s="3">
        <v>0</v>
      </c>
      <c r="HM53" s="3">
        <v>0</v>
      </c>
      <c r="HN53" s="3">
        <v>0</v>
      </c>
      <c r="HO53" s="3">
        <v>0</v>
      </c>
      <c r="HP53" s="3">
        <v>0</v>
      </c>
      <c r="HQ53" s="3">
        <v>0</v>
      </c>
      <c r="HR53" s="3">
        <v>0</v>
      </c>
      <c r="HS53" s="3">
        <v>0</v>
      </c>
      <c r="HT53" s="3">
        <v>0</v>
      </c>
      <c r="HU53" s="3">
        <v>0</v>
      </c>
      <c r="HV53" s="3">
        <v>0</v>
      </c>
      <c r="HW53" s="3">
        <v>0</v>
      </c>
      <c r="HX53" s="3">
        <v>0</v>
      </c>
      <c r="HY53" s="3">
        <v>0</v>
      </c>
      <c r="HZ53" s="3">
        <v>0</v>
      </c>
      <c r="IA53" s="3">
        <v>0</v>
      </c>
      <c r="IB53" s="3">
        <v>0</v>
      </c>
      <c r="IC53" s="3">
        <v>0</v>
      </c>
      <c r="ID53" s="3">
        <v>0</v>
      </c>
      <c r="IE53" s="3">
        <v>0</v>
      </c>
      <c r="IF53" s="3">
        <v>0</v>
      </c>
      <c r="IG53" s="3">
        <v>0</v>
      </c>
      <c r="IH53" s="3">
        <v>0</v>
      </c>
      <c r="II53" s="3">
        <v>0</v>
      </c>
      <c r="IJ53" s="3">
        <v>0</v>
      </c>
      <c r="IK53" s="3">
        <v>0</v>
      </c>
      <c r="IL53" s="3">
        <v>0</v>
      </c>
      <c r="IM53" s="3">
        <v>0</v>
      </c>
      <c r="IN53" s="3">
        <v>0</v>
      </c>
      <c r="IO53" s="3">
        <v>0</v>
      </c>
      <c r="IP53" s="3">
        <v>0</v>
      </c>
      <c r="IQ53" s="3">
        <v>0</v>
      </c>
      <c r="IR53" s="3">
        <v>0</v>
      </c>
      <c r="IS53" s="3">
        <v>0</v>
      </c>
      <c r="IT53" s="3">
        <v>0</v>
      </c>
      <c r="IU53" s="3">
        <v>0</v>
      </c>
      <c r="IV53" s="3">
        <v>0</v>
      </c>
    </row>
    <row r="54" spans="1:256">
      <c r="A54" s="3" t="str">
        <f>T("478229")</f>
        <v>478229</v>
      </c>
      <c r="B54" s="3" t="s">
        <v>104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  <c r="AG54" s="3">
        <v>0</v>
      </c>
      <c r="AH54" s="3">
        <v>0</v>
      </c>
      <c r="AI54" s="3">
        <v>0</v>
      </c>
      <c r="AJ54" s="3">
        <v>0</v>
      </c>
      <c r="AK54" s="3">
        <v>0</v>
      </c>
      <c r="AL54" s="3">
        <v>0</v>
      </c>
      <c r="AM54" s="3">
        <v>0</v>
      </c>
      <c r="AN54" s="3">
        <v>0</v>
      </c>
      <c r="AO54" s="3">
        <v>0</v>
      </c>
      <c r="AP54" s="3">
        <v>0</v>
      </c>
      <c r="AQ54" s="3">
        <v>0</v>
      </c>
      <c r="AR54" s="3">
        <v>0</v>
      </c>
      <c r="AS54" s="3">
        <v>0</v>
      </c>
      <c r="AT54" s="3">
        <v>0</v>
      </c>
      <c r="AU54" s="3">
        <v>0</v>
      </c>
      <c r="AV54" s="3">
        <v>0</v>
      </c>
      <c r="AW54" s="3">
        <v>0</v>
      </c>
      <c r="AX54" s="3">
        <v>0</v>
      </c>
      <c r="AY54" s="3">
        <v>0</v>
      </c>
      <c r="AZ54" s="3">
        <v>0</v>
      </c>
      <c r="BA54" s="3">
        <v>0</v>
      </c>
      <c r="BB54" s="3">
        <v>0</v>
      </c>
      <c r="BC54" s="3">
        <v>0</v>
      </c>
      <c r="BD54" s="3">
        <v>0</v>
      </c>
      <c r="BE54" s="3">
        <v>0</v>
      </c>
      <c r="BF54" s="3">
        <v>0</v>
      </c>
      <c r="BG54" s="3">
        <v>0</v>
      </c>
      <c r="BH54" s="3">
        <v>0</v>
      </c>
      <c r="BI54" s="3">
        <v>0</v>
      </c>
      <c r="BJ54" s="3">
        <v>0</v>
      </c>
      <c r="BK54" s="3">
        <v>0</v>
      </c>
      <c r="BL54" s="3">
        <v>0</v>
      </c>
      <c r="BM54" s="3">
        <v>0</v>
      </c>
      <c r="BN54" s="3">
        <v>0</v>
      </c>
      <c r="BO54" s="3">
        <v>0</v>
      </c>
      <c r="BP54" s="3">
        <v>0</v>
      </c>
      <c r="BQ54" s="3">
        <v>0</v>
      </c>
      <c r="BR54" s="3">
        <v>0</v>
      </c>
      <c r="BS54" s="3">
        <v>0</v>
      </c>
      <c r="BT54" s="3">
        <v>0</v>
      </c>
      <c r="BU54" s="3">
        <v>0</v>
      </c>
      <c r="BV54" s="3">
        <v>0</v>
      </c>
      <c r="BW54" s="3">
        <v>0</v>
      </c>
      <c r="BX54" s="3">
        <v>0</v>
      </c>
      <c r="BY54" s="3">
        <v>0</v>
      </c>
      <c r="BZ54" s="3">
        <v>0</v>
      </c>
      <c r="CA54" s="3">
        <v>0</v>
      </c>
      <c r="CB54" s="3">
        <v>0</v>
      </c>
      <c r="CC54" s="3">
        <v>0</v>
      </c>
      <c r="CD54" s="3">
        <v>0</v>
      </c>
      <c r="CE54" s="3">
        <v>0</v>
      </c>
      <c r="CF54" s="3">
        <v>0</v>
      </c>
      <c r="CG54" s="3">
        <v>0</v>
      </c>
      <c r="CH54" s="3">
        <v>0</v>
      </c>
      <c r="CI54" s="3">
        <v>0</v>
      </c>
      <c r="CJ54" s="3">
        <v>0</v>
      </c>
      <c r="CK54" s="3">
        <v>0</v>
      </c>
      <c r="CL54" s="3">
        <v>0</v>
      </c>
      <c r="CM54" s="3">
        <v>0</v>
      </c>
      <c r="CN54" s="3">
        <v>0</v>
      </c>
      <c r="CO54" s="3">
        <v>0</v>
      </c>
      <c r="CP54" s="3">
        <v>0</v>
      </c>
      <c r="CQ54" s="3">
        <v>0</v>
      </c>
      <c r="CR54" s="3">
        <v>0</v>
      </c>
      <c r="CS54" s="3">
        <v>0</v>
      </c>
      <c r="CT54" s="3">
        <v>0</v>
      </c>
      <c r="CU54" s="3">
        <v>0</v>
      </c>
      <c r="CV54" s="3">
        <v>0</v>
      </c>
      <c r="CW54" s="3">
        <v>0</v>
      </c>
      <c r="CX54" s="3">
        <v>0</v>
      </c>
      <c r="CY54" s="3">
        <v>0</v>
      </c>
      <c r="CZ54" s="3">
        <v>0</v>
      </c>
      <c r="DA54" s="3">
        <v>0</v>
      </c>
      <c r="DB54" s="3">
        <v>0</v>
      </c>
      <c r="DC54" s="3">
        <v>0</v>
      </c>
      <c r="DD54" s="3">
        <v>0</v>
      </c>
      <c r="DE54" s="3">
        <v>0</v>
      </c>
      <c r="DF54" s="3">
        <v>0</v>
      </c>
      <c r="DG54" s="3">
        <v>0</v>
      </c>
      <c r="DH54" s="3">
        <v>0</v>
      </c>
      <c r="DI54" s="3">
        <v>0</v>
      </c>
      <c r="DJ54" s="3">
        <v>0</v>
      </c>
      <c r="DK54" s="3">
        <v>0</v>
      </c>
      <c r="DL54" s="3">
        <v>0</v>
      </c>
      <c r="DM54" s="3">
        <v>0</v>
      </c>
      <c r="DN54" s="3">
        <v>0</v>
      </c>
      <c r="DO54" s="3">
        <v>0</v>
      </c>
      <c r="DP54" s="3">
        <v>0</v>
      </c>
      <c r="DQ54" s="3">
        <v>0</v>
      </c>
      <c r="DR54" s="3">
        <v>0</v>
      </c>
      <c r="DS54" s="3">
        <v>0</v>
      </c>
      <c r="DT54" s="3">
        <v>0</v>
      </c>
      <c r="DU54" s="3">
        <v>0</v>
      </c>
      <c r="DV54" s="3">
        <v>0</v>
      </c>
      <c r="DW54" s="3">
        <v>0</v>
      </c>
      <c r="DX54" s="3">
        <v>0</v>
      </c>
      <c r="DY54" s="3">
        <v>0</v>
      </c>
      <c r="DZ54" s="3">
        <v>0</v>
      </c>
      <c r="EA54" s="3">
        <v>0</v>
      </c>
      <c r="EB54" s="3">
        <v>0</v>
      </c>
      <c r="EC54" s="3">
        <v>0</v>
      </c>
      <c r="ED54" s="3">
        <v>0</v>
      </c>
      <c r="EE54" s="3">
        <v>0</v>
      </c>
      <c r="EF54" s="3">
        <v>0</v>
      </c>
      <c r="EG54" s="3">
        <v>0</v>
      </c>
      <c r="EH54" s="3">
        <v>0</v>
      </c>
      <c r="EI54" s="3">
        <v>0</v>
      </c>
      <c r="EJ54" s="3">
        <v>0</v>
      </c>
      <c r="EK54" s="3">
        <v>0</v>
      </c>
      <c r="EL54" s="3">
        <v>0</v>
      </c>
      <c r="EM54" s="3">
        <v>0</v>
      </c>
      <c r="EN54" s="3">
        <v>0</v>
      </c>
      <c r="EO54" s="3">
        <v>0</v>
      </c>
      <c r="EP54" s="3">
        <v>0</v>
      </c>
      <c r="EQ54" s="3">
        <v>0</v>
      </c>
      <c r="ER54" s="3">
        <v>0</v>
      </c>
      <c r="ES54" s="3">
        <v>0</v>
      </c>
      <c r="ET54" s="3">
        <v>0</v>
      </c>
      <c r="EU54" s="3">
        <v>0</v>
      </c>
      <c r="EV54" s="3">
        <v>0</v>
      </c>
      <c r="EW54" s="3">
        <v>0</v>
      </c>
      <c r="EX54" s="3">
        <v>0</v>
      </c>
      <c r="EY54" s="3">
        <v>0</v>
      </c>
      <c r="EZ54" s="3">
        <v>0</v>
      </c>
      <c r="FA54" s="3">
        <v>0</v>
      </c>
      <c r="FB54" s="3">
        <v>0</v>
      </c>
      <c r="FC54" s="3">
        <v>0</v>
      </c>
      <c r="FD54" s="3">
        <v>0</v>
      </c>
      <c r="FE54" s="3">
        <v>0</v>
      </c>
      <c r="FF54" s="3">
        <v>0</v>
      </c>
      <c r="FG54" s="3">
        <v>0</v>
      </c>
      <c r="FH54" s="3">
        <v>0</v>
      </c>
      <c r="FI54" s="3">
        <v>0</v>
      </c>
      <c r="FJ54" s="3">
        <v>0</v>
      </c>
      <c r="FK54" s="3">
        <v>0</v>
      </c>
      <c r="FL54" s="3">
        <v>0</v>
      </c>
      <c r="FM54" s="3">
        <v>0</v>
      </c>
      <c r="FN54" s="3">
        <v>0</v>
      </c>
      <c r="FO54" s="3">
        <v>0</v>
      </c>
      <c r="FP54" s="3">
        <v>0</v>
      </c>
      <c r="FQ54" s="3">
        <v>0</v>
      </c>
      <c r="FR54" s="3">
        <v>0</v>
      </c>
      <c r="FS54" s="3">
        <v>0</v>
      </c>
      <c r="FT54" s="3">
        <v>0</v>
      </c>
      <c r="FU54" s="3">
        <v>0</v>
      </c>
      <c r="FV54" s="3">
        <v>0</v>
      </c>
      <c r="FW54" s="3">
        <v>0</v>
      </c>
      <c r="FX54" s="3">
        <v>0</v>
      </c>
      <c r="FY54" s="3">
        <v>0</v>
      </c>
      <c r="FZ54" s="3">
        <v>0</v>
      </c>
      <c r="GA54" s="3">
        <v>0</v>
      </c>
      <c r="GB54" s="3">
        <v>0</v>
      </c>
      <c r="GC54" s="3">
        <v>0</v>
      </c>
      <c r="GD54" s="3">
        <v>0</v>
      </c>
      <c r="GE54" s="3">
        <v>0</v>
      </c>
      <c r="GF54" s="3">
        <v>0</v>
      </c>
      <c r="GG54" s="3">
        <v>0</v>
      </c>
      <c r="GH54" s="3">
        <v>0</v>
      </c>
      <c r="GI54" s="3">
        <v>0</v>
      </c>
      <c r="GJ54" s="3">
        <v>0</v>
      </c>
      <c r="GK54" s="3">
        <v>0</v>
      </c>
      <c r="GL54" s="3">
        <v>0</v>
      </c>
      <c r="GM54" s="3">
        <v>0</v>
      </c>
      <c r="GN54" s="3">
        <v>0</v>
      </c>
      <c r="GO54" s="3">
        <v>0</v>
      </c>
      <c r="GP54" s="3">
        <v>0</v>
      </c>
      <c r="GQ54" s="3">
        <v>0</v>
      </c>
      <c r="GR54" s="3">
        <v>0</v>
      </c>
      <c r="GS54" s="3">
        <v>0</v>
      </c>
      <c r="GT54" s="3">
        <v>0</v>
      </c>
      <c r="GU54" s="3">
        <v>0</v>
      </c>
      <c r="GV54" s="3">
        <v>0</v>
      </c>
      <c r="GW54" s="3">
        <v>0</v>
      </c>
      <c r="GX54" s="3">
        <v>0</v>
      </c>
      <c r="GY54" s="3">
        <v>0</v>
      </c>
      <c r="GZ54" s="3">
        <v>0</v>
      </c>
      <c r="HA54" s="3">
        <v>0</v>
      </c>
      <c r="HB54" s="3">
        <v>0</v>
      </c>
      <c r="HC54" s="3">
        <v>0</v>
      </c>
      <c r="HD54" s="3">
        <v>0</v>
      </c>
      <c r="HE54" s="3">
        <v>0</v>
      </c>
      <c r="HF54" s="3">
        <v>0</v>
      </c>
      <c r="HG54" s="3">
        <v>0</v>
      </c>
      <c r="HH54" s="3">
        <v>0</v>
      </c>
      <c r="HI54" s="3">
        <v>0</v>
      </c>
      <c r="HJ54" s="3">
        <v>0</v>
      </c>
      <c r="HK54" s="3">
        <v>0</v>
      </c>
      <c r="HL54" s="3">
        <v>0</v>
      </c>
      <c r="HM54" s="3">
        <v>0</v>
      </c>
      <c r="HN54" s="3">
        <v>0</v>
      </c>
      <c r="HO54" s="3">
        <v>0</v>
      </c>
      <c r="HP54" s="3">
        <v>0</v>
      </c>
      <c r="HQ54" s="3">
        <v>0</v>
      </c>
      <c r="HR54" s="3">
        <v>0</v>
      </c>
      <c r="HS54" s="3">
        <v>0</v>
      </c>
      <c r="HT54" s="3">
        <v>0</v>
      </c>
      <c r="HU54" s="3">
        <v>0</v>
      </c>
      <c r="HV54" s="3">
        <v>0</v>
      </c>
      <c r="HW54" s="3">
        <v>0</v>
      </c>
      <c r="HX54" s="3">
        <v>0</v>
      </c>
      <c r="HY54" s="3">
        <v>0</v>
      </c>
      <c r="HZ54" s="3">
        <v>0</v>
      </c>
      <c r="IA54" s="3">
        <v>0</v>
      </c>
      <c r="IB54" s="3">
        <v>0</v>
      </c>
      <c r="IC54" s="3">
        <v>0</v>
      </c>
      <c r="ID54" s="3">
        <v>0</v>
      </c>
      <c r="IE54" s="3">
        <v>0</v>
      </c>
      <c r="IF54" s="3">
        <v>0</v>
      </c>
      <c r="IG54" s="3">
        <v>0</v>
      </c>
      <c r="IH54" s="3">
        <v>0</v>
      </c>
      <c r="II54" s="3">
        <v>0</v>
      </c>
      <c r="IJ54" s="3">
        <v>0</v>
      </c>
      <c r="IK54" s="3">
        <v>0</v>
      </c>
      <c r="IL54" s="3">
        <v>0</v>
      </c>
      <c r="IM54" s="3">
        <v>0</v>
      </c>
      <c r="IN54" s="3">
        <v>0</v>
      </c>
      <c r="IO54" s="3">
        <v>0</v>
      </c>
      <c r="IP54" s="3">
        <v>0</v>
      </c>
      <c r="IQ54" s="3">
        <v>0</v>
      </c>
      <c r="IR54" s="3">
        <v>0</v>
      </c>
      <c r="IS54" s="3">
        <v>0</v>
      </c>
      <c r="IT54" s="3">
        <v>0</v>
      </c>
      <c r="IU54" s="3">
        <v>0</v>
      </c>
      <c r="IV54" s="3">
        <v>0</v>
      </c>
    </row>
    <row r="55" spans="1:256">
      <c r="A55" s="3" t="str">
        <f>T("478237")</f>
        <v>478237</v>
      </c>
      <c r="B55" s="3" t="s">
        <v>106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  <c r="AG55" s="3">
        <v>0</v>
      </c>
      <c r="AH55" s="3">
        <v>0</v>
      </c>
      <c r="AI55" s="3">
        <v>0</v>
      </c>
      <c r="AJ55" s="3">
        <v>0</v>
      </c>
      <c r="AK55" s="3">
        <v>0</v>
      </c>
      <c r="AL55" s="3">
        <v>0</v>
      </c>
      <c r="AM55" s="3">
        <v>0</v>
      </c>
      <c r="AN55" s="3">
        <v>0</v>
      </c>
      <c r="AO55" s="3">
        <v>0</v>
      </c>
      <c r="AP55" s="3">
        <v>0</v>
      </c>
      <c r="AQ55" s="3">
        <v>0</v>
      </c>
      <c r="AR55" s="3">
        <v>0</v>
      </c>
      <c r="AS55" s="3">
        <v>0</v>
      </c>
      <c r="AT55" s="3">
        <v>0</v>
      </c>
      <c r="AU55" s="3">
        <v>0</v>
      </c>
      <c r="AV55" s="3">
        <v>0</v>
      </c>
      <c r="AW55" s="3">
        <v>0</v>
      </c>
      <c r="AX55" s="3">
        <v>0</v>
      </c>
      <c r="AY55" s="3">
        <v>0</v>
      </c>
      <c r="AZ55" s="3">
        <v>0</v>
      </c>
      <c r="BA55" s="3">
        <v>0</v>
      </c>
      <c r="BB55" s="3">
        <v>0</v>
      </c>
      <c r="BC55" s="3">
        <v>0</v>
      </c>
      <c r="BD55" s="3">
        <v>0</v>
      </c>
      <c r="BE55" s="3">
        <v>0</v>
      </c>
      <c r="BF55" s="3">
        <v>0</v>
      </c>
      <c r="BG55" s="3">
        <v>0</v>
      </c>
      <c r="BH55" s="3">
        <v>0</v>
      </c>
      <c r="BI55" s="3">
        <v>0</v>
      </c>
      <c r="BJ55" s="3">
        <v>0</v>
      </c>
      <c r="BK55" s="3">
        <v>0</v>
      </c>
      <c r="BL55" s="3">
        <v>0</v>
      </c>
      <c r="BM55" s="3">
        <v>0</v>
      </c>
      <c r="BN55" s="3">
        <v>0</v>
      </c>
      <c r="BO55" s="3">
        <v>0</v>
      </c>
      <c r="BP55" s="3">
        <v>0</v>
      </c>
      <c r="BQ55" s="3">
        <v>0</v>
      </c>
      <c r="BR55" s="3">
        <v>0</v>
      </c>
      <c r="BS55" s="3">
        <v>0</v>
      </c>
      <c r="BT55" s="3">
        <v>0</v>
      </c>
      <c r="BU55" s="3">
        <v>0</v>
      </c>
      <c r="BV55" s="3">
        <v>0</v>
      </c>
      <c r="BW55" s="3">
        <v>0</v>
      </c>
      <c r="BX55" s="3">
        <v>0</v>
      </c>
      <c r="BY55" s="3">
        <v>0</v>
      </c>
      <c r="BZ55" s="3">
        <v>0</v>
      </c>
      <c r="CA55" s="3">
        <v>0</v>
      </c>
      <c r="CB55" s="3">
        <v>0</v>
      </c>
      <c r="CC55" s="3">
        <v>0</v>
      </c>
      <c r="CD55" s="3">
        <v>0</v>
      </c>
      <c r="CE55" s="3">
        <v>0</v>
      </c>
      <c r="CF55" s="3">
        <v>0</v>
      </c>
      <c r="CG55" s="3">
        <v>0</v>
      </c>
      <c r="CH55" s="3">
        <v>0</v>
      </c>
      <c r="CI55" s="3">
        <v>0</v>
      </c>
      <c r="CJ55" s="3">
        <v>0</v>
      </c>
      <c r="CK55" s="3">
        <v>0</v>
      </c>
      <c r="CL55" s="3">
        <v>0</v>
      </c>
      <c r="CM55" s="3">
        <v>0</v>
      </c>
      <c r="CN55" s="3">
        <v>0</v>
      </c>
      <c r="CO55" s="3">
        <v>0</v>
      </c>
      <c r="CP55" s="3">
        <v>0</v>
      </c>
      <c r="CQ55" s="3">
        <v>0</v>
      </c>
      <c r="CR55" s="3">
        <v>0</v>
      </c>
      <c r="CS55" s="3">
        <v>0</v>
      </c>
      <c r="CT55" s="3">
        <v>0</v>
      </c>
      <c r="CU55" s="3">
        <v>0</v>
      </c>
      <c r="CV55" s="3">
        <v>0</v>
      </c>
      <c r="CW55" s="3">
        <v>0</v>
      </c>
      <c r="CX55" s="3">
        <v>0</v>
      </c>
      <c r="CY55" s="3">
        <v>0</v>
      </c>
      <c r="CZ55" s="3">
        <v>0</v>
      </c>
      <c r="DA55" s="3">
        <v>0</v>
      </c>
      <c r="DB55" s="3">
        <v>0</v>
      </c>
      <c r="DC55" s="3">
        <v>0</v>
      </c>
      <c r="DD55" s="3">
        <v>0</v>
      </c>
      <c r="DE55" s="3">
        <v>0</v>
      </c>
      <c r="DF55" s="3">
        <v>0</v>
      </c>
      <c r="DG55" s="3">
        <v>0</v>
      </c>
      <c r="DH55" s="3">
        <v>0</v>
      </c>
      <c r="DI55" s="3">
        <v>0</v>
      </c>
      <c r="DJ55" s="3">
        <v>0</v>
      </c>
      <c r="DK55" s="3">
        <v>0</v>
      </c>
      <c r="DL55" s="3">
        <v>0</v>
      </c>
      <c r="DM55" s="3">
        <v>0</v>
      </c>
      <c r="DN55" s="3">
        <v>0</v>
      </c>
      <c r="DO55" s="3">
        <v>0</v>
      </c>
      <c r="DP55" s="3">
        <v>0</v>
      </c>
      <c r="DQ55" s="3">
        <v>0</v>
      </c>
      <c r="DR55" s="3">
        <v>0</v>
      </c>
      <c r="DS55" s="3">
        <v>0</v>
      </c>
      <c r="DT55" s="3">
        <v>0</v>
      </c>
      <c r="DU55" s="3">
        <v>0</v>
      </c>
      <c r="DV55" s="3">
        <v>0</v>
      </c>
      <c r="DW55" s="3">
        <v>0</v>
      </c>
      <c r="DX55" s="3">
        <v>0</v>
      </c>
      <c r="DY55" s="3">
        <v>0</v>
      </c>
      <c r="DZ55" s="3">
        <v>0</v>
      </c>
      <c r="EA55" s="3">
        <v>0</v>
      </c>
      <c r="EB55" s="3">
        <v>0</v>
      </c>
      <c r="EC55" s="3">
        <v>0</v>
      </c>
      <c r="ED55" s="3">
        <v>0</v>
      </c>
      <c r="EE55" s="3">
        <v>0</v>
      </c>
      <c r="EF55" s="3">
        <v>0</v>
      </c>
      <c r="EG55" s="3">
        <v>0</v>
      </c>
      <c r="EH55" s="3">
        <v>0</v>
      </c>
      <c r="EI55" s="3">
        <v>0</v>
      </c>
      <c r="EJ55" s="3">
        <v>0</v>
      </c>
      <c r="EK55" s="3">
        <v>0</v>
      </c>
      <c r="EL55" s="3">
        <v>0</v>
      </c>
      <c r="EM55" s="3">
        <v>0</v>
      </c>
      <c r="EN55" s="3">
        <v>0</v>
      </c>
      <c r="EO55" s="3">
        <v>0</v>
      </c>
      <c r="EP55" s="3">
        <v>0</v>
      </c>
      <c r="EQ55" s="3">
        <v>0</v>
      </c>
      <c r="ER55" s="3">
        <v>0</v>
      </c>
      <c r="ES55" s="3">
        <v>0</v>
      </c>
      <c r="ET55" s="3">
        <v>0</v>
      </c>
      <c r="EU55" s="3">
        <v>0</v>
      </c>
      <c r="EV55" s="3">
        <v>0</v>
      </c>
      <c r="EW55" s="3">
        <v>0</v>
      </c>
      <c r="EX55" s="3">
        <v>0</v>
      </c>
      <c r="EY55" s="3">
        <v>0</v>
      </c>
      <c r="EZ55" s="3">
        <v>0</v>
      </c>
      <c r="FA55" s="3">
        <v>0</v>
      </c>
      <c r="FB55" s="3">
        <v>0</v>
      </c>
      <c r="FC55" s="3">
        <v>0</v>
      </c>
      <c r="FD55" s="3">
        <v>0</v>
      </c>
      <c r="FE55" s="3">
        <v>0</v>
      </c>
      <c r="FF55" s="3">
        <v>0</v>
      </c>
      <c r="FG55" s="3">
        <v>0</v>
      </c>
      <c r="FH55" s="3">
        <v>0</v>
      </c>
      <c r="FI55" s="3">
        <v>0</v>
      </c>
      <c r="FJ55" s="3">
        <v>0</v>
      </c>
      <c r="FK55" s="3">
        <v>0</v>
      </c>
      <c r="FL55" s="3">
        <v>0</v>
      </c>
      <c r="FM55" s="3">
        <v>0</v>
      </c>
      <c r="FN55" s="3">
        <v>0</v>
      </c>
      <c r="FO55" s="3">
        <v>0</v>
      </c>
      <c r="FP55" s="3">
        <v>0</v>
      </c>
      <c r="FQ55" s="3">
        <v>0</v>
      </c>
      <c r="FR55" s="3">
        <v>0</v>
      </c>
      <c r="FS55" s="3">
        <v>0</v>
      </c>
      <c r="FT55" s="3">
        <v>0</v>
      </c>
      <c r="FU55" s="3">
        <v>0</v>
      </c>
      <c r="FV55" s="3">
        <v>0</v>
      </c>
      <c r="FW55" s="3">
        <v>0</v>
      </c>
      <c r="FX55" s="3">
        <v>0</v>
      </c>
      <c r="FY55" s="3">
        <v>0</v>
      </c>
      <c r="FZ55" s="3">
        <v>0</v>
      </c>
      <c r="GA55" s="3">
        <v>0</v>
      </c>
      <c r="GB55" s="3">
        <v>0</v>
      </c>
      <c r="GC55" s="3">
        <v>0</v>
      </c>
      <c r="GD55" s="3">
        <v>0</v>
      </c>
      <c r="GE55" s="3">
        <v>0</v>
      </c>
      <c r="GF55" s="3">
        <v>0</v>
      </c>
      <c r="GG55" s="3">
        <v>0</v>
      </c>
      <c r="GH55" s="3">
        <v>0</v>
      </c>
      <c r="GI55" s="3">
        <v>0</v>
      </c>
      <c r="GJ55" s="3">
        <v>0</v>
      </c>
      <c r="GK55" s="3">
        <v>0</v>
      </c>
      <c r="GL55" s="3">
        <v>0</v>
      </c>
      <c r="GM55" s="3">
        <v>0</v>
      </c>
      <c r="GN55" s="3">
        <v>0</v>
      </c>
      <c r="GO55" s="3">
        <v>0</v>
      </c>
      <c r="GP55" s="3">
        <v>0</v>
      </c>
      <c r="GQ55" s="3">
        <v>0</v>
      </c>
      <c r="GR55" s="3">
        <v>0</v>
      </c>
      <c r="GS55" s="3">
        <v>0</v>
      </c>
      <c r="GT55" s="3">
        <v>0</v>
      </c>
      <c r="GU55" s="3">
        <v>0</v>
      </c>
      <c r="GV55" s="3">
        <v>0</v>
      </c>
      <c r="GW55" s="3">
        <v>0</v>
      </c>
      <c r="GX55" s="3">
        <v>0</v>
      </c>
      <c r="GY55" s="3">
        <v>0</v>
      </c>
      <c r="GZ55" s="3">
        <v>0</v>
      </c>
      <c r="HA55" s="3">
        <v>0</v>
      </c>
      <c r="HB55" s="3">
        <v>0</v>
      </c>
      <c r="HC55" s="3">
        <v>0</v>
      </c>
      <c r="HD55" s="3">
        <v>0</v>
      </c>
      <c r="HE55" s="3">
        <v>0</v>
      </c>
      <c r="HF55" s="3">
        <v>0</v>
      </c>
      <c r="HG55" s="3">
        <v>0</v>
      </c>
      <c r="HH55" s="3">
        <v>0</v>
      </c>
      <c r="HI55" s="3">
        <v>0</v>
      </c>
      <c r="HJ55" s="3">
        <v>0</v>
      </c>
      <c r="HK55" s="3">
        <v>0</v>
      </c>
      <c r="HL55" s="3">
        <v>0</v>
      </c>
      <c r="HM55" s="3">
        <v>0</v>
      </c>
      <c r="HN55" s="3">
        <v>0</v>
      </c>
      <c r="HO55" s="3">
        <v>0</v>
      </c>
      <c r="HP55" s="3">
        <v>0</v>
      </c>
      <c r="HQ55" s="3">
        <v>0</v>
      </c>
      <c r="HR55" s="3">
        <v>0</v>
      </c>
      <c r="HS55" s="3">
        <v>0</v>
      </c>
      <c r="HT55" s="3">
        <v>0</v>
      </c>
      <c r="HU55" s="3">
        <v>0</v>
      </c>
      <c r="HV55" s="3">
        <v>0</v>
      </c>
      <c r="HW55" s="3">
        <v>0</v>
      </c>
      <c r="HX55" s="3">
        <v>0</v>
      </c>
      <c r="HY55" s="3">
        <v>0</v>
      </c>
      <c r="HZ55" s="3">
        <v>0</v>
      </c>
      <c r="IA55" s="3">
        <v>0</v>
      </c>
      <c r="IB55" s="3">
        <v>0</v>
      </c>
      <c r="IC55" s="3">
        <v>0</v>
      </c>
      <c r="ID55" s="3">
        <v>0</v>
      </c>
      <c r="IE55" s="3">
        <v>0</v>
      </c>
      <c r="IF55" s="3">
        <v>0</v>
      </c>
      <c r="IG55" s="3">
        <v>0</v>
      </c>
      <c r="IH55" s="3">
        <v>0</v>
      </c>
      <c r="II55" s="3">
        <v>0</v>
      </c>
      <c r="IJ55" s="3">
        <v>0</v>
      </c>
      <c r="IK55" s="3">
        <v>0</v>
      </c>
      <c r="IL55" s="3">
        <v>0</v>
      </c>
      <c r="IM55" s="3">
        <v>0</v>
      </c>
      <c r="IN55" s="3">
        <v>0</v>
      </c>
      <c r="IO55" s="3">
        <v>0</v>
      </c>
      <c r="IP55" s="3">
        <v>0</v>
      </c>
      <c r="IQ55" s="3">
        <v>0</v>
      </c>
      <c r="IR55" s="3">
        <v>0</v>
      </c>
      <c r="IS55" s="3">
        <v>0</v>
      </c>
      <c r="IT55" s="3">
        <v>0</v>
      </c>
      <c r="IU55" s="3">
        <v>0</v>
      </c>
      <c r="IV55" s="3">
        <v>0</v>
      </c>
    </row>
    <row r="56" spans="1:256">
      <c r="A56" s="3" t="str">
        <f>T("478245")</f>
        <v>478245</v>
      </c>
      <c r="B56" s="3" t="s">
        <v>108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3">
        <v>0</v>
      </c>
      <c r="AH56" s="3">
        <v>0</v>
      </c>
      <c r="AI56" s="3">
        <v>0</v>
      </c>
      <c r="AJ56" s="3">
        <v>0</v>
      </c>
      <c r="AK56" s="3">
        <v>0</v>
      </c>
      <c r="AL56" s="3">
        <v>0</v>
      </c>
      <c r="AM56" s="3">
        <v>0</v>
      </c>
      <c r="AN56" s="3">
        <v>0</v>
      </c>
      <c r="AO56" s="3">
        <v>0</v>
      </c>
      <c r="AP56" s="3">
        <v>0</v>
      </c>
      <c r="AQ56" s="3">
        <v>0</v>
      </c>
      <c r="AR56" s="3">
        <v>0</v>
      </c>
      <c r="AS56" s="3">
        <v>0</v>
      </c>
      <c r="AT56" s="3">
        <v>0</v>
      </c>
      <c r="AU56" s="3">
        <v>0</v>
      </c>
      <c r="AV56" s="3">
        <v>0</v>
      </c>
      <c r="AW56" s="3">
        <v>0</v>
      </c>
      <c r="AX56" s="3">
        <v>0</v>
      </c>
      <c r="AY56" s="3">
        <v>0</v>
      </c>
      <c r="AZ56" s="3">
        <v>0</v>
      </c>
      <c r="BA56" s="3">
        <v>0</v>
      </c>
      <c r="BB56" s="3">
        <v>0</v>
      </c>
      <c r="BC56" s="3">
        <v>0</v>
      </c>
      <c r="BD56" s="3">
        <v>0</v>
      </c>
      <c r="BE56" s="3">
        <v>0</v>
      </c>
      <c r="BF56" s="3">
        <v>0</v>
      </c>
      <c r="BG56" s="3">
        <v>0</v>
      </c>
      <c r="BH56" s="3">
        <v>0</v>
      </c>
      <c r="BI56" s="3">
        <v>0</v>
      </c>
      <c r="BJ56" s="3">
        <v>0</v>
      </c>
      <c r="BK56" s="3">
        <v>0</v>
      </c>
      <c r="BL56" s="3">
        <v>0</v>
      </c>
      <c r="BM56" s="3">
        <v>0</v>
      </c>
      <c r="BN56" s="3">
        <v>0</v>
      </c>
      <c r="BO56" s="3">
        <v>0</v>
      </c>
      <c r="BP56" s="3">
        <v>0</v>
      </c>
      <c r="BQ56" s="3">
        <v>0</v>
      </c>
      <c r="BR56" s="3">
        <v>0</v>
      </c>
      <c r="BS56" s="3">
        <v>0</v>
      </c>
      <c r="BT56" s="3">
        <v>0</v>
      </c>
      <c r="BU56" s="3">
        <v>0</v>
      </c>
      <c r="BV56" s="3">
        <v>0</v>
      </c>
      <c r="BW56" s="3">
        <v>0</v>
      </c>
      <c r="BX56" s="3">
        <v>0</v>
      </c>
      <c r="BY56" s="3">
        <v>0</v>
      </c>
      <c r="BZ56" s="3">
        <v>0</v>
      </c>
      <c r="CA56" s="3">
        <v>0</v>
      </c>
      <c r="CB56" s="3">
        <v>0</v>
      </c>
      <c r="CC56" s="3">
        <v>0</v>
      </c>
      <c r="CD56" s="3">
        <v>0</v>
      </c>
      <c r="CE56" s="3">
        <v>0</v>
      </c>
      <c r="CF56" s="3">
        <v>0</v>
      </c>
      <c r="CG56" s="3">
        <v>0</v>
      </c>
      <c r="CH56" s="3">
        <v>0</v>
      </c>
      <c r="CI56" s="3">
        <v>0</v>
      </c>
      <c r="CJ56" s="3">
        <v>0</v>
      </c>
      <c r="CK56" s="3">
        <v>0</v>
      </c>
      <c r="CL56" s="3">
        <v>0</v>
      </c>
      <c r="CM56" s="3">
        <v>0</v>
      </c>
      <c r="CN56" s="3">
        <v>0</v>
      </c>
      <c r="CO56" s="3">
        <v>0</v>
      </c>
      <c r="CP56" s="3">
        <v>0</v>
      </c>
      <c r="CQ56" s="3">
        <v>0</v>
      </c>
      <c r="CR56" s="3">
        <v>0</v>
      </c>
      <c r="CS56" s="3">
        <v>0</v>
      </c>
      <c r="CT56" s="3">
        <v>0</v>
      </c>
      <c r="CU56" s="3">
        <v>0</v>
      </c>
      <c r="CV56" s="3">
        <v>0</v>
      </c>
      <c r="CW56" s="3">
        <v>0</v>
      </c>
      <c r="CX56" s="3">
        <v>0</v>
      </c>
      <c r="CY56" s="3">
        <v>0</v>
      </c>
      <c r="CZ56" s="3">
        <v>0</v>
      </c>
      <c r="DA56" s="3">
        <v>0</v>
      </c>
      <c r="DB56" s="3">
        <v>0</v>
      </c>
      <c r="DC56" s="3">
        <v>0</v>
      </c>
      <c r="DD56" s="3">
        <v>0</v>
      </c>
      <c r="DE56" s="3">
        <v>0</v>
      </c>
      <c r="DF56" s="3">
        <v>0</v>
      </c>
      <c r="DG56" s="3">
        <v>0</v>
      </c>
      <c r="DH56" s="3">
        <v>0</v>
      </c>
      <c r="DI56" s="3">
        <v>0</v>
      </c>
      <c r="DJ56" s="3">
        <v>0</v>
      </c>
      <c r="DK56" s="3">
        <v>0</v>
      </c>
      <c r="DL56" s="3">
        <v>0</v>
      </c>
      <c r="DM56" s="3">
        <v>0</v>
      </c>
      <c r="DN56" s="3">
        <v>0</v>
      </c>
      <c r="DO56" s="3">
        <v>0</v>
      </c>
      <c r="DP56" s="3">
        <v>0</v>
      </c>
      <c r="DQ56" s="3">
        <v>0</v>
      </c>
      <c r="DR56" s="3">
        <v>0</v>
      </c>
      <c r="DS56" s="3">
        <v>0</v>
      </c>
      <c r="DT56" s="3">
        <v>0</v>
      </c>
      <c r="DU56" s="3">
        <v>0</v>
      </c>
      <c r="DV56" s="3">
        <v>0</v>
      </c>
      <c r="DW56" s="3">
        <v>0</v>
      </c>
      <c r="DX56" s="3">
        <v>0</v>
      </c>
      <c r="DY56" s="3">
        <v>0</v>
      </c>
      <c r="DZ56" s="3">
        <v>0</v>
      </c>
      <c r="EA56" s="3">
        <v>0</v>
      </c>
      <c r="EB56" s="3">
        <v>0</v>
      </c>
      <c r="EC56" s="3">
        <v>0</v>
      </c>
      <c r="ED56" s="3">
        <v>0</v>
      </c>
      <c r="EE56" s="3">
        <v>0</v>
      </c>
      <c r="EF56" s="3">
        <v>0</v>
      </c>
      <c r="EG56" s="3">
        <v>0</v>
      </c>
      <c r="EH56" s="3">
        <v>0</v>
      </c>
      <c r="EI56" s="3">
        <v>0</v>
      </c>
      <c r="EJ56" s="3">
        <v>0</v>
      </c>
      <c r="EK56" s="3">
        <v>0</v>
      </c>
      <c r="EL56" s="3">
        <v>0</v>
      </c>
      <c r="EM56" s="3">
        <v>0</v>
      </c>
      <c r="EN56" s="3">
        <v>0</v>
      </c>
      <c r="EO56" s="3">
        <v>0</v>
      </c>
      <c r="EP56" s="3">
        <v>0</v>
      </c>
      <c r="EQ56" s="3">
        <v>0</v>
      </c>
      <c r="ER56" s="3">
        <v>0</v>
      </c>
      <c r="ES56" s="3">
        <v>0</v>
      </c>
      <c r="ET56" s="3">
        <v>0</v>
      </c>
      <c r="EU56" s="3">
        <v>0</v>
      </c>
      <c r="EV56" s="3">
        <v>0</v>
      </c>
      <c r="EW56" s="3">
        <v>0</v>
      </c>
      <c r="EX56" s="3">
        <v>0</v>
      </c>
      <c r="EY56" s="3">
        <v>0</v>
      </c>
      <c r="EZ56" s="3">
        <v>0</v>
      </c>
      <c r="FA56" s="3">
        <v>0</v>
      </c>
      <c r="FB56" s="3">
        <v>0</v>
      </c>
      <c r="FC56" s="3">
        <v>0</v>
      </c>
      <c r="FD56" s="3">
        <v>0</v>
      </c>
      <c r="FE56" s="3">
        <v>0</v>
      </c>
      <c r="FF56" s="3">
        <v>0</v>
      </c>
      <c r="FG56" s="3">
        <v>0</v>
      </c>
      <c r="FH56" s="3">
        <v>0</v>
      </c>
      <c r="FI56" s="3">
        <v>0</v>
      </c>
      <c r="FJ56" s="3">
        <v>0</v>
      </c>
      <c r="FK56" s="3">
        <v>0</v>
      </c>
      <c r="FL56" s="3">
        <v>0</v>
      </c>
      <c r="FM56" s="3">
        <v>0</v>
      </c>
      <c r="FN56" s="3">
        <v>0</v>
      </c>
      <c r="FO56" s="3">
        <v>0</v>
      </c>
      <c r="FP56" s="3">
        <v>0</v>
      </c>
      <c r="FQ56" s="3">
        <v>0</v>
      </c>
      <c r="FR56" s="3">
        <v>0</v>
      </c>
      <c r="FS56" s="3">
        <v>0</v>
      </c>
      <c r="FT56" s="3">
        <v>0</v>
      </c>
      <c r="FU56" s="3">
        <v>0</v>
      </c>
      <c r="FV56" s="3">
        <v>0</v>
      </c>
      <c r="FW56" s="3">
        <v>0</v>
      </c>
      <c r="FX56" s="3">
        <v>0</v>
      </c>
      <c r="FY56" s="3">
        <v>0</v>
      </c>
      <c r="FZ56" s="3">
        <v>0</v>
      </c>
      <c r="GA56" s="3">
        <v>0</v>
      </c>
      <c r="GB56" s="3">
        <v>0</v>
      </c>
      <c r="GC56" s="3">
        <v>0</v>
      </c>
      <c r="GD56" s="3">
        <v>0</v>
      </c>
      <c r="GE56" s="3">
        <v>0</v>
      </c>
      <c r="GF56" s="3">
        <v>0</v>
      </c>
      <c r="GG56" s="3">
        <v>0</v>
      </c>
      <c r="GH56" s="3">
        <v>0</v>
      </c>
      <c r="GI56" s="3">
        <v>0</v>
      </c>
      <c r="GJ56" s="3">
        <v>0</v>
      </c>
      <c r="GK56" s="3">
        <v>0</v>
      </c>
      <c r="GL56" s="3">
        <v>0</v>
      </c>
      <c r="GM56" s="3">
        <v>0</v>
      </c>
      <c r="GN56" s="3">
        <v>0</v>
      </c>
      <c r="GO56" s="3">
        <v>0</v>
      </c>
      <c r="GP56" s="3">
        <v>0</v>
      </c>
      <c r="GQ56" s="3">
        <v>0</v>
      </c>
      <c r="GR56" s="3">
        <v>0</v>
      </c>
      <c r="GS56" s="3">
        <v>0</v>
      </c>
      <c r="GT56" s="3">
        <v>0</v>
      </c>
      <c r="GU56" s="3">
        <v>0</v>
      </c>
      <c r="GV56" s="3">
        <v>0</v>
      </c>
      <c r="GW56" s="3">
        <v>0</v>
      </c>
      <c r="GX56" s="3">
        <v>0</v>
      </c>
      <c r="GY56" s="3">
        <v>0</v>
      </c>
      <c r="GZ56" s="3">
        <v>0</v>
      </c>
      <c r="HA56" s="3">
        <v>0</v>
      </c>
      <c r="HB56" s="3">
        <v>0</v>
      </c>
      <c r="HC56" s="3">
        <v>0</v>
      </c>
      <c r="HD56" s="3">
        <v>0</v>
      </c>
      <c r="HE56" s="3">
        <v>0</v>
      </c>
      <c r="HF56" s="3">
        <v>0</v>
      </c>
      <c r="HG56" s="3">
        <v>0</v>
      </c>
      <c r="HH56" s="3">
        <v>0</v>
      </c>
      <c r="HI56" s="3">
        <v>0</v>
      </c>
      <c r="HJ56" s="3">
        <v>0</v>
      </c>
      <c r="HK56" s="3">
        <v>0</v>
      </c>
      <c r="HL56" s="3">
        <v>0</v>
      </c>
      <c r="HM56" s="3">
        <v>0</v>
      </c>
      <c r="HN56" s="3">
        <v>0</v>
      </c>
      <c r="HO56" s="3">
        <v>0</v>
      </c>
      <c r="HP56" s="3">
        <v>0</v>
      </c>
      <c r="HQ56" s="3">
        <v>0</v>
      </c>
      <c r="HR56" s="3">
        <v>0</v>
      </c>
      <c r="HS56" s="3">
        <v>0</v>
      </c>
      <c r="HT56" s="3">
        <v>0</v>
      </c>
      <c r="HU56" s="3">
        <v>0</v>
      </c>
      <c r="HV56" s="3">
        <v>0</v>
      </c>
      <c r="HW56" s="3">
        <v>0</v>
      </c>
      <c r="HX56" s="3">
        <v>0</v>
      </c>
      <c r="HY56" s="3">
        <v>0</v>
      </c>
      <c r="HZ56" s="3">
        <v>0</v>
      </c>
      <c r="IA56" s="3">
        <v>0</v>
      </c>
      <c r="IB56" s="3">
        <v>506</v>
      </c>
      <c r="IC56" s="3">
        <v>6600</v>
      </c>
      <c r="ID56" s="3">
        <v>0</v>
      </c>
      <c r="IE56" s="3">
        <v>506</v>
      </c>
      <c r="IF56" s="3">
        <v>4</v>
      </c>
      <c r="IG56" s="3">
        <v>510</v>
      </c>
      <c r="IH56" s="3">
        <v>0</v>
      </c>
      <c r="II56" s="3">
        <v>510</v>
      </c>
      <c r="IJ56" s="3">
        <v>6600</v>
      </c>
      <c r="IK56" s="3">
        <v>0</v>
      </c>
      <c r="IL56" s="3">
        <v>0</v>
      </c>
      <c r="IM56" s="3">
        <v>0</v>
      </c>
      <c r="IN56" s="3">
        <v>6600</v>
      </c>
      <c r="IO56" s="3">
        <v>0</v>
      </c>
      <c r="IP56" s="3">
        <v>0</v>
      </c>
      <c r="IQ56" s="3">
        <v>0</v>
      </c>
      <c r="IR56" s="3">
        <v>0</v>
      </c>
      <c r="IS56" s="3">
        <v>0</v>
      </c>
      <c r="IT56" s="3">
        <v>0</v>
      </c>
      <c r="IU56" s="3">
        <v>0</v>
      </c>
      <c r="IV56" s="3">
        <v>0</v>
      </c>
    </row>
    <row r="57" spans="1:256">
      <c r="A57" s="3" t="str">
        <f>T("478253")</f>
        <v>478253</v>
      </c>
      <c r="B57" s="3" t="s">
        <v>110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  <c r="AG57" s="3">
        <v>0</v>
      </c>
      <c r="AH57" s="3">
        <v>0</v>
      </c>
      <c r="AI57" s="3">
        <v>0</v>
      </c>
      <c r="AJ57" s="3">
        <v>0</v>
      </c>
      <c r="AK57" s="3">
        <v>0</v>
      </c>
      <c r="AL57" s="3">
        <v>0</v>
      </c>
      <c r="AM57" s="3">
        <v>0</v>
      </c>
      <c r="AN57" s="3">
        <v>0</v>
      </c>
      <c r="AO57" s="3">
        <v>0</v>
      </c>
      <c r="AP57" s="3">
        <v>0</v>
      </c>
      <c r="AQ57" s="3">
        <v>0</v>
      </c>
      <c r="AR57" s="3">
        <v>0</v>
      </c>
      <c r="AS57" s="3">
        <v>0</v>
      </c>
      <c r="AT57" s="3">
        <v>0</v>
      </c>
      <c r="AU57" s="3">
        <v>0</v>
      </c>
      <c r="AV57" s="3">
        <v>0</v>
      </c>
      <c r="AW57" s="3">
        <v>0</v>
      </c>
      <c r="AX57" s="3">
        <v>0</v>
      </c>
      <c r="AY57" s="3">
        <v>0</v>
      </c>
      <c r="AZ57" s="3">
        <v>0</v>
      </c>
      <c r="BA57" s="3">
        <v>0</v>
      </c>
      <c r="BB57" s="3">
        <v>0</v>
      </c>
      <c r="BC57" s="3">
        <v>0</v>
      </c>
      <c r="BD57" s="3">
        <v>0</v>
      </c>
      <c r="BE57" s="3">
        <v>0</v>
      </c>
      <c r="BF57" s="3">
        <v>0</v>
      </c>
      <c r="BG57" s="3">
        <v>0</v>
      </c>
      <c r="BH57" s="3">
        <v>0</v>
      </c>
      <c r="BI57" s="3">
        <v>0</v>
      </c>
      <c r="BJ57" s="3">
        <v>0</v>
      </c>
      <c r="BK57" s="3">
        <v>0</v>
      </c>
      <c r="BL57" s="3">
        <v>0</v>
      </c>
      <c r="BM57" s="3">
        <v>0</v>
      </c>
      <c r="BN57" s="3">
        <v>0</v>
      </c>
      <c r="BO57" s="3">
        <v>0</v>
      </c>
      <c r="BP57" s="3">
        <v>0</v>
      </c>
      <c r="BQ57" s="3">
        <v>0</v>
      </c>
      <c r="BR57" s="3">
        <v>0</v>
      </c>
      <c r="BS57" s="3">
        <v>0</v>
      </c>
      <c r="BT57" s="3">
        <v>0</v>
      </c>
      <c r="BU57" s="3">
        <v>0</v>
      </c>
      <c r="BV57" s="3">
        <v>0</v>
      </c>
      <c r="BW57" s="3">
        <v>0</v>
      </c>
      <c r="BX57" s="3">
        <v>0</v>
      </c>
      <c r="BY57" s="3">
        <v>0</v>
      </c>
      <c r="BZ57" s="3">
        <v>0</v>
      </c>
      <c r="CA57" s="3">
        <v>0</v>
      </c>
      <c r="CB57" s="3">
        <v>0</v>
      </c>
      <c r="CC57" s="3">
        <v>0</v>
      </c>
      <c r="CD57" s="3">
        <v>0</v>
      </c>
      <c r="CE57" s="3">
        <v>0</v>
      </c>
      <c r="CF57" s="3">
        <v>0</v>
      </c>
      <c r="CG57" s="3">
        <v>0</v>
      </c>
      <c r="CH57" s="3">
        <v>0</v>
      </c>
      <c r="CI57" s="3">
        <v>0</v>
      </c>
      <c r="CJ57" s="3">
        <v>0</v>
      </c>
      <c r="CK57" s="3">
        <v>0</v>
      </c>
      <c r="CL57" s="3">
        <v>0</v>
      </c>
      <c r="CM57" s="3">
        <v>0</v>
      </c>
      <c r="CN57" s="3">
        <v>0</v>
      </c>
      <c r="CO57" s="3">
        <v>0</v>
      </c>
      <c r="CP57" s="3">
        <v>0</v>
      </c>
      <c r="CQ57" s="3">
        <v>0</v>
      </c>
      <c r="CR57" s="3">
        <v>0</v>
      </c>
      <c r="CS57" s="3">
        <v>0</v>
      </c>
      <c r="CT57" s="3">
        <v>0</v>
      </c>
      <c r="CU57" s="3">
        <v>0</v>
      </c>
      <c r="CV57" s="3">
        <v>0</v>
      </c>
      <c r="CW57" s="3">
        <v>0</v>
      </c>
      <c r="CX57" s="3">
        <v>0</v>
      </c>
      <c r="CY57" s="3">
        <v>0</v>
      </c>
      <c r="CZ57" s="3">
        <v>0</v>
      </c>
      <c r="DA57" s="3">
        <v>0</v>
      </c>
      <c r="DB57" s="3">
        <v>0</v>
      </c>
      <c r="DC57" s="3">
        <v>0</v>
      </c>
      <c r="DD57" s="3">
        <v>0</v>
      </c>
      <c r="DE57" s="3">
        <v>0</v>
      </c>
      <c r="DF57" s="3">
        <v>0</v>
      </c>
      <c r="DG57" s="3">
        <v>0</v>
      </c>
      <c r="DH57" s="3">
        <v>0</v>
      </c>
      <c r="DI57" s="3">
        <v>0</v>
      </c>
      <c r="DJ57" s="3">
        <v>0</v>
      </c>
      <c r="DK57" s="3">
        <v>0</v>
      </c>
      <c r="DL57" s="3">
        <v>0</v>
      </c>
      <c r="DM57" s="3">
        <v>0</v>
      </c>
      <c r="DN57" s="3">
        <v>0</v>
      </c>
      <c r="DO57" s="3">
        <v>16424</v>
      </c>
      <c r="DP57" s="3">
        <v>0</v>
      </c>
      <c r="DQ57" s="3">
        <v>0</v>
      </c>
      <c r="DR57" s="3">
        <v>5671</v>
      </c>
      <c r="DS57" s="3">
        <v>207</v>
      </c>
      <c r="DT57" s="3">
        <v>5878</v>
      </c>
      <c r="DU57" s="3">
        <v>0</v>
      </c>
      <c r="DV57" s="3">
        <v>5878</v>
      </c>
      <c r="DW57" s="3">
        <v>10753</v>
      </c>
      <c r="DX57" s="3">
        <v>0</v>
      </c>
      <c r="DY57" s="3">
        <v>0</v>
      </c>
      <c r="DZ57" s="3">
        <v>10753</v>
      </c>
      <c r="EA57" s="3">
        <v>0</v>
      </c>
      <c r="EB57" s="3">
        <v>0</v>
      </c>
      <c r="EC57" s="3">
        <v>0</v>
      </c>
      <c r="ED57" s="3">
        <v>0</v>
      </c>
      <c r="EE57" s="3">
        <v>0</v>
      </c>
      <c r="EF57" s="3">
        <v>0</v>
      </c>
      <c r="EG57" s="3">
        <v>0</v>
      </c>
      <c r="EH57" s="3">
        <v>0</v>
      </c>
      <c r="EI57" s="3">
        <v>0</v>
      </c>
      <c r="EJ57" s="3">
        <v>0</v>
      </c>
      <c r="EK57" s="3">
        <v>0</v>
      </c>
      <c r="EL57" s="3">
        <v>0</v>
      </c>
      <c r="EM57" s="3">
        <v>0</v>
      </c>
      <c r="EN57" s="3">
        <v>0</v>
      </c>
      <c r="EO57" s="3">
        <v>0</v>
      </c>
      <c r="EP57" s="3">
        <v>0</v>
      </c>
      <c r="EQ57" s="3">
        <v>0</v>
      </c>
      <c r="ER57" s="3">
        <v>0</v>
      </c>
      <c r="ES57" s="3">
        <v>0</v>
      </c>
      <c r="ET57" s="3">
        <v>0</v>
      </c>
      <c r="EU57" s="3">
        <v>0</v>
      </c>
      <c r="EV57" s="3">
        <v>0</v>
      </c>
      <c r="EW57" s="3">
        <v>0</v>
      </c>
      <c r="EX57" s="3">
        <v>0</v>
      </c>
      <c r="EY57" s="3">
        <v>0</v>
      </c>
      <c r="EZ57" s="3">
        <v>0</v>
      </c>
      <c r="FA57" s="3">
        <v>0</v>
      </c>
      <c r="FB57" s="3">
        <v>0</v>
      </c>
      <c r="FC57" s="3">
        <v>0</v>
      </c>
      <c r="FD57" s="3">
        <v>0</v>
      </c>
      <c r="FE57" s="3">
        <v>0</v>
      </c>
      <c r="FF57" s="3">
        <v>0</v>
      </c>
      <c r="FG57" s="3">
        <v>0</v>
      </c>
      <c r="FH57" s="3">
        <v>0</v>
      </c>
      <c r="FI57" s="3">
        <v>0</v>
      </c>
      <c r="FJ57" s="3">
        <v>0</v>
      </c>
      <c r="FK57" s="3">
        <v>0</v>
      </c>
      <c r="FL57" s="3">
        <v>0</v>
      </c>
      <c r="FM57" s="3">
        <v>0</v>
      </c>
      <c r="FN57" s="3">
        <v>0</v>
      </c>
      <c r="FO57" s="3">
        <v>0</v>
      </c>
      <c r="FP57" s="3">
        <v>0</v>
      </c>
      <c r="FQ57" s="3">
        <v>0</v>
      </c>
      <c r="FR57" s="3">
        <v>0</v>
      </c>
      <c r="FS57" s="3">
        <v>0</v>
      </c>
      <c r="FT57" s="3">
        <v>0</v>
      </c>
      <c r="FU57" s="3">
        <v>0</v>
      </c>
      <c r="FV57" s="3">
        <v>0</v>
      </c>
      <c r="FW57" s="3">
        <v>0</v>
      </c>
      <c r="FX57" s="3">
        <v>0</v>
      </c>
      <c r="FY57" s="3">
        <v>0</v>
      </c>
      <c r="FZ57" s="3">
        <v>0</v>
      </c>
      <c r="GA57" s="3">
        <v>0</v>
      </c>
      <c r="GB57" s="3">
        <v>0</v>
      </c>
      <c r="GC57" s="3">
        <v>0</v>
      </c>
      <c r="GD57" s="3">
        <v>0</v>
      </c>
      <c r="GE57" s="3">
        <v>0</v>
      </c>
      <c r="GF57" s="3">
        <v>0</v>
      </c>
      <c r="GG57" s="3">
        <v>0</v>
      </c>
      <c r="GH57" s="3">
        <v>0</v>
      </c>
      <c r="GI57" s="3">
        <v>0</v>
      </c>
      <c r="GJ57" s="3">
        <v>0</v>
      </c>
      <c r="GK57" s="3">
        <v>0</v>
      </c>
      <c r="GL57" s="3">
        <v>0</v>
      </c>
      <c r="GM57" s="3">
        <v>0</v>
      </c>
      <c r="GN57" s="3">
        <v>0</v>
      </c>
      <c r="GO57" s="3">
        <v>0</v>
      </c>
      <c r="GP57" s="3">
        <v>0</v>
      </c>
      <c r="GQ57" s="3">
        <v>0</v>
      </c>
      <c r="GR57" s="3">
        <v>0</v>
      </c>
      <c r="GS57" s="3">
        <v>0</v>
      </c>
      <c r="GT57" s="3">
        <v>0</v>
      </c>
      <c r="GU57" s="3">
        <v>0</v>
      </c>
      <c r="GV57" s="3">
        <v>0</v>
      </c>
      <c r="GW57" s="3">
        <v>0</v>
      </c>
      <c r="GX57" s="3">
        <v>0</v>
      </c>
      <c r="GY57" s="3">
        <v>0</v>
      </c>
      <c r="GZ57" s="3">
        <v>0</v>
      </c>
      <c r="HA57" s="3">
        <v>0</v>
      </c>
      <c r="HB57" s="3">
        <v>0</v>
      </c>
      <c r="HC57" s="3">
        <v>0</v>
      </c>
      <c r="HD57" s="3">
        <v>0</v>
      </c>
      <c r="HE57" s="3">
        <v>0</v>
      </c>
      <c r="HF57" s="3">
        <v>0</v>
      </c>
      <c r="HG57" s="3">
        <v>0</v>
      </c>
      <c r="HH57" s="3">
        <v>0</v>
      </c>
      <c r="HI57" s="3">
        <v>0</v>
      </c>
      <c r="HJ57" s="3">
        <v>0</v>
      </c>
      <c r="HK57" s="3">
        <v>0</v>
      </c>
      <c r="HL57" s="3">
        <v>0</v>
      </c>
      <c r="HM57" s="3">
        <v>0</v>
      </c>
      <c r="HN57" s="3">
        <v>0</v>
      </c>
      <c r="HO57" s="3">
        <v>0</v>
      </c>
      <c r="HP57" s="3">
        <v>0</v>
      </c>
      <c r="HQ57" s="3">
        <v>0</v>
      </c>
      <c r="HR57" s="3">
        <v>0</v>
      </c>
      <c r="HS57" s="3">
        <v>0</v>
      </c>
      <c r="HT57" s="3">
        <v>0</v>
      </c>
      <c r="HU57" s="3">
        <v>0</v>
      </c>
      <c r="HV57" s="3">
        <v>0</v>
      </c>
      <c r="HW57" s="3">
        <v>0</v>
      </c>
      <c r="HX57" s="3">
        <v>0</v>
      </c>
      <c r="HY57" s="3">
        <v>0</v>
      </c>
      <c r="HZ57" s="3">
        <v>0</v>
      </c>
      <c r="IA57" s="3">
        <v>0</v>
      </c>
      <c r="IB57" s="3">
        <v>0</v>
      </c>
      <c r="IC57" s="3">
        <v>0</v>
      </c>
      <c r="ID57" s="3">
        <v>0</v>
      </c>
      <c r="IE57" s="3">
        <v>0</v>
      </c>
      <c r="IF57" s="3">
        <v>0</v>
      </c>
      <c r="IG57" s="3">
        <v>0</v>
      </c>
      <c r="IH57" s="3">
        <v>0</v>
      </c>
      <c r="II57" s="3">
        <v>0</v>
      </c>
      <c r="IJ57" s="3">
        <v>0</v>
      </c>
      <c r="IK57" s="3">
        <v>0</v>
      </c>
      <c r="IL57" s="3">
        <v>0</v>
      </c>
      <c r="IM57" s="3">
        <v>0</v>
      </c>
      <c r="IN57" s="3">
        <v>0</v>
      </c>
      <c r="IO57" s="3">
        <v>0</v>
      </c>
      <c r="IP57" s="3">
        <v>0</v>
      </c>
      <c r="IQ57" s="3">
        <v>0</v>
      </c>
      <c r="IR57" s="3">
        <v>0</v>
      </c>
      <c r="IS57" s="3">
        <v>0</v>
      </c>
      <c r="IT57" s="3">
        <v>0</v>
      </c>
      <c r="IU57" s="3">
        <v>0</v>
      </c>
      <c r="IV57" s="3">
        <v>0</v>
      </c>
    </row>
    <row r="58" spans="1:256">
      <c r="A58" s="3" t="str">
        <f>T("478296")</f>
        <v>478296</v>
      </c>
      <c r="B58" s="3" t="s">
        <v>112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  <c r="AG58" s="3">
        <v>0</v>
      </c>
      <c r="AH58" s="3">
        <v>0</v>
      </c>
      <c r="AI58" s="3">
        <v>0</v>
      </c>
      <c r="AJ58" s="3">
        <v>0</v>
      </c>
      <c r="AK58" s="3">
        <v>0</v>
      </c>
      <c r="AL58" s="3">
        <v>0</v>
      </c>
      <c r="AM58" s="3">
        <v>0</v>
      </c>
      <c r="AN58" s="3">
        <v>0</v>
      </c>
      <c r="AO58" s="3">
        <v>0</v>
      </c>
      <c r="AP58" s="3">
        <v>0</v>
      </c>
      <c r="AQ58" s="3">
        <v>0</v>
      </c>
      <c r="AR58" s="3">
        <v>0</v>
      </c>
      <c r="AS58" s="3">
        <v>0</v>
      </c>
      <c r="AT58" s="3">
        <v>0</v>
      </c>
      <c r="AU58" s="3">
        <v>0</v>
      </c>
      <c r="AV58" s="3">
        <v>0</v>
      </c>
      <c r="AW58" s="3">
        <v>0</v>
      </c>
      <c r="AX58" s="3">
        <v>0</v>
      </c>
      <c r="AY58" s="3">
        <v>0</v>
      </c>
      <c r="AZ58" s="3">
        <v>0</v>
      </c>
      <c r="BA58" s="3">
        <v>0</v>
      </c>
      <c r="BB58" s="3">
        <v>0</v>
      </c>
      <c r="BC58" s="3">
        <v>0</v>
      </c>
      <c r="BD58" s="3">
        <v>0</v>
      </c>
      <c r="BE58" s="3">
        <v>0</v>
      </c>
      <c r="BF58" s="3">
        <v>0</v>
      </c>
      <c r="BG58" s="3">
        <v>0</v>
      </c>
      <c r="BH58" s="3">
        <v>0</v>
      </c>
      <c r="BI58" s="3">
        <v>0</v>
      </c>
      <c r="BJ58" s="3">
        <v>0</v>
      </c>
      <c r="BK58" s="3">
        <v>0</v>
      </c>
      <c r="BL58" s="3">
        <v>0</v>
      </c>
      <c r="BM58" s="3">
        <v>0</v>
      </c>
      <c r="BN58" s="3">
        <v>0</v>
      </c>
      <c r="BO58" s="3">
        <v>0</v>
      </c>
      <c r="BP58" s="3">
        <v>0</v>
      </c>
      <c r="BQ58" s="3">
        <v>0</v>
      </c>
      <c r="BR58" s="3">
        <v>0</v>
      </c>
      <c r="BS58" s="3">
        <v>0</v>
      </c>
      <c r="BT58" s="3">
        <v>0</v>
      </c>
      <c r="BU58" s="3">
        <v>0</v>
      </c>
      <c r="BV58" s="3">
        <v>0</v>
      </c>
      <c r="BW58" s="3">
        <v>0</v>
      </c>
      <c r="BX58" s="3">
        <v>0</v>
      </c>
      <c r="BY58" s="3">
        <v>0</v>
      </c>
      <c r="BZ58" s="3">
        <v>0</v>
      </c>
      <c r="CA58" s="3">
        <v>0</v>
      </c>
      <c r="CB58" s="3">
        <v>0</v>
      </c>
      <c r="CC58" s="3">
        <v>0</v>
      </c>
      <c r="CD58" s="3">
        <v>0</v>
      </c>
      <c r="CE58" s="3">
        <v>0</v>
      </c>
      <c r="CF58" s="3">
        <v>0</v>
      </c>
      <c r="CG58" s="3">
        <v>0</v>
      </c>
      <c r="CH58" s="3">
        <v>0</v>
      </c>
      <c r="CI58" s="3">
        <v>0</v>
      </c>
      <c r="CJ58" s="3">
        <v>0</v>
      </c>
      <c r="CK58" s="3">
        <v>0</v>
      </c>
      <c r="CL58" s="3">
        <v>0</v>
      </c>
      <c r="CM58" s="3">
        <v>0</v>
      </c>
      <c r="CN58" s="3">
        <v>0</v>
      </c>
      <c r="CO58" s="3">
        <v>0</v>
      </c>
      <c r="CP58" s="3">
        <v>0</v>
      </c>
      <c r="CQ58" s="3">
        <v>0</v>
      </c>
      <c r="CR58" s="3">
        <v>0</v>
      </c>
      <c r="CS58" s="3">
        <v>0</v>
      </c>
      <c r="CT58" s="3">
        <v>0</v>
      </c>
      <c r="CU58" s="3">
        <v>0</v>
      </c>
      <c r="CV58" s="3">
        <v>0</v>
      </c>
      <c r="CW58" s="3">
        <v>0</v>
      </c>
      <c r="CX58" s="3">
        <v>0</v>
      </c>
      <c r="CY58" s="3">
        <v>0</v>
      </c>
      <c r="CZ58" s="3">
        <v>0</v>
      </c>
      <c r="DA58" s="3">
        <v>0</v>
      </c>
      <c r="DB58" s="3">
        <v>0</v>
      </c>
      <c r="DC58" s="3">
        <v>0</v>
      </c>
      <c r="DD58" s="3">
        <v>0</v>
      </c>
      <c r="DE58" s="3">
        <v>0</v>
      </c>
      <c r="DF58" s="3">
        <v>0</v>
      </c>
      <c r="DG58" s="3">
        <v>0</v>
      </c>
      <c r="DH58" s="3">
        <v>0</v>
      </c>
      <c r="DI58" s="3">
        <v>0</v>
      </c>
      <c r="DJ58" s="3">
        <v>0</v>
      </c>
      <c r="DK58" s="3">
        <v>0</v>
      </c>
      <c r="DL58" s="3">
        <v>0</v>
      </c>
      <c r="DM58" s="3">
        <v>0</v>
      </c>
      <c r="DN58" s="3">
        <v>0</v>
      </c>
      <c r="DO58" s="3">
        <v>0</v>
      </c>
      <c r="DP58" s="3">
        <v>0</v>
      </c>
      <c r="DQ58" s="3">
        <v>0</v>
      </c>
      <c r="DR58" s="3">
        <v>0</v>
      </c>
      <c r="DS58" s="3">
        <v>0</v>
      </c>
      <c r="DT58" s="3">
        <v>0</v>
      </c>
      <c r="DU58" s="3">
        <v>0</v>
      </c>
      <c r="DV58" s="3">
        <v>0</v>
      </c>
      <c r="DW58" s="3">
        <v>0</v>
      </c>
      <c r="DX58" s="3">
        <v>0</v>
      </c>
      <c r="DY58" s="3">
        <v>0</v>
      </c>
      <c r="DZ58" s="3">
        <v>0</v>
      </c>
      <c r="EA58" s="3">
        <v>0</v>
      </c>
      <c r="EB58" s="3">
        <v>0</v>
      </c>
      <c r="EC58" s="3">
        <v>0</v>
      </c>
      <c r="ED58" s="3">
        <v>0</v>
      </c>
      <c r="EE58" s="3">
        <v>0</v>
      </c>
      <c r="EF58" s="3">
        <v>0</v>
      </c>
      <c r="EG58" s="3">
        <v>0</v>
      </c>
      <c r="EH58" s="3">
        <v>0</v>
      </c>
      <c r="EI58" s="3">
        <v>0</v>
      </c>
      <c r="EJ58" s="3">
        <v>0</v>
      </c>
      <c r="EK58" s="3">
        <v>0</v>
      </c>
      <c r="EL58" s="3">
        <v>0</v>
      </c>
      <c r="EM58" s="3">
        <v>0</v>
      </c>
      <c r="EN58" s="3">
        <v>0</v>
      </c>
      <c r="EO58" s="3">
        <v>0</v>
      </c>
      <c r="EP58" s="3">
        <v>0</v>
      </c>
      <c r="EQ58" s="3">
        <v>0</v>
      </c>
      <c r="ER58" s="3">
        <v>0</v>
      </c>
      <c r="ES58" s="3">
        <v>0</v>
      </c>
      <c r="ET58" s="3">
        <v>0</v>
      </c>
      <c r="EU58" s="3">
        <v>0</v>
      </c>
      <c r="EV58" s="3">
        <v>0</v>
      </c>
      <c r="EW58" s="3">
        <v>0</v>
      </c>
      <c r="EX58" s="3">
        <v>0</v>
      </c>
      <c r="EY58" s="3">
        <v>0</v>
      </c>
      <c r="EZ58" s="3">
        <v>0</v>
      </c>
      <c r="FA58" s="3">
        <v>0</v>
      </c>
      <c r="FB58" s="3">
        <v>0</v>
      </c>
      <c r="FC58" s="3">
        <v>0</v>
      </c>
      <c r="FD58" s="3">
        <v>0</v>
      </c>
      <c r="FE58" s="3">
        <v>0</v>
      </c>
      <c r="FF58" s="3">
        <v>0</v>
      </c>
      <c r="FG58" s="3">
        <v>0</v>
      </c>
      <c r="FH58" s="3">
        <v>0</v>
      </c>
      <c r="FI58" s="3">
        <v>0</v>
      </c>
      <c r="FJ58" s="3">
        <v>0</v>
      </c>
      <c r="FK58" s="3">
        <v>0</v>
      </c>
      <c r="FL58" s="3">
        <v>0</v>
      </c>
      <c r="FM58" s="3">
        <v>0</v>
      </c>
      <c r="FN58" s="3">
        <v>0</v>
      </c>
      <c r="FO58" s="3">
        <v>0</v>
      </c>
      <c r="FP58" s="3">
        <v>0</v>
      </c>
      <c r="FQ58" s="3">
        <v>0</v>
      </c>
      <c r="FR58" s="3">
        <v>0</v>
      </c>
      <c r="FS58" s="3">
        <v>0</v>
      </c>
      <c r="FT58" s="3">
        <v>0</v>
      </c>
      <c r="FU58" s="3">
        <v>0</v>
      </c>
      <c r="FV58" s="3">
        <v>0</v>
      </c>
      <c r="FW58" s="3">
        <v>0</v>
      </c>
      <c r="FX58" s="3">
        <v>0</v>
      </c>
      <c r="FY58" s="3">
        <v>0</v>
      </c>
      <c r="FZ58" s="3">
        <v>0</v>
      </c>
      <c r="GA58" s="3">
        <v>0</v>
      </c>
      <c r="GB58" s="3">
        <v>0</v>
      </c>
      <c r="GC58" s="3">
        <v>0</v>
      </c>
      <c r="GD58" s="3">
        <v>0</v>
      </c>
      <c r="GE58" s="3">
        <v>0</v>
      </c>
      <c r="GF58" s="3">
        <v>0</v>
      </c>
      <c r="GG58" s="3">
        <v>0</v>
      </c>
      <c r="GH58" s="3">
        <v>0</v>
      </c>
      <c r="GI58" s="3">
        <v>0</v>
      </c>
      <c r="GJ58" s="3">
        <v>0</v>
      </c>
      <c r="GK58" s="3">
        <v>0</v>
      </c>
      <c r="GL58" s="3">
        <v>0</v>
      </c>
      <c r="GM58" s="3">
        <v>0</v>
      </c>
      <c r="GN58" s="3">
        <v>0</v>
      </c>
      <c r="GO58" s="3">
        <v>0</v>
      </c>
      <c r="GP58" s="3">
        <v>0</v>
      </c>
      <c r="GQ58" s="3">
        <v>0</v>
      </c>
      <c r="GR58" s="3">
        <v>0</v>
      </c>
      <c r="GS58" s="3">
        <v>0</v>
      </c>
      <c r="GT58" s="3">
        <v>0</v>
      </c>
      <c r="GU58" s="3">
        <v>0</v>
      </c>
      <c r="GV58" s="3">
        <v>0</v>
      </c>
      <c r="GW58" s="3">
        <v>0</v>
      </c>
      <c r="GX58" s="3">
        <v>0</v>
      </c>
      <c r="GY58" s="3">
        <v>0</v>
      </c>
      <c r="GZ58" s="3">
        <v>0</v>
      </c>
      <c r="HA58" s="3">
        <v>0</v>
      </c>
      <c r="HB58" s="3">
        <v>0</v>
      </c>
      <c r="HC58" s="3">
        <v>0</v>
      </c>
      <c r="HD58" s="3">
        <v>0</v>
      </c>
      <c r="HE58" s="3">
        <v>0</v>
      </c>
      <c r="HF58" s="3">
        <v>0</v>
      </c>
      <c r="HG58" s="3">
        <v>0</v>
      </c>
      <c r="HH58" s="3">
        <v>0</v>
      </c>
      <c r="HI58" s="3">
        <v>0</v>
      </c>
      <c r="HJ58" s="3">
        <v>0</v>
      </c>
      <c r="HK58" s="3">
        <v>0</v>
      </c>
      <c r="HL58" s="3">
        <v>0</v>
      </c>
      <c r="HM58" s="3">
        <v>0</v>
      </c>
      <c r="HN58" s="3">
        <v>0</v>
      </c>
      <c r="HO58" s="3">
        <v>0</v>
      </c>
      <c r="HP58" s="3">
        <v>0</v>
      </c>
      <c r="HQ58" s="3">
        <v>0</v>
      </c>
      <c r="HR58" s="3">
        <v>0</v>
      </c>
      <c r="HS58" s="3">
        <v>0</v>
      </c>
      <c r="HT58" s="3">
        <v>0</v>
      </c>
      <c r="HU58" s="3">
        <v>0</v>
      </c>
      <c r="HV58" s="3">
        <v>0</v>
      </c>
      <c r="HW58" s="3">
        <v>0</v>
      </c>
      <c r="HX58" s="3">
        <v>0</v>
      </c>
      <c r="HY58" s="3">
        <v>0</v>
      </c>
      <c r="HZ58" s="3">
        <v>0</v>
      </c>
      <c r="IA58" s="3">
        <v>0</v>
      </c>
      <c r="IB58" s="3">
        <v>0</v>
      </c>
      <c r="IC58" s="3">
        <v>0</v>
      </c>
      <c r="ID58" s="3">
        <v>0</v>
      </c>
      <c r="IE58" s="3">
        <v>0</v>
      </c>
      <c r="IF58" s="3">
        <v>0</v>
      </c>
      <c r="IG58" s="3">
        <v>0</v>
      </c>
      <c r="IH58" s="3">
        <v>0</v>
      </c>
      <c r="II58" s="3">
        <v>0</v>
      </c>
      <c r="IJ58" s="3">
        <v>0</v>
      </c>
      <c r="IK58" s="3">
        <v>0</v>
      </c>
      <c r="IL58" s="3">
        <v>0</v>
      </c>
      <c r="IM58" s="3">
        <v>0</v>
      </c>
      <c r="IN58" s="3">
        <v>0</v>
      </c>
      <c r="IO58" s="3">
        <v>0</v>
      </c>
      <c r="IP58" s="3">
        <v>0</v>
      </c>
      <c r="IQ58" s="3">
        <v>0</v>
      </c>
      <c r="IR58" s="3">
        <v>0</v>
      </c>
      <c r="IS58" s="3">
        <v>0</v>
      </c>
      <c r="IT58" s="3">
        <v>0</v>
      </c>
      <c r="IU58" s="3">
        <v>0</v>
      </c>
      <c r="IV58" s="3">
        <v>0</v>
      </c>
    </row>
    <row r="59" spans="1:256">
      <c r="A59" s="3" t="str">
        <f>T("478300")</f>
        <v>478300</v>
      </c>
      <c r="B59" s="3" t="s">
        <v>114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  <c r="AG59" s="3">
        <v>0</v>
      </c>
      <c r="AH59" s="3">
        <v>0</v>
      </c>
      <c r="AI59" s="3">
        <v>0</v>
      </c>
      <c r="AJ59" s="3">
        <v>0</v>
      </c>
      <c r="AK59" s="3">
        <v>0</v>
      </c>
      <c r="AL59" s="3">
        <v>0</v>
      </c>
      <c r="AM59" s="3">
        <v>0</v>
      </c>
      <c r="AN59" s="3">
        <v>0</v>
      </c>
      <c r="AO59" s="3">
        <v>0</v>
      </c>
      <c r="AP59" s="3">
        <v>0</v>
      </c>
      <c r="AQ59" s="3">
        <v>0</v>
      </c>
      <c r="AR59" s="3">
        <v>0</v>
      </c>
      <c r="AS59" s="3">
        <v>0</v>
      </c>
      <c r="AT59" s="3">
        <v>0</v>
      </c>
      <c r="AU59" s="3">
        <v>0</v>
      </c>
      <c r="AV59" s="3">
        <v>0</v>
      </c>
      <c r="AW59" s="3">
        <v>0</v>
      </c>
      <c r="AX59" s="3">
        <v>0</v>
      </c>
      <c r="AY59" s="3">
        <v>0</v>
      </c>
      <c r="AZ59" s="3">
        <v>0</v>
      </c>
      <c r="BA59" s="3">
        <v>0</v>
      </c>
      <c r="BB59" s="3">
        <v>0</v>
      </c>
      <c r="BC59" s="3">
        <v>0</v>
      </c>
      <c r="BD59" s="3">
        <v>0</v>
      </c>
      <c r="BE59" s="3">
        <v>0</v>
      </c>
      <c r="BF59" s="3">
        <v>0</v>
      </c>
      <c r="BG59" s="3">
        <v>0</v>
      </c>
      <c r="BH59" s="3">
        <v>0</v>
      </c>
      <c r="BI59" s="3">
        <v>0</v>
      </c>
      <c r="BJ59" s="3">
        <v>0</v>
      </c>
      <c r="BK59" s="3">
        <v>0</v>
      </c>
      <c r="BL59" s="3">
        <v>0</v>
      </c>
      <c r="BM59" s="3">
        <v>0</v>
      </c>
      <c r="BN59" s="3">
        <v>0</v>
      </c>
      <c r="BO59" s="3">
        <v>0</v>
      </c>
      <c r="BP59" s="3">
        <v>0</v>
      </c>
      <c r="BQ59" s="3">
        <v>0</v>
      </c>
      <c r="BR59" s="3">
        <v>0</v>
      </c>
      <c r="BS59" s="3">
        <v>0</v>
      </c>
      <c r="BT59" s="3">
        <v>0</v>
      </c>
      <c r="BU59" s="3">
        <v>0</v>
      </c>
      <c r="BV59" s="3">
        <v>0</v>
      </c>
      <c r="BW59" s="3">
        <v>0</v>
      </c>
      <c r="BX59" s="3">
        <v>0</v>
      </c>
      <c r="BY59" s="3">
        <v>0</v>
      </c>
      <c r="BZ59" s="3">
        <v>0</v>
      </c>
      <c r="CA59" s="3">
        <v>0</v>
      </c>
      <c r="CB59" s="3">
        <v>0</v>
      </c>
      <c r="CC59" s="3">
        <v>0</v>
      </c>
      <c r="CD59" s="3">
        <v>0</v>
      </c>
      <c r="CE59" s="3">
        <v>0</v>
      </c>
      <c r="CF59" s="3">
        <v>0</v>
      </c>
      <c r="CG59" s="3">
        <v>0</v>
      </c>
      <c r="CH59" s="3">
        <v>0</v>
      </c>
      <c r="CI59" s="3">
        <v>0</v>
      </c>
      <c r="CJ59" s="3">
        <v>0</v>
      </c>
      <c r="CK59" s="3">
        <v>0</v>
      </c>
      <c r="CL59" s="3">
        <v>0</v>
      </c>
      <c r="CM59" s="3">
        <v>0</v>
      </c>
      <c r="CN59" s="3">
        <v>0</v>
      </c>
      <c r="CO59" s="3">
        <v>0</v>
      </c>
      <c r="CP59" s="3">
        <v>0</v>
      </c>
      <c r="CQ59" s="3">
        <v>0</v>
      </c>
      <c r="CR59" s="3">
        <v>0</v>
      </c>
      <c r="CS59" s="3">
        <v>0</v>
      </c>
      <c r="CT59" s="3">
        <v>0</v>
      </c>
      <c r="CU59" s="3">
        <v>0</v>
      </c>
      <c r="CV59" s="3">
        <v>0</v>
      </c>
      <c r="CW59" s="3">
        <v>0</v>
      </c>
      <c r="CX59" s="3">
        <v>0</v>
      </c>
      <c r="CY59" s="3">
        <v>0</v>
      </c>
      <c r="CZ59" s="3">
        <v>0</v>
      </c>
      <c r="DA59" s="3">
        <v>0</v>
      </c>
      <c r="DB59" s="3">
        <v>0</v>
      </c>
      <c r="DC59" s="3">
        <v>0</v>
      </c>
      <c r="DD59" s="3">
        <v>0</v>
      </c>
      <c r="DE59" s="3">
        <v>0</v>
      </c>
      <c r="DF59" s="3">
        <v>0</v>
      </c>
      <c r="DG59" s="3">
        <v>0</v>
      </c>
      <c r="DH59" s="3">
        <v>0</v>
      </c>
      <c r="DI59" s="3">
        <v>0</v>
      </c>
      <c r="DJ59" s="3">
        <v>0</v>
      </c>
      <c r="DK59" s="3">
        <v>0</v>
      </c>
      <c r="DL59" s="3">
        <v>0</v>
      </c>
      <c r="DM59" s="3">
        <v>0</v>
      </c>
      <c r="DN59" s="3">
        <v>0</v>
      </c>
      <c r="DO59" s="3">
        <v>0</v>
      </c>
      <c r="DP59" s="3">
        <v>0</v>
      </c>
      <c r="DQ59" s="3">
        <v>0</v>
      </c>
      <c r="DR59" s="3">
        <v>0</v>
      </c>
      <c r="DS59" s="3">
        <v>0</v>
      </c>
      <c r="DT59" s="3">
        <v>0</v>
      </c>
      <c r="DU59" s="3">
        <v>0</v>
      </c>
      <c r="DV59" s="3">
        <v>0</v>
      </c>
      <c r="DW59" s="3">
        <v>0</v>
      </c>
      <c r="DX59" s="3">
        <v>0</v>
      </c>
      <c r="DY59" s="3">
        <v>0</v>
      </c>
      <c r="DZ59" s="3">
        <v>0</v>
      </c>
      <c r="EA59" s="3">
        <v>0</v>
      </c>
      <c r="EB59" s="3">
        <v>0</v>
      </c>
      <c r="EC59" s="3">
        <v>0</v>
      </c>
      <c r="ED59" s="3">
        <v>0</v>
      </c>
      <c r="EE59" s="3">
        <v>0</v>
      </c>
      <c r="EF59" s="3">
        <v>0</v>
      </c>
      <c r="EG59" s="3">
        <v>0</v>
      </c>
      <c r="EH59" s="3">
        <v>0</v>
      </c>
      <c r="EI59" s="3">
        <v>0</v>
      </c>
      <c r="EJ59" s="3">
        <v>0</v>
      </c>
      <c r="EK59" s="3">
        <v>0</v>
      </c>
      <c r="EL59" s="3">
        <v>0</v>
      </c>
      <c r="EM59" s="3">
        <v>0</v>
      </c>
      <c r="EN59" s="3">
        <v>0</v>
      </c>
      <c r="EO59" s="3">
        <v>0</v>
      </c>
      <c r="EP59" s="3">
        <v>0</v>
      </c>
      <c r="EQ59" s="3">
        <v>0</v>
      </c>
      <c r="ER59" s="3">
        <v>0</v>
      </c>
      <c r="ES59" s="3">
        <v>0</v>
      </c>
      <c r="ET59" s="3">
        <v>0</v>
      </c>
      <c r="EU59" s="3">
        <v>0</v>
      </c>
      <c r="EV59" s="3">
        <v>0</v>
      </c>
      <c r="EW59" s="3">
        <v>0</v>
      </c>
      <c r="EX59" s="3">
        <v>0</v>
      </c>
      <c r="EY59" s="3">
        <v>0</v>
      </c>
      <c r="EZ59" s="3">
        <v>0</v>
      </c>
      <c r="FA59" s="3">
        <v>0</v>
      </c>
      <c r="FB59" s="3">
        <v>0</v>
      </c>
      <c r="FC59" s="3">
        <v>0</v>
      </c>
      <c r="FD59" s="3">
        <v>0</v>
      </c>
      <c r="FE59" s="3">
        <v>0</v>
      </c>
      <c r="FF59" s="3">
        <v>0</v>
      </c>
      <c r="FG59" s="3">
        <v>0</v>
      </c>
      <c r="FH59" s="3">
        <v>0</v>
      </c>
      <c r="FI59" s="3">
        <v>0</v>
      </c>
      <c r="FJ59" s="3">
        <v>0</v>
      </c>
      <c r="FK59" s="3">
        <v>0</v>
      </c>
      <c r="FL59" s="3">
        <v>0</v>
      </c>
      <c r="FM59" s="3">
        <v>0</v>
      </c>
      <c r="FN59" s="3">
        <v>0</v>
      </c>
      <c r="FO59" s="3">
        <v>0</v>
      </c>
      <c r="FP59" s="3">
        <v>0</v>
      </c>
      <c r="FQ59" s="3">
        <v>0</v>
      </c>
      <c r="FR59" s="3">
        <v>0</v>
      </c>
      <c r="FS59" s="3">
        <v>0</v>
      </c>
      <c r="FT59" s="3">
        <v>0</v>
      </c>
      <c r="FU59" s="3">
        <v>0</v>
      </c>
      <c r="FV59" s="3">
        <v>0</v>
      </c>
      <c r="FW59" s="3">
        <v>0</v>
      </c>
      <c r="FX59" s="3">
        <v>0</v>
      </c>
      <c r="FY59" s="3">
        <v>0</v>
      </c>
      <c r="FZ59" s="3">
        <v>0</v>
      </c>
      <c r="GA59" s="3">
        <v>0</v>
      </c>
      <c r="GB59" s="3">
        <v>0</v>
      </c>
      <c r="GC59" s="3">
        <v>0</v>
      </c>
      <c r="GD59" s="3">
        <v>0</v>
      </c>
      <c r="GE59" s="3">
        <v>0</v>
      </c>
      <c r="GF59" s="3">
        <v>0</v>
      </c>
      <c r="GG59" s="3">
        <v>0</v>
      </c>
      <c r="GH59" s="3">
        <v>0</v>
      </c>
      <c r="GI59" s="3">
        <v>0</v>
      </c>
      <c r="GJ59" s="3">
        <v>0</v>
      </c>
      <c r="GK59" s="3">
        <v>0</v>
      </c>
      <c r="GL59" s="3">
        <v>0</v>
      </c>
      <c r="GM59" s="3">
        <v>0</v>
      </c>
      <c r="GN59" s="3">
        <v>0</v>
      </c>
      <c r="GO59" s="3">
        <v>0</v>
      </c>
      <c r="GP59" s="3">
        <v>0</v>
      </c>
      <c r="GQ59" s="3">
        <v>0</v>
      </c>
      <c r="GR59" s="3">
        <v>0</v>
      </c>
      <c r="GS59" s="3">
        <v>0</v>
      </c>
      <c r="GT59" s="3">
        <v>0</v>
      </c>
      <c r="GU59" s="3">
        <v>0</v>
      </c>
      <c r="GV59" s="3">
        <v>0</v>
      </c>
      <c r="GW59" s="3">
        <v>0</v>
      </c>
      <c r="GX59" s="3">
        <v>0</v>
      </c>
      <c r="GY59" s="3">
        <v>0</v>
      </c>
      <c r="GZ59" s="3">
        <v>0</v>
      </c>
      <c r="HA59" s="3">
        <v>0</v>
      </c>
      <c r="HB59" s="3">
        <v>0</v>
      </c>
      <c r="HC59" s="3">
        <v>0</v>
      </c>
      <c r="HD59" s="3">
        <v>0</v>
      </c>
      <c r="HE59" s="3">
        <v>0</v>
      </c>
      <c r="HF59" s="3">
        <v>0</v>
      </c>
      <c r="HG59" s="3">
        <v>0</v>
      </c>
      <c r="HH59" s="3">
        <v>0</v>
      </c>
      <c r="HI59" s="3">
        <v>0</v>
      </c>
      <c r="HJ59" s="3">
        <v>0</v>
      </c>
      <c r="HK59" s="3">
        <v>0</v>
      </c>
      <c r="HL59" s="3">
        <v>0</v>
      </c>
      <c r="HM59" s="3">
        <v>0</v>
      </c>
      <c r="HN59" s="3">
        <v>0</v>
      </c>
      <c r="HO59" s="3">
        <v>0</v>
      </c>
      <c r="HP59" s="3">
        <v>0</v>
      </c>
      <c r="HQ59" s="3">
        <v>0</v>
      </c>
      <c r="HR59" s="3">
        <v>0</v>
      </c>
      <c r="HS59" s="3">
        <v>0</v>
      </c>
      <c r="HT59" s="3">
        <v>0</v>
      </c>
      <c r="HU59" s="3">
        <v>0</v>
      </c>
      <c r="HV59" s="3">
        <v>0</v>
      </c>
      <c r="HW59" s="3">
        <v>0</v>
      </c>
      <c r="HX59" s="3">
        <v>0</v>
      </c>
      <c r="HY59" s="3">
        <v>0</v>
      </c>
      <c r="HZ59" s="3">
        <v>0</v>
      </c>
      <c r="IA59" s="3">
        <v>0</v>
      </c>
      <c r="IB59" s="3">
        <v>0</v>
      </c>
      <c r="IC59" s="3">
        <v>0</v>
      </c>
      <c r="ID59" s="3">
        <v>0</v>
      </c>
      <c r="IE59" s="3">
        <v>0</v>
      </c>
      <c r="IF59" s="3">
        <v>0</v>
      </c>
      <c r="IG59" s="3">
        <v>0</v>
      </c>
      <c r="IH59" s="3">
        <v>0</v>
      </c>
      <c r="II59" s="3">
        <v>0</v>
      </c>
      <c r="IJ59" s="3">
        <v>0</v>
      </c>
      <c r="IK59" s="3">
        <v>0</v>
      </c>
      <c r="IL59" s="3">
        <v>0</v>
      </c>
      <c r="IM59" s="3">
        <v>0</v>
      </c>
      <c r="IN59" s="3">
        <v>0</v>
      </c>
      <c r="IO59" s="3">
        <v>0</v>
      </c>
      <c r="IP59" s="3">
        <v>0</v>
      </c>
      <c r="IQ59" s="3">
        <v>0</v>
      </c>
      <c r="IR59" s="3">
        <v>0</v>
      </c>
      <c r="IS59" s="3">
        <v>0</v>
      </c>
      <c r="IT59" s="3">
        <v>0</v>
      </c>
      <c r="IU59" s="3">
        <v>0</v>
      </c>
      <c r="IV59" s="3">
        <v>0</v>
      </c>
    </row>
    <row r="60" spans="1:256">
      <c r="A60" s="3" t="str">
        <f>T("478318")</f>
        <v>478318</v>
      </c>
      <c r="B60" s="3" t="s">
        <v>116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  <c r="AG60" s="3">
        <v>0</v>
      </c>
      <c r="AH60" s="3">
        <v>0</v>
      </c>
      <c r="AI60" s="3">
        <v>0</v>
      </c>
      <c r="AJ60" s="3">
        <v>0</v>
      </c>
      <c r="AK60" s="3">
        <v>0</v>
      </c>
      <c r="AL60" s="3">
        <v>0</v>
      </c>
      <c r="AM60" s="3">
        <v>0</v>
      </c>
      <c r="AN60" s="3">
        <v>0</v>
      </c>
      <c r="AO60" s="3">
        <v>0</v>
      </c>
      <c r="AP60" s="3">
        <v>0</v>
      </c>
      <c r="AQ60" s="3">
        <v>0</v>
      </c>
      <c r="AR60" s="3">
        <v>0</v>
      </c>
      <c r="AS60" s="3">
        <v>0</v>
      </c>
      <c r="AT60" s="3">
        <v>0</v>
      </c>
      <c r="AU60" s="3">
        <v>0</v>
      </c>
      <c r="AV60" s="3">
        <v>0</v>
      </c>
      <c r="AW60" s="3">
        <v>0</v>
      </c>
      <c r="AX60" s="3">
        <v>0</v>
      </c>
      <c r="AY60" s="3">
        <v>0</v>
      </c>
      <c r="AZ60" s="3">
        <v>0</v>
      </c>
      <c r="BA60" s="3">
        <v>0</v>
      </c>
      <c r="BB60" s="3">
        <v>0</v>
      </c>
      <c r="BC60" s="3">
        <v>0</v>
      </c>
      <c r="BD60" s="3">
        <v>0</v>
      </c>
      <c r="BE60" s="3">
        <v>0</v>
      </c>
      <c r="BF60" s="3">
        <v>0</v>
      </c>
      <c r="BG60" s="3">
        <v>0</v>
      </c>
      <c r="BH60" s="3">
        <v>0</v>
      </c>
      <c r="BI60" s="3">
        <v>0</v>
      </c>
      <c r="BJ60" s="3">
        <v>0</v>
      </c>
      <c r="BK60" s="3">
        <v>0</v>
      </c>
      <c r="BL60" s="3">
        <v>0</v>
      </c>
      <c r="BM60" s="3">
        <v>0</v>
      </c>
      <c r="BN60" s="3">
        <v>0</v>
      </c>
      <c r="BO60" s="3">
        <v>0</v>
      </c>
      <c r="BP60" s="3">
        <v>0</v>
      </c>
      <c r="BQ60" s="3">
        <v>0</v>
      </c>
      <c r="BR60" s="3">
        <v>0</v>
      </c>
      <c r="BS60" s="3">
        <v>0</v>
      </c>
      <c r="BT60" s="3">
        <v>0</v>
      </c>
      <c r="BU60" s="3">
        <v>0</v>
      </c>
      <c r="BV60" s="3">
        <v>0</v>
      </c>
      <c r="BW60" s="3">
        <v>0</v>
      </c>
      <c r="BX60" s="3">
        <v>0</v>
      </c>
      <c r="BY60" s="3">
        <v>0</v>
      </c>
      <c r="BZ60" s="3">
        <v>0</v>
      </c>
      <c r="CA60" s="3">
        <v>0</v>
      </c>
      <c r="CB60" s="3">
        <v>0</v>
      </c>
      <c r="CC60" s="3">
        <v>0</v>
      </c>
      <c r="CD60" s="3">
        <v>0</v>
      </c>
      <c r="CE60" s="3">
        <v>0</v>
      </c>
      <c r="CF60" s="3">
        <v>0</v>
      </c>
      <c r="CG60" s="3">
        <v>0</v>
      </c>
      <c r="CH60" s="3">
        <v>0</v>
      </c>
      <c r="CI60" s="3">
        <v>0</v>
      </c>
      <c r="CJ60" s="3">
        <v>0</v>
      </c>
      <c r="CK60" s="3">
        <v>0</v>
      </c>
      <c r="CL60" s="3">
        <v>0</v>
      </c>
      <c r="CM60" s="3">
        <v>0</v>
      </c>
      <c r="CN60" s="3">
        <v>0</v>
      </c>
      <c r="CO60" s="3">
        <v>0</v>
      </c>
      <c r="CP60" s="3">
        <v>0</v>
      </c>
      <c r="CQ60" s="3">
        <v>0</v>
      </c>
      <c r="CR60" s="3">
        <v>0</v>
      </c>
      <c r="CS60" s="3">
        <v>0</v>
      </c>
      <c r="CT60" s="3">
        <v>0</v>
      </c>
      <c r="CU60" s="3">
        <v>0</v>
      </c>
      <c r="CV60" s="3">
        <v>0</v>
      </c>
      <c r="CW60" s="3">
        <v>0</v>
      </c>
      <c r="CX60" s="3">
        <v>0</v>
      </c>
      <c r="CY60" s="3">
        <v>0</v>
      </c>
      <c r="CZ60" s="3">
        <v>0</v>
      </c>
      <c r="DA60" s="3">
        <v>0</v>
      </c>
      <c r="DB60" s="3">
        <v>0</v>
      </c>
      <c r="DC60" s="3">
        <v>0</v>
      </c>
      <c r="DD60" s="3">
        <v>0</v>
      </c>
      <c r="DE60" s="3">
        <v>0</v>
      </c>
      <c r="DF60" s="3">
        <v>0</v>
      </c>
      <c r="DG60" s="3">
        <v>0</v>
      </c>
      <c r="DH60" s="3">
        <v>0</v>
      </c>
      <c r="DI60" s="3">
        <v>0</v>
      </c>
      <c r="DJ60" s="3">
        <v>0</v>
      </c>
      <c r="DK60" s="3">
        <v>0</v>
      </c>
      <c r="DL60" s="3">
        <v>0</v>
      </c>
      <c r="DM60" s="3">
        <v>0</v>
      </c>
      <c r="DN60" s="3">
        <v>0</v>
      </c>
      <c r="DO60" s="3">
        <v>0</v>
      </c>
      <c r="DP60" s="3">
        <v>0</v>
      </c>
      <c r="DQ60" s="3">
        <v>0</v>
      </c>
      <c r="DR60" s="3">
        <v>0</v>
      </c>
      <c r="DS60" s="3">
        <v>0</v>
      </c>
      <c r="DT60" s="3">
        <v>0</v>
      </c>
      <c r="DU60" s="3">
        <v>0</v>
      </c>
      <c r="DV60" s="3">
        <v>0</v>
      </c>
      <c r="DW60" s="3">
        <v>0</v>
      </c>
      <c r="DX60" s="3">
        <v>0</v>
      </c>
      <c r="DY60" s="3">
        <v>0</v>
      </c>
      <c r="DZ60" s="3">
        <v>0</v>
      </c>
      <c r="EA60" s="3">
        <v>0</v>
      </c>
      <c r="EB60" s="3">
        <v>0</v>
      </c>
      <c r="EC60" s="3">
        <v>0</v>
      </c>
      <c r="ED60" s="3">
        <v>0</v>
      </c>
      <c r="EE60" s="3">
        <v>0</v>
      </c>
      <c r="EF60" s="3">
        <v>0</v>
      </c>
      <c r="EG60" s="3">
        <v>0</v>
      </c>
      <c r="EH60" s="3">
        <v>0</v>
      </c>
      <c r="EI60" s="3">
        <v>0</v>
      </c>
      <c r="EJ60" s="3">
        <v>0</v>
      </c>
      <c r="EK60" s="3">
        <v>0</v>
      </c>
      <c r="EL60" s="3">
        <v>0</v>
      </c>
      <c r="EM60" s="3">
        <v>0</v>
      </c>
      <c r="EN60" s="3">
        <v>0</v>
      </c>
      <c r="EO60" s="3">
        <v>0</v>
      </c>
      <c r="EP60" s="3">
        <v>0</v>
      </c>
      <c r="EQ60" s="3">
        <v>0</v>
      </c>
      <c r="ER60" s="3">
        <v>0</v>
      </c>
      <c r="ES60" s="3">
        <v>0</v>
      </c>
      <c r="ET60" s="3">
        <v>0</v>
      </c>
      <c r="EU60" s="3">
        <v>0</v>
      </c>
      <c r="EV60" s="3">
        <v>0</v>
      </c>
      <c r="EW60" s="3">
        <v>0</v>
      </c>
      <c r="EX60" s="3">
        <v>0</v>
      </c>
      <c r="EY60" s="3">
        <v>0</v>
      </c>
      <c r="EZ60" s="3">
        <v>0</v>
      </c>
      <c r="FA60" s="3">
        <v>0</v>
      </c>
      <c r="FB60" s="3">
        <v>0</v>
      </c>
      <c r="FC60" s="3">
        <v>0</v>
      </c>
      <c r="FD60" s="3">
        <v>0</v>
      </c>
      <c r="FE60" s="3">
        <v>0</v>
      </c>
      <c r="FF60" s="3">
        <v>0</v>
      </c>
      <c r="FG60" s="3">
        <v>0</v>
      </c>
      <c r="FH60" s="3">
        <v>0</v>
      </c>
      <c r="FI60" s="3">
        <v>0</v>
      </c>
      <c r="FJ60" s="3">
        <v>0</v>
      </c>
      <c r="FK60" s="3">
        <v>0</v>
      </c>
      <c r="FL60" s="3">
        <v>0</v>
      </c>
      <c r="FM60" s="3">
        <v>0</v>
      </c>
      <c r="FN60" s="3">
        <v>0</v>
      </c>
      <c r="FO60" s="3">
        <v>0</v>
      </c>
      <c r="FP60" s="3">
        <v>0</v>
      </c>
      <c r="FQ60" s="3">
        <v>0</v>
      </c>
      <c r="FR60" s="3">
        <v>0</v>
      </c>
      <c r="FS60" s="3">
        <v>0</v>
      </c>
      <c r="FT60" s="3">
        <v>0</v>
      </c>
      <c r="FU60" s="3">
        <v>0</v>
      </c>
      <c r="FV60" s="3">
        <v>0</v>
      </c>
      <c r="FW60" s="3">
        <v>0</v>
      </c>
      <c r="FX60" s="3">
        <v>0</v>
      </c>
      <c r="FY60" s="3">
        <v>0</v>
      </c>
      <c r="FZ60" s="3">
        <v>0</v>
      </c>
      <c r="GA60" s="3">
        <v>0</v>
      </c>
      <c r="GB60" s="3">
        <v>0</v>
      </c>
      <c r="GC60" s="3">
        <v>0</v>
      </c>
      <c r="GD60" s="3">
        <v>0</v>
      </c>
      <c r="GE60" s="3">
        <v>0</v>
      </c>
      <c r="GF60" s="3">
        <v>0</v>
      </c>
      <c r="GG60" s="3">
        <v>0</v>
      </c>
      <c r="GH60" s="3">
        <v>0</v>
      </c>
      <c r="GI60" s="3">
        <v>0</v>
      </c>
      <c r="GJ60" s="3">
        <v>0</v>
      </c>
      <c r="GK60" s="3">
        <v>0</v>
      </c>
      <c r="GL60" s="3">
        <v>0</v>
      </c>
      <c r="GM60" s="3">
        <v>0</v>
      </c>
      <c r="GN60" s="3">
        <v>0</v>
      </c>
      <c r="GO60" s="3">
        <v>0</v>
      </c>
      <c r="GP60" s="3">
        <v>0</v>
      </c>
      <c r="GQ60" s="3">
        <v>0</v>
      </c>
      <c r="GR60" s="3">
        <v>0</v>
      </c>
      <c r="GS60" s="3">
        <v>0</v>
      </c>
      <c r="GT60" s="3">
        <v>0</v>
      </c>
      <c r="GU60" s="3">
        <v>0</v>
      </c>
      <c r="GV60" s="3">
        <v>0</v>
      </c>
      <c r="GW60" s="3">
        <v>0</v>
      </c>
      <c r="GX60" s="3">
        <v>0</v>
      </c>
      <c r="GY60" s="3">
        <v>0</v>
      </c>
      <c r="GZ60" s="3">
        <v>0</v>
      </c>
      <c r="HA60" s="3">
        <v>0</v>
      </c>
      <c r="HB60" s="3">
        <v>0</v>
      </c>
      <c r="HC60" s="3">
        <v>0</v>
      </c>
      <c r="HD60" s="3">
        <v>0</v>
      </c>
      <c r="HE60" s="3">
        <v>0</v>
      </c>
      <c r="HF60" s="3">
        <v>0</v>
      </c>
      <c r="HG60" s="3">
        <v>0</v>
      </c>
      <c r="HH60" s="3">
        <v>0</v>
      </c>
      <c r="HI60" s="3">
        <v>0</v>
      </c>
      <c r="HJ60" s="3">
        <v>0</v>
      </c>
      <c r="HK60" s="3">
        <v>0</v>
      </c>
      <c r="HL60" s="3">
        <v>0</v>
      </c>
      <c r="HM60" s="3">
        <v>0</v>
      </c>
      <c r="HN60" s="3">
        <v>0</v>
      </c>
      <c r="HO60" s="3">
        <v>0</v>
      </c>
      <c r="HP60" s="3">
        <v>0</v>
      </c>
      <c r="HQ60" s="3">
        <v>0</v>
      </c>
      <c r="HR60" s="3">
        <v>0</v>
      </c>
      <c r="HS60" s="3">
        <v>0</v>
      </c>
      <c r="HT60" s="3">
        <v>0</v>
      </c>
      <c r="HU60" s="3">
        <v>0</v>
      </c>
      <c r="HV60" s="3">
        <v>0</v>
      </c>
      <c r="HW60" s="3">
        <v>0</v>
      </c>
      <c r="HX60" s="3">
        <v>0</v>
      </c>
      <c r="HY60" s="3">
        <v>0</v>
      </c>
      <c r="HZ60" s="3">
        <v>0</v>
      </c>
      <c r="IA60" s="3">
        <v>0</v>
      </c>
      <c r="IB60" s="3">
        <v>0</v>
      </c>
      <c r="IC60" s="3">
        <v>0</v>
      </c>
      <c r="ID60" s="3">
        <v>0</v>
      </c>
      <c r="IE60" s="3">
        <v>0</v>
      </c>
      <c r="IF60" s="3">
        <v>0</v>
      </c>
      <c r="IG60" s="3">
        <v>0</v>
      </c>
      <c r="IH60" s="3">
        <v>0</v>
      </c>
      <c r="II60" s="3">
        <v>0</v>
      </c>
      <c r="IJ60" s="3">
        <v>0</v>
      </c>
      <c r="IK60" s="3">
        <v>0</v>
      </c>
      <c r="IL60" s="3">
        <v>0</v>
      </c>
      <c r="IM60" s="3">
        <v>0</v>
      </c>
      <c r="IN60" s="3">
        <v>0</v>
      </c>
      <c r="IO60" s="3">
        <v>0</v>
      </c>
      <c r="IP60" s="3">
        <v>0</v>
      </c>
      <c r="IQ60" s="3">
        <v>0</v>
      </c>
      <c r="IR60" s="3">
        <v>0</v>
      </c>
      <c r="IS60" s="3">
        <v>0</v>
      </c>
      <c r="IT60" s="3">
        <v>0</v>
      </c>
      <c r="IU60" s="3">
        <v>0</v>
      </c>
      <c r="IV60" s="3">
        <v>0</v>
      </c>
    </row>
    <row r="61" spans="1:256">
      <c r="A61" s="3" t="str">
        <f>T("478334")</f>
        <v>478334</v>
      </c>
      <c r="B61" s="3" t="s">
        <v>118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  <c r="AG61" s="3">
        <v>0</v>
      </c>
      <c r="AH61" s="3">
        <v>0</v>
      </c>
      <c r="AI61" s="3">
        <v>0</v>
      </c>
      <c r="AJ61" s="3">
        <v>0</v>
      </c>
      <c r="AK61" s="3">
        <v>0</v>
      </c>
      <c r="AL61" s="3">
        <v>0</v>
      </c>
      <c r="AM61" s="3">
        <v>0</v>
      </c>
      <c r="AN61" s="3">
        <v>0</v>
      </c>
      <c r="AO61" s="3">
        <v>0</v>
      </c>
      <c r="AP61" s="3">
        <v>0</v>
      </c>
      <c r="AQ61" s="3">
        <v>0</v>
      </c>
      <c r="AR61" s="3">
        <v>0</v>
      </c>
      <c r="AS61" s="3">
        <v>0</v>
      </c>
      <c r="AT61" s="3">
        <v>0</v>
      </c>
      <c r="AU61" s="3">
        <v>0</v>
      </c>
      <c r="AV61" s="3">
        <v>0</v>
      </c>
      <c r="AW61" s="3">
        <v>0</v>
      </c>
      <c r="AX61" s="3">
        <v>0</v>
      </c>
      <c r="AY61" s="3">
        <v>0</v>
      </c>
      <c r="AZ61" s="3">
        <v>0</v>
      </c>
      <c r="BA61" s="3">
        <v>0</v>
      </c>
      <c r="BB61" s="3">
        <v>0</v>
      </c>
      <c r="BC61" s="3">
        <v>0</v>
      </c>
      <c r="BD61" s="3">
        <v>0</v>
      </c>
      <c r="BE61" s="3">
        <v>0</v>
      </c>
      <c r="BF61" s="3">
        <v>0</v>
      </c>
      <c r="BG61" s="3">
        <v>0</v>
      </c>
      <c r="BH61" s="3">
        <v>0</v>
      </c>
      <c r="BI61" s="3">
        <v>0</v>
      </c>
      <c r="BJ61" s="3">
        <v>0</v>
      </c>
      <c r="BK61" s="3">
        <v>0</v>
      </c>
      <c r="BL61" s="3">
        <v>0</v>
      </c>
      <c r="BM61" s="3">
        <v>0</v>
      </c>
      <c r="BN61" s="3">
        <v>0</v>
      </c>
      <c r="BO61" s="3">
        <v>0</v>
      </c>
      <c r="BP61" s="3">
        <v>0</v>
      </c>
      <c r="BQ61" s="3">
        <v>0</v>
      </c>
      <c r="BR61" s="3">
        <v>0</v>
      </c>
      <c r="BS61" s="3">
        <v>0</v>
      </c>
      <c r="BT61" s="3">
        <v>0</v>
      </c>
      <c r="BU61" s="3">
        <v>0</v>
      </c>
      <c r="BV61" s="3">
        <v>0</v>
      </c>
      <c r="BW61" s="3">
        <v>0</v>
      </c>
      <c r="BX61" s="3">
        <v>0</v>
      </c>
      <c r="BY61" s="3">
        <v>0</v>
      </c>
      <c r="BZ61" s="3">
        <v>0</v>
      </c>
      <c r="CA61" s="3">
        <v>0</v>
      </c>
      <c r="CB61" s="3">
        <v>0</v>
      </c>
      <c r="CC61" s="3">
        <v>0</v>
      </c>
      <c r="CD61" s="3">
        <v>0</v>
      </c>
      <c r="CE61" s="3">
        <v>0</v>
      </c>
      <c r="CF61" s="3">
        <v>0</v>
      </c>
      <c r="CG61" s="3">
        <v>0</v>
      </c>
      <c r="CH61" s="3">
        <v>0</v>
      </c>
      <c r="CI61" s="3">
        <v>0</v>
      </c>
      <c r="CJ61" s="3">
        <v>0</v>
      </c>
      <c r="CK61" s="3">
        <v>0</v>
      </c>
      <c r="CL61" s="3">
        <v>0</v>
      </c>
      <c r="CM61" s="3">
        <v>0</v>
      </c>
      <c r="CN61" s="3">
        <v>0</v>
      </c>
      <c r="CO61" s="3">
        <v>0</v>
      </c>
      <c r="CP61" s="3">
        <v>0</v>
      </c>
      <c r="CQ61" s="3">
        <v>0</v>
      </c>
      <c r="CR61" s="3">
        <v>0</v>
      </c>
      <c r="CS61" s="3">
        <v>0</v>
      </c>
      <c r="CT61" s="3">
        <v>0</v>
      </c>
      <c r="CU61" s="3">
        <v>0</v>
      </c>
      <c r="CV61" s="3">
        <v>0</v>
      </c>
      <c r="CW61" s="3">
        <v>0</v>
      </c>
      <c r="CX61" s="3">
        <v>0</v>
      </c>
      <c r="CY61" s="3">
        <v>0</v>
      </c>
      <c r="CZ61" s="3">
        <v>0</v>
      </c>
      <c r="DA61" s="3">
        <v>0</v>
      </c>
      <c r="DB61" s="3">
        <v>0</v>
      </c>
      <c r="DC61" s="3">
        <v>0</v>
      </c>
      <c r="DD61" s="3">
        <v>0</v>
      </c>
      <c r="DE61" s="3">
        <v>0</v>
      </c>
      <c r="DF61" s="3">
        <v>0</v>
      </c>
      <c r="DG61" s="3">
        <v>0</v>
      </c>
      <c r="DH61" s="3">
        <v>0</v>
      </c>
      <c r="DI61" s="3">
        <v>0</v>
      </c>
      <c r="DJ61" s="3">
        <v>0</v>
      </c>
      <c r="DK61" s="3">
        <v>0</v>
      </c>
      <c r="DL61" s="3">
        <v>0</v>
      </c>
      <c r="DM61" s="3">
        <v>0</v>
      </c>
      <c r="DN61" s="3">
        <v>0</v>
      </c>
      <c r="DO61" s="3">
        <v>0</v>
      </c>
      <c r="DP61" s="3">
        <v>0</v>
      </c>
      <c r="DQ61" s="3">
        <v>0</v>
      </c>
      <c r="DR61" s="3">
        <v>0</v>
      </c>
      <c r="DS61" s="3">
        <v>0</v>
      </c>
      <c r="DT61" s="3">
        <v>0</v>
      </c>
      <c r="DU61" s="3">
        <v>0</v>
      </c>
      <c r="DV61" s="3">
        <v>0</v>
      </c>
      <c r="DW61" s="3">
        <v>0</v>
      </c>
      <c r="DX61" s="3">
        <v>0</v>
      </c>
      <c r="DY61" s="3">
        <v>0</v>
      </c>
      <c r="DZ61" s="3">
        <v>0</v>
      </c>
      <c r="EA61" s="3">
        <v>0</v>
      </c>
      <c r="EB61" s="3">
        <v>0</v>
      </c>
      <c r="EC61" s="3">
        <v>0</v>
      </c>
      <c r="ED61" s="3">
        <v>0</v>
      </c>
      <c r="EE61" s="3">
        <v>0</v>
      </c>
      <c r="EF61" s="3">
        <v>0</v>
      </c>
      <c r="EG61" s="3">
        <v>0</v>
      </c>
      <c r="EH61" s="3">
        <v>0</v>
      </c>
      <c r="EI61" s="3">
        <v>0</v>
      </c>
      <c r="EJ61" s="3">
        <v>0</v>
      </c>
      <c r="EK61" s="3">
        <v>0</v>
      </c>
      <c r="EL61" s="3">
        <v>0</v>
      </c>
      <c r="EM61" s="3">
        <v>0</v>
      </c>
      <c r="EN61" s="3">
        <v>0</v>
      </c>
      <c r="EO61" s="3">
        <v>0</v>
      </c>
      <c r="EP61" s="3">
        <v>0</v>
      </c>
      <c r="EQ61" s="3">
        <v>0</v>
      </c>
      <c r="ER61" s="3">
        <v>0</v>
      </c>
      <c r="ES61" s="3">
        <v>0</v>
      </c>
      <c r="ET61" s="3">
        <v>0</v>
      </c>
      <c r="EU61" s="3">
        <v>0</v>
      </c>
      <c r="EV61" s="3">
        <v>0</v>
      </c>
      <c r="EW61" s="3">
        <v>0</v>
      </c>
      <c r="EX61" s="3">
        <v>0</v>
      </c>
      <c r="EY61" s="3">
        <v>0</v>
      </c>
      <c r="EZ61" s="3">
        <v>0</v>
      </c>
      <c r="FA61" s="3">
        <v>0</v>
      </c>
      <c r="FB61" s="3">
        <v>0</v>
      </c>
      <c r="FC61" s="3">
        <v>0</v>
      </c>
      <c r="FD61" s="3">
        <v>0</v>
      </c>
      <c r="FE61" s="3">
        <v>0</v>
      </c>
      <c r="FF61" s="3">
        <v>0</v>
      </c>
      <c r="FG61" s="3">
        <v>0</v>
      </c>
      <c r="FH61" s="3">
        <v>0</v>
      </c>
      <c r="FI61" s="3">
        <v>0</v>
      </c>
      <c r="FJ61" s="3">
        <v>0</v>
      </c>
      <c r="FK61" s="3">
        <v>0</v>
      </c>
      <c r="FL61" s="3">
        <v>0</v>
      </c>
      <c r="FM61" s="3">
        <v>0</v>
      </c>
      <c r="FN61" s="3">
        <v>0</v>
      </c>
      <c r="FO61" s="3">
        <v>0</v>
      </c>
      <c r="FP61" s="3">
        <v>0</v>
      </c>
      <c r="FQ61" s="3">
        <v>0</v>
      </c>
      <c r="FR61" s="3">
        <v>0</v>
      </c>
      <c r="FS61" s="3">
        <v>0</v>
      </c>
      <c r="FT61" s="3">
        <v>0</v>
      </c>
      <c r="FU61" s="3">
        <v>0</v>
      </c>
      <c r="FV61" s="3">
        <v>0</v>
      </c>
      <c r="FW61" s="3">
        <v>0</v>
      </c>
      <c r="FX61" s="3">
        <v>0</v>
      </c>
      <c r="FY61" s="3">
        <v>0</v>
      </c>
      <c r="FZ61" s="3">
        <v>0</v>
      </c>
      <c r="GA61" s="3">
        <v>0</v>
      </c>
      <c r="GB61" s="3">
        <v>0</v>
      </c>
      <c r="GC61" s="3">
        <v>0</v>
      </c>
      <c r="GD61" s="3">
        <v>0</v>
      </c>
      <c r="GE61" s="3">
        <v>0</v>
      </c>
      <c r="GF61" s="3">
        <v>0</v>
      </c>
      <c r="GG61" s="3">
        <v>0</v>
      </c>
      <c r="GH61" s="3">
        <v>0</v>
      </c>
      <c r="GI61" s="3">
        <v>0</v>
      </c>
      <c r="GJ61" s="3">
        <v>0</v>
      </c>
      <c r="GK61" s="3">
        <v>0</v>
      </c>
      <c r="GL61" s="3">
        <v>0</v>
      </c>
      <c r="GM61" s="3">
        <v>0</v>
      </c>
      <c r="GN61" s="3">
        <v>0</v>
      </c>
      <c r="GO61" s="3">
        <v>0</v>
      </c>
      <c r="GP61" s="3">
        <v>0</v>
      </c>
      <c r="GQ61" s="3">
        <v>0</v>
      </c>
      <c r="GR61" s="3">
        <v>0</v>
      </c>
      <c r="GS61" s="3">
        <v>0</v>
      </c>
      <c r="GT61" s="3">
        <v>0</v>
      </c>
      <c r="GU61" s="3">
        <v>0</v>
      </c>
      <c r="GV61" s="3">
        <v>0</v>
      </c>
      <c r="GW61" s="3">
        <v>0</v>
      </c>
      <c r="GX61" s="3">
        <v>0</v>
      </c>
      <c r="GY61" s="3">
        <v>0</v>
      </c>
      <c r="GZ61" s="3">
        <v>0</v>
      </c>
      <c r="HA61" s="3">
        <v>0</v>
      </c>
      <c r="HB61" s="3">
        <v>0</v>
      </c>
      <c r="HC61" s="3">
        <v>0</v>
      </c>
      <c r="HD61" s="3">
        <v>0</v>
      </c>
      <c r="HE61" s="3">
        <v>0</v>
      </c>
      <c r="HF61" s="3">
        <v>0</v>
      </c>
      <c r="HG61" s="3">
        <v>0</v>
      </c>
      <c r="HH61" s="3">
        <v>0</v>
      </c>
      <c r="HI61" s="3">
        <v>0</v>
      </c>
      <c r="HJ61" s="3">
        <v>0</v>
      </c>
      <c r="HK61" s="3">
        <v>0</v>
      </c>
      <c r="HL61" s="3">
        <v>0</v>
      </c>
      <c r="HM61" s="3">
        <v>0</v>
      </c>
      <c r="HN61" s="3">
        <v>0</v>
      </c>
      <c r="HO61" s="3">
        <v>0</v>
      </c>
      <c r="HP61" s="3">
        <v>0</v>
      </c>
      <c r="HQ61" s="3">
        <v>0</v>
      </c>
      <c r="HR61" s="3">
        <v>0</v>
      </c>
      <c r="HS61" s="3">
        <v>0</v>
      </c>
      <c r="HT61" s="3">
        <v>0</v>
      </c>
      <c r="HU61" s="3">
        <v>0</v>
      </c>
      <c r="HV61" s="3">
        <v>0</v>
      </c>
      <c r="HW61" s="3">
        <v>0</v>
      </c>
      <c r="HX61" s="3">
        <v>0</v>
      </c>
      <c r="HY61" s="3">
        <v>0</v>
      </c>
      <c r="HZ61" s="3">
        <v>0</v>
      </c>
      <c r="IA61" s="3">
        <v>0</v>
      </c>
      <c r="IB61" s="3">
        <v>0</v>
      </c>
      <c r="IC61" s="3">
        <v>0</v>
      </c>
      <c r="ID61" s="3">
        <v>0</v>
      </c>
      <c r="IE61" s="3">
        <v>0</v>
      </c>
      <c r="IF61" s="3">
        <v>0</v>
      </c>
      <c r="IG61" s="3">
        <v>0</v>
      </c>
      <c r="IH61" s="3">
        <v>0</v>
      </c>
      <c r="II61" s="3">
        <v>0</v>
      </c>
      <c r="IJ61" s="3">
        <v>0</v>
      </c>
      <c r="IK61" s="3">
        <v>0</v>
      </c>
      <c r="IL61" s="3">
        <v>0</v>
      </c>
      <c r="IM61" s="3">
        <v>0</v>
      </c>
      <c r="IN61" s="3">
        <v>0</v>
      </c>
      <c r="IO61" s="3">
        <v>0</v>
      </c>
      <c r="IP61" s="3">
        <v>0</v>
      </c>
      <c r="IQ61" s="3">
        <v>0</v>
      </c>
      <c r="IR61" s="3">
        <v>0</v>
      </c>
      <c r="IS61" s="3">
        <v>0</v>
      </c>
      <c r="IT61" s="3">
        <v>0</v>
      </c>
      <c r="IU61" s="3">
        <v>0</v>
      </c>
      <c r="IV61" s="3">
        <v>0</v>
      </c>
    </row>
    <row r="62" spans="1:256">
      <c r="A62" s="3" t="str">
        <f>T("478351")</f>
        <v>478351</v>
      </c>
      <c r="B62" s="3" t="s">
        <v>120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  <c r="AG62" s="3">
        <v>0</v>
      </c>
      <c r="AH62" s="3">
        <v>0</v>
      </c>
      <c r="AI62" s="3">
        <v>0</v>
      </c>
      <c r="AJ62" s="3">
        <v>0</v>
      </c>
      <c r="AK62" s="3">
        <v>0</v>
      </c>
      <c r="AL62" s="3">
        <v>0</v>
      </c>
      <c r="AM62" s="3">
        <v>0</v>
      </c>
      <c r="AN62" s="3">
        <v>0</v>
      </c>
      <c r="AO62" s="3">
        <v>0</v>
      </c>
      <c r="AP62" s="3">
        <v>0</v>
      </c>
      <c r="AQ62" s="3">
        <v>0</v>
      </c>
      <c r="AR62" s="3">
        <v>0</v>
      </c>
      <c r="AS62" s="3">
        <v>0</v>
      </c>
      <c r="AT62" s="3">
        <v>0</v>
      </c>
      <c r="AU62" s="3">
        <v>0</v>
      </c>
      <c r="AV62" s="3">
        <v>0</v>
      </c>
      <c r="AW62" s="3">
        <v>0</v>
      </c>
      <c r="AX62" s="3">
        <v>0</v>
      </c>
      <c r="AY62" s="3">
        <v>0</v>
      </c>
      <c r="AZ62" s="3">
        <v>0</v>
      </c>
      <c r="BA62" s="3">
        <v>0</v>
      </c>
      <c r="BB62" s="3">
        <v>0</v>
      </c>
      <c r="BC62" s="3">
        <v>0</v>
      </c>
      <c r="BD62" s="3">
        <v>0</v>
      </c>
      <c r="BE62" s="3">
        <v>0</v>
      </c>
      <c r="BF62" s="3">
        <v>0</v>
      </c>
      <c r="BG62" s="3">
        <v>0</v>
      </c>
      <c r="BH62" s="3">
        <v>0</v>
      </c>
      <c r="BI62" s="3">
        <v>0</v>
      </c>
      <c r="BJ62" s="3">
        <v>0</v>
      </c>
      <c r="BK62" s="3">
        <v>0</v>
      </c>
      <c r="BL62" s="3">
        <v>0</v>
      </c>
      <c r="BM62" s="3">
        <v>0</v>
      </c>
      <c r="BN62" s="3">
        <v>0</v>
      </c>
      <c r="BO62" s="3">
        <v>0</v>
      </c>
      <c r="BP62" s="3">
        <v>0</v>
      </c>
      <c r="BQ62" s="3">
        <v>0</v>
      </c>
      <c r="BR62" s="3">
        <v>0</v>
      </c>
      <c r="BS62" s="3">
        <v>0</v>
      </c>
      <c r="BT62" s="3">
        <v>0</v>
      </c>
      <c r="BU62" s="3">
        <v>0</v>
      </c>
      <c r="BV62" s="3">
        <v>0</v>
      </c>
      <c r="BW62" s="3">
        <v>0</v>
      </c>
      <c r="BX62" s="3">
        <v>0</v>
      </c>
      <c r="BY62" s="3">
        <v>0</v>
      </c>
      <c r="BZ62" s="3">
        <v>0</v>
      </c>
      <c r="CA62" s="3">
        <v>0</v>
      </c>
      <c r="CB62" s="3">
        <v>0</v>
      </c>
      <c r="CC62" s="3">
        <v>0</v>
      </c>
      <c r="CD62" s="3">
        <v>0</v>
      </c>
      <c r="CE62" s="3">
        <v>0</v>
      </c>
      <c r="CF62" s="3">
        <v>0</v>
      </c>
      <c r="CG62" s="3">
        <v>0</v>
      </c>
      <c r="CH62" s="3">
        <v>0</v>
      </c>
      <c r="CI62" s="3">
        <v>0</v>
      </c>
      <c r="CJ62" s="3">
        <v>0</v>
      </c>
      <c r="CK62" s="3">
        <v>0</v>
      </c>
      <c r="CL62" s="3">
        <v>0</v>
      </c>
      <c r="CM62" s="3">
        <v>0</v>
      </c>
      <c r="CN62" s="3">
        <v>0</v>
      </c>
      <c r="CO62" s="3">
        <v>0</v>
      </c>
      <c r="CP62" s="3">
        <v>0</v>
      </c>
      <c r="CQ62" s="3">
        <v>0</v>
      </c>
      <c r="CR62" s="3">
        <v>0</v>
      </c>
      <c r="CS62" s="3">
        <v>0</v>
      </c>
      <c r="CT62" s="3">
        <v>0</v>
      </c>
      <c r="CU62" s="3">
        <v>0</v>
      </c>
      <c r="CV62" s="3">
        <v>0</v>
      </c>
      <c r="CW62" s="3">
        <v>0</v>
      </c>
      <c r="CX62" s="3">
        <v>0</v>
      </c>
      <c r="CY62" s="3">
        <v>0</v>
      </c>
      <c r="CZ62" s="3">
        <v>0</v>
      </c>
      <c r="DA62" s="3">
        <v>0</v>
      </c>
      <c r="DB62" s="3">
        <v>0</v>
      </c>
      <c r="DC62" s="3">
        <v>0</v>
      </c>
      <c r="DD62" s="3">
        <v>0</v>
      </c>
      <c r="DE62" s="3">
        <v>0</v>
      </c>
      <c r="DF62" s="3">
        <v>0</v>
      </c>
      <c r="DG62" s="3">
        <v>0</v>
      </c>
      <c r="DH62" s="3">
        <v>0</v>
      </c>
      <c r="DI62" s="3">
        <v>0</v>
      </c>
      <c r="DJ62" s="3">
        <v>0</v>
      </c>
      <c r="DK62" s="3">
        <v>0</v>
      </c>
      <c r="DL62" s="3">
        <v>0</v>
      </c>
      <c r="DM62" s="3">
        <v>0</v>
      </c>
      <c r="DN62" s="3">
        <v>0</v>
      </c>
      <c r="DO62" s="3">
        <v>0</v>
      </c>
      <c r="DP62" s="3">
        <v>0</v>
      </c>
      <c r="DQ62" s="3">
        <v>0</v>
      </c>
      <c r="DR62" s="3">
        <v>0</v>
      </c>
      <c r="DS62" s="3">
        <v>0</v>
      </c>
      <c r="DT62" s="3">
        <v>0</v>
      </c>
      <c r="DU62" s="3">
        <v>0</v>
      </c>
      <c r="DV62" s="3">
        <v>0</v>
      </c>
      <c r="DW62" s="3">
        <v>0</v>
      </c>
      <c r="DX62" s="3">
        <v>0</v>
      </c>
      <c r="DY62" s="3">
        <v>0</v>
      </c>
      <c r="DZ62" s="3">
        <v>0</v>
      </c>
      <c r="EA62" s="3">
        <v>0</v>
      </c>
      <c r="EB62" s="3">
        <v>0</v>
      </c>
      <c r="EC62" s="3">
        <v>0</v>
      </c>
      <c r="ED62" s="3">
        <v>0</v>
      </c>
      <c r="EE62" s="3">
        <v>0</v>
      </c>
      <c r="EF62" s="3">
        <v>0</v>
      </c>
      <c r="EG62" s="3">
        <v>0</v>
      </c>
      <c r="EH62" s="3">
        <v>0</v>
      </c>
      <c r="EI62" s="3">
        <v>0</v>
      </c>
      <c r="EJ62" s="3">
        <v>0</v>
      </c>
      <c r="EK62" s="3">
        <v>0</v>
      </c>
      <c r="EL62" s="3">
        <v>0</v>
      </c>
      <c r="EM62" s="3">
        <v>0</v>
      </c>
      <c r="EN62" s="3">
        <v>0</v>
      </c>
      <c r="EO62" s="3">
        <v>0</v>
      </c>
      <c r="EP62" s="3">
        <v>0</v>
      </c>
      <c r="EQ62" s="3">
        <v>0</v>
      </c>
      <c r="ER62" s="3">
        <v>0</v>
      </c>
      <c r="ES62" s="3">
        <v>0</v>
      </c>
      <c r="ET62" s="3">
        <v>0</v>
      </c>
      <c r="EU62" s="3">
        <v>0</v>
      </c>
      <c r="EV62" s="3">
        <v>0</v>
      </c>
      <c r="EW62" s="3">
        <v>0</v>
      </c>
      <c r="EX62" s="3">
        <v>0</v>
      </c>
      <c r="EY62" s="3">
        <v>0</v>
      </c>
      <c r="EZ62" s="3">
        <v>0</v>
      </c>
      <c r="FA62" s="3">
        <v>0</v>
      </c>
      <c r="FB62" s="3">
        <v>0</v>
      </c>
      <c r="FC62" s="3">
        <v>0</v>
      </c>
      <c r="FD62" s="3">
        <v>0</v>
      </c>
      <c r="FE62" s="3">
        <v>0</v>
      </c>
      <c r="FF62" s="3">
        <v>0</v>
      </c>
      <c r="FG62" s="3">
        <v>0</v>
      </c>
      <c r="FH62" s="3">
        <v>0</v>
      </c>
      <c r="FI62" s="3">
        <v>0</v>
      </c>
      <c r="FJ62" s="3">
        <v>0</v>
      </c>
      <c r="FK62" s="3">
        <v>0</v>
      </c>
      <c r="FL62" s="3">
        <v>0</v>
      </c>
      <c r="FM62" s="3">
        <v>0</v>
      </c>
      <c r="FN62" s="3">
        <v>0</v>
      </c>
      <c r="FO62" s="3">
        <v>0</v>
      </c>
      <c r="FP62" s="3">
        <v>0</v>
      </c>
      <c r="FQ62" s="3">
        <v>0</v>
      </c>
      <c r="FR62" s="3">
        <v>0</v>
      </c>
      <c r="FS62" s="3">
        <v>0</v>
      </c>
      <c r="FT62" s="3">
        <v>0</v>
      </c>
      <c r="FU62" s="3">
        <v>0</v>
      </c>
      <c r="FV62" s="3">
        <v>0</v>
      </c>
      <c r="FW62" s="3">
        <v>0</v>
      </c>
      <c r="FX62" s="3">
        <v>0</v>
      </c>
      <c r="FY62" s="3">
        <v>0</v>
      </c>
      <c r="FZ62" s="3">
        <v>0</v>
      </c>
      <c r="GA62" s="3">
        <v>0</v>
      </c>
      <c r="GB62" s="3">
        <v>0</v>
      </c>
      <c r="GC62" s="3">
        <v>0</v>
      </c>
      <c r="GD62" s="3">
        <v>0</v>
      </c>
      <c r="GE62" s="3">
        <v>0</v>
      </c>
      <c r="GF62" s="3">
        <v>0</v>
      </c>
      <c r="GG62" s="3">
        <v>0</v>
      </c>
      <c r="GH62" s="3">
        <v>0</v>
      </c>
      <c r="GI62" s="3">
        <v>0</v>
      </c>
      <c r="GJ62" s="3">
        <v>0</v>
      </c>
      <c r="GK62" s="3">
        <v>0</v>
      </c>
      <c r="GL62" s="3">
        <v>0</v>
      </c>
      <c r="GM62" s="3">
        <v>0</v>
      </c>
      <c r="GN62" s="3">
        <v>0</v>
      </c>
      <c r="GO62" s="3">
        <v>0</v>
      </c>
      <c r="GP62" s="3">
        <v>0</v>
      </c>
      <c r="GQ62" s="3">
        <v>0</v>
      </c>
      <c r="GR62" s="3">
        <v>0</v>
      </c>
      <c r="GS62" s="3">
        <v>0</v>
      </c>
      <c r="GT62" s="3">
        <v>0</v>
      </c>
      <c r="GU62" s="3">
        <v>0</v>
      </c>
      <c r="GV62" s="3">
        <v>0</v>
      </c>
      <c r="GW62" s="3">
        <v>0</v>
      </c>
      <c r="GX62" s="3">
        <v>0</v>
      </c>
      <c r="GY62" s="3">
        <v>0</v>
      </c>
      <c r="GZ62" s="3">
        <v>0</v>
      </c>
      <c r="HA62" s="3">
        <v>0</v>
      </c>
      <c r="HB62" s="3">
        <v>0</v>
      </c>
      <c r="HC62" s="3">
        <v>0</v>
      </c>
      <c r="HD62" s="3">
        <v>0</v>
      </c>
      <c r="HE62" s="3">
        <v>0</v>
      </c>
      <c r="HF62" s="3">
        <v>0</v>
      </c>
      <c r="HG62" s="3">
        <v>0</v>
      </c>
      <c r="HH62" s="3">
        <v>0</v>
      </c>
      <c r="HI62" s="3">
        <v>0</v>
      </c>
      <c r="HJ62" s="3">
        <v>0</v>
      </c>
      <c r="HK62" s="3">
        <v>0</v>
      </c>
      <c r="HL62" s="3">
        <v>0</v>
      </c>
      <c r="HM62" s="3">
        <v>0</v>
      </c>
      <c r="HN62" s="3">
        <v>0</v>
      </c>
      <c r="HO62" s="3">
        <v>0</v>
      </c>
      <c r="HP62" s="3">
        <v>0</v>
      </c>
      <c r="HQ62" s="3">
        <v>0</v>
      </c>
      <c r="HR62" s="3">
        <v>0</v>
      </c>
      <c r="HS62" s="3">
        <v>0</v>
      </c>
      <c r="HT62" s="3">
        <v>0</v>
      </c>
      <c r="HU62" s="3">
        <v>0</v>
      </c>
      <c r="HV62" s="3">
        <v>0</v>
      </c>
      <c r="HW62" s="3">
        <v>0</v>
      </c>
      <c r="HX62" s="3">
        <v>0</v>
      </c>
      <c r="HY62" s="3">
        <v>0</v>
      </c>
      <c r="HZ62" s="3">
        <v>0</v>
      </c>
      <c r="IA62" s="3">
        <v>0</v>
      </c>
      <c r="IB62" s="3">
        <v>0</v>
      </c>
      <c r="IC62" s="3">
        <v>0</v>
      </c>
      <c r="ID62" s="3">
        <v>0</v>
      </c>
      <c r="IE62" s="3">
        <v>0</v>
      </c>
      <c r="IF62" s="3">
        <v>0</v>
      </c>
      <c r="IG62" s="3">
        <v>0</v>
      </c>
      <c r="IH62" s="3">
        <v>0</v>
      </c>
      <c r="II62" s="3">
        <v>0</v>
      </c>
      <c r="IJ62" s="3">
        <v>0</v>
      </c>
      <c r="IK62" s="3">
        <v>0</v>
      </c>
      <c r="IL62" s="3">
        <v>0</v>
      </c>
      <c r="IM62" s="3">
        <v>0</v>
      </c>
      <c r="IN62" s="3">
        <v>0</v>
      </c>
      <c r="IO62" s="3">
        <v>0</v>
      </c>
      <c r="IP62" s="3">
        <v>0</v>
      </c>
      <c r="IQ62" s="3">
        <v>0</v>
      </c>
      <c r="IR62" s="3">
        <v>0</v>
      </c>
      <c r="IS62" s="3">
        <v>0</v>
      </c>
      <c r="IT62" s="3">
        <v>0</v>
      </c>
      <c r="IU62" s="3">
        <v>0</v>
      </c>
      <c r="IV62" s="3">
        <v>0</v>
      </c>
    </row>
    <row r="63" spans="1:256">
      <c r="A63" s="3" t="str">
        <f>T("478369")</f>
        <v>478369</v>
      </c>
      <c r="B63" s="3" t="s">
        <v>122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  <c r="AG63" s="3">
        <v>0</v>
      </c>
      <c r="AH63" s="3">
        <v>0</v>
      </c>
      <c r="AI63" s="3">
        <v>0</v>
      </c>
      <c r="AJ63" s="3">
        <v>0</v>
      </c>
      <c r="AK63" s="3">
        <v>0</v>
      </c>
      <c r="AL63" s="3">
        <v>0</v>
      </c>
      <c r="AM63" s="3">
        <v>0</v>
      </c>
      <c r="AN63" s="3">
        <v>0</v>
      </c>
      <c r="AO63" s="3">
        <v>0</v>
      </c>
      <c r="AP63" s="3">
        <v>0</v>
      </c>
      <c r="AQ63" s="3">
        <v>0</v>
      </c>
      <c r="AR63" s="3">
        <v>0</v>
      </c>
      <c r="AS63" s="3">
        <v>0</v>
      </c>
      <c r="AT63" s="3">
        <v>0</v>
      </c>
      <c r="AU63" s="3">
        <v>0</v>
      </c>
      <c r="AV63" s="3">
        <v>0</v>
      </c>
      <c r="AW63" s="3">
        <v>0</v>
      </c>
      <c r="AX63" s="3">
        <v>0</v>
      </c>
      <c r="AY63" s="3">
        <v>0</v>
      </c>
      <c r="AZ63" s="3">
        <v>0</v>
      </c>
      <c r="BA63" s="3">
        <v>0</v>
      </c>
      <c r="BB63" s="3">
        <v>0</v>
      </c>
      <c r="BC63" s="3">
        <v>0</v>
      </c>
      <c r="BD63" s="3">
        <v>0</v>
      </c>
      <c r="BE63" s="3">
        <v>0</v>
      </c>
      <c r="BF63" s="3">
        <v>0</v>
      </c>
      <c r="BG63" s="3">
        <v>0</v>
      </c>
      <c r="BH63" s="3">
        <v>0</v>
      </c>
      <c r="BI63" s="3">
        <v>0</v>
      </c>
      <c r="BJ63" s="3">
        <v>0</v>
      </c>
      <c r="BK63" s="3">
        <v>0</v>
      </c>
      <c r="BL63" s="3">
        <v>0</v>
      </c>
      <c r="BM63" s="3">
        <v>0</v>
      </c>
      <c r="BN63" s="3">
        <v>0</v>
      </c>
      <c r="BO63" s="3">
        <v>0</v>
      </c>
      <c r="BP63" s="3">
        <v>0</v>
      </c>
      <c r="BQ63" s="3">
        <v>0</v>
      </c>
      <c r="BR63" s="3">
        <v>0</v>
      </c>
      <c r="BS63" s="3">
        <v>0</v>
      </c>
      <c r="BT63" s="3">
        <v>0</v>
      </c>
      <c r="BU63" s="3">
        <v>0</v>
      </c>
      <c r="BV63" s="3">
        <v>0</v>
      </c>
      <c r="BW63" s="3">
        <v>0</v>
      </c>
      <c r="BX63" s="3">
        <v>0</v>
      </c>
      <c r="BY63" s="3">
        <v>0</v>
      </c>
      <c r="BZ63" s="3">
        <v>0</v>
      </c>
      <c r="CA63" s="3">
        <v>0</v>
      </c>
      <c r="CB63" s="3">
        <v>0</v>
      </c>
      <c r="CC63" s="3">
        <v>0</v>
      </c>
      <c r="CD63" s="3">
        <v>0</v>
      </c>
      <c r="CE63" s="3">
        <v>0</v>
      </c>
      <c r="CF63" s="3">
        <v>0</v>
      </c>
      <c r="CG63" s="3">
        <v>0</v>
      </c>
      <c r="CH63" s="3">
        <v>0</v>
      </c>
      <c r="CI63" s="3">
        <v>0</v>
      </c>
      <c r="CJ63" s="3">
        <v>0</v>
      </c>
      <c r="CK63" s="3">
        <v>0</v>
      </c>
      <c r="CL63" s="3">
        <v>0</v>
      </c>
      <c r="CM63" s="3">
        <v>0</v>
      </c>
      <c r="CN63" s="3">
        <v>0</v>
      </c>
      <c r="CO63" s="3">
        <v>0</v>
      </c>
      <c r="CP63" s="3">
        <v>0</v>
      </c>
      <c r="CQ63" s="3">
        <v>0</v>
      </c>
      <c r="CR63" s="3">
        <v>0</v>
      </c>
      <c r="CS63" s="3">
        <v>0</v>
      </c>
      <c r="CT63" s="3">
        <v>0</v>
      </c>
      <c r="CU63" s="3">
        <v>0</v>
      </c>
      <c r="CV63" s="3">
        <v>0</v>
      </c>
      <c r="CW63" s="3">
        <v>0</v>
      </c>
      <c r="CX63" s="3">
        <v>0</v>
      </c>
      <c r="CY63" s="3">
        <v>0</v>
      </c>
      <c r="CZ63" s="3">
        <v>0</v>
      </c>
      <c r="DA63" s="3">
        <v>0</v>
      </c>
      <c r="DB63" s="3">
        <v>0</v>
      </c>
      <c r="DC63" s="3">
        <v>0</v>
      </c>
      <c r="DD63" s="3">
        <v>0</v>
      </c>
      <c r="DE63" s="3">
        <v>0</v>
      </c>
      <c r="DF63" s="3">
        <v>0</v>
      </c>
      <c r="DG63" s="3">
        <v>0</v>
      </c>
      <c r="DH63" s="3">
        <v>0</v>
      </c>
      <c r="DI63" s="3">
        <v>0</v>
      </c>
      <c r="DJ63" s="3">
        <v>0</v>
      </c>
      <c r="DK63" s="3">
        <v>0</v>
      </c>
      <c r="DL63" s="3">
        <v>0</v>
      </c>
      <c r="DM63" s="3">
        <v>0</v>
      </c>
      <c r="DN63" s="3">
        <v>0</v>
      </c>
      <c r="DO63" s="3">
        <v>0</v>
      </c>
      <c r="DP63" s="3">
        <v>0</v>
      </c>
      <c r="DQ63" s="3">
        <v>0</v>
      </c>
      <c r="DR63" s="3">
        <v>0</v>
      </c>
      <c r="DS63" s="3">
        <v>0</v>
      </c>
      <c r="DT63" s="3">
        <v>0</v>
      </c>
      <c r="DU63" s="3">
        <v>0</v>
      </c>
      <c r="DV63" s="3">
        <v>0</v>
      </c>
      <c r="DW63" s="3">
        <v>0</v>
      </c>
      <c r="DX63" s="3">
        <v>0</v>
      </c>
      <c r="DY63" s="3">
        <v>0</v>
      </c>
      <c r="DZ63" s="3">
        <v>0</v>
      </c>
      <c r="EA63" s="3">
        <v>0</v>
      </c>
      <c r="EB63" s="3">
        <v>0</v>
      </c>
      <c r="EC63" s="3">
        <v>0</v>
      </c>
      <c r="ED63" s="3">
        <v>0</v>
      </c>
      <c r="EE63" s="3">
        <v>0</v>
      </c>
      <c r="EF63" s="3">
        <v>0</v>
      </c>
      <c r="EG63" s="3">
        <v>0</v>
      </c>
      <c r="EH63" s="3">
        <v>0</v>
      </c>
      <c r="EI63" s="3">
        <v>0</v>
      </c>
      <c r="EJ63" s="3">
        <v>0</v>
      </c>
      <c r="EK63" s="3">
        <v>0</v>
      </c>
      <c r="EL63" s="3">
        <v>0</v>
      </c>
      <c r="EM63" s="3">
        <v>0</v>
      </c>
      <c r="EN63" s="3">
        <v>0</v>
      </c>
      <c r="EO63" s="3">
        <v>0</v>
      </c>
      <c r="EP63" s="3">
        <v>0</v>
      </c>
      <c r="EQ63" s="3">
        <v>0</v>
      </c>
      <c r="ER63" s="3">
        <v>0</v>
      </c>
      <c r="ES63" s="3">
        <v>0</v>
      </c>
      <c r="ET63" s="3">
        <v>0</v>
      </c>
      <c r="EU63" s="3">
        <v>0</v>
      </c>
      <c r="EV63" s="3">
        <v>0</v>
      </c>
      <c r="EW63" s="3">
        <v>0</v>
      </c>
      <c r="EX63" s="3">
        <v>0</v>
      </c>
      <c r="EY63" s="3">
        <v>0</v>
      </c>
      <c r="EZ63" s="3">
        <v>0</v>
      </c>
      <c r="FA63" s="3">
        <v>0</v>
      </c>
      <c r="FB63" s="3">
        <v>0</v>
      </c>
      <c r="FC63" s="3">
        <v>0</v>
      </c>
      <c r="FD63" s="3">
        <v>0</v>
      </c>
      <c r="FE63" s="3">
        <v>0</v>
      </c>
      <c r="FF63" s="3">
        <v>0</v>
      </c>
      <c r="FG63" s="3">
        <v>0</v>
      </c>
      <c r="FH63" s="3">
        <v>0</v>
      </c>
      <c r="FI63" s="3">
        <v>0</v>
      </c>
      <c r="FJ63" s="3">
        <v>0</v>
      </c>
      <c r="FK63" s="3">
        <v>0</v>
      </c>
      <c r="FL63" s="3">
        <v>0</v>
      </c>
      <c r="FM63" s="3">
        <v>0</v>
      </c>
      <c r="FN63" s="3">
        <v>0</v>
      </c>
      <c r="FO63" s="3">
        <v>0</v>
      </c>
      <c r="FP63" s="3">
        <v>0</v>
      </c>
      <c r="FQ63" s="3">
        <v>0</v>
      </c>
      <c r="FR63" s="3">
        <v>0</v>
      </c>
      <c r="FS63" s="3">
        <v>0</v>
      </c>
      <c r="FT63" s="3">
        <v>0</v>
      </c>
      <c r="FU63" s="3">
        <v>0</v>
      </c>
      <c r="FV63" s="3">
        <v>0</v>
      </c>
      <c r="FW63" s="3">
        <v>0</v>
      </c>
      <c r="FX63" s="3">
        <v>0</v>
      </c>
      <c r="FY63" s="3">
        <v>0</v>
      </c>
      <c r="FZ63" s="3">
        <v>0</v>
      </c>
      <c r="GA63" s="3">
        <v>0</v>
      </c>
      <c r="GB63" s="3">
        <v>0</v>
      </c>
      <c r="GC63" s="3">
        <v>0</v>
      </c>
      <c r="GD63" s="3">
        <v>0</v>
      </c>
      <c r="GE63" s="3">
        <v>0</v>
      </c>
      <c r="GF63" s="3">
        <v>0</v>
      </c>
      <c r="GG63" s="3">
        <v>0</v>
      </c>
      <c r="GH63" s="3">
        <v>0</v>
      </c>
      <c r="GI63" s="3">
        <v>0</v>
      </c>
      <c r="GJ63" s="3">
        <v>0</v>
      </c>
      <c r="GK63" s="3">
        <v>0</v>
      </c>
      <c r="GL63" s="3">
        <v>0</v>
      </c>
      <c r="GM63" s="3">
        <v>0</v>
      </c>
      <c r="GN63" s="3">
        <v>0</v>
      </c>
      <c r="GO63" s="3">
        <v>0</v>
      </c>
      <c r="GP63" s="3">
        <v>0</v>
      </c>
      <c r="GQ63" s="3">
        <v>0</v>
      </c>
      <c r="GR63" s="3">
        <v>0</v>
      </c>
      <c r="GS63" s="3">
        <v>0</v>
      </c>
      <c r="GT63" s="3">
        <v>0</v>
      </c>
      <c r="GU63" s="3">
        <v>0</v>
      </c>
      <c r="GV63" s="3">
        <v>0</v>
      </c>
      <c r="GW63" s="3">
        <v>0</v>
      </c>
      <c r="GX63" s="3">
        <v>0</v>
      </c>
      <c r="GY63" s="3">
        <v>0</v>
      </c>
      <c r="GZ63" s="3">
        <v>0</v>
      </c>
      <c r="HA63" s="3">
        <v>0</v>
      </c>
      <c r="HB63" s="3">
        <v>0</v>
      </c>
      <c r="HC63" s="3">
        <v>0</v>
      </c>
      <c r="HD63" s="3">
        <v>0</v>
      </c>
      <c r="HE63" s="3">
        <v>0</v>
      </c>
      <c r="HF63" s="3">
        <v>0</v>
      </c>
      <c r="HG63" s="3">
        <v>0</v>
      </c>
      <c r="HH63" s="3">
        <v>0</v>
      </c>
      <c r="HI63" s="3">
        <v>0</v>
      </c>
      <c r="HJ63" s="3">
        <v>0</v>
      </c>
      <c r="HK63" s="3">
        <v>0</v>
      </c>
      <c r="HL63" s="3">
        <v>0</v>
      </c>
      <c r="HM63" s="3">
        <v>0</v>
      </c>
      <c r="HN63" s="3">
        <v>0</v>
      </c>
      <c r="HO63" s="3">
        <v>0</v>
      </c>
      <c r="HP63" s="3">
        <v>0</v>
      </c>
      <c r="HQ63" s="3">
        <v>0</v>
      </c>
      <c r="HR63" s="3">
        <v>0</v>
      </c>
      <c r="HS63" s="3">
        <v>0</v>
      </c>
      <c r="HT63" s="3">
        <v>0</v>
      </c>
      <c r="HU63" s="3">
        <v>0</v>
      </c>
      <c r="HV63" s="3">
        <v>0</v>
      </c>
      <c r="HW63" s="3">
        <v>0</v>
      </c>
      <c r="HX63" s="3">
        <v>0</v>
      </c>
      <c r="HY63" s="3">
        <v>0</v>
      </c>
      <c r="HZ63" s="3">
        <v>0</v>
      </c>
      <c r="IA63" s="3">
        <v>0</v>
      </c>
      <c r="IB63" s="3">
        <v>0</v>
      </c>
      <c r="IC63" s="3">
        <v>0</v>
      </c>
      <c r="ID63" s="3">
        <v>0</v>
      </c>
      <c r="IE63" s="3">
        <v>0</v>
      </c>
      <c r="IF63" s="3">
        <v>0</v>
      </c>
      <c r="IG63" s="3">
        <v>0</v>
      </c>
      <c r="IH63" s="3">
        <v>0</v>
      </c>
      <c r="II63" s="3">
        <v>0</v>
      </c>
      <c r="IJ63" s="3">
        <v>0</v>
      </c>
      <c r="IK63" s="3">
        <v>0</v>
      </c>
      <c r="IL63" s="3">
        <v>0</v>
      </c>
      <c r="IM63" s="3">
        <v>0</v>
      </c>
      <c r="IN63" s="3">
        <v>0</v>
      </c>
      <c r="IO63" s="3">
        <v>0</v>
      </c>
      <c r="IP63" s="3">
        <v>0</v>
      </c>
      <c r="IQ63" s="3">
        <v>0</v>
      </c>
      <c r="IR63" s="3">
        <v>0</v>
      </c>
      <c r="IS63" s="3">
        <v>0</v>
      </c>
      <c r="IT63" s="3">
        <v>0</v>
      </c>
      <c r="IU63" s="3">
        <v>0</v>
      </c>
      <c r="IV63" s="3">
        <v>0</v>
      </c>
    </row>
    <row r="64" spans="1:256">
      <c r="A64" s="3" t="str">
        <f>T("478377")</f>
        <v>478377</v>
      </c>
      <c r="B64" s="3" t="s">
        <v>124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  <c r="AG64" s="3">
        <v>0</v>
      </c>
      <c r="AH64" s="3">
        <v>0</v>
      </c>
      <c r="AI64" s="3">
        <v>0</v>
      </c>
      <c r="AJ64" s="3">
        <v>0</v>
      </c>
      <c r="AK64" s="3">
        <v>0</v>
      </c>
      <c r="AL64" s="3">
        <v>0</v>
      </c>
      <c r="AM64" s="3">
        <v>0</v>
      </c>
      <c r="AN64" s="3">
        <v>0</v>
      </c>
      <c r="AO64" s="3">
        <v>0</v>
      </c>
      <c r="AP64" s="3">
        <v>0</v>
      </c>
      <c r="AQ64" s="3">
        <v>0</v>
      </c>
      <c r="AR64" s="3">
        <v>0</v>
      </c>
      <c r="AS64" s="3">
        <v>0</v>
      </c>
      <c r="AT64" s="3">
        <v>0</v>
      </c>
      <c r="AU64" s="3">
        <v>0</v>
      </c>
      <c r="AV64" s="3">
        <v>0</v>
      </c>
      <c r="AW64" s="3">
        <v>0</v>
      </c>
      <c r="AX64" s="3">
        <v>0</v>
      </c>
      <c r="AY64" s="3">
        <v>0</v>
      </c>
      <c r="AZ64" s="3">
        <v>0</v>
      </c>
      <c r="BA64" s="3">
        <v>0</v>
      </c>
      <c r="BB64" s="3">
        <v>0</v>
      </c>
      <c r="BC64" s="3">
        <v>0</v>
      </c>
      <c r="BD64" s="3">
        <v>0</v>
      </c>
      <c r="BE64" s="3">
        <v>0</v>
      </c>
      <c r="BF64" s="3">
        <v>0</v>
      </c>
      <c r="BG64" s="3">
        <v>0</v>
      </c>
      <c r="BH64" s="3">
        <v>0</v>
      </c>
      <c r="BI64" s="3">
        <v>0</v>
      </c>
      <c r="BJ64" s="3">
        <v>0</v>
      </c>
      <c r="BK64" s="3">
        <v>0</v>
      </c>
      <c r="BL64" s="3">
        <v>0</v>
      </c>
      <c r="BM64" s="3">
        <v>0</v>
      </c>
      <c r="BN64" s="3">
        <v>0</v>
      </c>
      <c r="BO64" s="3">
        <v>0</v>
      </c>
      <c r="BP64" s="3">
        <v>0</v>
      </c>
      <c r="BQ64" s="3">
        <v>0</v>
      </c>
      <c r="BR64" s="3">
        <v>0</v>
      </c>
      <c r="BS64" s="3">
        <v>0</v>
      </c>
      <c r="BT64" s="3">
        <v>0</v>
      </c>
      <c r="BU64" s="3">
        <v>0</v>
      </c>
      <c r="BV64" s="3">
        <v>0</v>
      </c>
      <c r="BW64" s="3">
        <v>0</v>
      </c>
      <c r="BX64" s="3">
        <v>0</v>
      </c>
      <c r="BY64" s="3">
        <v>0</v>
      </c>
      <c r="BZ64" s="3">
        <v>0</v>
      </c>
      <c r="CA64" s="3">
        <v>0</v>
      </c>
      <c r="CB64" s="3">
        <v>0</v>
      </c>
      <c r="CC64" s="3">
        <v>0</v>
      </c>
      <c r="CD64" s="3">
        <v>0</v>
      </c>
      <c r="CE64" s="3">
        <v>0</v>
      </c>
      <c r="CF64" s="3">
        <v>0</v>
      </c>
      <c r="CG64" s="3">
        <v>0</v>
      </c>
      <c r="CH64" s="3">
        <v>0</v>
      </c>
      <c r="CI64" s="3">
        <v>0</v>
      </c>
      <c r="CJ64" s="3">
        <v>0</v>
      </c>
      <c r="CK64" s="3">
        <v>0</v>
      </c>
      <c r="CL64" s="3">
        <v>0</v>
      </c>
      <c r="CM64" s="3">
        <v>0</v>
      </c>
      <c r="CN64" s="3">
        <v>0</v>
      </c>
      <c r="CO64" s="3">
        <v>0</v>
      </c>
      <c r="CP64" s="3">
        <v>0</v>
      </c>
      <c r="CQ64" s="3">
        <v>0</v>
      </c>
      <c r="CR64" s="3">
        <v>0</v>
      </c>
      <c r="CS64" s="3">
        <v>0</v>
      </c>
      <c r="CT64" s="3">
        <v>0</v>
      </c>
      <c r="CU64" s="3">
        <v>0</v>
      </c>
      <c r="CV64" s="3">
        <v>0</v>
      </c>
      <c r="CW64" s="3">
        <v>0</v>
      </c>
      <c r="CX64" s="3">
        <v>0</v>
      </c>
      <c r="CY64" s="3">
        <v>0</v>
      </c>
      <c r="CZ64" s="3">
        <v>0</v>
      </c>
      <c r="DA64" s="3">
        <v>0</v>
      </c>
      <c r="DB64" s="3">
        <v>0</v>
      </c>
      <c r="DC64" s="3">
        <v>0</v>
      </c>
      <c r="DD64" s="3">
        <v>0</v>
      </c>
      <c r="DE64" s="3">
        <v>0</v>
      </c>
      <c r="DF64" s="3">
        <v>0</v>
      </c>
      <c r="DG64" s="3">
        <v>0</v>
      </c>
      <c r="DH64" s="3">
        <v>0</v>
      </c>
      <c r="DI64" s="3">
        <v>0</v>
      </c>
      <c r="DJ64" s="3">
        <v>0</v>
      </c>
      <c r="DK64" s="3">
        <v>0</v>
      </c>
      <c r="DL64" s="3">
        <v>0</v>
      </c>
      <c r="DM64" s="3">
        <v>0</v>
      </c>
      <c r="DN64" s="3">
        <v>0</v>
      </c>
      <c r="DO64" s="3">
        <v>0</v>
      </c>
      <c r="DP64" s="3">
        <v>0</v>
      </c>
      <c r="DQ64" s="3">
        <v>0</v>
      </c>
      <c r="DR64" s="3">
        <v>0</v>
      </c>
      <c r="DS64" s="3">
        <v>0</v>
      </c>
      <c r="DT64" s="3">
        <v>0</v>
      </c>
      <c r="DU64" s="3">
        <v>0</v>
      </c>
      <c r="DV64" s="3">
        <v>0</v>
      </c>
      <c r="DW64" s="3">
        <v>0</v>
      </c>
      <c r="DX64" s="3">
        <v>0</v>
      </c>
      <c r="DY64" s="3">
        <v>0</v>
      </c>
      <c r="DZ64" s="3">
        <v>0</v>
      </c>
      <c r="EA64" s="3">
        <v>0</v>
      </c>
      <c r="EB64" s="3">
        <v>0</v>
      </c>
      <c r="EC64" s="3">
        <v>0</v>
      </c>
      <c r="ED64" s="3">
        <v>0</v>
      </c>
      <c r="EE64" s="3">
        <v>0</v>
      </c>
      <c r="EF64" s="3">
        <v>0</v>
      </c>
      <c r="EG64" s="3">
        <v>0</v>
      </c>
      <c r="EH64" s="3">
        <v>0</v>
      </c>
      <c r="EI64" s="3">
        <v>0</v>
      </c>
      <c r="EJ64" s="3">
        <v>0</v>
      </c>
      <c r="EK64" s="3">
        <v>0</v>
      </c>
      <c r="EL64" s="3">
        <v>0</v>
      </c>
      <c r="EM64" s="3">
        <v>0</v>
      </c>
      <c r="EN64" s="3">
        <v>0</v>
      </c>
      <c r="EO64" s="3">
        <v>0</v>
      </c>
      <c r="EP64" s="3">
        <v>0</v>
      </c>
      <c r="EQ64" s="3">
        <v>0</v>
      </c>
      <c r="ER64" s="3">
        <v>0</v>
      </c>
      <c r="ES64" s="3">
        <v>0</v>
      </c>
      <c r="ET64" s="3">
        <v>0</v>
      </c>
      <c r="EU64" s="3">
        <v>0</v>
      </c>
      <c r="EV64" s="3">
        <v>0</v>
      </c>
      <c r="EW64" s="3">
        <v>0</v>
      </c>
      <c r="EX64" s="3">
        <v>0</v>
      </c>
      <c r="EY64" s="3">
        <v>0</v>
      </c>
      <c r="EZ64" s="3">
        <v>0</v>
      </c>
      <c r="FA64" s="3">
        <v>0</v>
      </c>
      <c r="FB64" s="3">
        <v>0</v>
      </c>
      <c r="FC64" s="3">
        <v>0</v>
      </c>
      <c r="FD64" s="3">
        <v>0</v>
      </c>
      <c r="FE64" s="3">
        <v>0</v>
      </c>
      <c r="FF64" s="3">
        <v>0</v>
      </c>
      <c r="FG64" s="3">
        <v>0</v>
      </c>
      <c r="FH64" s="3">
        <v>0</v>
      </c>
      <c r="FI64" s="3">
        <v>0</v>
      </c>
      <c r="FJ64" s="3">
        <v>0</v>
      </c>
      <c r="FK64" s="3">
        <v>0</v>
      </c>
      <c r="FL64" s="3">
        <v>0</v>
      </c>
      <c r="FM64" s="3">
        <v>0</v>
      </c>
      <c r="FN64" s="3">
        <v>0</v>
      </c>
      <c r="FO64" s="3">
        <v>0</v>
      </c>
      <c r="FP64" s="3">
        <v>0</v>
      </c>
      <c r="FQ64" s="3">
        <v>0</v>
      </c>
      <c r="FR64" s="3">
        <v>0</v>
      </c>
      <c r="FS64" s="3">
        <v>0</v>
      </c>
      <c r="FT64" s="3">
        <v>0</v>
      </c>
      <c r="FU64" s="3">
        <v>0</v>
      </c>
      <c r="FV64" s="3">
        <v>0</v>
      </c>
      <c r="FW64" s="3">
        <v>0</v>
      </c>
      <c r="FX64" s="3">
        <v>0</v>
      </c>
      <c r="FY64" s="3">
        <v>0</v>
      </c>
      <c r="FZ64" s="3">
        <v>0</v>
      </c>
      <c r="GA64" s="3">
        <v>0</v>
      </c>
      <c r="GB64" s="3">
        <v>0</v>
      </c>
      <c r="GC64" s="3">
        <v>0</v>
      </c>
      <c r="GD64" s="3">
        <v>0</v>
      </c>
      <c r="GE64" s="3">
        <v>0</v>
      </c>
      <c r="GF64" s="3">
        <v>0</v>
      </c>
      <c r="GG64" s="3">
        <v>0</v>
      </c>
      <c r="GH64" s="3">
        <v>0</v>
      </c>
      <c r="GI64" s="3">
        <v>0</v>
      </c>
      <c r="GJ64" s="3">
        <v>0</v>
      </c>
      <c r="GK64" s="3">
        <v>0</v>
      </c>
      <c r="GL64" s="3">
        <v>0</v>
      </c>
      <c r="GM64" s="3">
        <v>0</v>
      </c>
      <c r="GN64" s="3">
        <v>0</v>
      </c>
      <c r="GO64" s="3">
        <v>0</v>
      </c>
      <c r="GP64" s="3">
        <v>0</v>
      </c>
      <c r="GQ64" s="3">
        <v>0</v>
      </c>
      <c r="GR64" s="3">
        <v>0</v>
      </c>
      <c r="GS64" s="3">
        <v>0</v>
      </c>
      <c r="GT64" s="3">
        <v>0</v>
      </c>
      <c r="GU64" s="3">
        <v>0</v>
      </c>
      <c r="GV64" s="3">
        <v>0</v>
      </c>
      <c r="GW64" s="3">
        <v>0</v>
      </c>
      <c r="GX64" s="3">
        <v>0</v>
      </c>
      <c r="GY64" s="3">
        <v>0</v>
      </c>
      <c r="GZ64" s="3">
        <v>0</v>
      </c>
      <c r="HA64" s="3">
        <v>0</v>
      </c>
      <c r="HB64" s="3">
        <v>0</v>
      </c>
      <c r="HC64" s="3">
        <v>0</v>
      </c>
      <c r="HD64" s="3">
        <v>0</v>
      </c>
      <c r="HE64" s="3">
        <v>0</v>
      </c>
      <c r="HF64" s="3">
        <v>0</v>
      </c>
      <c r="HG64" s="3">
        <v>0</v>
      </c>
      <c r="HH64" s="3">
        <v>0</v>
      </c>
      <c r="HI64" s="3">
        <v>0</v>
      </c>
      <c r="HJ64" s="3">
        <v>0</v>
      </c>
      <c r="HK64" s="3">
        <v>0</v>
      </c>
      <c r="HL64" s="3">
        <v>0</v>
      </c>
      <c r="HM64" s="3">
        <v>0</v>
      </c>
      <c r="HN64" s="3">
        <v>0</v>
      </c>
      <c r="HO64" s="3">
        <v>0</v>
      </c>
      <c r="HP64" s="3">
        <v>0</v>
      </c>
      <c r="HQ64" s="3">
        <v>0</v>
      </c>
      <c r="HR64" s="3">
        <v>0</v>
      </c>
      <c r="HS64" s="3">
        <v>0</v>
      </c>
      <c r="HT64" s="3">
        <v>0</v>
      </c>
      <c r="HU64" s="3">
        <v>0</v>
      </c>
      <c r="HV64" s="3">
        <v>0</v>
      </c>
      <c r="HW64" s="3">
        <v>0</v>
      </c>
      <c r="HX64" s="3">
        <v>0</v>
      </c>
      <c r="HY64" s="3">
        <v>0</v>
      </c>
      <c r="HZ64" s="3">
        <v>0</v>
      </c>
      <c r="IA64" s="3">
        <v>0</v>
      </c>
      <c r="IB64" s="3">
        <v>0</v>
      </c>
      <c r="IC64" s="3">
        <v>0</v>
      </c>
      <c r="ID64" s="3">
        <v>0</v>
      </c>
      <c r="IE64" s="3">
        <v>0</v>
      </c>
      <c r="IF64" s="3">
        <v>0</v>
      </c>
      <c r="IG64" s="3">
        <v>0</v>
      </c>
      <c r="IH64" s="3">
        <v>0</v>
      </c>
      <c r="II64" s="3">
        <v>0</v>
      </c>
      <c r="IJ64" s="3">
        <v>0</v>
      </c>
      <c r="IK64" s="3">
        <v>0</v>
      </c>
      <c r="IL64" s="3">
        <v>0</v>
      </c>
      <c r="IM64" s="3">
        <v>0</v>
      </c>
      <c r="IN64" s="3">
        <v>0</v>
      </c>
      <c r="IO64" s="3">
        <v>0</v>
      </c>
      <c r="IP64" s="3">
        <v>0</v>
      </c>
      <c r="IQ64" s="3">
        <v>0</v>
      </c>
      <c r="IR64" s="3">
        <v>0</v>
      </c>
      <c r="IS64" s="3">
        <v>0</v>
      </c>
      <c r="IT64" s="3">
        <v>0</v>
      </c>
      <c r="IU64" s="3">
        <v>0</v>
      </c>
      <c r="IV64" s="3">
        <v>0</v>
      </c>
    </row>
    <row r="65" spans="1:256">
      <c r="A65" s="3" t="str">
        <f>T("478385")</f>
        <v>478385</v>
      </c>
      <c r="B65" s="3" t="s">
        <v>126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  <c r="AG65" s="3">
        <v>0</v>
      </c>
      <c r="AH65" s="3">
        <v>0</v>
      </c>
      <c r="AI65" s="3">
        <v>0</v>
      </c>
      <c r="AJ65" s="3">
        <v>0</v>
      </c>
      <c r="AK65" s="3">
        <v>0</v>
      </c>
      <c r="AL65" s="3">
        <v>0</v>
      </c>
      <c r="AM65" s="3">
        <v>0</v>
      </c>
      <c r="AN65" s="3">
        <v>0</v>
      </c>
      <c r="AO65" s="3">
        <v>0</v>
      </c>
      <c r="AP65" s="3">
        <v>0</v>
      </c>
      <c r="AQ65" s="3">
        <v>0</v>
      </c>
      <c r="AR65" s="3">
        <v>0</v>
      </c>
      <c r="AS65" s="3">
        <v>0</v>
      </c>
      <c r="AT65" s="3">
        <v>0</v>
      </c>
      <c r="AU65" s="3">
        <v>0</v>
      </c>
      <c r="AV65" s="3">
        <v>0</v>
      </c>
      <c r="AW65" s="3">
        <v>0</v>
      </c>
      <c r="AX65" s="3">
        <v>0</v>
      </c>
      <c r="AY65" s="3">
        <v>0</v>
      </c>
      <c r="AZ65" s="3">
        <v>0</v>
      </c>
      <c r="BA65" s="3">
        <v>0</v>
      </c>
      <c r="BB65" s="3">
        <v>0</v>
      </c>
      <c r="BC65" s="3">
        <v>0</v>
      </c>
      <c r="BD65" s="3">
        <v>0</v>
      </c>
      <c r="BE65" s="3">
        <v>0</v>
      </c>
      <c r="BF65" s="3">
        <v>0</v>
      </c>
      <c r="BG65" s="3">
        <v>0</v>
      </c>
      <c r="BH65" s="3">
        <v>0</v>
      </c>
      <c r="BI65" s="3">
        <v>0</v>
      </c>
      <c r="BJ65" s="3">
        <v>0</v>
      </c>
      <c r="BK65" s="3">
        <v>0</v>
      </c>
      <c r="BL65" s="3">
        <v>0</v>
      </c>
      <c r="BM65" s="3">
        <v>0</v>
      </c>
      <c r="BN65" s="3">
        <v>0</v>
      </c>
      <c r="BO65" s="3">
        <v>0</v>
      </c>
      <c r="BP65" s="3">
        <v>0</v>
      </c>
      <c r="BQ65" s="3">
        <v>0</v>
      </c>
      <c r="BR65" s="3">
        <v>0</v>
      </c>
      <c r="BS65" s="3">
        <v>0</v>
      </c>
      <c r="BT65" s="3">
        <v>0</v>
      </c>
      <c r="BU65" s="3">
        <v>0</v>
      </c>
      <c r="BV65" s="3">
        <v>0</v>
      </c>
      <c r="BW65" s="3">
        <v>0</v>
      </c>
      <c r="BX65" s="3">
        <v>0</v>
      </c>
      <c r="BY65" s="3">
        <v>0</v>
      </c>
      <c r="BZ65" s="3">
        <v>0</v>
      </c>
      <c r="CA65" s="3">
        <v>0</v>
      </c>
      <c r="CB65" s="3">
        <v>0</v>
      </c>
      <c r="CC65" s="3">
        <v>0</v>
      </c>
      <c r="CD65" s="3">
        <v>0</v>
      </c>
      <c r="CE65" s="3">
        <v>0</v>
      </c>
      <c r="CF65" s="3">
        <v>0</v>
      </c>
      <c r="CG65" s="3">
        <v>0</v>
      </c>
      <c r="CH65" s="3">
        <v>0</v>
      </c>
      <c r="CI65" s="3">
        <v>0</v>
      </c>
      <c r="CJ65" s="3">
        <v>0</v>
      </c>
      <c r="CK65" s="3">
        <v>0</v>
      </c>
      <c r="CL65" s="3">
        <v>0</v>
      </c>
      <c r="CM65" s="3">
        <v>0</v>
      </c>
      <c r="CN65" s="3">
        <v>0</v>
      </c>
      <c r="CO65" s="3">
        <v>0</v>
      </c>
      <c r="CP65" s="3">
        <v>0</v>
      </c>
      <c r="CQ65" s="3">
        <v>0</v>
      </c>
      <c r="CR65" s="3">
        <v>0</v>
      </c>
      <c r="CS65" s="3">
        <v>0</v>
      </c>
      <c r="CT65" s="3">
        <v>0</v>
      </c>
      <c r="CU65" s="3">
        <v>0</v>
      </c>
      <c r="CV65" s="3">
        <v>0</v>
      </c>
      <c r="CW65" s="3">
        <v>0</v>
      </c>
      <c r="CX65" s="3">
        <v>0</v>
      </c>
      <c r="CY65" s="3">
        <v>0</v>
      </c>
      <c r="CZ65" s="3">
        <v>0</v>
      </c>
      <c r="DA65" s="3">
        <v>0</v>
      </c>
      <c r="DB65" s="3">
        <v>0</v>
      </c>
      <c r="DC65" s="3">
        <v>0</v>
      </c>
      <c r="DD65" s="3">
        <v>0</v>
      </c>
      <c r="DE65" s="3">
        <v>0</v>
      </c>
      <c r="DF65" s="3">
        <v>0</v>
      </c>
      <c r="DG65" s="3">
        <v>0</v>
      </c>
      <c r="DH65" s="3">
        <v>0</v>
      </c>
      <c r="DI65" s="3">
        <v>0</v>
      </c>
      <c r="DJ65" s="3">
        <v>0</v>
      </c>
      <c r="DK65" s="3">
        <v>0</v>
      </c>
      <c r="DL65" s="3">
        <v>0</v>
      </c>
      <c r="DM65" s="3">
        <v>0</v>
      </c>
      <c r="DN65" s="3">
        <v>0</v>
      </c>
      <c r="DO65" s="3">
        <v>0</v>
      </c>
      <c r="DP65" s="3">
        <v>0</v>
      </c>
      <c r="DQ65" s="3">
        <v>0</v>
      </c>
      <c r="DR65" s="3">
        <v>0</v>
      </c>
      <c r="DS65" s="3">
        <v>0</v>
      </c>
      <c r="DT65" s="3">
        <v>0</v>
      </c>
      <c r="DU65" s="3">
        <v>0</v>
      </c>
      <c r="DV65" s="3">
        <v>0</v>
      </c>
      <c r="DW65" s="3">
        <v>0</v>
      </c>
      <c r="DX65" s="3">
        <v>0</v>
      </c>
      <c r="DY65" s="3">
        <v>0</v>
      </c>
      <c r="DZ65" s="3">
        <v>0</v>
      </c>
      <c r="EA65" s="3">
        <v>0</v>
      </c>
      <c r="EB65" s="3">
        <v>0</v>
      </c>
      <c r="EC65" s="3">
        <v>0</v>
      </c>
      <c r="ED65" s="3">
        <v>0</v>
      </c>
      <c r="EE65" s="3">
        <v>0</v>
      </c>
      <c r="EF65" s="3">
        <v>0</v>
      </c>
      <c r="EG65" s="3">
        <v>0</v>
      </c>
      <c r="EH65" s="3">
        <v>0</v>
      </c>
      <c r="EI65" s="3">
        <v>0</v>
      </c>
      <c r="EJ65" s="3">
        <v>0</v>
      </c>
      <c r="EK65" s="3">
        <v>0</v>
      </c>
      <c r="EL65" s="3">
        <v>0</v>
      </c>
      <c r="EM65" s="3">
        <v>0</v>
      </c>
      <c r="EN65" s="3">
        <v>0</v>
      </c>
      <c r="EO65" s="3">
        <v>0</v>
      </c>
      <c r="EP65" s="3">
        <v>0</v>
      </c>
      <c r="EQ65" s="3">
        <v>0</v>
      </c>
      <c r="ER65" s="3">
        <v>0</v>
      </c>
      <c r="ES65" s="3">
        <v>0</v>
      </c>
      <c r="ET65" s="3">
        <v>0</v>
      </c>
      <c r="EU65" s="3">
        <v>0</v>
      </c>
      <c r="EV65" s="3">
        <v>0</v>
      </c>
      <c r="EW65" s="3">
        <v>0</v>
      </c>
      <c r="EX65" s="3">
        <v>0</v>
      </c>
      <c r="EY65" s="3">
        <v>0</v>
      </c>
      <c r="EZ65" s="3">
        <v>0</v>
      </c>
      <c r="FA65" s="3">
        <v>0</v>
      </c>
      <c r="FB65" s="3">
        <v>0</v>
      </c>
      <c r="FC65" s="3">
        <v>0</v>
      </c>
      <c r="FD65" s="3">
        <v>0</v>
      </c>
      <c r="FE65" s="3">
        <v>0</v>
      </c>
      <c r="FF65" s="3">
        <v>0</v>
      </c>
      <c r="FG65" s="3">
        <v>0</v>
      </c>
      <c r="FH65" s="3">
        <v>0</v>
      </c>
      <c r="FI65" s="3">
        <v>0</v>
      </c>
      <c r="FJ65" s="3">
        <v>0</v>
      </c>
      <c r="FK65" s="3">
        <v>0</v>
      </c>
      <c r="FL65" s="3">
        <v>0</v>
      </c>
      <c r="FM65" s="3">
        <v>0</v>
      </c>
      <c r="FN65" s="3">
        <v>0</v>
      </c>
      <c r="FO65" s="3">
        <v>0</v>
      </c>
      <c r="FP65" s="3">
        <v>0</v>
      </c>
      <c r="FQ65" s="3">
        <v>0</v>
      </c>
      <c r="FR65" s="3">
        <v>0</v>
      </c>
      <c r="FS65" s="3">
        <v>0</v>
      </c>
      <c r="FT65" s="3">
        <v>0</v>
      </c>
      <c r="FU65" s="3">
        <v>0</v>
      </c>
      <c r="FV65" s="3">
        <v>0</v>
      </c>
      <c r="FW65" s="3">
        <v>0</v>
      </c>
      <c r="FX65" s="3">
        <v>0</v>
      </c>
      <c r="FY65" s="3">
        <v>0</v>
      </c>
      <c r="FZ65" s="3">
        <v>0</v>
      </c>
      <c r="GA65" s="3">
        <v>0</v>
      </c>
      <c r="GB65" s="3">
        <v>0</v>
      </c>
      <c r="GC65" s="3">
        <v>0</v>
      </c>
      <c r="GD65" s="3">
        <v>0</v>
      </c>
      <c r="GE65" s="3">
        <v>0</v>
      </c>
      <c r="GF65" s="3">
        <v>0</v>
      </c>
      <c r="GG65" s="3">
        <v>0</v>
      </c>
      <c r="GH65" s="3">
        <v>0</v>
      </c>
      <c r="GI65" s="3">
        <v>0</v>
      </c>
      <c r="GJ65" s="3">
        <v>0</v>
      </c>
      <c r="GK65" s="3">
        <v>0</v>
      </c>
      <c r="GL65" s="3">
        <v>0</v>
      </c>
      <c r="GM65" s="3">
        <v>0</v>
      </c>
      <c r="GN65" s="3">
        <v>0</v>
      </c>
      <c r="GO65" s="3">
        <v>0</v>
      </c>
      <c r="GP65" s="3">
        <v>0</v>
      </c>
      <c r="GQ65" s="3">
        <v>0</v>
      </c>
      <c r="GR65" s="3">
        <v>0</v>
      </c>
      <c r="GS65" s="3">
        <v>0</v>
      </c>
      <c r="GT65" s="3">
        <v>0</v>
      </c>
      <c r="GU65" s="3">
        <v>0</v>
      </c>
      <c r="GV65" s="3">
        <v>0</v>
      </c>
      <c r="GW65" s="3">
        <v>0</v>
      </c>
      <c r="GX65" s="3">
        <v>0</v>
      </c>
      <c r="GY65" s="3">
        <v>0</v>
      </c>
      <c r="GZ65" s="3">
        <v>0</v>
      </c>
      <c r="HA65" s="3">
        <v>0</v>
      </c>
      <c r="HB65" s="3">
        <v>0</v>
      </c>
      <c r="HC65" s="3">
        <v>0</v>
      </c>
      <c r="HD65" s="3">
        <v>0</v>
      </c>
      <c r="HE65" s="3">
        <v>0</v>
      </c>
      <c r="HF65" s="3">
        <v>0</v>
      </c>
      <c r="HG65" s="3">
        <v>0</v>
      </c>
      <c r="HH65" s="3">
        <v>0</v>
      </c>
      <c r="HI65" s="3">
        <v>0</v>
      </c>
      <c r="HJ65" s="3">
        <v>0</v>
      </c>
      <c r="HK65" s="3">
        <v>0</v>
      </c>
      <c r="HL65" s="3">
        <v>0</v>
      </c>
      <c r="HM65" s="3">
        <v>0</v>
      </c>
      <c r="HN65" s="3">
        <v>0</v>
      </c>
      <c r="HO65" s="3">
        <v>0</v>
      </c>
      <c r="HP65" s="3">
        <v>0</v>
      </c>
      <c r="HQ65" s="3">
        <v>0</v>
      </c>
      <c r="HR65" s="3">
        <v>0</v>
      </c>
      <c r="HS65" s="3">
        <v>0</v>
      </c>
      <c r="HT65" s="3">
        <v>0</v>
      </c>
      <c r="HU65" s="3">
        <v>0</v>
      </c>
      <c r="HV65" s="3">
        <v>0</v>
      </c>
      <c r="HW65" s="3">
        <v>0</v>
      </c>
      <c r="HX65" s="3">
        <v>0</v>
      </c>
      <c r="HY65" s="3">
        <v>0</v>
      </c>
      <c r="HZ65" s="3">
        <v>0</v>
      </c>
      <c r="IA65" s="3">
        <v>0</v>
      </c>
      <c r="IB65" s="3">
        <v>0</v>
      </c>
      <c r="IC65" s="3">
        <v>0</v>
      </c>
      <c r="ID65" s="3">
        <v>0</v>
      </c>
      <c r="IE65" s="3">
        <v>0</v>
      </c>
      <c r="IF65" s="3">
        <v>0</v>
      </c>
      <c r="IG65" s="3">
        <v>0</v>
      </c>
      <c r="IH65" s="3">
        <v>0</v>
      </c>
      <c r="II65" s="3">
        <v>0</v>
      </c>
      <c r="IJ65" s="3">
        <v>0</v>
      </c>
      <c r="IK65" s="3">
        <v>0</v>
      </c>
      <c r="IL65" s="3">
        <v>0</v>
      </c>
      <c r="IM65" s="3">
        <v>0</v>
      </c>
      <c r="IN65" s="3">
        <v>0</v>
      </c>
      <c r="IO65" s="3">
        <v>0</v>
      </c>
      <c r="IP65" s="3">
        <v>0</v>
      </c>
      <c r="IQ65" s="3">
        <v>0</v>
      </c>
      <c r="IR65" s="3">
        <v>0</v>
      </c>
      <c r="IS65" s="3">
        <v>0</v>
      </c>
      <c r="IT65" s="3">
        <v>0</v>
      </c>
      <c r="IU65" s="3">
        <v>0</v>
      </c>
      <c r="IV65" s="3">
        <v>0</v>
      </c>
    </row>
    <row r="66" spans="1:256">
      <c r="A66" s="3" t="str">
        <f>T("478393")</f>
        <v>478393</v>
      </c>
      <c r="B66" s="3" t="s">
        <v>128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  <c r="AG66" s="3">
        <v>0</v>
      </c>
      <c r="AH66" s="3">
        <v>0</v>
      </c>
      <c r="AI66" s="3">
        <v>0</v>
      </c>
      <c r="AJ66" s="3">
        <v>0</v>
      </c>
      <c r="AK66" s="3">
        <v>0</v>
      </c>
      <c r="AL66" s="3">
        <v>0</v>
      </c>
      <c r="AM66" s="3">
        <v>0</v>
      </c>
      <c r="AN66" s="3">
        <v>0</v>
      </c>
      <c r="AO66" s="3">
        <v>0</v>
      </c>
      <c r="AP66" s="3">
        <v>0</v>
      </c>
      <c r="AQ66" s="3">
        <v>0</v>
      </c>
      <c r="AR66" s="3">
        <v>0</v>
      </c>
      <c r="AS66" s="3">
        <v>0</v>
      </c>
      <c r="AT66" s="3">
        <v>0</v>
      </c>
      <c r="AU66" s="3">
        <v>0</v>
      </c>
      <c r="AV66" s="3">
        <v>0</v>
      </c>
      <c r="AW66" s="3">
        <v>0</v>
      </c>
      <c r="AX66" s="3">
        <v>0</v>
      </c>
      <c r="AY66" s="3">
        <v>0</v>
      </c>
      <c r="AZ66" s="3">
        <v>0</v>
      </c>
      <c r="BA66" s="3">
        <v>0</v>
      </c>
      <c r="BB66" s="3">
        <v>0</v>
      </c>
      <c r="BC66" s="3">
        <v>0</v>
      </c>
      <c r="BD66" s="3">
        <v>0</v>
      </c>
      <c r="BE66" s="3">
        <v>0</v>
      </c>
      <c r="BF66" s="3">
        <v>0</v>
      </c>
      <c r="BG66" s="3">
        <v>0</v>
      </c>
      <c r="BH66" s="3">
        <v>0</v>
      </c>
      <c r="BI66" s="3">
        <v>0</v>
      </c>
      <c r="BJ66" s="3">
        <v>0</v>
      </c>
      <c r="BK66" s="3">
        <v>0</v>
      </c>
      <c r="BL66" s="3">
        <v>0</v>
      </c>
      <c r="BM66" s="3">
        <v>0</v>
      </c>
      <c r="BN66" s="3">
        <v>0</v>
      </c>
      <c r="BO66" s="3">
        <v>0</v>
      </c>
      <c r="BP66" s="3">
        <v>0</v>
      </c>
      <c r="BQ66" s="3">
        <v>0</v>
      </c>
      <c r="BR66" s="3">
        <v>0</v>
      </c>
      <c r="BS66" s="3">
        <v>0</v>
      </c>
      <c r="BT66" s="3">
        <v>0</v>
      </c>
      <c r="BU66" s="3">
        <v>0</v>
      </c>
      <c r="BV66" s="3">
        <v>0</v>
      </c>
      <c r="BW66" s="3">
        <v>0</v>
      </c>
      <c r="BX66" s="3">
        <v>0</v>
      </c>
      <c r="BY66" s="3">
        <v>0</v>
      </c>
      <c r="BZ66" s="3">
        <v>0</v>
      </c>
      <c r="CA66" s="3">
        <v>0</v>
      </c>
      <c r="CB66" s="3">
        <v>0</v>
      </c>
      <c r="CC66" s="3">
        <v>0</v>
      </c>
      <c r="CD66" s="3">
        <v>0</v>
      </c>
      <c r="CE66" s="3">
        <v>0</v>
      </c>
      <c r="CF66" s="3">
        <v>0</v>
      </c>
      <c r="CG66" s="3">
        <v>0</v>
      </c>
      <c r="CH66" s="3">
        <v>0</v>
      </c>
      <c r="CI66" s="3">
        <v>0</v>
      </c>
      <c r="CJ66" s="3">
        <v>0</v>
      </c>
      <c r="CK66" s="3">
        <v>0</v>
      </c>
      <c r="CL66" s="3">
        <v>0</v>
      </c>
      <c r="CM66" s="3">
        <v>0</v>
      </c>
      <c r="CN66" s="3">
        <v>0</v>
      </c>
      <c r="CO66" s="3">
        <v>0</v>
      </c>
      <c r="CP66" s="3">
        <v>0</v>
      </c>
      <c r="CQ66" s="3">
        <v>0</v>
      </c>
      <c r="CR66" s="3">
        <v>0</v>
      </c>
      <c r="CS66" s="3">
        <v>0</v>
      </c>
      <c r="CT66" s="3">
        <v>0</v>
      </c>
      <c r="CU66" s="3">
        <v>0</v>
      </c>
      <c r="CV66" s="3">
        <v>0</v>
      </c>
      <c r="CW66" s="3">
        <v>0</v>
      </c>
      <c r="CX66" s="3">
        <v>0</v>
      </c>
      <c r="CY66" s="3">
        <v>0</v>
      </c>
      <c r="CZ66" s="3">
        <v>0</v>
      </c>
      <c r="DA66" s="3">
        <v>0</v>
      </c>
      <c r="DB66" s="3">
        <v>0</v>
      </c>
      <c r="DC66" s="3">
        <v>0</v>
      </c>
      <c r="DD66" s="3">
        <v>0</v>
      </c>
      <c r="DE66" s="3">
        <v>0</v>
      </c>
      <c r="DF66" s="3">
        <v>0</v>
      </c>
      <c r="DG66" s="3">
        <v>0</v>
      </c>
      <c r="DH66" s="3">
        <v>0</v>
      </c>
      <c r="DI66" s="3">
        <v>0</v>
      </c>
      <c r="DJ66" s="3">
        <v>0</v>
      </c>
      <c r="DK66" s="3">
        <v>0</v>
      </c>
      <c r="DL66" s="3">
        <v>0</v>
      </c>
      <c r="DM66" s="3">
        <v>0</v>
      </c>
      <c r="DN66" s="3">
        <v>0</v>
      </c>
      <c r="DO66" s="3">
        <v>121590</v>
      </c>
      <c r="DP66" s="3">
        <v>0</v>
      </c>
      <c r="DQ66" s="3">
        <v>0</v>
      </c>
      <c r="DR66" s="3">
        <v>24171</v>
      </c>
      <c r="DS66" s="3">
        <v>1751</v>
      </c>
      <c r="DT66" s="3">
        <v>25922</v>
      </c>
      <c r="DU66" s="3">
        <v>0</v>
      </c>
      <c r="DV66" s="3">
        <v>25922</v>
      </c>
      <c r="DW66" s="3">
        <v>97419</v>
      </c>
      <c r="DX66" s="3">
        <v>0</v>
      </c>
      <c r="DY66" s="3">
        <v>0</v>
      </c>
      <c r="DZ66" s="3">
        <v>97419</v>
      </c>
      <c r="EA66" s="3">
        <v>0</v>
      </c>
      <c r="EB66" s="3">
        <v>0</v>
      </c>
      <c r="EC66" s="3">
        <v>0</v>
      </c>
      <c r="ED66" s="3">
        <v>0</v>
      </c>
      <c r="EE66" s="3">
        <v>0</v>
      </c>
      <c r="EF66" s="3">
        <v>0</v>
      </c>
      <c r="EG66" s="3">
        <v>0</v>
      </c>
      <c r="EH66" s="3">
        <v>0</v>
      </c>
      <c r="EI66" s="3">
        <v>0</v>
      </c>
      <c r="EJ66" s="3">
        <v>0</v>
      </c>
      <c r="EK66" s="3">
        <v>0</v>
      </c>
      <c r="EL66" s="3">
        <v>0</v>
      </c>
      <c r="EM66" s="3">
        <v>0</v>
      </c>
      <c r="EN66" s="3">
        <v>0</v>
      </c>
      <c r="EO66" s="3">
        <v>0</v>
      </c>
      <c r="EP66" s="3">
        <v>0</v>
      </c>
      <c r="EQ66" s="3">
        <v>0</v>
      </c>
      <c r="ER66" s="3">
        <v>0</v>
      </c>
      <c r="ES66" s="3">
        <v>0</v>
      </c>
      <c r="ET66" s="3">
        <v>0</v>
      </c>
      <c r="EU66" s="3">
        <v>0</v>
      </c>
      <c r="EV66" s="3">
        <v>0</v>
      </c>
      <c r="EW66" s="3">
        <v>0</v>
      </c>
      <c r="EX66" s="3">
        <v>0</v>
      </c>
      <c r="EY66" s="3">
        <v>0</v>
      </c>
      <c r="EZ66" s="3">
        <v>0</v>
      </c>
      <c r="FA66" s="3">
        <v>0</v>
      </c>
      <c r="FB66" s="3">
        <v>0</v>
      </c>
      <c r="FC66" s="3">
        <v>0</v>
      </c>
      <c r="FD66" s="3">
        <v>0</v>
      </c>
      <c r="FE66" s="3">
        <v>0</v>
      </c>
      <c r="FF66" s="3">
        <v>0</v>
      </c>
      <c r="FG66" s="3">
        <v>0</v>
      </c>
      <c r="FH66" s="3">
        <v>0</v>
      </c>
      <c r="FI66" s="3">
        <v>0</v>
      </c>
      <c r="FJ66" s="3">
        <v>0</v>
      </c>
      <c r="FK66" s="3">
        <v>0</v>
      </c>
      <c r="FL66" s="3">
        <v>0</v>
      </c>
      <c r="FM66" s="3">
        <v>0</v>
      </c>
      <c r="FN66" s="3">
        <v>0</v>
      </c>
      <c r="FO66" s="3">
        <v>0</v>
      </c>
      <c r="FP66" s="3">
        <v>0</v>
      </c>
      <c r="FQ66" s="3">
        <v>0</v>
      </c>
      <c r="FR66" s="3">
        <v>0</v>
      </c>
      <c r="FS66" s="3">
        <v>0</v>
      </c>
      <c r="FT66" s="3">
        <v>0</v>
      </c>
      <c r="FU66" s="3">
        <v>0</v>
      </c>
      <c r="FV66" s="3">
        <v>0</v>
      </c>
      <c r="FW66" s="3">
        <v>0</v>
      </c>
      <c r="FX66" s="3">
        <v>0</v>
      </c>
      <c r="FY66" s="3">
        <v>0</v>
      </c>
      <c r="FZ66" s="3">
        <v>0</v>
      </c>
      <c r="GA66" s="3">
        <v>0</v>
      </c>
      <c r="GB66" s="3">
        <v>0</v>
      </c>
      <c r="GC66" s="3">
        <v>0</v>
      </c>
      <c r="GD66" s="3">
        <v>0</v>
      </c>
      <c r="GE66" s="3">
        <v>0</v>
      </c>
      <c r="GF66" s="3">
        <v>0</v>
      </c>
      <c r="GG66" s="3">
        <v>0</v>
      </c>
      <c r="GH66" s="3">
        <v>0</v>
      </c>
      <c r="GI66" s="3">
        <v>0</v>
      </c>
      <c r="GJ66" s="3">
        <v>0</v>
      </c>
      <c r="GK66" s="3">
        <v>0</v>
      </c>
      <c r="GL66" s="3">
        <v>0</v>
      </c>
      <c r="GM66" s="3">
        <v>0</v>
      </c>
      <c r="GN66" s="3">
        <v>0</v>
      </c>
      <c r="GO66" s="3">
        <v>0</v>
      </c>
      <c r="GP66" s="3">
        <v>0</v>
      </c>
      <c r="GQ66" s="3">
        <v>0</v>
      </c>
      <c r="GR66" s="3">
        <v>0</v>
      </c>
      <c r="GS66" s="3">
        <v>0</v>
      </c>
      <c r="GT66" s="3">
        <v>0</v>
      </c>
      <c r="GU66" s="3">
        <v>0</v>
      </c>
      <c r="GV66" s="3">
        <v>0</v>
      </c>
      <c r="GW66" s="3">
        <v>0</v>
      </c>
      <c r="GX66" s="3">
        <v>0</v>
      </c>
      <c r="GY66" s="3">
        <v>0</v>
      </c>
      <c r="GZ66" s="3">
        <v>0</v>
      </c>
      <c r="HA66" s="3">
        <v>0</v>
      </c>
      <c r="HB66" s="3">
        <v>0</v>
      </c>
      <c r="HC66" s="3">
        <v>0</v>
      </c>
      <c r="HD66" s="3">
        <v>0</v>
      </c>
      <c r="HE66" s="3">
        <v>0</v>
      </c>
      <c r="HF66" s="3">
        <v>0</v>
      </c>
      <c r="HG66" s="3">
        <v>0</v>
      </c>
      <c r="HH66" s="3">
        <v>0</v>
      </c>
      <c r="HI66" s="3">
        <v>0</v>
      </c>
      <c r="HJ66" s="3">
        <v>0</v>
      </c>
      <c r="HK66" s="3">
        <v>0</v>
      </c>
      <c r="HL66" s="3">
        <v>0</v>
      </c>
      <c r="HM66" s="3">
        <v>0</v>
      </c>
      <c r="HN66" s="3">
        <v>0</v>
      </c>
      <c r="HO66" s="3">
        <v>0</v>
      </c>
      <c r="HP66" s="3">
        <v>0</v>
      </c>
      <c r="HQ66" s="3">
        <v>0</v>
      </c>
      <c r="HR66" s="3">
        <v>0</v>
      </c>
      <c r="HS66" s="3">
        <v>0</v>
      </c>
      <c r="HT66" s="3">
        <v>0</v>
      </c>
      <c r="HU66" s="3">
        <v>0</v>
      </c>
      <c r="HV66" s="3">
        <v>0</v>
      </c>
      <c r="HW66" s="3">
        <v>0</v>
      </c>
      <c r="HX66" s="3">
        <v>0</v>
      </c>
      <c r="HY66" s="3">
        <v>0</v>
      </c>
      <c r="HZ66" s="3">
        <v>0</v>
      </c>
      <c r="IA66" s="3">
        <v>0</v>
      </c>
      <c r="IB66" s="3">
        <v>0</v>
      </c>
      <c r="IC66" s="3">
        <v>0</v>
      </c>
      <c r="ID66" s="3">
        <v>0</v>
      </c>
      <c r="IE66" s="3">
        <v>0</v>
      </c>
      <c r="IF66" s="3">
        <v>0</v>
      </c>
      <c r="IG66" s="3">
        <v>0</v>
      </c>
      <c r="IH66" s="3">
        <v>0</v>
      </c>
      <c r="II66" s="3">
        <v>0</v>
      </c>
      <c r="IJ66" s="3">
        <v>0</v>
      </c>
      <c r="IK66" s="3">
        <v>0</v>
      </c>
      <c r="IL66" s="3">
        <v>0</v>
      </c>
      <c r="IM66" s="3">
        <v>0</v>
      </c>
      <c r="IN66" s="3">
        <v>0</v>
      </c>
      <c r="IO66" s="3">
        <v>0</v>
      </c>
      <c r="IP66" s="3">
        <v>0</v>
      </c>
      <c r="IQ66" s="3">
        <v>0</v>
      </c>
      <c r="IR66" s="3">
        <v>0</v>
      </c>
      <c r="IS66" s="3">
        <v>0</v>
      </c>
      <c r="IT66" s="3">
        <v>0</v>
      </c>
      <c r="IU66" s="3">
        <v>0</v>
      </c>
      <c r="IV66" s="3">
        <v>0</v>
      </c>
    </row>
    <row r="67" spans="1:256">
      <c r="A67" s="3" t="str">
        <f>T("478407")</f>
        <v>478407</v>
      </c>
      <c r="B67" s="3" t="s">
        <v>130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  <c r="AG67" s="3">
        <v>0</v>
      </c>
      <c r="AH67" s="3">
        <v>0</v>
      </c>
      <c r="AI67" s="3">
        <v>0</v>
      </c>
      <c r="AJ67" s="3">
        <v>0</v>
      </c>
      <c r="AK67" s="3">
        <v>0</v>
      </c>
      <c r="AL67" s="3">
        <v>0</v>
      </c>
      <c r="AM67" s="3">
        <v>0</v>
      </c>
      <c r="AN67" s="3">
        <v>0</v>
      </c>
      <c r="AO67" s="3">
        <v>0</v>
      </c>
      <c r="AP67" s="3">
        <v>0</v>
      </c>
      <c r="AQ67" s="3">
        <v>0</v>
      </c>
      <c r="AR67" s="3">
        <v>0</v>
      </c>
      <c r="AS67" s="3">
        <v>0</v>
      </c>
      <c r="AT67" s="3">
        <v>0</v>
      </c>
      <c r="AU67" s="3">
        <v>0</v>
      </c>
      <c r="AV67" s="3">
        <v>0</v>
      </c>
      <c r="AW67" s="3">
        <v>0</v>
      </c>
      <c r="AX67" s="3">
        <v>0</v>
      </c>
      <c r="AY67" s="3">
        <v>0</v>
      </c>
      <c r="AZ67" s="3">
        <v>0</v>
      </c>
      <c r="BA67" s="3">
        <v>0</v>
      </c>
      <c r="BB67" s="3">
        <v>0</v>
      </c>
      <c r="BC67" s="3">
        <v>0</v>
      </c>
      <c r="BD67" s="3">
        <v>0</v>
      </c>
      <c r="BE67" s="3">
        <v>0</v>
      </c>
      <c r="BF67" s="3">
        <v>0</v>
      </c>
      <c r="BG67" s="3">
        <v>0</v>
      </c>
      <c r="BH67" s="3">
        <v>0</v>
      </c>
      <c r="BI67" s="3">
        <v>0</v>
      </c>
      <c r="BJ67" s="3">
        <v>0</v>
      </c>
      <c r="BK67" s="3">
        <v>0</v>
      </c>
      <c r="BL67" s="3">
        <v>0</v>
      </c>
      <c r="BM67" s="3">
        <v>0</v>
      </c>
      <c r="BN67" s="3">
        <v>0</v>
      </c>
      <c r="BO67" s="3">
        <v>0</v>
      </c>
      <c r="BP67" s="3">
        <v>0</v>
      </c>
      <c r="BQ67" s="3">
        <v>0</v>
      </c>
      <c r="BR67" s="3">
        <v>0</v>
      </c>
      <c r="BS67" s="3">
        <v>0</v>
      </c>
      <c r="BT67" s="3">
        <v>0</v>
      </c>
      <c r="BU67" s="3">
        <v>0</v>
      </c>
      <c r="BV67" s="3">
        <v>0</v>
      </c>
      <c r="BW67" s="3">
        <v>0</v>
      </c>
      <c r="BX67" s="3">
        <v>0</v>
      </c>
      <c r="BY67" s="3">
        <v>0</v>
      </c>
      <c r="BZ67" s="3">
        <v>0</v>
      </c>
      <c r="CA67" s="3">
        <v>0</v>
      </c>
      <c r="CB67" s="3">
        <v>0</v>
      </c>
      <c r="CC67" s="3">
        <v>0</v>
      </c>
      <c r="CD67" s="3">
        <v>0</v>
      </c>
      <c r="CE67" s="3">
        <v>0</v>
      </c>
      <c r="CF67" s="3">
        <v>0</v>
      </c>
      <c r="CG67" s="3">
        <v>0</v>
      </c>
      <c r="CH67" s="3">
        <v>0</v>
      </c>
      <c r="CI67" s="3">
        <v>0</v>
      </c>
      <c r="CJ67" s="3">
        <v>0</v>
      </c>
      <c r="CK67" s="3">
        <v>0</v>
      </c>
      <c r="CL67" s="3">
        <v>0</v>
      </c>
      <c r="CM67" s="3">
        <v>0</v>
      </c>
      <c r="CN67" s="3">
        <v>0</v>
      </c>
      <c r="CO67" s="3">
        <v>0</v>
      </c>
      <c r="CP67" s="3">
        <v>0</v>
      </c>
      <c r="CQ67" s="3">
        <v>0</v>
      </c>
      <c r="CR67" s="3">
        <v>0</v>
      </c>
      <c r="CS67" s="3">
        <v>0</v>
      </c>
      <c r="CT67" s="3">
        <v>0</v>
      </c>
      <c r="CU67" s="3">
        <v>0</v>
      </c>
      <c r="CV67" s="3">
        <v>0</v>
      </c>
      <c r="CW67" s="3">
        <v>0</v>
      </c>
      <c r="CX67" s="3">
        <v>0</v>
      </c>
      <c r="CY67" s="3">
        <v>0</v>
      </c>
      <c r="CZ67" s="3">
        <v>0</v>
      </c>
      <c r="DA67" s="3">
        <v>0</v>
      </c>
      <c r="DB67" s="3">
        <v>0</v>
      </c>
      <c r="DC67" s="3">
        <v>0</v>
      </c>
      <c r="DD67" s="3">
        <v>0</v>
      </c>
      <c r="DE67" s="3">
        <v>0</v>
      </c>
      <c r="DF67" s="3">
        <v>0</v>
      </c>
      <c r="DG67" s="3">
        <v>0</v>
      </c>
      <c r="DH67" s="3">
        <v>0</v>
      </c>
      <c r="DI67" s="3">
        <v>0</v>
      </c>
      <c r="DJ67" s="3">
        <v>0</v>
      </c>
      <c r="DK67" s="3">
        <v>0</v>
      </c>
      <c r="DL67" s="3">
        <v>0</v>
      </c>
      <c r="DM67" s="3">
        <v>0</v>
      </c>
      <c r="DN67" s="3">
        <v>0</v>
      </c>
      <c r="DO67" s="3">
        <v>41249</v>
      </c>
      <c r="DP67" s="3">
        <v>0</v>
      </c>
      <c r="DQ67" s="3">
        <v>0</v>
      </c>
      <c r="DR67" s="3">
        <v>1135</v>
      </c>
      <c r="DS67" s="3">
        <v>480</v>
      </c>
      <c r="DT67" s="3">
        <v>1615</v>
      </c>
      <c r="DU67" s="3">
        <v>0</v>
      </c>
      <c r="DV67" s="3">
        <v>1615</v>
      </c>
      <c r="DW67" s="3">
        <v>40114</v>
      </c>
      <c r="DX67" s="3">
        <v>0</v>
      </c>
      <c r="DY67" s="3">
        <v>0</v>
      </c>
      <c r="DZ67" s="3">
        <v>40114</v>
      </c>
      <c r="EA67" s="3">
        <v>0</v>
      </c>
      <c r="EB67" s="3">
        <v>0</v>
      </c>
      <c r="EC67" s="3">
        <v>0</v>
      </c>
      <c r="ED67" s="3">
        <v>0</v>
      </c>
      <c r="EE67" s="3">
        <v>0</v>
      </c>
      <c r="EF67" s="3">
        <v>0</v>
      </c>
      <c r="EG67" s="3">
        <v>0</v>
      </c>
      <c r="EH67" s="3">
        <v>0</v>
      </c>
      <c r="EI67" s="3">
        <v>0</v>
      </c>
      <c r="EJ67" s="3">
        <v>0</v>
      </c>
      <c r="EK67" s="3">
        <v>0</v>
      </c>
      <c r="EL67" s="3">
        <v>0</v>
      </c>
      <c r="EM67" s="3">
        <v>0</v>
      </c>
      <c r="EN67" s="3">
        <v>0</v>
      </c>
      <c r="EO67" s="3">
        <v>0</v>
      </c>
      <c r="EP67" s="3">
        <v>0</v>
      </c>
      <c r="EQ67" s="3">
        <v>0</v>
      </c>
      <c r="ER67" s="3">
        <v>0</v>
      </c>
      <c r="ES67" s="3">
        <v>0</v>
      </c>
      <c r="ET67" s="3">
        <v>0</v>
      </c>
      <c r="EU67" s="3">
        <v>0</v>
      </c>
      <c r="EV67" s="3">
        <v>0</v>
      </c>
      <c r="EW67" s="3">
        <v>0</v>
      </c>
      <c r="EX67" s="3">
        <v>0</v>
      </c>
      <c r="EY67" s="3">
        <v>0</v>
      </c>
      <c r="EZ67" s="3">
        <v>0</v>
      </c>
      <c r="FA67" s="3">
        <v>0</v>
      </c>
      <c r="FB67" s="3">
        <v>0</v>
      </c>
      <c r="FC67" s="3">
        <v>0</v>
      </c>
      <c r="FD67" s="3">
        <v>0</v>
      </c>
      <c r="FE67" s="3">
        <v>0</v>
      </c>
      <c r="FF67" s="3">
        <v>0</v>
      </c>
      <c r="FG67" s="3">
        <v>0</v>
      </c>
      <c r="FH67" s="3">
        <v>0</v>
      </c>
      <c r="FI67" s="3">
        <v>0</v>
      </c>
      <c r="FJ67" s="3">
        <v>0</v>
      </c>
      <c r="FK67" s="3">
        <v>0</v>
      </c>
      <c r="FL67" s="3">
        <v>0</v>
      </c>
      <c r="FM67" s="3">
        <v>0</v>
      </c>
      <c r="FN67" s="3">
        <v>0</v>
      </c>
      <c r="FO67" s="3">
        <v>0</v>
      </c>
      <c r="FP67" s="3">
        <v>0</v>
      </c>
      <c r="FQ67" s="3">
        <v>0</v>
      </c>
      <c r="FR67" s="3">
        <v>0</v>
      </c>
      <c r="FS67" s="3">
        <v>0</v>
      </c>
      <c r="FT67" s="3">
        <v>0</v>
      </c>
      <c r="FU67" s="3">
        <v>0</v>
      </c>
      <c r="FV67" s="3">
        <v>0</v>
      </c>
      <c r="FW67" s="3">
        <v>0</v>
      </c>
      <c r="FX67" s="3">
        <v>0</v>
      </c>
      <c r="FY67" s="3">
        <v>0</v>
      </c>
      <c r="FZ67" s="3">
        <v>0</v>
      </c>
      <c r="GA67" s="3">
        <v>0</v>
      </c>
      <c r="GB67" s="3">
        <v>0</v>
      </c>
      <c r="GC67" s="3">
        <v>0</v>
      </c>
      <c r="GD67" s="3">
        <v>0</v>
      </c>
      <c r="GE67" s="3">
        <v>0</v>
      </c>
      <c r="GF67" s="3">
        <v>0</v>
      </c>
      <c r="GG67" s="3">
        <v>0</v>
      </c>
      <c r="GH67" s="3">
        <v>0</v>
      </c>
      <c r="GI67" s="3">
        <v>0</v>
      </c>
      <c r="GJ67" s="3">
        <v>0</v>
      </c>
      <c r="GK67" s="3">
        <v>0</v>
      </c>
      <c r="GL67" s="3">
        <v>0</v>
      </c>
      <c r="GM67" s="3">
        <v>0</v>
      </c>
      <c r="GN67" s="3">
        <v>0</v>
      </c>
      <c r="GO67" s="3">
        <v>0</v>
      </c>
      <c r="GP67" s="3">
        <v>0</v>
      </c>
      <c r="GQ67" s="3">
        <v>0</v>
      </c>
      <c r="GR67" s="3">
        <v>0</v>
      </c>
      <c r="GS67" s="3">
        <v>0</v>
      </c>
      <c r="GT67" s="3">
        <v>0</v>
      </c>
      <c r="GU67" s="3">
        <v>0</v>
      </c>
      <c r="GV67" s="3">
        <v>0</v>
      </c>
      <c r="GW67" s="3">
        <v>0</v>
      </c>
      <c r="GX67" s="3">
        <v>0</v>
      </c>
      <c r="GY67" s="3">
        <v>0</v>
      </c>
      <c r="GZ67" s="3">
        <v>0</v>
      </c>
      <c r="HA67" s="3">
        <v>0</v>
      </c>
      <c r="HB67" s="3">
        <v>0</v>
      </c>
      <c r="HC67" s="3">
        <v>0</v>
      </c>
      <c r="HD67" s="3">
        <v>0</v>
      </c>
      <c r="HE67" s="3">
        <v>0</v>
      </c>
      <c r="HF67" s="3">
        <v>0</v>
      </c>
      <c r="HG67" s="3">
        <v>0</v>
      </c>
      <c r="HH67" s="3">
        <v>0</v>
      </c>
      <c r="HI67" s="3">
        <v>0</v>
      </c>
      <c r="HJ67" s="3">
        <v>0</v>
      </c>
      <c r="HK67" s="3">
        <v>0</v>
      </c>
      <c r="HL67" s="3">
        <v>0</v>
      </c>
      <c r="HM67" s="3">
        <v>0</v>
      </c>
      <c r="HN67" s="3">
        <v>0</v>
      </c>
      <c r="HO67" s="3">
        <v>0</v>
      </c>
      <c r="HP67" s="3">
        <v>0</v>
      </c>
      <c r="HQ67" s="3">
        <v>0</v>
      </c>
      <c r="HR67" s="3">
        <v>0</v>
      </c>
      <c r="HS67" s="3">
        <v>0</v>
      </c>
      <c r="HT67" s="3">
        <v>0</v>
      </c>
      <c r="HU67" s="3">
        <v>0</v>
      </c>
      <c r="HV67" s="3">
        <v>0</v>
      </c>
      <c r="HW67" s="3">
        <v>0</v>
      </c>
      <c r="HX67" s="3">
        <v>0</v>
      </c>
      <c r="HY67" s="3">
        <v>0</v>
      </c>
      <c r="HZ67" s="3">
        <v>0</v>
      </c>
      <c r="IA67" s="3">
        <v>0</v>
      </c>
      <c r="IB67" s="3">
        <v>0</v>
      </c>
      <c r="IC67" s="3">
        <v>0</v>
      </c>
      <c r="ID67" s="3">
        <v>0</v>
      </c>
      <c r="IE67" s="3">
        <v>0</v>
      </c>
      <c r="IF67" s="3">
        <v>0</v>
      </c>
      <c r="IG67" s="3">
        <v>0</v>
      </c>
      <c r="IH67" s="3">
        <v>0</v>
      </c>
      <c r="II67" s="3">
        <v>0</v>
      </c>
      <c r="IJ67" s="3">
        <v>0</v>
      </c>
      <c r="IK67" s="3">
        <v>0</v>
      </c>
      <c r="IL67" s="3">
        <v>0</v>
      </c>
      <c r="IM67" s="3">
        <v>0</v>
      </c>
      <c r="IN67" s="3">
        <v>0</v>
      </c>
      <c r="IO67" s="3">
        <v>0</v>
      </c>
      <c r="IP67" s="3">
        <v>0</v>
      </c>
      <c r="IQ67" s="3">
        <v>0</v>
      </c>
      <c r="IR67" s="3">
        <v>0</v>
      </c>
      <c r="IS67" s="3">
        <v>0</v>
      </c>
      <c r="IT67" s="3">
        <v>0</v>
      </c>
      <c r="IU67" s="3">
        <v>0</v>
      </c>
      <c r="IV67" s="3">
        <v>0</v>
      </c>
    </row>
    <row r="68" spans="1:256">
      <c r="A68" s="3" t="str">
        <f>T("478423")</f>
        <v>478423</v>
      </c>
      <c r="B68" s="3" t="s">
        <v>132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  <c r="AG68" s="3">
        <v>0</v>
      </c>
      <c r="AH68" s="3">
        <v>0</v>
      </c>
      <c r="AI68" s="3">
        <v>0</v>
      </c>
      <c r="AJ68" s="3">
        <v>0</v>
      </c>
      <c r="AK68" s="3">
        <v>0</v>
      </c>
      <c r="AL68" s="3">
        <v>0</v>
      </c>
      <c r="AM68" s="3">
        <v>0</v>
      </c>
      <c r="AN68" s="3">
        <v>0</v>
      </c>
      <c r="AO68" s="3">
        <v>0</v>
      </c>
      <c r="AP68" s="3">
        <v>0</v>
      </c>
      <c r="AQ68" s="3">
        <v>0</v>
      </c>
      <c r="AR68" s="3">
        <v>0</v>
      </c>
      <c r="AS68" s="3">
        <v>0</v>
      </c>
      <c r="AT68" s="3">
        <v>0</v>
      </c>
      <c r="AU68" s="3">
        <v>0</v>
      </c>
      <c r="AV68" s="3">
        <v>0</v>
      </c>
      <c r="AW68" s="3">
        <v>0</v>
      </c>
      <c r="AX68" s="3">
        <v>0</v>
      </c>
      <c r="AY68" s="3">
        <v>0</v>
      </c>
      <c r="AZ68" s="3">
        <v>0</v>
      </c>
      <c r="BA68" s="3">
        <v>0</v>
      </c>
      <c r="BB68" s="3">
        <v>0</v>
      </c>
      <c r="BC68" s="3">
        <v>0</v>
      </c>
      <c r="BD68" s="3">
        <v>0</v>
      </c>
      <c r="BE68" s="3">
        <v>0</v>
      </c>
      <c r="BF68" s="3">
        <v>0</v>
      </c>
      <c r="BG68" s="3">
        <v>0</v>
      </c>
      <c r="BH68" s="3">
        <v>0</v>
      </c>
      <c r="BI68" s="3">
        <v>0</v>
      </c>
      <c r="BJ68" s="3">
        <v>0</v>
      </c>
      <c r="BK68" s="3">
        <v>0</v>
      </c>
      <c r="BL68" s="3">
        <v>0</v>
      </c>
      <c r="BM68" s="3">
        <v>0</v>
      </c>
      <c r="BN68" s="3">
        <v>0</v>
      </c>
      <c r="BO68" s="3">
        <v>0</v>
      </c>
      <c r="BP68" s="3">
        <v>0</v>
      </c>
      <c r="BQ68" s="3">
        <v>0</v>
      </c>
      <c r="BR68" s="3">
        <v>0</v>
      </c>
      <c r="BS68" s="3">
        <v>0</v>
      </c>
      <c r="BT68" s="3">
        <v>0</v>
      </c>
      <c r="BU68" s="3">
        <v>0</v>
      </c>
      <c r="BV68" s="3">
        <v>0</v>
      </c>
      <c r="BW68" s="3">
        <v>0</v>
      </c>
      <c r="BX68" s="3">
        <v>0</v>
      </c>
      <c r="BY68" s="3">
        <v>0</v>
      </c>
      <c r="BZ68" s="3">
        <v>0</v>
      </c>
      <c r="CA68" s="3">
        <v>0</v>
      </c>
      <c r="CB68" s="3">
        <v>0</v>
      </c>
      <c r="CC68" s="3">
        <v>0</v>
      </c>
      <c r="CD68" s="3">
        <v>0</v>
      </c>
      <c r="CE68" s="3">
        <v>0</v>
      </c>
      <c r="CF68" s="3">
        <v>0</v>
      </c>
      <c r="CG68" s="3">
        <v>0</v>
      </c>
      <c r="CH68" s="3">
        <v>0</v>
      </c>
      <c r="CI68" s="3">
        <v>0</v>
      </c>
      <c r="CJ68" s="3">
        <v>0</v>
      </c>
      <c r="CK68" s="3">
        <v>0</v>
      </c>
      <c r="CL68" s="3">
        <v>0</v>
      </c>
      <c r="CM68" s="3">
        <v>0</v>
      </c>
      <c r="CN68" s="3">
        <v>0</v>
      </c>
      <c r="CO68" s="3">
        <v>0</v>
      </c>
      <c r="CP68" s="3">
        <v>0</v>
      </c>
      <c r="CQ68" s="3">
        <v>0</v>
      </c>
      <c r="CR68" s="3">
        <v>0</v>
      </c>
      <c r="CS68" s="3">
        <v>0</v>
      </c>
      <c r="CT68" s="3">
        <v>0</v>
      </c>
      <c r="CU68" s="3">
        <v>0</v>
      </c>
      <c r="CV68" s="3">
        <v>0</v>
      </c>
      <c r="CW68" s="3">
        <v>0</v>
      </c>
      <c r="CX68" s="3">
        <v>0</v>
      </c>
      <c r="CY68" s="3">
        <v>0</v>
      </c>
      <c r="CZ68" s="3">
        <v>0</v>
      </c>
      <c r="DA68" s="3">
        <v>0</v>
      </c>
      <c r="DB68" s="3">
        <v>0</v>
      </c>
      <c r="DC68" s="3">
        <v>0</v>
      </c>
      <c r="DD68" s="3">
        <v>0</v>
      </c>
      <c r="DE68" s="3">
        <v>0</v>
      </c>
      <c r="DF68" s="3">
        <v>0</v>
      </c>
      <c r="DG68" s="3">
        <v>0</v>
      </c>
      <c r="DH68" s="3">
        <v>0</v>
      </c>
      <c r="DI68" s="3">
        <v>0</v>
      </c>
      <c r="DJ68" s="3">
        <v>0</v>
      </c>
      <c r="DK68" s="3">
        <v>0</v>
      </c>
      <c r="DL68" s="3">
        <v>0</v>
      </c>
      <c r="DM68" s="3">
        <v>0</v>
      </c>
      <c r="DN68" s="3">
        <v>0</v>
      </c>
      <c r="DO68" s="3">
        <v>0</v>
      </c>
      <c r="DP68" s="3">
        <v>0</v>
      </c>
      <c r="DQ68" s="3">
        <v>0</v>
      </c>
      <c r="DR68" s="3">
        <v>0</v>
      </c>
      <c r="DS68" s="3">
        <v>0</v>
      </c>
      <c r="DT68" s="3">
        <v>0</v>
      </c>
      <c r="DU68" s="3">
        <v>0</v>
      </c>
      <c r="DV68" s="3">
        <v>0</v>
      </c>
      <c r="DW68" s="3">
        <v>0</v>
      </c>
      <c r="DX68" s="3">
        <v>0</v>
      </c>
      <c r="DY68" s="3">
        <v>0</v>
      </c>
      <c r="DZ68" s="3">
        <v>0</v>
      </c>
      <c r="EA68" s="3">
        <v>0</v>
      </c>
      <c r="EB68" s="3">
        <v>0</v>
      </c>
      <c r="EC68" s="3">
        <v>0</v>
      </c>
      <c r="ED68" s="3">
        <v>0</v>
      </c>
      <c r="EE68" s="3">
        <v>0</v>
      </c>
      <c r="EF68" s="3">
        <v>0</v>
      </c>
      <c r="EG68" s="3">
        <v>0</v>
      </c>
      <c r="EH68" s="3">
        <v>0</v>
      </c>
      <c r="EI68" s="3">
        <v>0</v>
      </c>
      <c r="EJ68" s="3">
        <v>0</v>
      </c>
      <c r="EK68" s="3">
        <v>0</v>
      </c>
      <c r="EL68" s="3">
        <v>0</v>
      </c>
      <c r="EM68" s="3">
        <v>0</v>
      </c>
      <c r="EN68" s="3">
        <v>0</v>
      </c>
      <c r="EO68" s="3">
        <v>0</v>
      </c>
      <c r="EP68" s="3">
        <v>0</v>
      </c>
      <c r="EQ68" s="3">
        <v>0</v>
      </c>
      <c r="ER68" s="3">
        <v>0</v>
      </c>
      <c r="ES68" s="3">
        <v>0</v>
      </c>
      <c r="ET68" s="3">
        <v>0</v>
      </c>
      <c r="EU68" s="3">
        <v>0</v>
      </c>
      <c r="EV68" s="3">
        <v>0</v>
      </c>
      <c r="EW68" s="3">
        <v>0</v>
      </c>
      <c r="EX68" s="3">
        <v>0</v>
      </c>
      <c r="EY68" s="3">
        <v>0</v>
      </c>
      <c r="EZ68" s="3">
        <v>0</v>
      </c>
      <c r="FA68" s="3">
        <v>0</v>
      </c>
      <c r="FB68" s="3">
        <v>0</v>
      </c>
      <c r="FC68" s="3">
        <v>0</v>
      </c>
      <c r="FD68" s="3">
        <v>0</v>
      </c>
      <c r="FE68" s="3">
        <v>0</v>
      </c>
      <c r="FF68" s="3">
        <v>0</v>
      </c>
      <c r="FG68" s="3">
        <v>0</v>
      </c>
      <c r="FH68" s="3">
        <v>0</v>
      </c>
      <c r="FI68" s="3">
        <v>0</v>
      </c>
      <c r="FJ68" s="3">
        <v>0</v>
      </c>
      <c r="FK68" s="3">
        <v>0</v>
      </c>
      <c r="FL68" s="3">
        <v>0</v>
      </c>
      <c r="FM68" s="3">
        <v>0</v>
      </c>
      <c r="FN68" s="3">
        <v>0</v>
      </c>
      <c r="FO68" s="3">
        <v>0</v>
      </c>
      <c r="FP68" s="3">
        <v>0</v>
      </c>
      <c r="FQ68" s="3">
        <v>0</v>
      </c>
      <c r="FR68" s="3">
        <v>0</v>
      </c>
      <c r="FS68" s="3">
        <v>0</v>
      </c>
      <c r="FT68" s="3">
        <v>0</v>
      </c>
      <c r="FU68" s="3">
        <v>0</v>
      </c>
      <c r="FV68" s="3">
        <v>0</v>
      </c>
      <c r="FW68" s="3">
        <v>0</v>
      </c>
      <c r="FX68" s="3">
        <v>0</v>
      </c>
      <c r="FY68" s="3">
        <v>0</v>
      </c>
      <c r="FZ68" s="3">
        <v>0</v>
      </c>
      <c r="GA68" s="3">
        <v>0</v>
      </c>
      <c r="GB68" s="3">
        <v>0</v>
      </c>
      <c r="GC68" s="3">
        <v>0</v>
      </c>
      <c r="GD68" s="3">
        <v>0</v>
      </c>
      <c r="GE68" s="3">
        <v>0</v>
      </c>
      <c r="GF68" s="3">
        <v>0</v>
      </c>
      <c r="GG68" s="3">
        <v>0</v>
      </c>
      <c r="GH68" s="3">
        <v>0</v>
      </c>
      <c r="GI68" s="3">
        <v>0</v>
      </c>
      <c r="GJ68" s="3">
        <v>0</v>
      </c>
      <c r="GK68" s="3">
        <v>0</v>
      </c>
      <c r="GL68" s="3">
        <v>0</v>
      </c>
      <c r="GM68" s="3">
        <v>0</v>
      </c>
      <c r="GN68" s="3">
        <v>0</v>
      </c>
      <c r="GO68" s="3">
        <v>0</v>
      </c>
      <c r="GP68" s="3">
        <v>0</v>
      </c>
      <c r="GQ68" s="3">
        <v>0</v>
      </c>
      <c r="GR68" s="3">
        <v>0</v>
      </c>
      <c r="GS68" s="3">
        <v>0</v>
      </c>
      <c r="GT68" s="3">
        <v>0</v>
      </c>
      <c r="GU68" s="3">
        <v>0</v>
      </c>
      <c r="GV68" s="3">
        <v>0</v>
      </c>
      <c r="GW68" s="3">
        <v>0</v>
      </c>
      <c r="GX68" s="3">
        <v>0</v>
      </c>
      <c r="GY68" s="3">
        <v>0</v>
      </c>
      <c r="GZ68" s="3">
        <v>0</v>
      </c>
      <c r="HA68" s="3">
        <v>0</v>
      </c>
      <c r="HB68" s="3">
        <v>0</v>
      </c>
      <c r="HC68" s="3">
        <v>0</v>
      </c>
      <c r="HD68" s="3">
        <v>0</v>
      </c>
      <c r="HE68" s="3">
        <v>0</v>
      </c>
      <c r="HF68" s="3">
        <v>0</v>
      </c>
      <c r="HG68" s="3">
        <v>0</v>
      </c>
      <c r="HH68" s="3">
        <v>0</v>
      </c>
      <c r="HI68" s="3">
        <v>0</v>
      </c>
      <c r="HJ68" s="3">
        <v>0</v>
      </c>
      <c r="HK68" s="3">
        <v>0</v>
      </c>
      <c r="HL68" s="3">
        <v>0</v>
      </c>
      <c r="HM68" s="3">
        <v>0</v>
      </c>
      <c r="HN68" s="3">
        <v>0</v>
      </c>
      <c r="HO68" s="3">
        <v>0</v>
      </c>
      <c r="HP68" s="3">
        <v>0</v>
      </c>
      <c r="HQ68" s="3">
        <v>0</v>
      </c>
      <c r="HR68" s="3">
        <v>0</v>
      </c>
      <c r="HS68" s="3">
        <v>0</v>
      </c>
      <c r="HT68" s="3">
        <v>0</v>
      </c>
      <c r="HU68" s="3">
        <v>0</v>
      </c>
      <c r="HV68" s="3">
        <v>0</v>
      </c>
      <c r="HW68" s="3">
        <v>0</v>
      </c>
      <c r="HX68" s="3">
        <v>0</v>
      </c>
      <c r="HY68" s="3">
        <v>0</v>
      </c>
      <c r="HZ68" s="3">
        <v>0</v>
      </c>
      <c r="IA68" s="3">
        <v>0</v>
      </c>
      <c r="IB68" s="3">
        <v>0</v>
      </c>
      <c r="IC68" s="3">
        <v>0</v>
      </c>
      <c r="ID68" s="3">
        <v>0</v>
      </c>
      <c r="IE68" s="3">
        <v>0</v>
      </c>
      <c r="IF68" s="3">
        <v>0</v>
      </c>
      <c r="IG68" s="3">
        <v>0</v>
      </c>
      <c r="IH68" s="3">
        <v>0</v>
      </c>
      <c r="II68" s="3">
        <v>0</v>
      </c>
      <c r="IJ68" s="3">
        <v>0</v>
      </c>
      <c r="IK68" s="3">
        <v>0</v>
      </c>
      <c r="IL68" s="3">
        <v>0</v>
      </c>
      <c r="IM68" s="3">
        <v>0</v>
      </c>
      <c r="IN68" s="3">
        <v>0</v>
      </c>
      <c r="IO68" s="3">
        <v>0</v>
      </c>
      <c r="IP68" s="3">
        <v>0</v>
      </c>
      <c r="IQ68" s="3">
        <v>0</v>
      </c>
      <c r="IR68" s="3">
        <v>0</v>
      </c>
      <c r="IS68" s="3">
        <v>0</v>
      </c>
      <c r="IT68" s="3">
        <v>0</v>
      </c>
      <c r="IU68" s="3">
        <v>0</v>
      </c>
      <c r="IV68" s="3">
        <v>0</v>
      </c>
    </row>
    <row r="69" spans="1:256">
      <c r="A69" s="3" t="str">
        <f>T("478431")</f>
        <v>478431</v>
      </c>
      <c r="B69" s="3" t="s">
        <v>134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  <c r="AG69" s="3">
        <v>0</v>
      </c>
      <c r="AH69" s="3">
        <v>0</v>
      </c>
      <c r="AI69" s="3">
        <v>0</v>
      </c>
      <c r="AJ69" s="3">
        <v>0</v>
      </c>
      <c r="AK69" s="3">
        <v>0</v>
      </c>
      <c r="AL69" s="3">
        <v>0</v>
      </c>
      <c r="AM69" s="3">
        <v>0</v>
      </c>
      <c r="AN69" s="3">
        <v>0</v>
      </c>
      <c r="AO69" s="3">
        <v>0</v>
      </c>
      <c r="AP69" s="3">
        <v>0</v>
      </c>
      <c r="AQ69" s="3">
        <v>0</v>
      </c>
      <c r="AR69" s="3">
        <v>0</v>
      </c>
      <c r="AS69" s="3">
        <v>0</v>
      </c>
      <c r="AT69" s="3">
        <v>0</v>
      </c>
      <c r="AU69" s="3">
        <v>0</v>
      </c>
      <c r="AV69" s="3">
        <v>0</v>
      </c>
      <c r="AW69" s="3">
        <v>0</v>
      </c>
      <c r="AX69" s="3">
        <v>0</v>
      </c>
      <c r="AY69" s="3">
        <v>0</v>
      </c>
      <c r="AZ69" s="3">
        <v>0</v>
      </c>
      <c r="BA69" s="3">
        <v>0</v>
      </c>
      <c r="BB69" s="3">
        <v>0</v>
      </c>
      <c r="BC69" s="3">
        <v>0</v>
      </c>
      <c r="BD69" s="3">
        <v>0</v>
      </c>
      <c r="BE69" s="3">
        <v>0</v>
      </c>
      <c r="BF69" s="3">
        <v>0</v>
      </c>
      <c r="BG69" s="3">
        <v>0</v>
      </c>
      <c r="BH69" s="3">
        <v>0</v>
      </c>
      <c r="BI69" s="3">
        <v>0</v>
      </c>
      <c r="BJ69" s="3">
        <v>0</v>
      </c>
      <c r="BK69" s="3">
        <v>0</v>
      </c>
      <c r="BL69" s="3">
        <v>0</v>
      </c>
      <c r="BM69" s="3">
        <v>0</v>
      </c>
      <c r="BN69" s="3">
        <v>0</v>
      </c>
      <c r="BO69" s="3">
        <v>0</v>
      </c>
      <c r="BP69" s="3">
        <v>0</v>
      </c>
      <c r="BQ69" s="3">
        <v>0</v>
      </c>
      <c r="BR69" s="3">
        <v>0</v>
      </c>
      <c r="BS69" s="3">
        <v>0</v>
      </c>
      <c r="BT69" s="3">
        <v>0</v>
      </c>
      <c r="BU69" s="3">
        <v>0</v>
      </c>
      <c r="BV69" s="3">
        <v>0</v>
      </c>
      <c r="BW69" s="3">
        <v>0</v>
      </c>
      <c r="BX69" s="3">
        <v>0</v>
      </c>
      <c r="BY69" s="3">
        <v>0</v>
      </c>
      <c r="BZ69" s="3">
        <v>0</v>
      </c>
      <c r="CA69" s="3">
        <v>0</v>
      </c>
      <c r="CB69" s="3">
        <v>0</v>
      </c>
      <c r="CC69" s="3">
        <v>0</v>
      </c>
      <c r="CD69" s="3">
        <v>0</v>
      </c>
      <c r="CE69" s="3">
        <v>0</v>
      </c>
      <c r="CF69" s="3">
        <v>0</v>
      </c>
      <c r="CG69" s="3">
        <v>0</v>
      </c>
      <c r="CH69" s="3">
        <v>0</v>
      </c>
      <c r="CI69" s="3">
        <v>0</v>
      </c>
      <c r="CJ69" s="3">
        <v>0</v>
      </c>
      <c r="CK69" s="3">
        <v>0</v>
      </c>
      <c r="CL69" s="3">
        <v>0</v>
      </c>
      <c r="CM69" s="3">
        <v>0</v>
      </c>
      <c r="CN69" s="3">
        <v>0</v>
      </c>
      <c r="CO69" s="3">
        <v>0</v>
      </c>
      <c r="CP69" s="3">
        <v>0</v>
      </c>
      <c r="CQ69" s="3">
        <v>0</v>
      </c>
      <c r="CR69" s="3">
        <v>0</v>
      </c>
      <c r="CS69" s="3">
        <v>0</v>
      </c>
      <c r="CT69" s="3">
        <v>0</v>
      </c>
      <c r="CU69" s="3">
        <v>0</v>
      </c>
      <c r="CV69" s="3">
        <v>0</v>
      </c>
      <c r="CW69" s="3">
        <v>0</v>
      </c>
      <c r="CX69" s="3">
        <v>0</v>
      </c>
      <c r="CY69" s="3">
        <v>0</v>
      </c>
      <c r="CZ69" s="3">
        <v>0</v>
      </c>
      <c r="DA69" s="3">
        <v>0</v>
      </c>
      <c r="DB69" s="3">
        <v>0</v>
      </c>
      <c r="DC69" s="3">
        <v>0</v>
      </c>
      <c r="DD69" s="3">
        <v>0</v>
      </c>
      <c r="DE69" s="3">
        <v>0</v>
      </c>
      <c r="DF69" s="3">
        <v>0</v>
      </c>
      <c r="DG69" s="3">
        <v>0</v>
      </c>
      <c r="DH69" s="3">
        <v>0</v>
      </c>
      <c r="DI69" s="3">
        <v>0</v>
      </c>
      <c r="DJ69" s="3">
        <v>0</v>
      </c>
      <c r="DK69" s="3">
        <v>0</v>
      </c>
      <c r="DL69" s="3">
        <v>0</v>
      </c>
      <c r="DM69" s="3">
        <v>0</v>
      </c>
      <c r="DN69" s="3">
        <v>0</v>
      </c>
      <c r="DO69" s="3">
        <v>0</v>
      </c>
      <c r="DP69" s="3">
        <v>0</v>
      </c>
      <c r="DQ69" s="3">
        <v>0</v>
      </c>
      <c r="DR69" s="3">
        <v>0</v>
      </c>
      <c r="DS69" s="3">
        <v>0</v>
      </c>
      <c r="DT69" s="3">
        <v>0</v>
      </c>
      <c r="DU69" s="3">
        <v>0</v>
      </c>
      <c r="DV69" s="3">
        <v>0</v>
      </c>
      <c r="DW69" s="3">
        <v>0</v>
      </c>
      <c r="DX69" s="3">
        <v>0</v>
      </c>
      <c r="DY69" s="3">
        <v>0</v>
      </c>
      <c r="DZ69" s="3">
        <v>0</v>
      </c>
      <c r="EA69" s="3">
        <v>0</v>
      </c>
      <c r="EB69" s="3">
        <v>0</v>
      </c>
      <c r="EC69" s="3">
        <v>0</v>
      </c>
      <c r="ED69" s="3">
        <v>0</v>
      </c>
      <c r="EE69" s="3">
        <v>0</v>
      </c>
      <c r="EF69" s="3">
        <v>0</v>
      </c>
      <c r="EG69" s="3">
        <v>0</v>
      </c>
      <c r="EH69" s="3">
        <v>0</v>
      </c>
      <c r="EI69" s="3">
        <v>0</v>
      </c>
      <c r="EJ69" s="3">
        <v>0</v>
      </c>
      <c r="EK69" s="3">
        <v>0</v>
      </c>
      <c r="EL69" s="3">
        <v>0</v>
      </c>
      <c r="EM69" s="3">
        <v>0</v>
      </c>
      <c r="EN69" s="3">
        <v>0</v>
      </c>
      <c r="EO69" s="3">
        <v>0</v>
      </c>
      <c r="EP69" s="3">
        <v>0</v>
      </c>
      <c r="EQ69" s="3">
        <v>0</v>
      </c>
      <c r="ER69" s="3">
        <v>0</v>
      </c>
      <c r="ES69" s="3">
        <v>0</v>
      </c>
      <c r="ET69" s="3">
        <v>0</v>
      </c>
      <c r="EU69" s="3">
        <v>0</v>
      </c>
      <c r="EV69" s="3">
        <v>0</v>
      </c>
      <c r="EW69" s="3">
        <v>0</v>
      </c>
      <c r="EX69" s="3">
        <v>0</v>
      </c>
      <c r="EY69" s="3">
        <v>0</v>
      </c>
      <c r="EZ69" s="3">
        <v>0</v>
      </c>
      <c r="FA69" s="3">
        <v>0</v>
      </c>
      <c r="FB69" s="3">
        <v>0</v>
      </c>
      <c r="FC69" s="3">
        <v>0</v>
      </c>
      <c r="FD69" s="3">
        <v>0</v>
      </c>
      <c r="FE69" s="3">
        <v>0</v>
      </c>
      <c r="FF69" s="3">
        <v>0</v>
      </c>
      <c r="FG69" s="3">
        <v>0</v>
      </c>
      <c r="FH69" s="3">
        <v>0</v>
      </c>
      <c r="FI69" s="3">
        <v>0</v>
      </c>
      <c r="FJ69" s="3">
        <v>0</v>
      </c>
      <c r="FK69" s="3">
        <v>0</v>
      </c>
      <c r="FL69" s="3">
        <v>0</v>
      </c>
      <c r="FM69" s="3">
        <v>0</v>
      </c>
      <c r="FN69" s="3">
        <v>0</v>
      </c>
      <c r="FO69" s="3">
        <v>0</v>
      </c>
      <c r="FP69" s="3">
        <v>0</v>
      </c>
      <c r="FQ69" s="3">
        <v>0</v>
      </c>
      <c r="FR69" s="3">
        <v>0</v>
      </c>
      <c r="FS69" s="3">
        <v>0</v>
      </c>
      <c r="FT69" s="3">
        <v>0</v>
      </c>
      <c r="FU69" s="3">
        <v>0</v>
      </c>
      <c r="FV69" s="3">
        <v>0</v>
      </c>
      <c r="FW69" s="3">
        <v>0</v>
      </c>
      <c r="FX69" s="3">
        <v>0</v>
      </c>
      <c r="FY69" s="3">
        <v>0</v>
      </c>
      <c r="FZ69" s="3">
        <v>0</v>
      </c>
      <c r="GA69" s="3">
        <v>0</v>
      </c>
      <c r="GB69" s="3">
        <v>0</v>
      </c>
      <c r="GC69" s="3">
        <v>0</v>
      </c>
      <c r="GD69" s="3">
        <v>0</v>
      </c>
      <c r="GE69" s="3">
        <v>0</v>
      </c>
      <c r="GF69" s="3">
        <v>0</v>
      </c>
      <c r="GG69" s="3">
        <v>0</v>
      </c>
      <c r="GH69" s="3">
        <v>0</v>
      </c>
      <c r="GI69" s="3">
        <v>0</v>
      </c>
      <c r="GJ69" s="3">
        <v>0</v>
      </c>
      <c r="GK69" s="3">
        <v>0</v>
      </c>
      <c r="GL69" s="3">
        <v>0</v>
      </c>
      <c r="GM69" s="3">
        <v>0</v>
      </c>
      <c r="GN69" s="3">
        <v>0</v>
      </c>
      <c r="GO69" s="3">
        <v>0</v>
      </c>
      <c r="GP69" s="3">
        <v>0</v>
      </c>
      <c r="GQ69" s="3">
        <v>0</v>
      </c>
      <c r="GR69" s="3">
        <v>0</v>
      </c>
      <c r="GS69" s="3">
        <v>0</v>
      </c>
      <c r="GT69" s="3">
        <v>0</v>
      </c>
      <c r="GU69" s="3">
        <v>0</v>
      </c>
      <c r="GV69" s="3">
        <v>0</v>
      </c>
      <c r="GW69" s="3">
        <v>0</v>
      </c>
      <c r="GX69" s="3">
        <v>0</v>
      </c>
      <c r="GY69" s="3">
        <v>0</v>
      </c>
      <c r="GZ69" s="3">
        <v>0</v>
      </c>
      <c r="HA69" s="3">
        <v>0</v>
      </c>
      <c r="HB69" s="3">
        <v>0</v>
      </c>
      <c r="HC69" s="3">
        <v>0</v>
      </c>
      <c r="HD69" s="3">
        <v>0</v>
      </c>
      <c r="HE69" s="3">
        <v>0</v>
      </c>
      <c r="HF69" s="3">
        <v>0</v>
      </c>
      <c r="HG69" s="3">
        <v>0</v>
      </c>
      <c r="HH69" s="3">
        <v>0</v>
      </c>
      <c r="HI69" s="3">
        <v>0</v>
      </c>
      <c r="HJ69" s="3">
        <v>0</v>
      </c>
      <c r="HK69" s="3">
        <v>0</v>
      </c>
      <c r="HL69" s="3">
        <v>0</v>
      </c>
      <c r="HM69" s="3">
        <v>0</v>
      </c>
      <c r="HN69" s="3">
        <v>0</v>
      </c>
      <c r="HO69" s="3">
        <v>0</v>
      </c>
      <c r="HP69" s="3">
        <v>0</v>
      </c>
      <c r="HQ69" s="3">
        <v>0</v>
      </c>
      <c r="HR69" s="3">
        <v>0</v>
      </c>
      <c r="HS69" s="3">
        <v>0</v>
      </c>
      <c r="HT69" s="3">
        <v>0</v>
      </c>
      <c r="HU69" s="3">
        <v>0</v>
      </c>
      <c r="HV69" s="3">
        <v>0</v>
      </c>
      <c r="HW69" s="3">
        <v>0</v>
      </c>
      <c r="HX69" s="3">
        <v>0</v>
      </c>
      <c r="HY69" s="3">
        <v>0</v>
      </c>
      <c r="HZ69" s="3">
        <v>0</v>
      </c>
      <c r="IA69" s="3">
        <v>0</v>
      </c>
      <c r="IB69" s="3">
        <v>0</v>
      </c>
      <c r="IC69" s="3">
        <v>0</v>
      </c>
      <c r="ID69" s="3">
        <v>0</v>
      </c>
      <c r="IE69" s="3">
        <v>0</v>
      </c>
      <c r="IF69" s="3">
        <v>0</v>
      </c>
      <c r="IG69" s="3">
        <v>0</v>
      </c>
      <c r="IH69" s="3">
        <v>0</v>
      </c>
      <c r="II69" s="3">
        <v>0</v>
      </c>
      <c r="IJ69" s="3">
        <v>0</v>
      </c>
      <c r="IK69" s="3">
        <v>0</v>
      </c>
      <c r="IL69" s="3">
        <v>0</v>
      </c>
      <c r="IM69" s="3">
        <v>0</v>
      </c>
      <c r="IN69" s="3">
        <v>0</v>
      </c>
      <c r="IO69" s="3">
        <v>0</v>
      </c>
      <c r="IP69" s="3">
        <v>0</v>
      </c>
      <c r="IQ69" s="3">
        <v>0</v>
      </c>
      <c r="IR69" s="3">
        <v>0</v>
      </c>
      <c r="IS69" s="3">
        <v>0</v>
      </c>
      <c r="IT69" s="3">
        <v>0</v>
      </c>
      <c r="IU69" s="3">
        <v>0</v>
      </c>
      <c r="IV69" s="3">
        <v>0</v>
      </c>
    </row>
    <row r="70" spans="1:256">
      <c r="A70" s="3" t="str">
        <f>T("478440")</f>
        <v>478440</v>
      </c>
      <c r="B70" s="3" t="s">
        <v>136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3">
        <v>0</v>
      </c>
      <c r="AH70" s="3">
        <v>0</v>
      </c>
      <c r="AI70" s="3">
        <v>0</v>
      </c>
      <c r="AJ70" s="3">
        <v>0</v>
      </c>
      <c r="AK70" s="3">
        <v>0</v>
      </c>
      <c r="AL70" s="3">
        <v>0</v>
      </c>
      <c r="AM70" s="3">
        <v>0</v>
      </c>
      <c r="AN70" s="3">
        <v>0</v>
      </c>
      <c r="AO70" s="3">
        <v>0</v>
      </c>
      <c r="AP70" s="3">
        <v>0</v>
      </c>
      <c r="AQ70" s="3">
        <v>0</v>
      </c>
      <c r="AR70" s="3">
        <v>0</v>
      </c>
      <c r="AS70" s="3">
        <v>0</v>
      </c>
      <c r="AT70" s="3">
        <v>0</v>
      </c>
      <c r="AU70" s="3">
        <v>0</v>
      </c>
      <c r="AV70" s="3">
        <v>0</v>
      </c>
      <c r="AW70" s="3">
        <v>0</v>
      </c>
      <c r="AX70" s="3">
        <v>0</v>
      </c>
      <c r="AY70" s="3">
        <v>0</v>
      </c>
      <c r="AZ70" s="3">
        <v>0</v>
      </c>
      <c r="BA70" s="3">
        <v>0</v>
      </c>
      <c r="BB70" s="3">
        <v>0</v>
      </c>
      <c r="BC70" s="3">
        <v>0</v>
      </c>
      <c r="BD70" s="3">
        <v>0</v>
      </c>
      <c r="BE70" s="3">
        <v>0</v>
      </c>
      <c r="BF70" s="3">
        <v>0</v>
      </c>
      <c r="BG70" s="3">
        <v>0</v>
      </c>
      <c r="BH70" s="3">
        <v>0</v>
      </c>
      <c r="BI70" s="3">
        <v>0</v>
      </c>
      <c r="BJ70" s="3">
        <v>0</v>
      </c>
      <c r="BK70" s="3">
        <v>0</v>
      </c>
      <c r="BL70" s="3">
        <v>0</v>
      </c>
      <c r="BM70" s="3">
        <v>0</v>
      </c>
      <c r="BN70" s="3">
        <v>0</v>
      </c>
      <c r="BO70" s="3">
        <v>0</v>
      </c>
      <c r="BP70" s="3">
        <v>0</v>
      </c>
      <c r="BQ70" s="3">
        <v>0</v>
      </c>
      <c r="BR70" s="3">
        <v>0</v>
      </c>
      <c r="BS70" s="3">
        <v>0</v>
      </c>
      <c r="BT70" s="3">
        <v>0</v>
      </c>
      <c r="BU70" s="3">
        <v>0</v>
      </c>
      <c r="BV70" s="3">
        <v>0</v>
      </c>
      <c r="BW70" s="3">
        <v>0</v>
      </c>
      <c r="BX70" s="3">
        <v>0</v>
      </c>
      <c r="BY70" s="3">
        <v>0</v>
      </c>
      <c r="BZ70" s="3">
        <v>0</v>
      </c>
      <c r="CA70" s="3">
        <v>0</v>
      </c>
      <c r="CB70" s="3">
        <v>0</v>
      </c>
      <c r="CC70" s="3">
        <v>0</v>
      </c>
      <c r="CD70" s="3">
        <v>0</v>
      </c>
      <c r="CE70" s="3">
        <v>0</v>
      </c>
      <c r="CF70" s="3">
        <v>0</v>
      </c>
      <c r="CG70" s="3">
        <v>0</v>
      </c>
      <c r="CH70" s="3">
        <v>0</v>
      </c>
      <c r="CI70" s="3">
        <v>0</v>
      </c>
      <c r="CJ70" s="3">
        <v>0</v>
      </c>
      <c r="CK70" s="3">
        <v>0</v>
      </c>
      <c r="CL70" s="3">
        <v>0</v>
      </c>
      <c r="CM70" s="3">
        <v>0</v>
      </c>
      <c r="CN70" s="3">
        <v>0</v>
      </c>
      <c r="CO70" s="3">
        <v>0</v>
      </c>
      <c r="CP70" s="3">
        <v>0</v>
      </c>
      <c r="CQ70" s="3">
        <v>0</v>
      </c>
      <c r="CR70" s="3">
        <v>0</v>
      </c>
      <c r="CS70" s="3">
        <v>0</v>
      </c>
      <c r="CT70" s="3">
        <v>0</v>
      </c>
      <c r="CU70" s="3">
        <v>0</v>
      </c>
      <c r="CV70" s="3">
        <v>0</v>
      </c>
      <c r="CW70" s="3">
        <v>0</v>
      </c>
      <c r="CX70" s="3">
        <v>0</v>
      </c>
      <c r="CY70" s="3">
        <v>0</v>
      </c>
      <c r="CZ70" s="3">
        <v>0</v>
      </c>
      <c r="DA70" s="3">
        <v>0</v>
      </c>
      <c r="DB70" s="3">
        <v>0</v>
      </c>
      <c r="DC70" s="3">
        <v>0</v>
      </c>
      <c r="DD70" s="3">
        <v>0</v>
      </c>
      <c r="DE70" s="3">
        <v>0</v>
      </c>
      <c r="DF70" s="3">
        <v>0</v>
      </c>
      <c r="DG70" s="3">
        <v>0</v>
      </c>
      <c r="DH70" s="3">
        <v>0</v>
      </c>
      <c r="DI70" s="3">
        <v>0</v>
      </c>
      <c r="DJ70" s="3">
        <v>0</v>
      </c>
      <c r="DK70" s="3">
        <v>0</v>
      </c>
      <c r="DL70" s="3">
        <v>0</v>
      </c>
      <c r="DM70" s="3">
        <v>0</v>
      </c>
      <c r="DN70" s="3">
        <v>0</v>
      </c>
      <c r="DO70" s="3">
        <v>0</v>
      </c>
      <c r="DP70" s="3">
        <v>0</v>
      </c>
      <c r="DQ70" s="3">
        <v>0</v>
      </c>
      <c r="DR70" s="3">
        <v>0</v>
      </c>
      <c r="DS70" s="3">
        <v>0</v>
      </c>
      <c r="DT70" s="3">
        <v>0</v>
      </c>
      <c r="DU70" s="3">
        <v>0</v>
      </c>
      <c r="DV70" s="3">
        <v>0</v>
      </c>
      <c r="DW70" s="3">
        <v>0</v>
      </c>
      <c r="DX70" s="3">
        <v>0</v>
      </c>
      <c r="DY70" s="3">
        <v>0</v>
      </c>
      <c r="DZ70" s="3">
        <v>0</v>
      </c>
      <c r="EA70" s="3">
        <v>0</v>
      </c>
      <c r="EB70" s="3">
        <v>0</v>
      </c>
      <c r="EC70" s="3">
        <v>0</v>
      </c>
      <c r="ED70" s="3">
        <v>0</v>
      </c>
      <c r="EE70" s="3">
        <v>0</v>
      </c>
      <c r="EF70" s="3">
        <v>0</v>
      </c>
      <c r="EG70" s="3">
        <v>0</v>
      </c>
      <c r="EH70" s="3">
        <v>0</v>
      </c>
      <c r="EI70" s="3">
        <v>0</v>
      </c>
      <c r="EJ70" s="3">
        <v>0</v>
      </c>
      <c r="EK70" s="3">
        <v>0</v>
      </c>
      <c r="EL70" s="3">
        <v>0</v>
      </c>
      <c r="EM70" s="3">
        <v>0</v>
      </c>
      <c r="EN70" s="3">
        <v>0</v>
      </c>
      <c r="EO70" s="3">
        <v>0</v>
      </c>
      <c r="EP70" s="3">
        <v>0</v>
      </c>
      <c r="EQ70" s="3">
        <v>0</v>
      </c>
      <c r="ER70" s="3">
        <v>0</v>
      </c>
      <c r="ES70" s="3">
        <v>0</v>
      </c>
      <c r="ET70" s="3">
        <v>0</v>
      </c>
      <c r="EU70" s="3">
        <v>0</v>
      </c>
      <c r="EV70" s="3">
        <v>0</v>
      </c>
      <c r="EW70" s="3">
        <v>0</v>
      </c>
      <c r="EX70" s="3">
        <v>0</v>
      </c>
      <c r="EY70" s="3">
        <v>0</v>
      </c>
      <c r="EZ70" s="3">
        <v>0</v>
      </c>
      <c r="FA70" s="3">
        <v>0</v>
      </c>
      <c r="FB70" s="3">
        <v>0</v>
      </c>
      <c r="FC70" s="3">
        <v>0</v>
      </c>
      <c r="FD70" s="3">
        <v>0</v>
      </c>
      <c r="FE70" s="3">
        <v>0</v>
      </c>
      <c r="FF70" s="3">
        <v>0</v>
      </c>
      <c r="FG70" s="3">
        <v>0</v>
      </c>
      <c r="FH70" s="3">
        <v>0</v>
      </c>
      <c r="FI70" s="3">
        <v>0</v>
      </c>
      <c r="FJ70" s="3">
        <v>0</v>
      </c>
      <c r="FK70" s="3">
        <v>0</v>
      </c>
      <c r="FL70" s="3">
        <v>0</v>
      </c>
      <c r="FM70" s="3">
        <v>0</v>
      </c>
      <c r="FN70" s="3">
        <v>0</v>
      </c>
      <c r="FO70" s="3">
        <v>0</v>
      </c>
      <c r="FP70" s="3">
        <v>0</v>
      </c>
      <c r="FQ70" s="3">
        <v>0</v>
      </c>
      <c r="FR70" s="3">
        <v>0</v>
      </c>
      <c r="FS70" s="3">
        <v>0</v>
      </c>
      <c r="FT70" s="3">
        <v>0</v>
      </c>
      <c r="FU70" s="3">
        <v>0</v>
      </c>
      <c r="FV70" s="3">
        <v>0</v>
      </c>
      <c r="FW70" s="3">
        <v>0</v>
      </c>
      <c r="FX70" s="3">
        <v>0</v>
      </c>
      <c r="FY70" s="3">
        <v>0</v>
      </c>
      <c r="FZ70" s="3">
        <v>0</v>
      </c>
      <c r="GA70" s="3">
        <v>0</v>
      </c>
      <c r="GB70" s="3">
        <v>0</v>
      </c>
      <c r="GC70" s="3">
        <v>0</v>
      </c>
      <c r="GD70" s="3">
        <v>0</v>
      </c>
      <c r="GE70" s="3">
        <v>0</v>
      </c>
      <c r="GF70" s="3">
        <v>0</v>
      </c>
      <c r="GG70" s="3">
        <v>0</v>
      </c>
      <c r="GH70" s="3">
        <v>0</v>
      </c>
      <c r="GI70" s="3">
        <v>0</v>
      </c>
      <c r="GJ70" s="3">
        <v>0</v>
      </c>
      <c r="GK70" s="3">
        <v>0</v>
      </c>
      <c r="GL70" s="3">
        <v>0</v>
      </c>
      <c r="GM70" s="3">
        <v>0</v>
      </c>
      <c r="GN70" s="3">
        <v>0</v>
      </c>
      <c r="GO70" s="3">
        <v>0</v>
      </c>
      <c r="GP70" s="3">
        <v>0</v>
      </c>
      <c r="GQ70" s="3">
        <v>0</v>
      </c>
      <c r="GR70" s="3">
        <v>0</v>
      </c>
      <c r="GS70" s="3">
        <v>0</v>
      </c>
      <c r="GT70" s="3">
        <v>0</v>
      </c>
      <c r="GU70" s="3">
        <v>0</v>
      </c>
      <c r="GV70" s="3">
        <v>0</v>
      </c>
      <c r="GW70" s="3">
        <v>0</v>
      </c>
      <c r="GX70" s="3">
        <v>0</v>
      </c>
      <c r="GY70" s="3">
        <v>0</v>
      </c>
      <c r="GZ70" s="3">
        <v>0</v>
      </c>
      <c r="HA70" s="3">
        <v>0</v>
      </c>
      <c r="HB70" s="3">
        <v>0</v>
      </c>
      <c r="HC70" s="3">
        <v>0</v>
      </c>
      <c r="HD70" s="3">
        <v>0</v>
      </c>
      <c r="HE70" s="3">
        <v>0</v>
      </c>
      <c r="HF70" s="3">
        <v>0</v>
      </c>
      <c r="HG70" s="3">
        <v>0</v>
      </c>
      <c r="HH70" s="3">
        <v>0</v>
      </c>
      <c r="HI70" s="3">
        <v>0</v>
      </c>
      <c r="HJ70" s="3">
        <v>0</v>
      </c>
      <c r="HK70" s="3">
        <v>0</v>
      </c>
      <c r="HL70" s="3">
        <v>0</v>
      </c>
      <c r="HM70" s="3">
        <v>0</v>
      </c>
      <c r="HN70" s="3">
        <v>0</v>
      </c>
      <c r="HO70" s="3">
        <v>0</v>
      </c>
      <c r="HP70" s="3">
        <v>0</v>
      </c>
      <c r="HQ70" s="3">
        <v>0</v>
      </c>
      <c r="HR70" s="3">
        <v>0</v>
      </c>
      <c r="HS70" s="3">
        <v>0</v>
      </c>
      <c r="HT70" s="3">
        <v>0</v>
      </c>
      <c r="HU70" s="3">
        <v>0</v>
      </c>
      <c r="HV70" s="3">
        <v>0</v>
      </c>
      <c r="HW70" s="3">
        <v>0</v>
      </c>
      <c r="HX70" s="3">
        <v>0</v>
      </c>
      <c r="HY70" s="3">
        <v>0</v>
      </c>
      <c r="HZ70" s="3">
        <v>0</v>
      </c>
      <c r="IA70" s="3">
        <v>0</v>
      </c>
      <c r="IB70" s="3">
        <v>0</v>
      </c>
      <c r="IC70" s="3">
        <v>0</v>
      </c>
      <c r="ID70" s="3">
        <v>0</v>
      </c>
      <c r="IE70" s="3">
        <v>0</v>
      </c>
      <c r="IF70" s="3">
        <v>0</v>
      </c>
      <c r="IG70" s="3">
        <v>0</v>
      </c>
      <c r="IH70" s="3">
        <v>0</v>
      </c>
      <c r="II70" s="3">
        <v>0</v>
      </c>
      <c r="IJ70" s="3">
        <v>0</v>
      </c>
      <c r="IK70" s="3">
        <v>0</v>
      </c>
      <c r="IL70" s="3">
        <v>0</v>
      </c>
      <c r="IM70" s="3">
        <v>0</v>
      </c>
      <c r="IN70" s="3">
        <v>0</v>
      </c>
      <c r="IO70" s="3">
        <v>0</v>
      </c>
      <c r="IP70" s="3">
        <v>0</v>
      </c>
      <c r="IQ70" s="3">
        <v>0</v>
      </c>
      <c r="IR70" s="3">
        <v>0</v>
      </c>
      <c r="IS70" s="3">
        <v>0</v>
      </c>
      <c r="IT70" s="3">
        <v>0</v>
      </c>
      <c r="IU70" s="3">
        <v>0</v>
      </c>
      <c r="IV70" s="3">
        <v>0</v>
      </c>
    </row>
    <row r="71" spans="1:256">
      <c r="A71" s="3" t="str">
        <f>T("478458")</f>
        <v>478458</v>
      </c>
      <c r="B71" s="3" t="s">
        <v>138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  <c r="AG71" s="3">
        <v>0</v>
      </c>
      <c r="AH71" s="3">
        <v>0</v>
      </c>
      <c r="AI71" s="3">
        <v>0</v>
      </c>
      <c r="AJ71" s="3">
        <v>0</v>
      </c>
      <c r="AK71" s="3">
        <v>0</v>
      </c>
      <c r="AL71" s="3">
        <v>0</v>
      </c>
      <c r="AM71" s="3">
        <v>0</v>
      </c>
      <c r="AN71" s="3">
        <v>0</v>
      </c>
      <c r="AO71" s="3">
        <v>0</v>
      </c>
      <c r="AP71" s="3">
        <v>0</v>
      </c>
      <c r="AQ71" s="3">
        <v>0</v>
      </c>
      <c r="AR71" s="3">
        <v>0</v>
      </c>
      <c r="AS71" s="3">
        <v>0</v>
      </c>
      <c r="AT71" s="3">
        <v>0</v>
      </c>
      <c r="AU71" s="3">
        <v>0</v>
      </c>
      <c r="AV71" s="3">
        <v>0</v>
      </c>
      <c r="AW71" s="3">
        <v>0</v>
      </c>
      <c r="AX71" s="3">
        <v>0</v>
      </c>
      <c r="AY71" s="3">
        <v>0</v>
      </c>
      <c r="AZ71" s="3">
        <v>0</v>
      </c>
      <c r="BA71" s="3">
        <v>0</v>
      </c>
      <c r="BB71" s="3">
        <v>0</v>
      </c>
      <c r="BC71" s="3">
        <v>0</v>
      </c>
      <c r="BD71" s="3">
        <v>0</v>
      </c>
      <c r="BE71" s="3">
        <v>0</v>
      </c>
      <c r="BF71" s="3">
        <v>0</v>
      </c>
      <c r="BG71" s="3">
        <v>0</v>
      </c>
      <c r="BH71" s="3">
        <v>0</v>
      </c>
      <c r="BI71" s="3">
        <v>0</v>
      </c>
      <c r="BJ71" s="3">
        <v>0</v>
      </c>
      <c r="BK71" s="3">
        <v>0</v>
      </c>
      <c r="BL71" s="3">
        <v>0</v>
      </c>
      <c r="BM71" s="3">
        <v>0</v>
      </c>
      <c r="BN71" s="3">
        <v>0</v>
      </c>
      <c r="BO71" s="3">
        <v>0</v>
      </c>
      <c r="BP71" s="3">
        <v>0</v>
      </c>
      <c r="BQ71" s="3">
        <v>0</v>
      </c>
      <c r="BR71" s="3">
        <v>0</v>
      </c>
      <c r="BS71" s="3">
        <v>0</v>
      </c>
      <c r="BT71" s="3">
        <v>0</v>
      </c>
      <c r="BU71" s="3">
        <v>0</v>
      </c>
      <c r="BV71" s="3">
        <v>0</v>
      </c>
      <c r="BW71" s="3">
        <v>0</v>
      </c>
      <c r="BX71" s="3">
        <v>0</v>
      </c>
      <c r="BY71" s="3">
        <v>0</v>
      </c>
      <c r="BZ71" s="3">
        <v>0</v>
      </c>
      <c r="CA71" s="3">
        <v>0</v>
      </c>
      <c r="CB71" s="3">
        <v>0</v>
      </c>
      <c r="CC71" s="3">
        <v>0</v>
      </c>
      <c r="CD71" s="3">
        <v>0</v>
      </c>
      <c r="CE71" s="3">
        <v>0</v>
      </c>
      <c r="CF71" s="3">
        <v>0</v>
      </c>
      <c r="CG71" s="3">
        <v>0</v>
      </c>
      <c r="CH71" s="3">
        <v>0</v>
      </c>
      <c r="CI71" s="3">
        <v>0</v>
      </c>
      <c r="CJ71" s="3">
        <v>0</v>
      </c>
      <c r="CK71" s="3">
        <v>0</v>
      </c>
      <c r="CL71" s="3">
        <v>0</v>
      </c>
      <c r="CM71" s="3">
        <v>0</v>
      </c>
      <c r="CN71" s="3">
        <v>0</v>
      </c>
      <c r="CO71" s="3">
        <v>0</v>
      </c>
      <c r="CP71" s="3">
        <v>0</v>
      </c>
      <c r="CQ71" s="3">
        <v>0</v>
      </c>
      <c r="CR71" s="3">
        <v>0</v>
      </c>
      <c r="CS71" s="3">
        <v>0</v>
      </c>
      <c r="CT71" s="3">
        <v>0</v>
      </c>
      <c r="CU71" s="3">
        <v>0</v>
      </c>
      <c r="CV71" s="3">
        <v>0</v>
      </c>
      <c r="CW71" s="3">
        <v>0</v>
      </c>
      <c r="CX71" s="3">
        <v>0</v>
      </c>
      <c r="CY71" s="3">
        <v>0</v>
      </c>
      <c r="CZ71" s="3">
        <v>0</v>
      </c>
      <c r="DA71" s="3">
        <v>0</v>
      </c>
      <c r="DB71" s="3">
        <v>0</v>
      </c>
      <c r="DC71" s="3">
        <v>0</v>
      </c>
      <c r="DD71" s="3">
        <v>0</v>
      </c>
      <c r="DE71" s="3">
        <v>0</v>
      </c>
      <c r="DF71" s="3">
        <v>0</v>
      </c>
      <c r="DG71" s="3">
        <v>0</v>
      </c>
      <c r="DH71" s="3">
        <v>0</v>
      </c>
      <c r="DI71" s="3">
        <v>0</v>
      </c>
      <c r="DJ71" s="3">
        <v>0</v>
      </c>
      <c r="DK71" s="3">
        <v>0</v>
      </c>
      <c r="DL71" s="3">
        <v>0</v>
      </c>
      <c r="DM71" s="3">
        <v>0</v>
      </c>
      <c r="DN71" s="3">
        <v>0</v>
      </c>
      <c r="DO71" s="3">
        <v>0</v>
      </c>
      <c r="DP71" s="3">
        <v>0</v>
      </c>
      <c r="DQ71" s="3">
        <v>0</v>
      </c>
      <c r="DR71" s="3">
        <v>0</v>
      </c>
      <c r="DS71" s="3">
        <v>0</v>
      </c>
      <c r="DT71" s="3">
        <v>0</v>
      </c>
      <c r="DU71" s="3">
        <v>0</v>
      </c>
      <c r="DV71" s="3">
        <v>0</v>
      </c>
      <c r="DW71" s="3">
        <v>0</v>
      </c>
      <c r="DX71" s="3">
        <v>0</v>
      </c>
      <c r="DY71" s="3">
        <v>0</v>
      </c>
      <c r="DZ71" s="3">
        <v>0</v>
      </c>
      <c r="EA71" s="3">
        <v>0</v>
      </c>
      <c r="EB71" s="3">
        <v>0</v>
      </c>
      <c r="EC71" s="3">
        <v>0</v>
      </c>
      <c r="ED71" s="3">
        <v>0</v>
      </c>
      <c r="EE71" s="3">
        <v>0</v>
      </c>
      <c r="EF71" s="3">
        <v>0</v>
      </c>
      <c r="EG71" s="3">
        <v>0</v>
      </c>
      <c r="EH71" s="3">
        <v>0</v>
      </c>
      <c r="EI71" s="3">
        <v>0</v>
      </c>
      <c r="EJ71" s="3">
        <v>0</v>
      </c>
      <c r="EK71" s="3">
        <v>0</v>
      </c>
      <c r="EL71" s="3">
        <v>0</v>
      </c>
      <c r="EM71" s="3">
        <v>0</v>
      </c>
      <c r="EN71" s="3">
        <v>0</v>
      </c>
      <c r="EO71" s="3">
        <v>0</v>
      </c>
      <c r="EP71" s="3">
        <v>0</v>
      </c>
      <c r="EQ71" s="3">
        <v>0</v>
      </c>
      <c r="ER71" s="3">
        <v>0</v>
      </c>
      <c r="ES71" s="3">
        <v>0</v>
      </c>
      <c r="ET71" s="3">
        <v>0</v>
      </c>
      <c r="EU71" s="3">
        <v>0</v>
      </c>
      <c r="EV71" s="3">
        <v>0</v>
      </c>
      <c r="EW71" s="3">
        <v>0</v>
      </c>
      <c r="EX71" s="3">
        <v>0</v>
      </c>
      <c r="EY71" s="3">
        <v>0</v>
      </c>
      <c r="EZ71" s="3">
        <v>0</v>
      </c>
      <c r="FA71" s="3">
        <v>0</v>
      </c>
      <c r="FB71" s="3">
        <v>0</v>
      </c>
      <c r="FC71" s="3">
        <v>0</v>
      </c>
      <c r="FD71" s="3">
        <v>0</v>
      </c>
      <c r="FE71" s="3">
        <v>0</v>
      </c>
      <c r="FF71" s="3">
        <v>0</v>
      </c>
      <c r="FG71" s="3">
        <v>0</v>
      </c>
      <c r="FH71" s="3">
        <v>0</v>
      </c>
      <c r="FI71" s="3">
        <v>0</v>
      </c>
      <c r="FJ71" s="3">
        <v>0</v>
      </c>
      <c r="FK71" s="3">
        <v>0</v>
      </c>
      <c r="FL71" s="3">
        <v>0</v>
      </c>
      <c r="FM71" s="3">
        <v>0</v>
      </c>
      <c r="FN71" s="3">
        <v>0</v>
      </c>
      <c r="FO71" s="3">
        <v>0</v>
      </c>
      <c r="FP71" s="3">
        <v>0</v>
      </c>
      <c r="FQ71" s="3">
        <v>0</v>
      </c>
      <c r="FR71" s="3">
        <v>0</v>
      </c>
      <c r="FS71" s="3">
        <v>0</v>
      </c>
      <c r="FT71" s="3">
        <v>0</v>
      </c>
      <c r="FU71" s="3">
        <v>0</v>
      </c>
      <c r="FV71" s="3">
        <v>0</v>
      </c>
      <c r="FW71" s="3">
        <v>0</v>
      </c>
      <c r="FX71" s="3">
        <v>0</v>
      </c>
      <c r="FY71" s="3">
        <v>0</v>
      </c>
      <c r="FZ71" s="3">
        <v>0</v>
      </c>
      <c r="GA71" s="3">
        <v>0</v>
      </c>
      <c r="GB71" s="3">
        <v>0</v>
      </c>
      <c r="GC71" s="3">
        <v>0</v>
      </c>
      <c r="GD71" s="3">
        <v>0</v>
      </c>
      <c r="GE71" s="3">
        <v>0</v>
      </c>
      <c r="GF71" s="3">
        <v>0</v>
      </c>
      <c r="GG71" s="3">
        <v>0</v>
      </c>
      <c r="GH71" s="3">
        <v>0</v>
      </c>
      <c r="GI71" s="3">
        <v>0</v>
      </c>
      <c r="GJ71" s="3">
        <v>0</v>
      </c>
      <c r="GK71" s="3">
        <v>0</v>
      </c>
      <c r="GL71" s="3">
        <v>0</v>
      </c>
      <c r="GM71" s="3">
        <v>0</v>
      </c>
      <c r="GN71" s="3">
        <v>0</v>
      </c>
      <c r="GO71" s="3">
        <v>0</v>
      </c>
      <c r="GP71" s="3">
        <v>0</v>
      </c>
      <c r="GQ71" s="3">
        <v>0</v>
      </c>
      <c r="GR71" s="3">
        <v>0</v>
      </c>
      <c r="GS71" s="3">
        <v>0</v>
      </c>
      <c r="GT71" s="3">
        <v>0</v>
      </c>
      <c r="GU71" s="3">
        <v>0</v>
      </c>
      <c r="GV71" s="3">
        <v>0</v>
      </c>
      <c r="GW71" s="3">
        <v>0</v>
      </c>
      <c r="GX71" s="3">
        <v>0</v>
      </c>
      <c r="GY71" s="3">
        <v>0</v>
      </c>
      <c r="GZ71" s="3">
        <v>0</v>
      </c>
      <c r="HA71" s="3">
        <v>0</v>
      </c>
      <c r="HB71" s="3">
        <v>0</v>
      </c>
      <c r="HC71" s="3">
        <v>0</v>
      </c>
      <c r="HD71" s="3">
        <v>0</v>
      </c>
      <c r="HE71" s="3">
        <v>0</v>
      </c>
      <c r="HF71" s="3">
        <v>0</v>
      </c>
      <c r="HG71" s="3">
        <v>0</v>
      </c>
      <c r="HH71" s="3">
        <v>0</v>
      </c>
      <c r="HI71" s="3">
        <v>0</v>
      </c>
      <c r="HJ71" s="3">
        <v>0</v>
      </c>
      <c r="HK71" s="3">
        <v>0</v>
      </c>
      <c r="HL71" s="3">
        <v>0</v>
      </c>
      <c r="HM71" s="3">
        <v>0</v>
      </c>
      <c r="HN71" s="3">
        <v>0</v>
      </c>
      <c r="HO71" s="3">
        <v>0</v>
      </c>
      <c r="HP71" s="3">
        <v>0</v>
      </c>
      <c r="HQ71" s="3">
        <v>0</v>
      </c>
      <c r="HR71" s="3">
        <v>0</v>
      </c>
      <c r="HS71" s="3">
        <v>0</v>
      </c>
      <c r="HT71" s="3">
        <v>0</v>
      </c>
      <c r="HU71" s="3">
        <v>0</v>
      </c>
      <c r="HV71" s="3">
        <v>0</v>
      </c>
      <c r="HW71" s="3">
        <v>0</v>
      </c>
      <c r="HX71" s="3">
        <v>0</v>
      </c>
      <c r="HY71" s="3">
        <v>0</v>
      </c>
      <c r="HZ71" s="3">
        <v>0</v>
      </c>
      <c r="IA71" s="3">
        <v>0</v>
      </c>
      <c r="IB71" s="3">
        <v>0</v>
      </c>
      <c r="IC71" s="3">
        <v>0</v>
      </c>
      <c r="ID71" s="3">
        <v>0</v>
      </c>
      <c r="IE71" s="3">
        <v>0</v>
      </c>
      <c r="IF71" s="3">
        <v>0</v>
      </c>
      <c r="IG71" s="3">
        <v>0</v>
      </c>
      <c r="IH71" s="3">
        <v>0</v>
      </c>
      <c r="II71" s="3">
        <v>0</v>
      </c>
      <c r="IJ71" s="3">
        <v>0</v>
      </c>
      <c r="IK71" s="3">
        <v>0</v>
      </c>
      <c r="IL71" s="3">
        <v>0</v>
      </c>
      <c r="IM71" s="3">
        <v>0</v>
      </c>
      <c r="IN71" s="3">
        <v>0</v>
      </c>
      <c r="IO71" s="3">
        <v>0</v>
      </c>
      <c r="IP71" s="3">
        <v>0</v>
      </c>
      <c r="IQ71" s="3">
        <v>0</v>
      </c>
      <c r="IR71" s="3">
        <v>0</v>
      </c>
      <c r="IS71" s="3">
        <v>0</v>
      </c>
      <c r="IT71" s="3">
        <v>0</v>
      </c>
      <c r="IU71" s="3">
        <v>0</v>
      </c>
      <c r="IV71" s="3">
        <v>0</v>
      </c>
    </row>
    <row r="72" spans="1:256" hidden="1">
      <c r="B72" s="3" t="s">
        <v>524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46698</v>
      </c>
      <c r="P72" s="3">
        <v>0</v>
      </c>
      <c r="Q72" s="3">
        <v>0</v>
      </c>
      <c r="R72" s="3">
        <v>7433</v>
      </c>
      <c r="S72" s="3">
        <v>1258</v>
      </c>
      <c r="T72" s="3">
        <v>8691</v>
      </c>
      <c r="U72" s="3">
        <v>0</v>
      </c>
      <c r="V72" s="3">
        <v>8691</v>
      </c>
      <c r="W72" s="3">
        <v>39265</v>
      </c>
      <c r="X72" s="3">
        <v>0</v>
      </c>
      <c r="Y72" s="3">
        <v>0</v>
      </c>
      <c r="Z72" s="3">
        <v>0</v>
      </c>
      <c r="AA72" s="3">
        <v>39265</v>
      </c>
      <c r="AB72" s="3">
        <v>563965</v>
      </c>
      <c r="AC72" s="3">
        <v>0</v>
      </c>
      <c r="AD72" s="3">
        <v>0</v>
      </c>
      <c r="AE72" s="3">
        <v>67788</v>
      </c>
      <c r="AF72" s="3">
        <v>10763</v>
      </c>
      <c r="AG72" s="3">
        <v>78551</v>
      </c>
      <c r="AH72" s="3">
        <v>0</v>
      </c>
      <c r="AI72" s="3">
        <v>78551</v>
      </c>
      <c r="AJ72" s="3">
        <v>496177</v>
      </c>
      <c r="AK72" s="3">
        <v>0</v>
      </c>
      <c r="AL72" s="3">
        <v>0</v>
      </c>
      <c r="AM72" s="3">
        <v>0</v>
      </c>
      <c r="AN72" s="3">
        <v>496177</v>
      </c>
      <c r="AO72" s="3">
        <v>3519196</v>
      </c>
      <c r="AP72" s="3">
        <v>72400</v>
      </c>
      <c r="AQ72" s="3">
        <v>0</v>
      </c>
      <c r="AR72" s="3">
        <v>221420</v>
      </c>
      <c r="AS72" s="3">
        <v>63321</v>
      </c>
      <c r="AT72" s="3">
        <v>284741</v>
      </c>
      <c r="AU72" s="3">
        <v>0</v>
      </c>
      <c r="AV72" s="3">
        <v>284741</v>
      </c>
      <c r="AW72" s="3">
        <v>3370176</v>
      </c>
      <c r="AX72" s="3">
        <v>0</v>
      </c>
      <c r="AY72" s="3">
        <v>0</v>
      </c>
      <c r="AZ72" s="3">
        <v>0</v>
      </c>
      <c r="BA72" s="3">
        <v>3370176</v>
      </c>
      <c r="BB72" s="3">
        <v>125000</v>
      </c>
      <c r="BC72" s="3">
        <v>0</v>
      </c>
      <c r="BD72" s="3">
        <v>0</v>
      </c>
      <c r="BE72" s="3">
        <v>0</v>
      </c>
      <c r="BF72" s="3">
        <v>0</v>
      </c>
      <c r="BG72" s="3">
        <v>0</v>
      </c>
      <c r="BH72" s="3">
        <v>0</v>
      </c>
      <c r="BI72" s="3">
        <v>0</v>
      </c>
      <c r="BJ72" s="3">
        <v>125000</v>
      </c>
      <c r="BK72" s="3">
        <v>0</v>
      </c>
      <c r="BL72" s="3">
        <v>0</v>
      </c>
      <c r="BM72" s="3">
        <v>0</v>
      </c>
      <c r="BN72" s="3">
        <v>125000</v>
      </c>
      <c r="BO72" s="3">
        <v>920200</v>
      </c>
      <c r="BP72" s="3">
        <v>42700</v>
      </c>
      <c r="BQ72" s="3">
        <v>0</v>
      </c>
      <c r="BR72" s="3">
        <v>0</v>
      </c>
      <c r="BS72" s="3">
        <v>0</v>
      </c>
      <c r="BT72" s="3">
        <v>0</v>
      </c>
      <c r="BU72" s="3">
        <v>0</v>
      </c>
      <c r="BV72" s="3">
        <v>0</v>
      </c>
      <c r="BW72" s="3">
        <v>962900</v>
      </c>
      <c r="BX72" s="3">
        <v>0</v>
      </c>
      <c r="BY72" s="3">
        <v>0</v>
      </c>
      <c r="BZ72" s="3">
        <v>0</v>
      </c>
      <c r="CA72" s="3">
        <v>962900</v>
      </c>
      <c r="CB72" s="3">
        <v>0</v>
      </c>
      <c r="CC72" s="3">
        <v>0</v>
      </c>
      <c r="CD72" s="3">
        <v>0</v>
      </c>
      <c r="CE72" s="3">
        <v>0</v>
      </c>
      <c r="CF72" s="3">
        <v>0</v>
      </c>
      <c r="CG72" s="3">
        <v>0</v>
      </c>
      <c r="CH72" s="3">
        <v>0</v>
      </c>
      <c r="CI72" s="3">
        <v>0</v>
      </c>
      <c r="CJ72" s="3">
        <v>0</v>
      </c>
      <c r="CK72" s="3">
        <v>0</v>
      </c>
      <c r="CL72" s="3">
        <v>0</v>
      </c>
      <c r="CM72" s="3">
        <v>0</v>
      </c>
      <c r="CN72" s="3">
        <v>0</v>
      </c>
      <c r="CO72" s="3">
        <v>0</v>
      </c>
      <c r="CP72" s="3">
        <v>0</v>
      </c>
      <c r="CQ72" s="3">
        <v>0</v>
      </c>
      <c r="CR72" s="3">
        <v>0</v>
      </c>
      <c r="CS72" s="3">
        <v>0</v>
      </c>
      <c r="CT72" s="3">
        <v>0</v>
      </c>
      <c r="CU72" s="3">
        <v>0</v>
      </c>
      <c r="CV72" s="3">
        <v>0</v>
      </c>
      <c r="CW72" s="3">
        <v>0</v>
      </c>
      <c r="CX72" s="3">
        <v>0</v>
      </c>
      <c r="CY72" s="3">
        <v>0</v>
      </c>
      <c r="CZ72" s="3">
        <v>0</v>
      </c>
      <c r="DA72" s="3">
        <v>0</v>
      </c>
      <c r="DB72" s="3">
        <v>0</v>
      </c>
      <c r="DC72" s="3">
        <v>0</v>
      </c>
      <c r="DD72" s="3">
        <v>0</v>
      </c>
      <c r="DE72" s="3">
        <v>0</v>
      </c>
      <c r="DF72" s="3">
        <v>0</v>
      </c>
      <c r="DG72" s="3">
        <v>0</v>
      </c>
      <c r="DH72" s="3">
        <v>0</v>
      </c>
      <c r="DI72" s="3">
        <v>0</v>
      </c>
      <c r="DJ72" s="3">
        <v>0</v>
      </c>
      <c r="DK72" s="3">
        <v>0</v>
      </c>
      <c r="DL72" s="3">
        <v>0</v>
      </c>
      <c r="DM72" s="3">
        <v>0</v>
      </c>
      <c r="DN72" s="3">
        <v>0</v>
      </c>
      <c r="DO72" s="3">
        <v>12113003</v>
      </c>
      <c r="DP72" s="3">
        <v>342200</v>
      </c>
      <c r="DQ72" s="3">
        <v>0</v>
      </c>
      <c r="DR72" s="3">
        <v>940654</v>
      </c>
      <c r="DS72" s="3">
        <v>197015</v>
      </c>
      <c r="DT72" s="3">
        <v>1137669</v>
      </c>
      <c r="DU72" s="3">
        <v>0</v>
      </c>
      <c r="DV72" s="3">
        <v>1137669</v>
      </c>
      <c r="DW72" s="3">
        <v>11514549</v>
      </c>
      <c r="DX72" s="3">
        <v>0</v>
      </c>
      <c r="DY72" s="3">
        <v>0</v>
      </c>
      <c r="DZ72" s="3">
        <v>8959640</v>
      </c>
      <c r="EA72" s="3">
        <v>2554909</v>
      </c>
      <c r="EB72" s="3">
        <v>107739</v>
      </c>
      <c r="EC72" s="3">
        <v>0</v>
      </c>
      <c r="ED72" s="3">
        <v>0</v>
      </c>
      <c r="EE72" s="3">
        <v>33056</v>
      </c>
      <c r="EF72" s="3">
        <v>2337</v>
      </c>
      <c r="EG72" s="3">
        <v>35393</v>
      </c>
      <c r="EH72" s="3">
        <v>0</v>
      </c>
      <c r="EI72" s="3">
        <v>35393</v>
      </c>
      <c r="EJ72" s="3">
        <v>74683</v>
      </c>
      <c r="EK72" s="3">
        <v>0</v>
      </c>
      <c r="EL72" s="3">
        <v>0</v>
      </c>
      <c r="EM72" s="3">
        <v>0</v>
      </c>
      <c r="EN72" s="3">
        <v>74683</v>
      </c>
      <c r="EO72" s="3">
        <v>280896</v>
      </c>
      <c r="EP72" s="3">
        <v>0</v>
      </c>
      <c r="EQ72" s="3">
        <v>0</v>
      </c>
      <c r="ER72" s="3">
        <v>130661</v>
      </c>
      <c r="ES72" s="3">
        <v>11977</v>
      </c>
      <c r="ET72" s="3">
        <v>142638</v>
      </c>
      <c r="EU72" s="3">
        <v>0</v>
      </c>
      <c r="EV72" s="3">
        <v>142638</v>
      </c>
      <c r="EW72" s="3">
        <v>150235</v>
      </c>
      <c r="EX72" s="3">
        <v>0</v>
      </c>
      <c r="EY72" s="3">
        <v>0</v>
      </c>
      <c r="EZ72" s="3">
        <v>150235</v>
      </c>
      <c r="FA72" s="3">
        <v>0</v>
      </c>
      <c r="FB72" s="3">
        <v>28746</v>
      </c>
      <c r="FC72" s="3">
        <v>0</v>
      </c>
      <c r="FD72" s="3">
        <v>0</v>
      </c>
      <c r="FE72" s="3">
        <v>6239</v>
      </c>
      <c r="FF72" s="3">
        <v>667</v>
      </c>
      <c r="FG72" s="3">
        <v>6906</v>
      </c>
      <c r="FH72" s="3">
        <v>0</v>
      </c>
      <c r="FI72" s="3">
        <v>6906</v>
      </c>
      <c r="FJ72" s="3">
        <v>22507</v>
      </c>
      <c r="FK72" s="3">
        <v>0</v>
      </c>
      <c r="FL72" s="3">
        <v>0</v>
      </c>
      <c r="FM72" s="3">
        <v>22507</v>
      </c>
      <c r="FN72" s="3">
        <v>0</v>
      </c>
      <c r="FO72" s="3">
        <v>13206021</v>
      </c>
      <c r="FP72" s="3">
        <v>0</v>
      </c>
      <c r="FQ72" s="3">
        <v>0</v>
      </c>
      <c r="FR72" s="3">
        <v>2211533</v>
      </c>
      <c r="FS72" s="3">
        <v>166754</v>
      </c>
      <c r="FT72" s="3">
        <v>2378287</v>
      </c>
      <c r="FU72" s="3">
        <v>0</v>
      </c>
      <c r="FV72" s="3">
        <v>2378287</v>
      </c>
      <c r="FW72" s="3">
        <v>10994488</v>
      </c>
      <c r="FX72" s="3">
        <v>0</v>
      </c>
      <c r="FY72" s="3">
        <v>0</v>
      </c>
      <c r="FZ72" s="3">
        <v>10994488</v>
      </c>
      <c r="GA72" s="3">
        <v>0</v>
      </c>
      <c r="GB72" s="3">
        <v>2135315</v>
      </c>
      <c r="GC72" s="3">
        <v>0</v>
      </c>
      <c r="GD72" s="3">
        <v>0</v>
      </c>
      <c r="GE72" s="3">
        <v>339353</v>
      </c>
      <c r="GF72" s="3">
        <v>41175</v>
      </c>
      <c r="GG72" s="3">
        <v>380528</v>
      </c>
      <c r="GH72" s="3">
        <v>0</v>
      </c>
      <c r="GI72" s="3">
        <v>380528</v>
      </c>
      <c r="GJ72" s="3">
        <v>1795962</v>
      </c>
      <c r="GK72" s="3">
        <v>0</v>
      </c>
      <c r="GL72" s="3">
        <v>0</v>
      </c>
      <c r="GM72" s="3">
        <v>1795962</v>
      </c>
      <c r="GN72" s="3">
        <v>0</v>
      </c>
      <c r="GO72" s="3">
        <v>167800924</v>
      </c>
      <c r="GP72" s="3">
        <v>21930658</v>
      </c>
      <c r="GQ72" s="3">
        <v>0</v>
      </c>
      <c r="GR72" s="3">
        <v>7968735</v>
      </c>
      <c r="GS72" s="3">
        <v>2238025</v>
      </c>
      <c r="GT72" s="3">
        <v>10206760</v>
      </c>
      <c r="GU72" s="3">
        <v>0</v>
      </c>
      <c r="GV72" s="3">
        <v>10206760</v>
      </c>
      <c r="GW72" s="3">
        <v>181762847</v>
      </c>
      <c r="GX72" s="3">
        <v>0</v>
      </c>
      <c r="GY72" s="3">
        <v>0</v>
      </c>
      <c r="GZ72" s="3">
        <v>124212412</v>
      </c>
      <c r="HA72" s="3">
        <v>57550435</v>
      </c>
      <c r="HB72" s="3">
        <v>9701</v>
      </c>
      <c r="HC72" s="3">
        <v>0</v>
      </c>
      <c r="HD72" s="3">
        <v>0</v>
      </c>
      <c r="HE72" s="3">
        <v>7260</v>
      </c>
      <c r="HF72" s="3">
        <v>371</v>
      </c>
      <c r="HG72" s="3">
        <v>7631</v>
      </c>
      <c r="HH72" s="3">
        <v>0</v>
      </c>
      <c r="HI72" s="3">
        <v>7631</v>
      </c>
      <c r="HJ72" s="3">
        <v>2441</v>
      </c>
      <c r="HK72" s="3">
        <v>0</v>
      </c>
      <c r="HL72" s="3">
        <v>0</v>
      </c>
      <c r="HM72" s="3">
        <v>2441</v>
      </c>
      <c r="HN72" s="3">
        <v>0</v>
      </c>
      <c r="HO72" s="3">
        <v>20651</v>
      </c>
      <c r="HP72" s="3">
        <v>0</v>
      </c>
      <c r="HQ72" s="3">
        <v>0</v>
      </c>
      <c r="HR72" s="3">
        <v>2958</v>
      </c>
      <c r="HS72" s="3">
        <v>272</v>
      </c>
      <c r="HT72" s="3">
        <v>3230</v>
      </c>
      <c r="HU72" s="3">
        <v>0</v>
      </c>
      <c r="HV72" s="3">
        <v>3230</v>
      </c>
      <c r="HW72" s="3">
        <v>17693</v>
      </c>
      <c r="HX72" s="3">
        <v>0</v>
      </c>
      <c r="HY72" s="3">
        <v>0</v>
      </c>
      <c r="HZ72" s="3">
        <v>0</v>
      </c>
      <c r="IA72" s="3">
        <v>17693</v>
      </c>
      <c r="IB72" s="3">
        <v>3273310</v>
      </c>
      <c r="IC72" s="3">
        <v>285300</v>
      </c>
      <c r="ID72" s="3">
        <v>0</v>
      </c>
      <c r="IE72" s="3">
        <v>832712</v>
      </c>
      <c r="IF72" s="3">
        <v>14717</v>
      </c>
      <c r="IG72" s="3">
        <v>847429</v>
      </c>
      <c r="IH72" s="3">
        <v>451</v>
      </c>
      <c r="II72" s="3">
        <v>846978</v>
      </c>
      <c r="IJ72" s="3">
        <v>2725898</v>
      </c>
      <c r="IK72" s="3">
        <v>0</v>
      </c>
      <c r="IL72" s="3">
        <v>0</v>
      </c>
      <c r="IM72" s="3">
        <v>0</v>
      </c>
      <c r="IN72" s="3">
        <v>2725898</v>
      </c>
      <c r="IO72" s="3">
        <v>13370</v>
      </c>
      <c r="IP72" s="3">
        <v>0</v>
      </c>
      <c r="IQ72" s="3">
        <v>0</v>
      </c>
      <c r="IR72" s="3">
        <v>7312</v>
      </c>
      <c r="IS72" s="3">
        <v>31</v>
      </c>
      <c r="IT72" s="3">
        <v>7343</v>
      </c>
      <c r="IU72" s="3">
        <v>451</v>
      </c>
      <c r="IV72" s="3">
        <v>6892</v>
      </c>
    </row>
    <row r="73" spans="1:256" s="179" customFormat="1">
      <c r="A73" s="3"/>
      <c r="B73" s="179" t="s">
        <v>139</v>
      </c>
      <c r="C73" s="179">
        <f>SUM(C4:C44)</f>
        <v>0</v>
      </c>
      <c r="D73" s="179">
        <f t="shared" ref="D73:BO73" si="0">SUM(D4:D44)</f>
        <v>0</v>
      </c>
      <c r="E73" s="179">
        <f t="shared" si="0"/>
        <v>0</v>
      </c>
      <c r="F73" s="179">
        <f t="shared" si="0"/>
        <v>0</v>
      </c>
      <c r="G73" s="179">
        <f t="shared" si="0"/>
        <v>0</v>
      </c>
      <c r="H73" s="179">
        <f t="shared" si="0"/>
        <v>0</v>
      </c>
      <c r="I73" s="179">
        <f t="shared" si="0"/>
        <v>0</v>
      </c>
      <c r="J73" s="179">
        <f t="shared" si="0"/>
        <v>0</v>
      </c>
      <c r="K73" s="179">
        <f t="shared" si="0"/>
        <v>0</v>
      </c>
      <c r="L73" s="179">
        <f t="shared" si="0"/>
        <v>0</v>
      </c>
      <c r="M73" s="179">
        <f t="shared" si="0"/>
        <v>0</v>
      </c>
      <c r="N73" s="179">
        <f t="shared" si="0"/>
        <v>0</v>
      </c>
      <c r="O73" s="179">
        <f t="shared" si="0"/>
        <v>46698</v>
      </c>
      <c r="P73" s="179">
        <f t="shared" si="0"/>
        <v>0</v>
      </c>
      <c r="Q73" s="179">
        <f t="shared" si="0"/>
        <v>0</v>
      </c>
      <c r="R73" s="179">
        <f t="shared" si="0"/>
        <v>7433</v>
      </c>
      <c r="S73" s="179">
        <f t="shared" si="0"/>
        <v>1258</v>
      </c>
      <c r="T73" s="179">
        <f t="shared" si="0"/>
        <v>8691</v>
      </c>
      <c r="U73" s="179">
        <f t="shared" si="0"/>
        <v>0</v>
      </c>
      <c r="V73" s="179">
        <f t="shared" si="0"/>
        <v>8691</v>
      </c>
      <c r="W73" s="179">
        <f t="shared" si="0"/>
        <v>39265</v>
      </c>
      <c r="X73" s="179">
        <f t="shared" si="0"/>
        <v>0</v>
      </c>
      <c r="Y73" s="179">
        <f t="shared" si="0"/>
        <v>0</v>
      </c>
      <c r="Z73" s="179">
        <f t="shared" si="0"/>
        <v>0</v>
      </c>
      <c r="AA73" s="179">
        <f t="shared" si="0"/>
        <v>39265</v>
      </c>
      <c r="AB73" s="179">
        <f t="shared" si="0"/>
        <v>563965</v>
      </c>
      <c r="AC73" s="179">
        <f t="shared" si="0"/>
        <v>0</v>
      </c>
      <c r="AD73" s="179">
        <f t="shared" si="0"/>
        <v>0</v>
      </c>
      <c r="AE73" s="179">
        <f t="shared" si="0"/>
        <v>67788</v>
      </c>
      <c r="AF73" s="179">
        <f t="shared" si="0"/>
        <v>10763</v>
      </c>
      <c r="AG73" s="179">
        <f t="shared" si="0"/>
        <v>78551</v>
      </c>
      <c r="AH73" s="179">
        <f t="shared" si="0"/>
        <v>0</v>
      </c>
      <c r="AI73" s="179">
        <f t="shared" si="0"/>
        <v>78551</v>
      </c>
      <c r="AJ73" s="179">
        <f t="shared" si="0"/>
        <v>496177</v>
      </c>
      <c r="AK73" s="179">
        <f t="shared" si="0"/>
        <v>0</v>
      </c>
      <c r="AL73" s="179">
        <f t="shared" si="0"/>
        <v>0</v>
      </c>
      <c r="AM73" s="179">
        <f t="shared" si="0"/>
        <v>0</v>
      </c>
      <c r="AN73" s="179">
        <f t="shared" si="0"/>
        <v>496177</v>
      </c>
      <c r="AO73" s="179">
        <f t="shared" si="0"/>
        <v>3519196</v>
      </c>
      <c r="AP73" s="179">
        <f t="shared" si="0"/>
        <v>72400</v>
      </c>
      <c r="AQ73" s="179">
        <f t="shared" si="0"/>
        <v>0</v>
      </c>
      <c r="AR73" s="179">
        <f t="shared" si="0"/>
        <v>221420</v>
      </c>
      <c r="AS73" s="179">
        <f t="shared" si="0"/>
        <v>63321</v>
      </c>
      <c r="AT73" s="179">
        <f t="shared" si="0"/>
        <v>284741</v>
      </c>
      <c r="AU73" s="179">
        <f t="shared" si="0"/>
        <v>0</v>
      </c>
      <c r="AV73" s="179">
        <f t="shared" si="0"/>
        <v>284741</v>
      </c>
      <c r="AW73" s="179">
        <f t="shared" si="0"/>
        <v>3370176</v>
      </c>
      <c r="AX73" s="179">
        <f t="shared" si="0"/>
        <v>0</v>
      </c>
      <c r="AY73" s="179">
        <f t="shared" si="0"/>
        <v>0</v>
      </c>
      <c r="AZ73" s="179">
        <f t="shared" si="0"/>
        <v>0</v>
      </c>
      <c r="BA73" s="179">
        <f t="shared" si="0"/>
        <v>3370176</v>
      </c>
      <c r="BB73" s="179">
        <f t="shared" si="0"/>
        <v>125000</v>
      </c>
      <c r="BC73" s="179">
        <f t="shared" si="0"/>
        <v>0</v>
      </c>
      <c r="BD73" s="179">
        <f t="shared" si="0"/>
        <v>0</v>
      </c>
      <c r="BE73" s="179">
        <f t="shared" si="0"/>
        <v>0</v>
      </c>
      <c r="BF73" s="179">
        <f t="shared" si="0"/>
        <v>0</v>
      </c>
      <c r="BG73" s="179">
        <f t="shared" si="0"/>
        <v>0</v>
      </c>
      <c r="BH73" s="179">
        <f t="shared" si="0"/>
        <v>0</v>
      </c>
      <c r="BI73" s="179">
        <f t="shared" si="0"/>
        <v>0</v>
      </c>
      <c r="BJ73" s="179">
        <f t="shared" si="0"/>
        <v>125000</v>
      </c>
      <c r="BK73" s="179">
        <f t="shared" si="0"/>
        <v>0</v>
      </c>
      <c r="BL73" s="179">
        <f t="shared" si="0"/>
        <v>0</v>
      </c>
      <c r="BM73" s="179">
        <f t="shared" si="0"/>
        <v>0</v>
      </c>
      <c r="BN73" s="179">
        <f t="shared" si="0"/>
        <v>125000</v>
      </c>
      <c r="BO73" s="179">
        <f t="shared" si="0"/>
        <v>920200</v>
      </c>
      <c r="BP73" s="179">
        <f t="shared" ref="BP73:EA73" si="1">SUM(BP4:BP44)</f>
        <v>42700</v>
      </c>
      <c r="BQ73" s="179">
        <f t="shared" si="1"/>
        <v>0</v>
      </c>
      <c r="BR73" s="179">
        <f t="shared" si="1"/>
        <v>0</v>
      </c>
      <c r="BS73" s="179">
        <f t="shared" si="1"/>
        <v>0</v>
      </c>
      <c r="BT73" s="179">
        <f t="shared" si="1"/>
        <v>0</v>
      </c>
      <c r="BU73" s="179">
        <f t="shared" si="1"/>
        <v>0</v>
      </c>
      <c r="BV73" s="179">
        <f t="shared" si="1"/>
        <v>0</v>
      </c>
      <c r="BW73" s="179">
        <f t="shared" si="1"/>
        <v>962900</v>
      </c>
      <c r="BX73" s="179">
        <f t="shared" si="1"/>
        <v>0</v>
      </c>
      <c r="BY73" s="179">
        <f t="shared" si="1"/>
        <v>0</v>
      </c>
      <c r="BZ73" s="179">
        <f t="shared" si="1"/>
        <v>0</v>
      </c>
      <c r="CA73" s="179">
        <f t="shared" si="1"/>
        <v>962900</v>
      </c>
      <c r="CB73" s="179">
        <f t="shared" si="1"/>
        <v>0</v>
      </c>
      <c r="CC73" s="179">
        <f t="shared" si="1"/>
        <v>0</v>
      </c>
      <c r="CD73" s="179">
        <f t="shared" si="1"/>
        <v>0</v>
      </c>
      <c r="CE73" s="179">
        <f t="shared" si="1"/>
        <v>0</v>
      </c>
      <c r="CF73" s="179">
        <f t="shared" si="1"/>
        <v>0</v>
      </c>
      <c r="CG73" s="179">
        <f t="shared" si="1"/>
        <v>0</v>
      </c>
      <c r="CH73" s="179">
        <f t="shared" si="1"/>
        <v>0</v>
      </c>
      <c r="CI73" s="179">
        <f t="shared" si="1"/>
        <v>0</v>
      </c>
      <c r="CJ73" s="179">
        <f t="shared" si="1"/>
        <v>0</v>
      </c>
      <c r="CK73" s="179">
        <f t="shared" si="1"/>
        <v>0</v>
      </c>
      <c r="CL73" s="179">
        <f t="shared" si="1"/>
        <v>0</v>
      </c>
      <c r="CM73" s="179">
        <f t="shared" si="1"/>
        <v>0</v>
      </c>
      <c r="CN73" s="179">
        <f t="shared" si="1"/>
        <v>0</v>
      </c>
      <c r="CO73" s="179">
        <f t="shared" si="1"/>
        <v>0</v>
      </c>
      <c r="CP73" s="179">
        <f t="shared" si="1"/>
        <v>0</v>
      </c>
      <c r="CQ73" s="179">
        <f t="shared" si="1"/>
        <v>0</v>
      </c>
      <c r="CR73" s="179">
        <f t="shared" si="1"/>
        <v>0</v>
      </c>
      <c r="CS73" s="179">
        <f t="shared" si="1"/>
        <v>0</v>
      </c>
      <c r="CT73" s="179">
        <f t="shared" si="1"/>
        <v>0</v>
      </c>
      <c r="CU73" s="179">
        <f t="shared" si="1"/>
        <v>0</v>
      </c>
      <c r="CV73" s="179">
        <f t="shared" si="1"/>
        <v>0</v>
      </c>
      <c r="CW73" s="179">
        <f t="shared" si="1"/>
        <v>0</v>
      </c>
      <c r="CX73" s="179">
        <f t="shared" si="1"/>
        <v>0</v>
      </c>
      <c r="CY73" s="179">
        <f t="shared" si="1"/>
        <v>0</v>
      </c>
      <c r="CZ73" s="179">
        <f t="shared" si="1"/>
        <v>0</v>
      </c>
      <c r="DA73" s="179">
        <f t="shared" si="1"/>
        <v>0</v>
      </c>
      <c r="DB73" s="179">
        <f t="shared" si="1"/>
        <v>0</v>
      </c>
      <c r="DC73" s="179">
        <f t="shared" si="1"/>
        <v>0</v>
      </c>
      <c r="DD73" s="179">
        <f t="shared" si="1"/>
        <v>0</v>
      </c>
      <c r="DE73" s="179">
        <f t="shared" si="1"/>
        <v>0</v>
      </c>
      <c r="DF73" s="179">
        <f t="shared" si="1"/>
        <v>0</v>
      </c>
      <c r="DG73" s="179">
        <f t="shared" si="1"/>
        <v>0</v>
      </c>
      <c r="DH73" s="179">
        <f t="shared" si="1"/>
        <v>0</v>
      </c>
      <c r="DI73" s="179">
        <f t="shared" si="1"/>
        <v>0</v>
      </c>
      <c r="DJ73" s="179">
        <f t="shared" si="1"/>
        <v>0</v>
      </c>
      <c r="DK73" s="179">
        <f t="shared" si="1"/>
        <v>0</v>
      </c>
      <c r="DL73" s="179">
        <f t="shared" si="1"/>
        <v>0</v>
      </c>
      <c r="DM73" s="179">
        <f t="shared" si="1"/>
        <v>0</v>
      </c>
      <c r="DN73" s="179">
        <f t="shared" si="1"/>
        <v>0</v>
      </c>
      <c r="DO73" s="179">
        <f t="shared" si="1"/>
        <v>11250667</v>
      </c>
      <c r="DP73" s="179">
        <f t="shared" si="1"/>
        <v>327200</v>
      </c>
      <c r="DQ73" s="179">
        <f t="shared" si="1"/>
        <v>0</v>
      </c>
      <c r="DR73" s="179">
        <f t="shared" si="1"/>
        <v>831639</v>
      </c>
      <c r="DS73" s="179">
        <f t="shared" si="1"/>
        <v>186933</v>
      </c>
      <c r="DT73" s="179">
        <f t="shared" si="1"/>
        <v>1018572</v>
      </c>
      <c r="DU73" s="179">
        <f t="shared" si="1"/>
        <v>0</v>
      </c>
      <c r="DV73" s="179">
        <f t="shared" si="1"/>
        <v>1018572</v>
      </c>
      <c r="DW73" s="179">
        <f t="shared" si="1"/>
        <v>10746228</v>
      </c>
      <c r="DX73" s="179">
        <f t="shared" si="1"/>
        <v>0</v>
      </c>
      <c r="DY73" s="179">
        <f t="shared" si="1"/>
        <v>0</v>
      </c>
      <c r="DZ73" s="179">
        <f t="shared" si="1"/>
        <v>8191319</v>
      </c>
      <c r="EA73" s="179">
        <f t="shared" si="1"/>
        <v>2554909</v>
      </c>
      <c r="EB73" s="179">
        <f>SUM(EB4:EB44)</f>
        <v>107739</v>
      </c>
      <c r="EC73" s="179">
        <f t="shared" ref="EC73:GN73" si="2">SUM(EC4:EC44)</f>
        <v>0</v>
      </c>
      <c r="ED73" s="179">
        <f t="shared" si="2"/>
        <v>0</v>
      </c>
      <c r="EE73" s="179">
        <f t="shared" si="2"/>
        <v>33056</v>
      </c>
      <c r="EF73" s="179">
        <f t="shared" si="2"/>
        <v>2337</v>
      </c>
      <c r="EG73" s="179">
        <f t="shared" si="2"/>
        <v>35393</v>
      </c>
      <c r="EH73" s="179">
        <f t="shared" si="2"/>
        <v>0</v>
      </c>
      <c r="EI73" s="179">
        <f t="shared" si="2"/>
        <v>35393</v>
      </c>
      <c r="EJ73" s="179">
        <f t="shared" si="2"/>
        <v>74683</v>
      </c>
      <c r="EK73" s="179">
        <f t="shared" si="2"/>
        <v>0</v>
      </c>
      <c r="EL73" s="179">
        <f t="shared" si="2"/>
        <v>0</v>
      </c>
      <c r="EM73" s="179">
        <f t="shared" si="2"/>
        <v>0</v>
      </c>
      <c r="EN73" s="179">
        <f t="shared" si="2"/>
        <v>74683</v>
      </c>
      <c r="EO73" s="179">
        <f t="shared" si="2"/>
        <v>280896</v>
      </c>
      <c r="EP73" s="179">
        <f t="shared" si="2"/>
        <v>0</v>
      </c>
      <c r="EQ73" s="179">
        <f t="shared" si="2"/>
        <v>0</v>
      </c>
      <c r="ER73" s="179">
        <f t="shared" si="2"/>
        <v>130661</v>
      </c>
      <c r="ES73" s="179">
        <f t="shared" si="2"/>
        <v>11977</v>
      </c>
      <c r="ET73" s="179">
        <f t="shared" si="2"/>
        <v>142638</v>
      </c>
      <c r="EU73" s="179">
        <f t="shared" si="2"/>
        <v>0</v>
      </c>
      <c r="EV73" s="179">
        <f t="shared" si="2"/>
        <v>142638</v>
      </c>
      <c r="EW73" s="179">
        <f t="shared" si="2"/>
        <v>150235</v>
      </c>
      <c r="EX73" s="179">
        <f t="shared" si="2"/>
        <v>0</v>
      </c>
      <c r="EY73" s="179">
        <f t="shared" si="2"/>
        <v>0</v>
      </c>
      <c r="EZ73" s="179">
        <f t="shared" si="2"/>
        <v>150235</v>
      </c>
      <c r="FA73" s="179">
        <f t="shared" si="2"/>
        <v>0</v>
      </c>
      <c r="FB73" s="179">
        <f t="shared" si="2"/>
        <v>28746</v>
      </c>
      <c r="FC73" s="179">
        <f t="shared" si="2"/>
        <v>0</v>
      </c>
      <c r="FD73" s="179">
        <f t="shared" si="2"/>
        <v>0</v>
      </c>
      <c r="FE73" s="179">
        <f t="shared" si="2"/>
        <v>6239</v>
      </c>
      <c r="FF73" s="179">
        <f t="shared" si="2"/>
        <v>667</v>
      </c>
      <c r="FG73" s="179">
        <f t="shared" si="2"/>
        <v>6906</v>
      </c>
      <c r="FH73" s="179">
        <f t="shared" si="2"/>
        <v>0</v>
      </c>
      <c r="FI73" s="179">
        <f t="shared" si="2"/>
        <v>6906</v>
      </c>
      <c r="FJ73" s="179">
        <f t="shared" si="2"/>
        <v>22507</v>
      </c>
      <c r="FK73" s="179">
        <f t="shared" si="2"/>
        <v>0</v>
      </c>
      <c r="FL73" s="179">
        <f t="shared" si="2"/>
        <v>0</v>
      </c>
      <c r="FM73" s="179">
        <f t="shared" si="2"/>
        <v>22507</v>
      </c>
      <c r="FN73" s="179">
        <f t="shared" si="2"/>
        <v>0</v>
      </c>
      <c r="FO73" s="179">
        <f t="shared" si="2"/>
        <v>13206021</v>
      </c>
      <c r="FP73" s="179">
        <f t="shared" si="2"/>
        <v>0</v>
      </c>
      <c r="FQ73" s="179">
        <f t="shared" si="2"/>
        <v>0</v>
      </c>
      <c r="FR73" s="179">
        <f t="shared" si="2"/>
        <v>2211533</v>
      </c>
      <c r="FS73" s="179">
        <f t="shared" si="2"/>
        <v>166754</v>
      </c>
      <c r="FT73" s="179">
        <f t="shared" si="2"/>
        <v>2378287</v>
      </c>
      <c r="FU73" s="179">
        <f t="shared" si="2"/>
        <v>0</v>
      </c>
      <c r="FV73" s="179">
        <f t="shared" si="2"/>
        <v>2378287</v>
      </c>
      <c r="FW73" s="179">
        <f t="shared" si="2"/>
        <v>10994488</v>
      </c>
      <c r="FX73" s="179">
        <f t="shared" si="2"/>
        <v>0</v>
      </c>
      <c r="FY73" s="179">
        <f t="shared" si="2"/>
        <v>0</v>
      </c>
      <c r="FZ73" s="179">
        <f t="shared" si="2"/>
        <v>10994488</v>
      </c>
      <c r="GA73" s="179">
        <f t="shared" si="2"/>
        <v>0</v>
      </c>
      <c r="GB73" s="179">
        <f t="shared" si="2"/>
        <v>2135315</v>
      </c>
      <c r="GC73" s="179">
        <f t="shared" si="2"/>
        <v>0</v>
      </c>
      <c r="GD73" s="179">
        <f t="shared" si="2"/>
        <v>0</v>
      </c>
      <c r="GE73" s="179">
        <f t="shared" si="2"/>
        <v>339353</v>
      </c>
      <c r="GF73" s="179">
        <f t="shared" si="2"/>
        <v>41175</v>
      </c>
      <c r="GG73" s="179">
        <f t="shared" si="2"/>
        <v>380528</v>
      </c>
      <c r="GH73" s="179">
        <f t="shared" si="2"/>
        <v>0</v>
      </c>
      <c r="GI73" s="179">
        <f t="shared" si="2"/>
        <v>380528</v>
      </c>
      <c r="GJ73" s="179">
        <f t="shared" si="2"/>
        <v>1795962</v>
      </c>
      <c r="GK73" s="179">
        <f t="shared" si="2"/>
        <v>0</v>
      </c>
      <c r="GL73" s="179">
        <f t="shared" si="2"/>
        <v>0</v>
      </c>
      <c r="GM73" s="179">
        <f t="shared" si="2"/>
        <v>1795962</v>
      </c>
      <c r="GN73" s="179">
        <f t="shared" si="2"/>
        <v>0</v>
      </c>
      <c r="GO73" s="179">
        <f t="shared" ref="GO73:IV73" si="3">SUM(GO4:GO44)</f>
        <v>167800924</v>
      </c>
      <c r="GP73" s="179">
        <f t="shared" si="3"/>
        <v>21930658</v>
      </c>
      <c r="GQ73" s="179">
        <f t="shared" si="3"/>
        <v>0</v>
      </c>
      <c r="GR73" s="179">
        <f t="shared" si="3"/>
        <v>7968735</v>
      </c>
      <c r="GS73" s="179">
        <f t="shared" si="3"/>
        <v>2238025</v>
      </c>
      <c r="GT73" s="179">
        <f t="shared" si="3"/>
        <v>10206760</v>
      </c>
      <c r="GU73" s="179">
        <f t="shared" si="3"/>
        <v>0</v>
      </c>
      <c r="GV73" s="179">
        <f t="shared" si="3"/>
        <v>10206760</v>
      </c>
      <c r="GW73" s="179">
        <f t="shared" si="3"/>
        <v>181762847</v>
      </c>
      <c r="GX73" s="179">
        <f t="shared" si="3"/>
        <v>0</v>
      </c>
      <c r="GY73" s="179">
        <f t="shared" si="3"/>
        <v>0</v>
      </c>
      <c r="GZ73" s="179">
        <f t="shared" si="3"/>
        <v>124212412</v>
      </c>
      <c r="HA73" s="179">
        <f t="shared" si="3"/>
        <v>57550435</v>
      </c>
      <c r="HB73" s="179">
        <f t="shared" si="3"/>
        <v>9701</v>
      </c>
      <c r="HC73" s="179">
        <f t="shared" si="3"/>
        <v>0</v>
      </c>
      <c r="HD73" s="179">
        <f t="shared" si="3"/>
        <v>0</v>
      </c>
      <c r="HE73" s="179">
        <f t="shared" si="3"/>
        <v>7260</v>
      </c>
      <c r="HF73" s="179">
        <f t="shared" si="3"/>
        <v>371</v>
      </c>
      <c r="HG73" s="179">
        <f t="shared" si="3"/>
        <v>7631</v>
      </c>
      <c r="HH73" s="179">
        <f t="shared" si="3"/>
        <v>0</v>
      </c>
      <c r="HI73" s="179">
        <f t="shared" si="3"/>
        <v>7631</v>
      </c>
      <c r="HJ73" s="179">
        <f t="shared" si="3"/>
        <v>2441</v>
      </c>
      <c r="HK73" s="179">
        <f t="shared" si="3"/>
        <v>0</v>
      </c>
      <c r="HL73" s="179">
        <f t="shared" si="3"/>
        <v>0</v>
      </c>
      <c r="HM73" s="179">
        <f t="shared" si="3"/>
        <v>2441</v>
      </c>
      <c r="HN73" s="179">
        <f t="shared" si="3"/>
        <v>0</v>
      </c>
      <c r="HO73" s="179">
        <f t="shared" si="3"/>
        <v>20651</v>
      </c>
      <c r="HP73" s="179">
        <f t="shared" si="3"/>
        <v>0</v>
      </c>
      <c r="HQ73" s="179">
        <f t="shared" si="3"/>
        <v>0</v>
      </c>
      <c r="HR73" s="179">
        <f t="shared" si="3"/>
        <v>2958</v>
      </c>
      <c r="HS73" s="179">
        <f t="shared" si="3"/>
        <v>272</v>
      </c>
      <c r="HT73" s="179">
        <f t="shared" si="3"/>
        <v>3230</v>
      </c>
      <c r="HU73" s="179">
        <f t="shared" si="3"/>
        <v>0</v>
      </c>
      <c r="HV73" s="179">
        <f t="shared" si="3"/>
        <v>3230</v>
      </c>
      <c r="HW73" s="179">
        <f t="shared" si="3"/>
        <v>17693</v>
      </c>
      <c r="HX73" s="179">
        <f t="shared" si="3"/>
        <v>0</v>
      </c>
      <c r="HY73" s="179">
        <f t="shared" si="3"/>
        <v>0</v>
      </c>
      <c r="HZ73" s="179">
        <f t="shared" si="3"/>
        <v>0</v>
      </c>
      <c r="IA73" s="179">
        <f t="shared" si="3"/>
        <v>17693</v>
      </c>
      <c r="IB73" s="179">
        <f t="shared" si="3"/>
        <v>3252759</v>
      </c>
      <c r="IC73" s="179">
        <f t="shared" si="3"/>
        <v>274200</v>
      </c>
      <c r="ID73" s="179">
        <f t="shared" si="3"/>
        <v>0</v>
      </c>
      <c r="IE73" s="179">
        <f t="shared" si="3"/>
        <v>820551</v>
      </c>
      <c r="IF73" s="179">
        <f t="shared" si="3"/>
        <v>14549</v>
      </c>
      <c r="IG73" s="179">
        <f t="shared" si="3"/>
        <v>835100</v>
      </c>
      <c r="IH73" s="179">
        <f t="shared" si="3"/>
        <v>0</v>
      </c>
      <c r="II73" s="179">
        <f t="shared" si="3"/>
        <v>835100</v>
      </c>
      <c r="IJ73" s="179">
        <f t="shared" si="3"/>
        <v>2706408</v>
      </c>
      <c r="IK73" s="179">
        <f t="shared" si="3"/>
        <v>0</v>
      </c>
      <c r="IL73" s="179">
        <f t="shared" si="3"/>
        <v>0</v>
      </c>
      <c r="IM73" s="179">
        <f t="shared" si="3"/>
        <v>0</v>
      </c>
      <c r="IN73" s="179">
        <f t="shared" si="3"/>
        <v>2706408</v>
      </c>
      <c r="IO73" s="179">
        <f t="shared" si="3"/>
        <v>6800</v>
      </c>
      <c r="IP73" s="179">
        <f t="shared" si="3"/>
        <v>0</v>
      </c>
      <c r="IQ73" s="179">
        <f t="shared" si="3"/>
        <v>0</v>
      </c>
      <c r="IR73" s="179">
        <f t="shared" si="3"/>
        <v>742</v>
      </c>
      <c r="IS73" s="179">
        <f t="shared" si="3"/>
        <v>31</v>
      </c>
      <c r="IT73" s="179">
        <f t="shared" si="3"/>
        <v>773</v>
      </c>
      <c r="IU73" s="179">
        <f t="shared" si="3"/>
        <v>0</v>
      </c>
      <c r="IV73" s="179">
        <f t="shared" si="3"/>
        <v>773</v>
      </c>
    </row>
    <row r="74" spans="1:256" s="179" customFormat="1">
      <c r="A74" s="3"/>
      <c r="B74" s="179" t="s">
        <v>140</v>
      </c>
      <c r="C74" s="179">
        <f>SUM(C45:C71)</f>
        <v>0</v>
      </c>
      <c r="D74" s="179">
        <f t="shared" ref="D74:BO74" si="4">SUM(D45:D71)</f>
        <v>0</v>
      </c>
      <c r="E74" s="179">
        <f t="shared" si="4"/>
        <v>0</v>
      </c>
      <c r="F74" s="179">
        <f t="shared" si="4"/>
        <v>0</v>
      </c>
      <c r="G74" s="179">
        <f t="shared" si="4"/>
        <v>0</v>
      </c>
      <c r="H74" s="179">
        <f t="shared" si="4"/>
        <v>0</v>
      </c>
      <c r="I74" s="179">
        <f t="shared" si="4"/>
        <v>0</v>
      </c>
      <c r="J74" s="179">
        <f t="shared" si="4"/>
        <v>0</v>
      </c>
      <c r="K74" s="179">
        <f t="shared" si="4"/>
        <v>0</v>
      </c>
      <c r="L74" s="179">
        <f t="shared" si="4"/>
        <v>0</v>
      </c>
      <c r="M74" s="179">
        <f t="shared" si="4"/>
        <v>0</v>
      </c>
      <c r="N74" s="179">
        <f t="shared" si="4"/>
        <v>0</v>
      </c>
      <c r="O74" s="179">
        <f t="shared" si="4"/>
        <v>0</v>
      </c>
      <c r="P74" s="179">
        <f t="shared" si="4"/>
        <v>0</v>
      </c>
      <c r="Q74" s="179">
        <f t="shared" si="4"/>
        <v>0</v>
      </c>
      <c r="R74" s="179">
        <f t="shared" si="4"/>
        <v>0</v>
      </c>
      <c r="S74" s="179">
        <f t="shared" si="4"/>
        <v>0</v>
      </c>
      <c r="T74" s="179">
        <f t="shared" si="4"/>
        <v>0</v>
      </c>
      <c r="U74" s="179">
        <f t="shared" si="4"/>
        <v>0</v>
      </c>
      <c r="V74" s="179">
        <f t="shared" si="4"/>
        <v>0</v>
      </c>
      <c r="W74" s="179">
        <f t="shared" si="4"/>
        <v>0</v>
      </c>
      <c r="X74" s="179">
        <f t="shared" si="4"/>
        <v>0</v>
      </c>
      <c r="Y74" s="179">
        <f t="shared" si="4"/>
        <v>0</v>
      </c>
      <c r="Z74" s="179">
        <f t="shared" si="4"/>
        <v>0</v>
      </c>
      <c r="AA74" s="179">
        <f t="shared" si="4"/>
        <v>0</v>
      </c>
      <c r="AB74" s="179">
        <f t="shared" si="4"/>
        <v>0</v>
      </c>
      <c r="AC74" s="179">
        <f t="shared" si="4"/>
        <v>0</v>
      </c>
      <c r="AD74" s="179">
        <f t="shared" si="4"/>
        <v>0</v>
      </c>
      <c r="AE74" s="179">
        <f t="shared" si="4"/>
        <v>0</v>
      </c>
      <c r="AF74" s="179">
        <f t="shared" si="4"/>
        <v>0</v>
      </c>
      <c r="AG74" s="179">
        <f t="shared" si="4"/>
        <v>0</v>
      </c>
      <c r="AH74" s="179">
        <f t="shared" si="4"/>
        <v>0</v>
      </c>
      <c r="AI74" s="179">
        <f t="shared" si="4"/>
        <v>0</v>
      </c>
      <c r="AJ74" s="179">
        <f t="shared" si="4"/>
        <v>0</v>
      </c>
      <c r="AK74" s="179">
        <f t="shared" si="4"/>
        <v>0</v>
      </c>
      <c r="AL74" s="179">
        <f t="shared" si="4"/>
        <v>0</v>
      </c>
      <c r="AM74" s="179">
        <f t="shared" si="4"/>
        <v>0</v>
      </c>
      <c r="AN74" s="179">
        <f t="shared" si="4"/>
        <v>0</v>
      </c>
      <c r="AO74" s="179">
        <f t="shared" si="4"/>
        <v>0</v>
      </c>
      <c r="AP74" s="179">
        <f t="shared" si="4"/>
        <v>0</v>
      </c>
      <c r="AQ74" s="179">
        <f t="shared" si="4"/>
        <v>0</v>
      </c>
      <c r="AR74" s="179">
        <f t="shared" si="4"/>
        <v>0</v>
      </c>
      <c r="AS74" s="179">
        <f t="shared" si="4"/>
        <v>0</v>
      </c>
      <c r="AT74" s="179">
        <f t="shared" si="4"/>
        <v>0</v>
      </c>
      <c r="AU74" s="179">
        <f t="shared" si="4"/>
        <v>0</v>
      </c>
      <c r="AV74" s="179">
        <f t="shared" si="4"/>
        <v>0</v>
      </c>
      <c r="AW74" s="179">
        <f t="shared" si="4"/>
        <v>0</v>
      </c>
      <c r="AX74" s="179">
        <f t="shared" si="4"/>
        <v>0</v>
      </c>
      <c r="AY74" s="179">
        <f t="shared" si="4"/>
        <v>0</v>
      </c>
      <c r="AZ74" s="179">
        <f t="shared" si="4"/>
        <v>0</v>
      </c>
      <c r="BA74" s="179">
        <f t="shared" si="4"/>
        <v>0</v>
      </c>
      <c r="BB74" s="179">
        <f t="shared" si="4"/>
        <v>0</v>
      </c>
      <c r="BC74" s="179">
        <f t="shared" si="4"/>
        <v>0</v>
      </c>
      <c r="BD74" s="179">
        <f t="shared" si="4"/>
        <v>0</v>
      </c>
      <c r="BE74" s="179">
        <f t="shared" si="4"/>
        <v>0</v>
      </c>
      <c r="BF74" s="179">
        <f t="shared" si="4"/>
        <v>0</v>
      </c>
      <c r="BG74" s="179">
        <f t="shared" si="4"/>
        <v>0</v>
      </c>
      <c r="BH74" s="179">
        <f t="shared" si="4"/>
        <v>0</v>
      </c>
      <c r="BI74" s="179">
        <f t="shared" si="4"/>
        <v>0</v>
      </c>
      <c r="BJ74" s="179">
        <f t="shared" si="4"/>
        <v>0</v>
      </c>
      <c r="BK74" s="179">
        <f t="shared" si="4"/>
        <v>0</v>
      </c>
      <c r="BL74" s="179">
        <f t="shared" si="4"/>
        <v>0</v>
      </c>
      <c r="BM74" s="179">
        <f t="shared" si="4"/>
        <v>0</v>
      </c>
      <c r="BN74" s="179">
        <f t="shared" si="4"/>
        <v>0</v>
      </c>
      <c r="BO74" s="179">
        <f t="shared" si="4"/>
        <v>0</v>
      </c>
      <c r="BP74" s="179">
        <f t="shared" ref="BP74:EA74" si="5">SUM(BP45:BP71)</f>
        <v>0</v>
      </c>
      <c r="BQ74" s="179">
        <f t="shared" si="5"/>
        <v>0</v>
      </c>
      <c r="BR74" s="179">
        <f t="shared" si="5"/>
        <v>0</v>
      </c>
      <c r="BS74" s="179">
        <f t="shared" si="5"/>
        <v>0</v>
      </c>
      <c r="BT74" s="179">
        <f t="shared" si="5"/>
        <v>0</v>
      </c>
      <c r="BU74" s="179">
        <f t="shared" si="5"/>
        <v>0</v>
      </c>
      <c r="BV74" s="179">
        <f t="shared" si="5"/>
        <v>0</v>
      </c>
      <c r="BW74" s="179">
        <f t="shared" si="5"/>
        <v>0</v>
      </c>
      <c r="BX74" s="179">
        <f t="shared" si="5"/>
        <v>0</v>
      </c>
      <c r="BY74" s="179">
        <f t="shared" si="5"/>
        <v>0</v>
      </c>
      <c r="BZ74" s="179">
        <f t="shared" si="5"/>
        <v>0</v>
      </c>
      <c r="CA74" s="179">
        <f t="shared" si="5"/>
        <v>0</v>
      </c>
      <c r="CB74" s="179">
        <f t="shared" si="5"/>
        <v>0</v>
      </c>
      <c r="CC74" s="179">
        <f t="shared" si="5"/>
        <v>0</v>
      </c>
      <c r="CD74" s="179">
        <f t="shared" si="5"/>
        <v>0</v>
      </c>
      <c r="CE74" s="179">
        <f t="shared" si="5"/>
        <v>0</v>
      </c>
      <c r="CF74" s="179">
        <f t="shared" si="5"/>
        <v>0</v>
      </c>
      <c r="CG74" s="179">
        <f t="shared" si="5"/>
        <v>0</v>
      </c>
      <c r="CH74" s="179">
        <f t="shared" si="5"/>
        <v>0</v>
      </c>
      <c r="CI74" s="179">
        <f t="shared" si="5"/>
        <v>0</v>
      </c>
      <c r="CJ74" s="179">
        <f t="shared" si="5"/>
        <v>0</v>
      </c>
      <c r="CK74" s="179">
        <f t="shared" si="5"/>
        <v>0</v>
      </c>
      <c r="CL74" s="179">
        <f t="shared" si="5"/>
        <v>0</v>
      </c>
      <c r="CM74" s="179">
        <f t="shared" si="5"/>
        <v>0</v>
      </c>
      <c r="CN74" s="179">
        <f t="shared" si="5"/>
        <v>0</v>
      </c>
      <c r="CO74" s="179">
        <f t="shared" si="5"/>
        <v>0</v>
      </c>
      <c r="CP74" s="179">
        <f t="shared" si="5"/>
        <v>0</v>
      </c>
      <c r="CQ74" s="179">
        <f t="shared" si="5"/>
        <v>0</v>
      </c>
      <c r="CR74" s="179">
        <f t="shared" si="5"/>
        <v>0</v>
      </c>
      <c r="CS74" s="179">
        <f t="shared" si="5"/>
        <v>0</v>
      </c>
      <c r="CT74" s="179">
        <f t="shared" si="5"/>
        <v>0</v>
      </c>
      <c r="CU74" s="179">
        <f t="shared" si="5"/>
        <v>0</v>
      </c>
      <c r="CV74" s="179">
        <f t="shared" si="5"/>
        <v>0</v>
      </c>
      <c r="CW74" s="179">
        <f t="shared" si="5"/>
        <v>0</v>
      </c>
      <c r="CX74" s="179">
        <f t="shared" si="5"/>
        <v>0</v>
      </c>
      <c r="CY74" s="179">
        <f t="shared" si="5"/>
        <v>0</v>
      </c>
      <c r="CZ74" s="179">
        <f t="shared" si="5"/>
        <v>0</v>
      </c>
      <c r="DA74" s="179">
        <f t="shared" si="5"/>
        <v>0</v>
      </c>
      <c r="DB74" s="179">
        <f t="shared" si="5"/>
        <v>0</v>
      </c>
      <c r="DC74" s="179">
        <f t="shared" si="5"/>
        <v>0</v>
      </c>
      <c r="DD74" s="179">
        <f t="shared" si="5"/>
        <v>0</v>
      </c>
      <c r="DE74" s="179">
        <f t="shared" si="5"/>
        <v>0</v>
      </c>
      <c r="DF74" s="179">
        <f t="shared" si="5"/>
        <v>0</v>
      </c>
      <c r="DG74" s="179">
        <f t="shared" si="5"/>
        <v>0</v>
      </c>
      <c r="DH74" s="179">
        <f t="shared" si="5"/>
        <v>0</v>
      </c>
      <c r="DI74" s="179">
        <f t="shared" si="5"/>
        <v>0</v>
      </c>
      <c r="DJ74" s="179">
        <f t="shared" si="5"/>
        <v>0</v>
      </c>
      <c r="DK74" s="179">
        <f t="shared" si="5"/>
        <v>0</v>
      </c>
      <c r="DL74" s="179">
        <f t="shared" si="5"/>
        <v>0</v>
      </c>
      <c r="DM74" s="179">
        <f t="shared" si="5"/>
        <v>0</v>
      </c>
      <c r="DN74" s="179">
        <f t="shared" si="5"/>
        <v>0</v>
      </c>
      <c r="DO74" s="179">
        <f t="shared" si="5"/>
        <v>862336</v>
      </c>
      <c r="DP74" s="179">
        <f t="shared" si="5"/>
        <v>15000</v>
      </c>
      <c r="DQ74" s="179">
        <f t="shared" si="5"/>
        <v>0</v>
      </c>
      <c r="DR74" s="179">
        <f t="shared" si="5"/>
        <v>109015</v>
      </c>
      <c r="DS74" s="179">
        <f t="shared" si="5"/>
        <v>10082</v>
      </c>
      <c r="DT74" s="179">
        <f t="shared" si="5"/>
        <v>119097</v>
      </c>
      <c r="DU74" s="179">
        <f t="shared" si="5"/>
        <v>0</v>
      </c>
      <c r="DV74" s="179">
        <f t="shared" si="5"/>
        <v>119097</v>
      </c>
      <c r="DW74" s="179">
        <f t="shared" si="5"/>
        <v>768321</v>
      </c>
      <c r="DX74" s="179">
        <f t="shared" si="5"/>
        <v>0</v>
      </c>
      <c r="DY74" s="179">
        <f t="shared" si="5"/>
        <v>0</v>
      </c>
      <c r="DZ74" s="179">
        <f t="shared" si="5"/>
        <v>768321</v>
      </c>
      <c r="EA74" s="179">
        <f t="shared" si="5"/>
        <v>0</v>
      </c>
      <c r="EB74" s="179">
        <f>SUM(EB45:EB71)</f>
        <v>0</v>
      </c>
      <c r="EC74" s="179">
        <f t="shared" ref="EC74:GN74" si="6">SUM(EC45:EC71)</f>
        <v>0</v>
      </c>
      <c r="ED74" s="179">
        <f t="shared" si="6"/>
        <v>0</v>
      </c>
      <c r="EE74" s="179">
        <f t="shared" si="6"/>
        <v>0</v>
      </c>
      <c r="EF74" s="179">
        <f t="shared" si="6"/>
        <v>0</v>
      </c>
      <c r="EG74" s="179">
        <f t="shared" si="6"/>
        <v>0</v>
      </c>
      <c r="EH74" s="179">
        <f t="shared" si="6"/>
        <v>0</v>
      </c>
      <c r="EI74" s="179">
        <f t="shared" si="6"/>
        <v>0</v>
      </c>
      <c r="EJ74" s="179">
        <f t="shared" si="6"/>
        <v>0</v>
      </c>
      <c r="EK74" s="179">
        <f t="shared" si="6"/>
        <v>0</v>
      </c>
      <c r="EL74" s="179">
        <f t="shared" si="6"/>
        <v>0</v>
      </c>
      <c r="EM74" s="179">
        <f t="shared" si="6"/>
        <v>0</v>
      </c>
      <c r="EN74" s="179">
        <f t="shared" si="6"/>
        <v>0</v>
      </c>
      <c r="EO74" s="179">
        <f t="shared" si="6"/>
        <v>0</v>
      </c>
      <c r="EP74" s="179">
        <f t="shared" si="6"/>
        <v>0</v>
      </c>
      <c r="EQ74" s="179">
        <f t="shared" si="6"/>
        <v>0</v>
      </c>
      <c r="ER74" s="179">
        <f t="shared" si="6"/>
        <v>0</v>
      </c>
      <c r="ES74" s="179">
        <f t="shared" si="6"/>
        <v>0</v>
      </c>
      <c r="ET74" s="179">
        <f t="shared" si="6"/>
        <v>0</v>
      </c>
      <c r="EU74" s="179">
        <f t="shared" si="6"/>
        <v>0</v>
      </c>
      <c r="EV74" s="179">
        <f t="shared" si="6"/>
        <v>0</v>
      </c>
      <c r="EW74" s="179">
        <f t="shared" si="6"/>
        <v>0</v>
      </c>
      <c r="EX74" s="179">
        <f t="shared" si="6"/>
        <v>0</v>
      </c>
      <c r="EY74" s="179">
        <f t="shared" si="6"/>
        <v>0</v>
      </c>
      <c r="EZ74" s="179">
        <f t="shared" si="6"/>
        <v>0</v>
      </c>
      <c r="FA74" s="179">
        <f t="shared" si="6"/>
        <v>0</v>
      </c>
      <c r="FB74" s="179">
        <f t="shared" si="6"/>
        <v>0</v>
      </c>
      <c r="FC74" s="179">
        <f t="shared" si="6"/>
        <v>0</v>
      </c>
      <c r="FD74" s="179">
        <f t="shared" si="6"/>
        <v>0</v>
      </c>
      <c r="FE74" s="179">
        <f t="shared" si="6"/>
        <v>0</v>
      </c>
      <c r="FF74" s="179">
        <f t="shared" si="6"/>
        <v>0</v>
      </c>
      <c r="FG74" s="179">
        <f t="shared" si="6"/>
        <v>0</v>
      </c>
      <c r="FH74" s="179">
        <f t="shared" si="6"/>
        <v>0</v>
      </c>
      <c r="FI74" s="179">
        <f t="shared" si="6"/>
        <v>0</v>
      </c>
      <c r="FJ74" s="179">
        <f t="shared" si="6"/>
        <v>0</v>
      </c>
      <c r="FK74" s="179">
        <f t="shared" si="6"/>
        <v>0</v>
      </c>
      <c r="FL74" s="179">
        <f t="shared" si="6"/>
        <v>0</v>
      </c>
      <c r="FM74" s="179">
        <f t="shared" si="6"/>
        <v>0</v>
      </c>
      <c r="FN74" s="179">
        <f t="shared" si="6"/>
        <v>0</v>
      </c>
      <c r="FO74" s="179">
        <f t="shared" si="6"/>
        <v>0</v>
      </c>
      <c r="FP74" s="179">
        <f t="shared" si="6"/>
        <v>0</v>
      </c>
      <c r="FQ74" s="179">
        <f t="shared" si="6"/>
        <v>0</v>
      </c>
      <c r="FR74" s="179">
        <f t="shared" si="6"/>
        <v>0</v>
      </c>
      <c r="FS74" s="179">
        <f t="shared" si="6"/>
        <v>0</v>
      </c>
      <c r="FT74" s="179">
        <f t="shared" si="6"/>
        <v>0</v>
      </c>
      <c r="FU74" s="179">
        <f t="shared" si="6"/>
        <v>0</v>
      </c>
      <c r="FV74" s="179">
        <f t="shared" si="6"/>
        <v>0</v>
      </c>
      <c r="FW74" s="179">
        <f t="shared" si="6"/>
        <v>0</v>
      </c>
      <c r="FX74" s="179">
        <f t="shared" si="6"/>
        <v>0</v>
      </c>
      <c r="FY74" s="179">
        <f t="shared" si="6"/>
        <v>0</v>
      </c>
      <c r="FZ74" s="179">
        <f t="shared" si="6"/>
        <v>0</v>
      </c>
      <c r="GA74" s="179">
        <f t="shared" si="6"/>
        <v>0</v>
      </c>
      <c r="GB74" s="179">
        <f t="shared" si="6"/>
        <v>0</v>
      </c>
      <c r="GC74" s="179">
        <f t="shared" si="6"/>
        <v>0</v>
      </c>
      <c r="GD74" s="179">
        <f t="shared" si="6"/>
        <v>0</v>
      </c>
      <c r="GE74" s="179">
        <f t="shared" si="6"/>
        <v>0</v>
      </c>
      <c r="GF74" s="179">
        <f t="shared" si="6"/>
        <v>0</v>
      </c>
      <c r="GG74" s="179">
        <f t="shared" si="6"/>
        <v>0</v>
      </c>
      <c r="GH74" s="179">
        <f t="shared" si="6"/>
        <v>0</v>
      </c>
      <c r="GI74" s="179">
        <f t="shared" si="6"/>
        <v>0</v>
      </c>
      <c r="GJ74" s="179">
        <f t="shared" si="6"/>
        <v>0</v>
      </c>
      <c r="GK74" s="179">
        <f t="shared" si="6"/>
        <v>0</v>
      </c>
      <c r="GL74" s="179">
        <f t="shared" si="6"/>
        <v>0</v>
      </c>
      <c r="GM74" s="179">
        <f t="shared" si="6"/>
        <v>0</v>
      </c>
      <c r="GN74" s="179">
        <f t="shared" si="6"/>
        <v>0</v>
      </c>
      <c r="GO74" s="179">
        <f t="shared" ref="GO74:IV74" si="7">SUM(GO45:GO71)</f>
        <v>0</v>
      </c>
      <c r="GP74" s="179">
        <f t="shared" si="7"/>
        <v>0</v>
      </c>
      <c r="GQ74" s="179">
        <f t="shared" si="7"/>
        <v>0</v>
      </c>
      <c r="GR74" s="179">
        <f t="shared" si="7"/>
        <v>0</v>
      </c>
      <c r="GS74" s="179">
        <f t="shared" si="7"/>
        <v>0</v>
      </c>
      <c r="GT74" s="179">
        <f t="shared" si="7"/>
        <v>0</v>
      </c>
      <c r="GU74" s="179">
        <f t="shared" si="7"/>
        <v>0</v>
      </c>
      <c r="GV74" s="179">
        <f t="shared" si="7"/>
        <v>0</v>
      </c>
      <c r="GW74" s="179">
        <f t="shared" si="7"/>
        <v>0</v>
      </c>
      <c r="GX74" s="179">
        <f t="shared" si="7"/>
        <v>0</v>
      </c>
      <c r="GY74" s="179">
        <f t="shared" si="7"/>
        <v>0</v>
      </c>
      <c r="GZ74" s="179">
        <f t="shared" si="7"/>
        <v>0</v>
      </c>
      <c r="HA74" s="179">
        <f t="shared" si="7"/>
        <v>0</v>
      </c>
      <c r="HB74" s="179">
        <f t="shared" si="7"/>
        <v>0</v>
      </c>
      <c r="HC74" s="179">
        <f t="shared" si="7"/>
        <v>0</v>
      </c>
      <c r="HD74" s="179">
        <f t="shared" si="7"/>
        <v>0</v>
      </c>
      <c r="HE74" s="179">
        <f t="shared" si="7"/>
        <v>0</v>
      </c>
      <c r="HF74" s="179">
        <f t="shared" si="7"/>
        <v>0</v>
      </c>
      <c r="HG74" s="179">
        <f t="shared" si="7"/>
        <v>0</v>
      </c>
      <c r="HH74" s="179">
        <f t="shared" si="7"/>
        <v>0</v>
      </c>
      <c r="HI74" s="179">
        <f t="shared" si="7"/>
        <v>0</v>
      </c>
      <c r="HJ74" s="179">
        <f t="shared" si="7"/>
        <v>0</v>
      </c>
      <c r="HK74" s="179">
        <f t="shared" si="7"/>
        <v>0</v>
      </c>
      <c r="HL74" s="179">
        <f t="shared" si="7"/>
        <v>0</v>
      </c>
      <c r="HM74" s="179">
        <f t="shared" si="7"/>
        <v>0</v>
      </c>
      <c r="HN74" s="179">
        <f t="shared" si="7"/>
        <v>0</v>
      </c>
      <c r="HO74" s="179">
        <f t="shared" si="7"/>
        <v>0</v>
      </c>
      <c r="HP74" s="179">
        <f t="shared" si="7"/>
        <v>0</v>
      </c>
      <c r="HQ74" s="179">
        <f t="shared" si="7"/>
        <v>0</v>
      </c>
      <c r="HR74" s="179">
        <f t="shared" si="7"/>
        <v>0</v>
      </c>
      <c r="HS74" s="179">
        <f t="shared" si="7"/>
        <v>0</v>
      </c>
      <c r="HT74" s="179">
        <f t="shared" si="7"/>
        <v>0</v>
      </c>
      <c r="HU74" s="179">
        <f t="shared" si="7"/>
        <v>0</v>
      </c>
      <c r="HV74" s="179">
        <f t="shared" si="7"/>
        <v>0</v>
      </c>
      <c r="HW74" s="179">
        <f t="shared" si="7"/>
        <v>0</v>
      </c>
      <c r="HX74" s="179">
        <f t="shared" si="7"/>
        <v>0</v>
      </c>
      <c r="HY74" s="179">
        <f t="shared" si="7"/>
        <v>0</v>
      </c>
      <c r="HZ74" s="179">
        <f t="shared" si="7"/>
        <v>0</v>
      </c>
      <c r="IA74" s="179">
        <f t="shared" si="7"/>
        <v>0</v>
      </c>
      <c r="IB74" s="179">
        <f t="shared" si="7"/>
        <v>20551</v>
      </c>
      <c r="IC74" s="179">
        <f t="shared" si="7"/>
        <v>11100</v>
      </c>
      <c r="ID74" s="179">
        <f t="shared" si="7"/>
        <v>0</v>
      </c>
      <c r="IE74" s="179">
        <f t="shared" si="7"/>
        <v>12161</v>
      </c>
      <c r="IF74" s="179">
        <f t="shared" si="7"/>
        <v>168</v>
      </c>
      <c r="IG74" s="179">
        <f t="shared" si="7"/>
        <v>12329</v>
      </c>
      <c r="IH74" s="179">
        <f t="shared" si="7"/>
        <v>451</v>
      </c>
      <c r="II74" s="179">
        <f t="shared" si="7"/>
        <v>11878</v>
      </c>
      <c r="IJ74" s="179">
        <f t="shared" si="7"/>
        <v>19490</v>
      </c>
      <c r="IK74" s="179">
        <f t="shared" si="7"/>
        <v>0</v>
      </c>
      <c r="IL74" s="179">
        <f t="shared" si="7"/>
        <v>0</v>
      </c>
      <c r="IM74" s="179">
        <f t="shared" si="7"/>
        <v>0</v>
      </c>
      <c r="IN74" s="179">
        <f t="shared" si="7"/>
        <v>19490</v>
      </c>
      <c r="IO74" s="179">
        <f t="shared" si="7"/>
        <v>6570</v>
      </c>
      <c r="IP74" s="179">
        <f t="shared" si="7"/>
        <v>0</v>
      </c>
      <c r="IQ74" s="179">
        <f t="shared" si="7"/>
        <v>0</v>
      </c>
      <c r="IR74" s="179">
        <f t="shared" si="7"/>
        <v>6570</v>
      </c>
      <c r="IS74" s="179">
        <f t="shared" si="7"/>
        <v>0</v>
      </c>
      <c r="IT74" s="179">
        <f t="shared" si="7"/>
        <v>6570</v>
      </c>
      <c r="IU74" s="179">
        <f t="shared" si="7"/>
        <v>451</v>
      </c>
      <c r="IV74" s="179">
        <f t="shared" si="7"/>
        <v>6119</v>
      </c>
    </row>
    <row r="75" spans="1:256" s="179" customFormat="1">
      <c r="A75" s="3"/>
      <c r="B75" s="179" t="s">
        <v>528</v>
      </c>
      <c r="C75" s="179" t="str">
        <f>IF(C72=C73+C74,"OK","ERR")</f>
        <v>OK</v>
      </c>
      <c r="D75" s="179" t="str">
        <f t="shared" ref="D75:BO75" si="8">IF(D72=D73+D74,"OK","ERR")</f>
        <v>OK</v>
      </c>
      <c r="E75" s="179" t="str">
        <f t="shared" si="8"/>
        <v>OK</v>
      </c>
      <c r="F75" s="179" t="str">
        <f t="shared" si="8"/>
        <v>OK</v>
      </c>
      <c r="G75" s="179" t="str">
        <f t="shared" si="8"/>
        <v>OK</v>
      </c>
      <c r="H75" s="179" t="str">
        <f t="shared" si="8"/>
        <v>OK</v>
      </c>
      <c r="I75" s="179" t="str">
        <f t="shared" si="8"/>
        <v>OK</v>
      </c>
      <c r="J75" s="179" t="str">
        <f t="shared" si="8"/>
        <v>OK</v>
      </c>
      <c r="K75" s="179" t="str">
        <f t="shared" si="8"/>
        <v>OK</v>
      </c>
      <c r="L75" s="179" t="str">
        <f t="shared" si="8"/>
        <v>OK</v>
      </c>
      <c r="M75" s="179" t="str">
        <f t="shared" si="8"/>
        <v>OK</v>
      </c>
      <c r="N75" s="179" t="str">
        <f t="shared" si="8"/>
        <v>OK</v>
      </c>
      <c r="O75" s="179" t="str">
        <f t="shared" si="8"/>
        <v>OK</v>
      </c>
      <c r="P75" s="179" t="str">
        <f t="shared" si="8"/>
        <v>OK</v>
      </c>
      <c r="Q75" s="179" t="str">
        <f t="shared" si="8"/>
        <v>OK</v>
      </c>
      <c r="R75" s="179" t="str">
        <f t="shared" si="8"/>
        <v>OK</v>
      </c>
      <c r="S75" s="179" t="str">
        <f t="shared" si="8"/>
        <v>OK</v>
      </c>
      <c r="T75" s="179" t="str">
        <f t="shared" si="8"/>
        <v>OK</v>
      </c>
      <c r="U75" s="179" t="str">
        <f t="shared" si="8"/>
        <v>OK</v>
      </c>
      <c r="V75" s="179" t="str">
        <f t="shared" si="8"/>
        <v>OK</v>
      </c>
      <c r="W75" s="179" t="str">
        <f t="shared" si="8"/>
        <v>OK</v>
      </c>
      <c r="X75" s="179" t="str">
        <f t="shared" si="8"/>
        <v>OK</v>
      </c>
      <c r="Y75" s="179" t="str">
        <f t="shared" si="8"/>
        <v>OK</v>
      </c>
      <c r="Z75" s="179" t="str">
        <f t="shared" si="8"/>
        <v>OK</v>
      </c>
      <c r="AA75" s="179" t="str">
        <f t="shared" si="8"/>
        <v>OK</v>
      </c>
      <c r="AB75" s="179" t="str">
        <f t="shared" si="8"/>
        <v>OK</v>
      </c>
      <c r="AC75" s="179" t="str">
        <f t="shared" si="8"/>
        <v>OK</v>
      </c>
      <c r="AD75" s="179" t="str">
        <f t="shared" si="8"/>
        <v>OK</v>
      </c>
      <c r="AE75" s="179" t="str">
        <f t="shared" si="8"/>
        <v>OK</v>
      </c>
      <c r="AF75" s="179" t="str">
        <f t="shared" si="8"/>
        <v>OK</v>
      </c>
      <c r="AG75" s="179" t="str">
        <f t="shared" si="8"/>
        <v>OK</v>
      </c>
      <c r="AH75" s="179" t="str">
        <f t="shared" si="8"/>
        <v>OK</v>
      </c>
      <c r="AI75" s="179" t="str">
        <f t="shared" si="8"/>
        <v>OK</v>
      </c>
      <c r="AJ75" s="179" t="str">
        <f t="shared" si="8"/>
        <v>OK</v>
      </c>
      <c r="AK75" s="179" t="str">
        <f t="shared" si="8"/>
        <v>OK</v>
      </c>
      <c r="AL75" s="179" t="str">
        <f t="shared" si="8"/>
        <v>OK</v>
      </c>
      <c r="AM75" s="179" t="str">
        <f t="shared" si="8"/>
        <v>OK</v>
      </c>
      <c r="AN75" s="179" t="str">
        <f t="shared" si="8"/>
        <v>OK</v>
      </c>
      <c r="AO75" s="179" t="str">
        <f t="shared" si="8"/>
        <v>OK</v>
      </c>
      <c r="AP75" s="179" t="str">
        <f t="shared" si="8"/>
        <v>OK</v>
      </c>
      <c r="AQ75" s="179" t="str">
        <f t="shared" si="8"/>
        <v>OK</v>
      </c>
      <c r="AR75" s="179" t="str">
        <f t="shared" si="8"/>
        <v>OK</v>
      </c>
      <c r="AS75" s="179" t="str">
        <f t="shared" si="8"/>
        <v>OK</v>
      </c>
      <c r="AT75" s="179" t="str">
        <f t="shared" si="8"/>
        <v>OK</v>
      </c>
      <c r="AU75" s="179" t="str">
        <f t="shared" si="8"/>
        <v>OK</v>
      </c>
      <c r="AV75" s="179" t="str">
        <f t="shared" si="8"/>
        <v>OK</v>
      </c>
      <c r="AW75" s="179" t="str">
        <f t="shared" si="8"/>
        <v>OK</v>
      </c>
      <c r="AX75" s="179" t="str">
        <f t="shared" si="8"/>
        <v>OK</v>
      </c>
      <c r="AY75" s="179" t="str">
        <f t="shared" si="8"/>
        <v>OK</v>
      </c>
      <c r="AZ75" s="179" t="str">
        <f t="shared" si="8"/>
        <v>OK</v>
      </c>
      <c r="BA75" s="179" t="str">
        <f t="shared" si="8"/>
        <v>OK</v>
      </c>
      <c r="BB75" s="179" t="str">
        <f t="shared" si="8"/>
        <v>OK</v>
      </c>
      <c r="BC75" s="179" t="str">
        <f t="shared" si="8"/>
        <v>OK</v>
      </c>
      <c r="BD75" s="179" t="str">
        <f t="shared" si="8"/>
        <v>OK</v>
      </c>
      <c r="BE75" s="179" t="str">
        <f t="shared" si="8"/>
        <v>OK</v>
      </c>
      <c r="BF75" s="179" t="str">
        <f t="shared" si="8"/>
        <v>OK</v>
      </c>
      <c r="BG75" s="179" t="str">
        <f t="shared" si="8"/>
        <v>OK</v>
      </c>
      <c r="BH75" s="179" t="str">
        <f t="shared" si="8"/>
        <v>OK</v>
      </c>
      <c r="BI75" s="179" t="str">
        <f t="shared" si="8"/>
        <v>OK</v>
      </c>
      <c r="BJ75" s="179" t="str">
        <f t="shared" si="8"/>
        <v>OK</v>
      </c>
      <c r="BK75" s="179" t="str">
        <f t="shared" si="8"/>
        <v>OK</v>
      </c>
      <c r="BL75" s="179" t="str">
        <f t="shared" si="8"/>
        <v>OK</v>
      </c>
      <c r="BM75" s="179" t="str">
        <f t="shared" si="8"/>
        <v>OK</v>
      </c>
      <c r="BN75" s="179" t="str">
        <f t="shared" si="8"/>
        <v>OK</v>
      </c>
      <c r="BO75" s="179" t="str">
        <f t="shared" si="8"/>
        <v>OK</v>
      </c>
      <c r="BP75" s="179" t="str">
        <f t="shared" ref="BP75:EA75" si="9">IF(BP72=BP73+BP74,"OK","ERR")</f>
        <v>OK</v>
      </c>
      <c r="BQ75" s="179" t="str">
        <f t="shared" si="9"/>
        <v>OK</v>
      </c>
      <c r="BR75" s="179" t="str">
        <f t="shared" si="9"/>
        <v>OK</v>
      </c>
      <c r="BS75" s="179" t="str">
        <f t="shared" si="9"/>
        <v>OK</v>
      </c>
      <c r="BT75" s="179" t="str">
        <f t="shared" si="9"/>
        <v>OK</v>
      </c>
      <c r="BU75" s="179" t="str">
        <f t="shared" si="9"/>
        <v>OK</v>
      </c>
      <c r="BV75" s="179" t="str">
        <f t="shared" si="9"/>
        <v>OK</v>
      </c>
      <c r="BW75" s="179" t="str">
        <f t="shared" si="9"/>
        <v>OK</v>
      </c>
      <c r="BX75" s="179" t="str">
        <f t="shared" si="9"/>
        <v>OK</v>
      </c>
      <c r="BY75" s="179" t="str">
        <f t="shared" si="9"/>
        <v>OK</v>
      </c>
      <c r="BZ75" s="179" t="str">
        <f t="shared" si="9"/>
        <v>OK</v>
      </c>
      <c r="CA75" s="179" t="str">
        <f t="shared" si="9"/>
        <v>OK</v>
      </c>
      <c r="CB75" s="179" t="str">
        <f t="shared" si="9"/>
        <v>OK</v>
      </c>
      <c r="CC75" s="179" t="str">
        <f t="shared" si="9"/>
        <v>OK</v>
      </c>
      <c r="CD75" s="179" t="str">
        <f t="shared" si="9"/>
        <v>OK</v>
      </c>
      <c r="CE75" s="179" t="str">
        <f t="shared" si="9"/>
        <v>OK</v>
      </c>
      <c r="CF75" s="179" t="str">
        <f t="shared" si="9"/>
        <v>OK</v>
      </c>
      <c r="CG75" s="179" t="str">
        <f t="shared" si="9"/>
        <v>OK</v>
      </c>
      <c r="CH75" s="179" t="str">
        <f t="shared" si="9"/>
        <v>OK</v>
      </c>
      <c r="CI75" s="179" t="str">
        <f t="shared" si="9"/>
        <v>OK</v>
      </c>
      <c r="CJ75" s="179" t="str">
        <f t="shared" si="9"/>
        <v>OK</v>
      </c>
      <c r="CK75" s="179" t="str">
        <f t="shared" si="9"/>
        <v>OK</v>
      </c>
      <c r="CL75" s="179" t="str">
        <f t="shared" si="9"/>
        <v>OK</v>
      </c>
      <c r="CM75" s="179" t="str">
        <f t="shared" si="9"/>
        <v>OK</v>
      </c>
      <c r="CN75" s="179" t="str">
        <f t="shared" si="9"/>
        <v>OK</v>
      </c>
      <c r="CO75" s="179" t="str">
        <f t="shared" si="9"/>
        <v>OK</v>
      </c>
      <c r="CP75" s="179" t="str">
        <f t="shared" si="9"/>
        <v>OK</v>
      </c>
      <c r="CQ75" s="179" t="str">
        <f t="shared" si="9"/>
        <v>OK</v>
      </c>
      <c r="CR75" s="179" t="str">
        <f t="shared" si="9"/>
        <v>OK</v>
      </c>
      <c r="CS75" s="179" t="str">
        <f t="shared" si="9"/>
        <v>OK</v>
      </c>
      <c r="CT75" s="179" t="str">
        <f t="shared" si="9"/>
        <v>OK</v>
      </c>
      <c r="CU75" s="179" t="str">
        <f t="shared" si="9"/>
        <v>OK</v>
      </c>
      <c r="CV75" s="179" t="str">
        <f t="shared" si="9"/>
        <v>OK</v>
      </c>
      <c r="CW75" s="179" t="str">
        <f t="shared" si="9"/>
        <v>OK</v>
      </c>
      <c r="CX75" s="179" t="str">
        <f t="shared" si="9"/>
        <v>OK</v>
      </c>
      <c r="CY75" s="179" t="str">
        <f t="shared" si="9"/>
        <v>OK</v>
      </c>
      <c r="CZ75" s="179" t="str">
        <f t="shared" si="9"/>
        <v>OK</v>
      </c>
      <c r="DA75" s="179" t="str">
        <f t="shared" si="9"/>
        <v>OK</v>
      </c>
      <c r="DB75" s="179" t="str">
        <f t="shared" si="9"/>
        <v>OK</v>
      </c>
      <c r="DC75" s="179" t="str">
        <f t="shared" si="9"/>
        <v>OK</v>
      </c>
      <c r="DD75" s="179" t="str">
        <f t="shared" si="9"/>
        <v>OK</v>
      </c>
      <c r="DE75" s="179" t="str">
        <f t="shared" si="9"/>
        <v>OK</v>
      </c>
      <c r="DF75" s="179" t="str">
        <f t="shared" si="9"/>
        <v>OK</v>
      </c>
      <c r="DG75" s="179" t="str">
        <f t="shared" si="9"/>
        <v>OK</v>
      </c>
      <c r="DH75" s="179" t="str">
        <f t="shared" si="9"/>
        <v>OK</v>
      </c>
      <c r="DI75" s="179" t="str">
        <f t="shared" si="9"/>
        <v>OK</v>
      </c>
      <c r="DJ75" s="179" t="str">
        <f t="shared" si="9"/>
        <v>OK</v>
      </c>
      <c r="DK75" s="179" t="str">
        <f t="shared" si="9"/>
        <v>OK</v>
      </c>
      <c r="DL75" s="179" t="str">
        <f t="shared" si="9"/>
        <v>OK</v>
      </c>
      <c r="DM75" s="179" t="str">
        <f t="shared" si="9"/>
        <v>OK</v>
      </c>
      <c r="DN75" s="179" t="str">
        <f t="shared" si="9"/>
        <v>OK</v>
      </c>
      <c r="DO75" s="179" t="str">
        <f t="shared" si="9"/>
        <v>OK</v>
      </c>
      <c r="DP75" s="179" t="str">
        <f t="shared" si="9"/>
        <v>OK</v>
      </c>
      <c r="DQ75" s="179" t="str">
        <f t="shared" si="9"/>
        <v>OK</v>
      </c>
      <c r="DR75" s="179" t="str">
        <f t="shared" si="9"/>
        <v>OK</v>
      </c>
      <c r="DS75" s="179" t="str">
        <f t="shared" si="9"/>
        <v>OK</v>
      </c>
      <c r="DT75" s="179" t="str">
        <f t="shared" si="9"/>
        <v>OK</v>
      </c>
      <c r="DU75" s="179" t="str">
        <f t="shared" si="9"/>
        <v>OK</v>
      </c>
      <c r="DV75" s="179" t="str">
        <f t="shared" si="9"/>
        <v>OK</v>
      </c>
      <c r="DW75" s="179" t="str">
        <f t="shared" si="9"/>
        <v>OK</v>
      </c>
      <c r="DX75" s="179" t="str">
        <f t="shared" si="9"/>
        <v>OK</v>
      </c>
      <c r="DY75" s="179" t="str">
        <f t="shared" si="9"/>
        <v>OK</v>
      </c>
      <c r="DZ75" s="179" t="str">
        <f t="shared" si="9"/>
        <v>OK</v>
      </c>
      <c r="EA75" s="179" t="str">
        <f t="shared" si="9"/>
        <v>OK</v>
      </c>
      <c r="EB75" s="179" t="str">
        <f>IF(EB72=EB73+EB74,"OK","ERR")</f>
        <v>OK</v>
      </c>
      <c r="EC75" s="179" t="str">
        <f t="shared" ref="EC75:GN75" si="10">IF(EC72=EC73+EC74,"OK","ERR")</f>
        <v>OK</v>
      </c>
      <c r="ED75" s="179" t="str">
        <f t="shared" si="10"/>
        <v>OK</v>
      </c>
      <c r="EE75" s="179" t="str">
        <f t="shared" si="10"/>
        <v>OK</v>
      </c>
      <c r="EF75" s="179" t="str">
        <f t="shared" si="10"/>
        <v>OK</v>
      </c>
      <c r="EG75" s="179" t="str">
        <f t="shared" si="10"/>
        <v>OK</v>
      </c>
      <c r="EH75" s="179" t="str">
        <f t="shared" si="10"/>
        <v>OK</v>
      </c>
      <c r="EI75" s="179" t="str">
        <f t="shared" si="10"/>
        <v>OK</v>
      </c>
      <c r="EJ75" s="179" t="str">
        <f t="shared" si="10"/>
        <v>OK</v>
      </c>
      <c r="EK75" s="179" t="str">
        <f t="shared" si="10"/>
        <v>OK</v>
      </c>
      <c r="EL75" s="179" t="str">
        <f t="shared" si="10"/>
        <v>OK</v>
      </c>
      <c r="EM75" s="179" t="str">
        <f t="shared" si="10"/>
        <v>OK</v>
      </c>
      <c r="EN75" s="179" t="str">
        <f t="shared" si="10"/>
        <v>OK</v>
      </c>
      <c r="EO75" s="179" t="str">
        <f t="shared" si="10"/>
        <v>OK</v>
      </c>
      <c r="EP75" s="179" t="str">
        <f t="shared" si="10"/>
        <v>OK</v>
      </c>
      <c r="EQ75" s="179" t="str">
        <f t="shared" si="10"/>
        <v>OK</v>
      </c>
      <c r="ER75" s="179" t="str">
        <f t="shared" si="10"/>
        <v>OK</v>
      </c>
      <c r="ES75" s="179" t="str">
        <f t="shared" si="10"/>
        <v>OK</v>
      </c>
      <c r="ET75" s="179" t="str">
        <f t="shared" si="10"/>
        <v>OK</v>
      </c>
      <c r="EU75" s="179" t="str">
        <f t="shared" si="10"/>
        <v>OK</v>
      </c>
      <c r="EV75" s="179" t="str">
        <f t="shared" si="10"/>
        <v>OK</v>
      </c>
      <c r="EW75" s="179" t="str">
        <f t="shared" si="10"/>
        <v>OK</v>
      </c>
      <c r="EX75" s="179" t="str">
        <f t="shared" si="10"/>
        <v>OK</v>
      </c>
      <c r="EY75" s="179" t="str">
        <f t="shared" si="10"/>
        <v>OK</v>
      </c>
      <c r="EZ75" s="179" t="str">
        <f t="shared" si="10"/>
        <v>OK</v>
      </c>
      <c r="FA75" s="179" t="str">
        <f t="shared" si="10"/>
        <v>OK</v>
      </c>
      <c r="FB75" s="179" t="str">
        <f t="shared" si="10"/>
        <v>OK</v>
      </c>
      <c r="FC75" s="179" t="str">
        <f t="shared" si="10"/>
        <v>OK</v>
      </c>
      <c r="FD75" s="179" t="str">
        <f t="shared" si="10"/>
        <v>OK</v>
      </c>
      <c r="FE75" s="179" t="str">
        <f t="shared" si="10"/>
        <v>OK</v>
      </c>
      <c r="FF75" s="179" t="str">
        <f t="shared" si="10"/>
        <v>OK</v>
      </c>
      <c r="FG75" s="179" t="str">
        <f t="shared" si="10"/>
        <v>OK</v>
      </c>
      <c r="FH75" s="179" t="str">
        <f t="shared" si="10"/>
        <v>OK</v>
      </c>
      <c r="FI75" s="179" t="str">
        <f t="shared" si="10"/>
        <v>OK</v>
      </c>
      <c r="FJ75" s="179" t="str">
        <f t="shared" si="10"/>
        <v>OK</v>
      </c>
      <c r="FK75" s="179" t="str">
        <f t="shared" si="10"/>
        <v>OK</v>
      </c>
      <c r="FL75" s="179" t="str">
        <f t="shared" si="10"/>
        <v>OK</v>
      </c>
      <c r="FM75" s="179" t="str">
        <f t="shared" si="10"/>
        <v>OK</v>
      </c>
      <c r="FN75" s="179" t="str">
        <f t="shared" si="10"/>
        <v>OK</v>
      </c>
      <c r="FO75" s="179" t="str">
        <f t="shared" si="10"/>
        <v>OK</v>
      </c>
      <c r="FP75" s="179" t="str">
        <f t="shared" si="10"/>
        <v>OK</v>
      </c>
      <c r="FQ75" s="179" t="str">
        <f t="shared" si="10"/>
        <v>OK</v>
      </c>
      <c r="FR75" s="179" t="str">
        <f t="shared" si="10"/>
        <v>OK</v>
      </c>
      <c r="FS75" s="179" t="str">
        <f t="shared" si="10"/>
        <v>OK</v>
      </c>
      <c r="FT75" s="179" t="str">
        <f t="shared" si="10"/>
        <v>OK</v>
      </c>
      <c r="FU75" s="179" t="str">
        <f t="shared" si="10"/>
        <v>OK</v>
      </c>
      <c r="FV75" s="179" t="str">
        <f t="shared" si="10"/>
        <v>OK</v>
      </c>
      <c r="FW75" s="179" t="str">
        <f t="shared" si="10"/>
        <v>OK</v>
      </c>
      <c r="FX75" s="179" t="str">
        <f t="shared" si="10"/>
        <v>OK</v>
      </c>
      <c r="FY75" s="179" t="str">
        <f t="shared" si="10"/>
        <v>OK</v>
      </c>
      <c r="FZ75" s="179" t="str">
        <f t="shared" si="10"/>
        <v>OK</v>
      </c>
      <c r="GA75" s="179" t="str">
        <f t="shared" si="10"/>
        <v>OK</v>
      </c>
      <c r="GB75" s="179" t="str">
        <f t="shared" si="10"/>
        <v>OK</v>
      </c>
      <c r="GC75" s="179" t="str">
        <f t="shared" si="10"/>
        <v>OK</v>
      </c>
      <c r="GD75" s="179" t="str">
        <f t="shared" si="10"/>
        <v>OK</v>
      </c>
      <c r="GE75" s="179" t="str">
        <f t="shared" si="10"/>
        <v>OK</v>
      </c>
      <c r="GF75" s="179" t="str">
        <f t="shared" si="10"/>
        <v>OK</v>
      </c>
      <c r="GG75" s="179" t="str">
        <f t="shared" si="10"/>
        <v>OK</v>
      </c>
      <c r="GH75" s="179" t="str">
        <f t="shared" si="10"/>
        <v>OK</v>
      </c>
      <c r="GI75" s="179" t="str">
        <f t="shared" si="10"/>
        <v>OK</v>
      </c>
      <c r="GJ75" s="179" t="str">
        <f t="shared" si="10"/>
        <v>OK</v>
      </c>
      <c r="GK75" s="179" t="str">
        <f t="shared" si="10"/>
        <v>OK</v>
      </c>
      <c r="GL75" s="179" t="str">
        <f t="shared" si="10"/>
        <v>OK</v>
      </c>
      <c r="GM75" s="179" t="str">
        <f t="shared" si="10"/>
        <v>OK</v>
      </c>
      <c r="GN75" s="179" t="str">
        <f t="shared" si="10"/>
        <v>OK</v>
      </c>
      <c r="GO75" s="179" t="str">
        <f t="shared" ref="GO75:IV75" si="11">IF(GO72=GO73+GO74,"OK","ERR")</f>
        <v>OK</v>
      </c>
      <c r="GP75" s="179" t="str">
        <f t="shared" si="11"/>
        <v>OK</v>
      </c>
      <c r="GQ75" s="179" t="str">
        <f t="shared" si="11"/>
        <v>OK</v>
      </c>
      <c r="GR75" s="179" t="str">
        <f t="shared" si="11"/>
        <v>OK</v>
      </c>
      <c r="GS75" s="179" t="str">
        <f t="shared" si="11"/>
        <v>OK</v>
      </c>
      <c r="GT75" s="179" t="str">
        <f t="shared" si="11"/>
        <v>OK</v>
      </c>
      <c r="GU75" s="179" t="str">
        <f t="shared" si="11"/>
        <v>OK</v>
      </c>
      <c r="GV75" s="179" t="str">
        <f t="shared" si="11"/>
        <v>OK</v>
      </c>
      <c r="GW75" s="179" t="str">
        <f t="shared" si="11"/>
        <v>OK</v>
      </c>
      <c r="GX75" s="179" t="str">
        <f t="shared" si="11"/>
        <v>OK</v>
      </c>
      <c r="GY75" s="179" t="str">
        <f t="shared" si="11"/>
        <v>OK</v>
      </c>
      <c r="GZ75" s="179" t="str">
        <f t="shared" si="11"/>
        <v>OK</v>
      </c>
      <c r="HA75" s="179" t="str">
        <f t="shared" si="11"/>
        <v>OK</v>
      </c>
      <c r="HB75" s="179" t="str">
        <f t="shared" si="11"/>
        <v>OK</v>
      </c>
      <c r="HC75" s="179" t="str">
        <f t="shared" si="11"/>
        <v>OK</v>
      </c>
      <c r="HD75" s="179" t="str">
        <f t="shared" si="11"/>
        <v>OK</v>
      </c>
      <c r="HE75" s="179" t="str">
        <f t="shared" si="11"/>
        <v>OK</v>
      </c>
      <c r="HF75" s="179" t="str">
        <f t="shared" si="11"/>
        <v>OK</v>
      </c>
      <c r="HG75" s="179" t="str">
        <f t="shared" si="11"/>
        <v>OK</v>
      </c>
      <c r="HH75" s="179" t="str">
        <f t="shared" si="11"/>
        <v>OK</v>
      </c>
      <c r="HI75" s="179" t="str">
        <f t="shared" si="11"/>
        <v>OK</v>
      </c>
      <c r="HJ75" s="179" t="str">
        <f t="shared" si="11"/>
        <v>OK</v>
      </c>
      <c r="HK75" s="179" t="str">
        <f t="shared" si="11"/>
        <v>OK</v>
      </c>
      <c r="HL75" s="179" t="str">
        <f t="shared" si="11"/>
        <v>OK</v>
      </c>
      <c r="HM75" s="179" t="str">
        <f t="shared" si="11"/>
        <v>OK</v>
      </c>
      <c r="HN75" s="179" t="str">
        <f t="shared" si="11"/>
        <v>OK</v>
      </c>
      <c r="HO75" s="179" t="str">
        <f t="shared" si="11"/>
        <v>OK</v>
      </c>
      <c r="HP75" s="179" t="str">
        <f t="shared" si="11"/>
        <v>OK</v>
      </c>
      <c r="HQ75" s="179" t="str">
        <f t="shared" si="11"/>
        <v>OK</v>
      </c>
      <c r="HR75" s="179" t="str">
        <f t="shared" si="11"/>
        <v>OK</v>
      </c>
      <c r="HS75" s="179" t="str">
        <f t="shared" si="11"/>
        <v>OK</v>
      </c>
      <c r="HT75" s="179" t="str">
        <f t="shared" si="11"/>
        <v>OK</v>
      </c>
      <c r="HU75" s="179" t="str">
        <f t="shared" si="11"/>
        <v>OK</v>
      </c>
      <c r="HV75" s="179" t="str">
        <f t="shared" si="11"/>
        <v>OK</v>
      </c>
      <c r="HW75" s="179" t="str">
        <f t="shared" si="11"/>
        <v>OK</v>
      </c>
      <c r="HX75" s="179" t="str">
        <f t="shared" si="11"/>
        <v>OK</v>
      </c>
      <c r="HY75" s="179" t="str">
        <f t="shared" si="11"/>
        <v>OK</v>
      </c>
      <c r="HZ75" s="179" t="str">
        <f t="shared" si="11"/>
        <v>OK</v>
      </c>
      <c r="IA75" s="179" t="str">
        <f t="shared" si="11"/>
        <v>OK</v>
      </c>
      <c r="IB75" s="179" t="str">
        <f t="shared" si="11"/>
        <v>OK</v>
      </c>
      <c r="IC75" s="179" t="str">
        <f t="shared" si="11"/>
        <v>OK</v>
      </c>
      <c r="ID75" s="179" t="str">
        <f t="shared" si="11"/>
        <v>OK</v>
      </c>
      <c r="IE75" s="179" t="str">
        <f t="shared" si="11"/>
        <v>OK</v>
      </c>
      <c r="IF75" s="179" t="str">
        <f t="shared" si="11"/>
        <v>OK</v>
      </c>
      <c r="IG75" s="179" t="str">
        <f t="shared" si="11"/>
        <v>OK</v>
      </c>
      <c r="IH75" s="179" t="str">
        <f t="shared" si="11"/>
        <v>OK</v>
      </c>
      <c r="II75" s="179" t="str">
        <f t="shared" si="11"/>
        <v>OK</v>
      </c>
      <c r="IJ75" s="179" t="str">
        <f t="shared" si="11"/>
        <v>OK</v>
      </c>
      <c r="IK75" s="179" t="str">
        <f t="shared" si="11"/>
        <v>OK</v>
      </c>
      <c r="IL75" s="179" t="str">
        <f t="shared" si="11"/>
        <v>OK</v>
      </c>
      <c r="IM75" s="179" t="str">
        <f t="shared" si="11"/>
        <v>OK</v>
      </c>
      <c r="IN75" s="179" t="str">
        <f t="shared" si="11"/>
        <v>OK</v>
      </c>
      <c r="IO75" s="179" t="str">
        <f t="shared" si="11"/>
        <v>OK</v>
      </c>
      <c r="IP75" s="179" t="str">
        <f t="shared" si="11"/>
        <v>OK</v>
      </c>
      <c r="IQ75" s="179" t="str">
        <f t="shared" si="11"/>
        <v>OK</v>
      </c>
      <c r="IR75" s="179" t="str">
        <f t="shared" si="11"/>
        <v>OK</v>
      </c>
      <c r="IS75" s="179" t="str">
        <f t="shared" si="11"/>
        <v>OK</v>
      </c>
      <c r="IT75" s="179" t="str">
        <f t="shared" si="11"/>
        <v>OK</v>
      </c>
      <c r="IU75" s="179" t="str">
        <f t="shared" si="11"/>
        <v>OK</v>
      </c>
      <c r="IV75" s="179" t="str">
        <f t="shared" si="11"/>
        <v>OK</v>
      </c>
    </row>
  </sheetData>
  <phoneticPr fontId="18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760</vt:i4>
      </vt:variant>
    </vt:vector>
  </HeadingPairs>
  <TitlesOfParts>
    <vt:vector size="770" baseType="lpstr">
      <vt:lpstr>(1)R6末現在高（211～212）【済】</vt:lpstr>
      <vt:lpstr>ア発行額（ア）市町村(213～219）【済】</vt:lpstr>
      <vt:lpstr>ア発行額（ウ）一組（220） 【済】</vt:lpstr>
      <vt:lpstr>イ現在高（ア）市町村（221～227）【済】</vt:lpstr>
      <vt:lpstr>イ現在高（ウ）一組（228）【済】</vt:lpstr>
      <vt:lpstr>33（市町村）</vt:lpstr>
      <vt:lpstr>BD表33その①</vt:lpstr>
      <vt:lpstr>BD表33その②</vt:lpstr>
      <vt:lpstr>BD表３３その③</vt:lpstr>
      <vt:lpstr>BD表３３その④</vt:lpstr>
      <vt:lpstr>'(1)R6末現在高（211～212）【済】'!Print_Area</vt:lpstr>
      <vt:lpstr>'ア発行額（ア）市町村(213～219）【済】'!Print_Area</vt:lpstr>
      <vt:lpstr>'ア発行額（ウ）一組（220） 【済】'!Print_Area</vt:lpstr>
      <vt:lpstr>'イ現在高（ア）市町村（221～227）【済】'!Print_Area</vt:lpstr>
      <vt:lpstr>'イ現在高（ウ）一組（228）【済】'!Print_Area</vt:lpstr>
      <vt:lpstr>'(1)R6末現在高（211～212）【済】'!Print_Area_MI</vt:lpstr>
      <vt:lpstr>X01Y01_33</vt:lpstr>
      <vt:lpstr>X01Y02_33</vt:lpstr>
      <vt:lpstr>X01Y03_33</vt:lpstr>
      <vt:lpstr>X01Y04_33</vt:lpstr>
      <vt:lpstr>X01Y05_33</vt:lpstr>
      <vt:lpstr>X01Y06_33</vt:lpstr>
      <vt:lpstr>X01Y07_33</vt:lpstr>
      <vt:lpstr>X01Y08_33</vt:lpstr>
      <vt:lpstr>X01Y09_33</vt:lpstr>
      <vt:lpstr>X01Y10_33</vt:lpstr>
      <vt:lpstr>X01Y11_33</vt:lpstr>
      <vt:lpstr>X01Y12_33</vt:lpstr>
      <vt:lpstr>X01Y13_33</vt:lpstr>
      <vt:lpstr>X02Y01_33</vt:lpstr>
      <vt:lpstr>X02Y02_33</vt:lpstr>
      <vt:lpstr>X02Y03_33</vt:lpstr>
      <vt:lpstr>X02Y04_33</vt:lpstr>
      <vt:lpstr>X02Y05_33</vt:lpstr>
      <vt:lpstr>X02Y06_33</vt:lpstr>
      <vt:lpstr>X02Y07_33</vt:lpstr>
      <vt:lpstr>X02Y08_33</vt:lpstr>
      <vt:lpstr>X02Y09_33</vt:lpstr>
      <vt:lpstr>X02Y10_33</vt:lpstr>
      <vt:lpstr>X02Y11_33</vt:lpstr>
      <vt:lpstr>X02Y12_33</vt:lpstr>
      <vt:lpstr>X02Y13_33</vt:lpstr>
      <vt:lpstr>X03Y01_33</vt:lpstr>
      <vt:lpstr>X03Y02_33</vt:lpstr>
      <vt:lpstr>X03Y03_33</vt:lpstr>
      <vt:lpstr>X03Y04_33</vt:lpstr>
      <vt:lpstr>X03Y05_33</vt:lpstr>
      <vt:lpstr>X03Y06_33</vt:lpstr>
      <vt:lpstr>X03Y07_33</vt:lpstr>
      <vt:lpstr>X03Y08_33</vt:lpstr>
      <vt:lpstr>X03Y09_33</vt:lpstr>
      <vt:lpstr>X03Y10_33</vt:lpstr>
      <vt:lpstr>X03Y11_33</vt:lpstr>
      <vt:lpstr>X03Y12_33</vt:lpstr>
      <vt:lpstr>X03Y13_33</vt:lpstr>
      <vt:lpstr>X04Y01_33</vt:lpstr>
      <vt:lpstr>X04Y02_33</vt:lpstr>
      <vt:lpstr>X04Y03_33</vt:lpstr>
      <vt:lpstr>X04Y04_33</vt:lpstr>
      <vt:lpstr>X04Y05_33</vt:lpstr>
      <vt:lpstr>X04Y06_33</vt:lpstr>
      <vt:lpstr>X04Y07_33</vt:lpstr>
      <vt:lpstr>X04Y08_33</vt:lpstr>
      <vt:lpstr>X04Y09_33</vt:lpstr>
      <vt:lpstr>X04Y10_33</vt:lpstr>
      <vt:lpstr>X04Y11_33</vt:lpstr>
      <vt:lpstr>X04Y12_33</vt:lpstr>
      <vt:lpstr>X04Y13_33</vt:lpstr>
      <vt:lpstr>X05Y01_33</vt:lpstr>
      <vt:lpstr>X05Y02_33</vt:lpstr>
      <vt:lpstr>X05Y03_33</vt:lpstr>
      <vt:lpstr>X05Y04_33</vt:lpstr>
      <vt:lpstr>X05Y05_33</vt:lpstr>
      <vt:lpstr>X05Y06_33</vt:lpstr>
      <vt:lpstr>X05Y07_33</vt:lpstr>
      <vt:lpstr>X05Y08_33</vt:lpstr>
      <vt:lpstr>X05Y09_33</vt:lpstr>
      <vt:lpstr>X05Y10_33</vt:lpstr>
      <vt:lpstr>X05Y11_33</vt:lpstr>
      <vt:lpstr>X05Y12_33</vt:lpstr>
      <vt:lpstr>X05Y13_33</vt:lpstr>
      <vt:lpstr>X06Y01_33</vt:lpstr>
      <vt:lpstr>X06Y02_33</vt:lpstr>
      <vt:lpstr>X06Y03_33</vt:lpstr>
      <vt:lpstr>X06Y04_33</vt:lpstr>
      <vt:lpstr>X06Y05_33</vt:lpstr>
      <vt:lpstr>X06Y06_33</vt:lpstr>
      <vt:lpstr>X06Y07_33</vt:lpstr>
      <vt:lpstr>X06Y08_33</vt:lpstr>
      <vt:lpstr>X06Y09_33</vt:lpstr>
      <vt:lpstr>X06Y10_33</vt:lpstr>
      <vt:lpstr>X06Y11_33</vt:lpstr>
      <vt:lpstr>X06Y12_33</vt:lpstr>
      <vt:lpstr>X06Y13_33</vt:lpstr>
      <vt:lpstr>X07Y01_33</vt:lpstr>
      <vt:lpstr>X07Y02_33</vt:lpstr>
      <vt:lpstr>X07Y03_33</vt:lpstr>
      <vt:lpstr>X07Y04_33</vt:lpstr>
      <vt:lpstr>X07Y05_33</vt:lpstr>
      <vt:lpstr>X07Y06_33</vt:lpstr>
      <vt:lpstr>X07Y07_33</vt:lpstr>
      <vt:lpstr>X07Y08_33</vt:lpstr>
      <vt:lpstr>X07Y09_33</vt:lpstr>
      <vt:lpstr>X07Y10_33</vt:lpstr>
      <vt:lpstr>X07Y11_33</vt:lpstr>
      <vt:lpstr>X07Y12_33</vt:lpstr>
      <vt:lpstr>X07Y13_33</vt:lpstr>
      <vt:lpstr>X08Y01_33</vt:lpstr>
      <vt:lpstr>X08Y02_33</vt:lpstr>
      <vt:lpstr>X08Y03_33</vt:lpstr>
      <vt:lpstr>X08Y04_33</vt:lpstr>
      <vt:lpstr>X08Y05_33</vt:lpstr>
      <vt:lpstr>X08Y06_33</vt:lpstr>
      <vt:lpstr>X08Y07_33</vt:lpstr>
      <vt:lpstr>X08Y08_33</vt:lpstr>
      <vt:lpstr>X08Y09_33</vt:lpstr>
      <vt:lpstr>X08Y10_33</vt:lpstr>
      <vt:lpstr>X08Y11_33</vt:lpstr>
      <vt:lpstr>X08Y12_33</vt:lpstr>
      <vt:lpstr>X08Y13_33</vt:lpstr>
      <vt:lpstr>X10Y01_33</vt:lpstr>
      <vt:lpstr>X10Y02_33</vt:lpstr>
      <vt:lpstr>X10Y03_33</vt:lpstr>
      <vt:lpstr>X10Y04_33</vt:lpstr>
      <vt:lpstr>X10Y05_33</vt:lpstr>
      <vt:lpstr>X10Y06_33</vt:lpstr>
      <vt:lpstr>X10Y07_33</vt:lpstr>
      <vt:lpstr>X10Y08_33</vt:lpstr>
      <vt:lpstr>X10Y09_33</vt:lpstr>
      <vt:lpstr>X10Y10_33</vt:lpstr>
      <vt:lpstr>X10Y11_33</vt:lpstr>
      <vt:lpstr>X10Y12_33</vt:lpstr>
      <vt:lpstr>X10Y13_33</vt:lpstr>
      <vt:lpstr>X11Y01_33</vt:lpstr>
      <vt:lpstr>X11Y02_33</vt:lpstr>
      <vt:lpstr>X11Y03_33</vt:lpstr>
      <vt:lpstr>X11Y04_33</vt:lpstr>
      <vt:lpstr>X11Y05_33</vt:lpstr>
      <vt:lpstr>X11Y06_33</vt:lpstr>
      <vt:lpstr>X11Y07_33</vt:lpstr>
      <vt:lpstr>X11Y08_33</vt:lpstr>
      <vt:lpstr>X11Y09_33</vt:lpstr>
      <vt:lpstr>X11Y10_33</vt:lpstr>
      <vt:lpstr>X11Y11_33</vt:lpstr>
      <vt:lpstr>X11Y12_33</vt:lpstr>
      <vt:lpstr>X11Y13_33</vt:lpstr>
      <vt:lpstr>X12Y01_33</vt:lpstr>
      <vt:lpstr>X12Y02_33</vt:lpstr>
      <vt:lpstr>X12Y03_33</vt:lpstr>
      <vt:lpstr>X12Y04_33</vt:lpstr>
      <vt:lpstr>X12Y05_33</vt:lpstr>
      <vt:lpstr>X12Y06_33</vt:lpstr>
      <vt:lpstr>X12Y07_33</vt:lpstr>
      <vt:lpstr>X12Y08_33</vt:lpstr>
      <vt:lpstr>X12Y09_33</vt:lpstr>
      <vt:lpstr>X12Y10_33</vt:lpstr>
      <vt:lpstr>X12Y11_33</vt:lpstr>
      <vt:lpstr>X12Y12_33</vt:lpstr>
      <vt:lpstr>X12Y13_33</vt:lpstr>
      <vt:lpstr>X13Y01_33</vt:lpstr>
      <vt:lpstr>X13Y02_33</vt:lpstr>
      <vt:lpstr>X13Y03_33</vt:lpstr>
      <vt:lpstr>X13Y04_33</vt:lpstr>
      <vt:lpstr>X13Y05_33</vt:lpstr>
      <vt:lpstr>X13Y06_33</vt:lpstr>
      <vt:lpstr>X13Y07_33</vt:lpstr>
      <vt:lpstr>X13Y08_33</vt:lpstr>
      <vt:lpstr>X13Y09_33</vt:lpstr>
      <vt:lpstr>X13Y10_33</vt:lpstr>
      <vt:lpstr>X13Y11_33</vt:lpstr>
      <vt:lpstr>X13Y12_33</vt:lpstr>
      <vt:lpstr>X13Y13_33</vt:lpstr>
      <vt:lpstr>X14Y01_33</vt:lpstr>
      <vt:lpstr>X14Y02_33</vt:lpstr>
      <vt:lpstr>X14Y03_33</vt:lpstr>
      <vt:lpstr>X14Y04_33</vt:lpstr>
      <vt:lpstr>X14Y05_33</vt:lpstr>
      <vt:lpstr>X14Y06_33</vt:lpstr>
      <vt:lpstr>X14Y07_33</vt:lpstr>
      <vt:lpstr>X14Y08_33</vt:lpstr>
      <vt:lpstr>X14Y09_33</vt:lpstr>
      <vt:lpstr>X14Y10_33</vt:lpstr>
      <vt:lpstr>X14Y11_33</vt:lpstr>
      <vt:lpstr>X14Y12_33</vt:lpstr>
      <vt:lpstr>X14Y13_33</vt:lpstr>
      <vt:lpstr>X15Y01_33</vt:lpstr>
      <vt:lpstr>X15Y02_33</vt:lpstr>
      <vt:lpstr>X15Y03_33</vt:lpstr>
      <vt:lpstr>X15Y04_33</vt:lpstr>
      <vt:lpstr>X15Y05_33</vt:lpstr>
      <vt:lpstr>X15Y06_33</vt:lpstr>
      <vt:lpstr>X15Y07_33</vt:lpstr>
      <vt:lpstr>X15Y08_33</vt:lpstr>
      <vt:lpstr>X15Y09_33</vt:lpstr>
      <vt:lpstr>X15Y10_33</vt:lpstr>
      <vt:lpstr>X15Y11_33</vt:lpstr>
      <vt:lpstr>X15Y12_33</vt:lpstr>
      <vt:lpstr>X15Y13_33</vt:lpstr>
      <vt:lpstr>X16Y01_33</vt:lpstr>
      <vt:lpstr>X16Y02_33</vt:lpstr>
      <vt:lpstr>X16Y03_33</vt:lpstr>
      <vt:lpstr>X16Y04_33</vt:lpstr>
      <vt:lpstr>X16Y05_33</vt:lpstr>
      <vt:lpstr>X16Y06_33</vt:lpstr>
      <vt:lpstr>X16Y07_33</vt:lpstr>
      <vt:lpstr>X16Y08_33</vt:lpstr>
      <vt:lpstr>X16Y09_33</vt:lpstr>
      <vt:lpstr>X16Y10_33</vt:lpstr>
      <vt:lpstr>X16Y11_33</vt:lpstr>
      <vt:lpstr>X16Y12_33</vt:lpstr>
      <vt:lpstr>X16Y13_33</vt:lpstr>
      <vt:lpstr>X17Y01_33</vt:lpstr>
      <vt:lpstr>X17Y02_33</vt:lpstr>
      <vt:lpstr>X17Y03_33</vt:lpstr>
      <vt:lpstr>X17Y04_33</vt:lpstr>
      <vt:lpstr>X17Y05_33</vt:lpstr>
      <vt:lpstr>X17Y06_33</vt:lpstr>
      <vt:lpstr>X17Y07_33</vt:lpstr>
      <vt:lpstr>X17Y08_33</vt:lpstr>
      <vt:lpstr>X17Y09_33</vt:lpstr>
      <vt:lpstr>X17Y10_33</vt:lpstr>
      <vt:lpstr>X17Y11_33</vt:lpstr>
      <vt:lpstr>X17Y12_33</vt:lpstr>
      <vt:lpstr>X17Y13_33</vt:lpstr>
      <vt:lpstr>X18Y01_33</vt:lpstr>
      <vt:lpstr>X18Y02_33</vt:lpstr>
      <vt:lpstr>X18Y03_33</vt:lpstr>
      <vt:lpstr>X18Y04_33</vt:lpstr>
      <vt:lpstr>X18Y05_33</vt:lpstr>
      <vt:lpstr>X18Y06_33</vt:lpstr>
      <vt:lpstr>X18Y07_33</vt:lpstr>
      <vt:lpstr>X18Y08_33</vt:lpstr>
      <vt:lpstr>X18Y09_33</vt:lpstr>
      <vt:lpstr>X18Y10_33</vt:lpstr>
      <vt:lpstr>X18Y11_33</vt:lpstr>
      <vt:lpstr>X18Y12_33</vt:lpstr>
      <vt:lpstr>X18Y13_33</vt:lpstr>
      <vt:lpstr>X19Y01_33</vt:lpstr>
      <vt:lpstr>X19Y02_33</vt:lpstr>
      <vt:lpstr>X19Y03_33</vt:lpstr>
      <vt:lpstr>X19Y04_33</vt:lpstr>
      <vt:lpstr>X19Y05_33</vt:lpstr>
      <vt:lpstr>X19Y06_33</vt:lpstr>
      <vt:lpstr>X19Y07_33</vt:lpstr>
      <vt:lpstr>X19Y08_33</vt:lpstr>
      <vt:lpstr>X19Y09_33</vt:lpstr>
      <vt:lpstr>X19Y10_33</vt:lpstr>
      <vt:lpstr>X19Y11_33</vt:lpstr>
      <vt:lpstr>X19Y12_33</vt:lpstr>
      <vt:lpstr>X19Y13_33</vt:lpstr>
      <vt:lpstr>X20Y01_33</vt:lpstr>
      <vt:lpstr>X20Y02_33</vt:lpstr>
      <vt:lpstr>X20Y03_33</vt:lpstr>
      <vt:lpstr>X20Y04_33</vt:lpstr>
      <vt:lpstr>X20Y05_33</vt:lpstr>
      <vt:lpstr>X20Y06_33</vt:lpstr>
      <vt:lpstr>X20Y07_33</vt:lpstr>
      <vt:lpstr>X20Y08_33</vt:lpstr>
      <vt:lpstr>X20Y09_33</vt:lpstr>
      <vt:lpstr>X20Y10_33</vt:lpstr>
      <vt:lpstr>X20Y11_33</vt:lpstr>
      <vt:lpstr>X20Y12_33</vt:lpstr>
      <vt:lpstr>X20Y13_33</vt:lpstr>
      <vt:lpstr>X21Y01_33</vt:lpstr>
      <vt:lpstr>X21Y02_33</vt:lpstr>
      <vt:lpstr>X21Y03_33</vt:lpstr>
      <vt:lpstr>X21Y04_33</vt:lpstr>
      <vt:lpstr>X21Y05_33</vt:lpstr>
      <vt:lpstr>X21Y06_33</vt:lpstr>
      <vt:lpstr>X21Y07_33</vt:lpstr>
      <vt:lpstr>X21Y08_33</vt:lpstr>
      <vt:lpstr>X21Y09_33</vt:lpstr>
      <vt:lpstr>X21Y10_33</vt:lpstr>
      <vt:lpstr>X21Y11_33</vt:lpstr>
      <vt:lpstr>X21Y12_33</vt:lpstr>
      <vt:lpstr>X21Y13_33</vt:lpstr>
      <vt:lpstr>X22Y01_33</vt:lpstr>
      <vt:lpstr>X22Y02_33</vt:lpstr>
      <vt:lpstr>X22Y03_33</vt:lpstr>
      <vt:lpstr>X22Y04_33</vt:lpstr>
      <vt:lpstr>X22Y05_33</vt:lpstr>
      <vt:lpstr>X22Y06_33</vt:lpstr>
      <vt:lpstr>X22Y07_33</vt:lpstr>
      <vt:lpstr>X22Y08_33</vt:lpstr>
      <vt:lpstr>X22Y09_33</vt:lpstr>
      <vt:lpstr>X22Y10_33</vt:lpstr>
      <vt:lpstr>X22Y11_33</vt:lpstr>
      <vt:lpstr>X22Y12_33</vt:lpstr>
      <vt:lpstr>X22Y13_33</vt:lpstr>
      <vt:lpstr>X23Y01_33</vt:lpstr>
      <vt:lpstr>X23Y02_33</vt:lpstr>
      <vt:lpstr>X23Y03_33</vt:lpstr>
      <vt:lpstr>X23Y04_33</vt:lpstr>
      <vt:lpstr>X23Y05_33</vt:lpstr>
      <vt:lpstr>X23Y06_33</vt:lpstr>
      <vt:lpstr>X23Y07_33</vt:lpstr>
      <vt:lpstr>X23Y08_33</vt:lpstr>
      <vt:lpstr>X23Y09_33</vt:lpstr>
      <vt:lpstr>X23Y10_33</vt:lpstr>
      <vt:lpstr>X23Y11_33</vt:lpstr>
      <vt:lpstr>X23Y12_33</vt:lpstr>
      <vt:lpstr>X23Y13_33</vt:lpstr>
      <vt:lpstr>X24Y01_33</vt:lpstr>
      <vt:lpstr>X24Y02_33</vt:lpstr>
      <vt:lpstr>X24Y03_33</vt:lpstr>
      <vt:lpstr>X24Y04_33</vt:lpstr>
      <vt:lpstr>X24Y05_33</vt:lpstr>
      <vt:lpstr>X24Y06_33</vt:lpstr>
      <vt:lpstr>X24Y07_33</vt:lpstr>
      <vt:lpstr>X24Y08_33</vt:lpstr>
      <vt:lpstr>X24Y09_33</vt:lpstr>
      <vt:lpstr>X24Y10_33</vt:lpstr>
      <vt:lpstr>X24Y11_33</vt:lpstr>
      <vt:lpstr>X24Y12_33</vt:lpstr>
      <vt:lpstr>X24Y13_33</vt:lpstr>
      <vt:lpstr>X25Y01_33</vt:lpstr>
      <vt:lpstr>X25Y02_33</vt:lpstr>
      <vt:lpstr>X25Y03_33</vt:lpstr>
      <vt:lpstr>X25Y04_33</vt:lpstr>
      <vt:lpstr>X25Y05_33</vt:lpstr>
      <vt:lpstr>X25Y06_33</vt:lpstr>
      <vt:lpstr>X25Y07_33</vt:lpstr>
      <vt:lpstr>X25Y08_33</vt:lpstr>
      <vt:lpstr>X25Y09_33</vt:lpstr>
      <vt:lpstr>X25Y10_33</vt:lpstr>
      <vt:lpstr>X25Y11_33</vt:lpstr>
      <vt:lpstr>X25Y12_33</vt:lpstr>
      <vt:lpstr>X25Y13_33</vt:lpstr>
      <vt:lpstr>X26Y01_33</vt:lpstr>
      <vt:lpstr>X26Y02_33</vt:lpstr>
      <vt:lpstr>X26Y03_33</vt:lpstr>
      <vt:lpstr>X26Y04_33</vt:lpstr>
      <vt:lpstr>X26Y05_33</vt:lpstr>
      <vt:lpstr>X26Y06_33</vt:lpstr>
      <vt:lpstr>X26Y07_33</vt:lpstr>
      <vt:lpstr>X26Y08_33</vt:lpstr>
      <vt:lpstr>X26Y09_33</vt:lpstr>
      <vt:lpstr>X26Y10_33</vt:lpstr>
      <vt:lpstr>X26Y11_33</vt:lpstr>
      <vt:lpstr>X26Y12_33</vt:lpstr>
      <vt:lpstr>X26Y13_33</vt:lpstr>
      <vt:lpstr>X27Y01_33</vt:lpstr>
      <vt:lpstr>X27Y02_33</vt:lpstr>
      <vt:lpstr>X27Y03_33</vt:lpstr>
      <vt:lpstr>X27Y04_33</vt:lpstr>
      <vt:lpstr>X27Y05_33</vt:lpstr>
      <vt:lpstr>X27Y06_33</vt:lpstr>
      <vt:lpstr>X27Y07_33</vt:lpstr>
      <vt:lpstr>X27Y08_33</vt:lpstr>
      <vt:lpstr>X27Y09_33</vt:lpstr>
      <vt:lpstr>X27Y10_33</vt:lpstr>
      <vt:lpstr>X27Y11_33</vt:lpstr>
      <vt:lpstr>X27Y12_33</vt:lpstr>
      <vt:lpstr>X27Y13_33</vt:lpstr>
      <vt:lpstr>X28Y01_33</vt:lpstr>
      <vt:lpstr>X28Y02_33</vt:lpstr>
      <vt:lpstr>X28Y03_33</vt:lpstr>
      <vt:lpstr>X28Y04_33</vt:lpstr>
      <vt:lpstr>X28Y05_33</vt:lpstr>
      <vt:lpstr>X28Y06_33</vt:lpstr>
      <vt:lpstr>X28Y07_33</vt:lpstr>
      <vt:lpstr>X28Y08_33</vt:lpstr>
      <vt:lpstr>X28Y09_33</vt:lpstr>
      <vt:lpstr>X28Y10_33</vt:lpstr>
      <vt:lpstr>X28Y11_33</vt:lpstr>
      <vt:lpstr>X28Y12_33</vt:lpstr>
      <vt:lpstr>X28Y13_33</vt:lpstr>
      <vt:lpstr>X29Y01_33</vt:lpstr>
      <vt:lpstr>X29Y02_33</vt:lpstr>
      <vt:lpstr>X29Y03_33</vt:lpstr>
      <vt:lpstr>X29Y04_33</vt:lpstr>
      <vt:lpstr>X29Y05_33</vt:lpstr>
      <vt:lpstr>X29Y06_33</vt:lpstr>
      <vt:lpstr>X29Y07_33</vt:lpstr>
      <vt:lpstr>X29Y08_33</vt:lpstr>
      <vt:lpstr>X29Y09_33</vt:lpstr>
      <vt:lpstr>X29Y10_33</vt:lpstr>
      <vt:lpstr>X29Y11_33</vt:lpstr>
      <vt:lpstr>X29Y12_33</vt:lpstr>
      <vt:lpstr>X29Y13_33</vt:lpstr>
      <vt:lpstr>X30Y01_33</vt:lpstr>
      <vt:lpstr>X30Y02_33</vt:lpstr>
      <vt:lpstr>X30Y03_33</vt:lpstr>
      <vt:lpstr>X30Y04_33</vt:lpstr>
      <vt:lpstr>X30Y05_33</vt:lpstr>
      <vt:lpstr>X30Y06_33</vt:lpstr>
      <vt:lpstr>X30Y07_33</vt:lpstr>
      <vt:lpstr>X30Y08_33</vt:lpstr>
      <vt:lpstr>X30Y09_33</vt:lpstr>
      <vt:lpstr>X30Y10_33</vt:lpstr>
      <vt:lpstr>X30Y11_33</vt:lpstr>
      <vt:lpstr>X30Y12_33</vt:lpstr>
      <vt:lpstr>X30Y13_33</vt:lpstr>
      <vt:lpstr>X31Y01_33</vt:lpstr>
      <vt:lpstr>X31Y02_33</vt:lpstr>
      <vt:lpstr>X31Y03_33</vt:lpstr>
      <vt:lpstr>X31Y04_33</vt:lpstr>
      <vt:lpstr>X31Y05_33</vt:lpstr>
      <vt:lpstr>X31Y06_33</vt:lpstr>
      <vt:lpstr>X31Y07_33</vt:lpstr>
      <vt:lpstr>X31Y08_33</vt:lpstr>
      <vt:lpstr>X31Y09_33</vt:lpstr>
      <vt:lpstr>X31Y10_33</vt:lpstr>
      <vt:lpstr>X31Y11_33</vt:lpstr>
      <vt:lpstr>X31Y12_33</vt:lpstr>
      <vt:lpstr>X31Y13_33</vt:lpstr>
      <vt:lpstr>X32Y01_33</vt:lpstr>
      <vt:lpstr>X32Y02_33</vt:lpstr>
      <vt:lpstr>X32Y03_33</vt:lpstr>
      <vt:lpstr>X32Y04_33</vt:lpstr>
      <vt:lpstr>X32Y05_33</vt:lpstr>
      <vt:lpstr>X32Y06_33</vt:lpstr>
      <vt:lpstr>X32Y07_33</vt:lpstr>
      <vt:lpstr>X32Y08_33</vt:lpstr>
      <vt:lpstr>X32Y09_33</vt:lpstr>
      <vt:lpstr>X32Y10_33</vt:lpstr>
      <vt:lpstr>X32Y11_33</vt:lpstr>
      <vt:lpstr>X32Y12_33</vt:lpstr>
      <vt:lpstr>X32Y13_33</vt:lpstr>
      <vt:lpstr>X33Y01_33</vt:lpstr>
      <vt:lpstr>X33Y02_33</vt:lpstr>
      <vt:lpstr>X33Y03_33</vt:lpstr>
      <vt:lpstr>X33Y04_33</vt:lpstr>
      <vt:lpstr>X33Y05_33</vt:lpstr>
      <vt:lpstr>X33Y06_33</vt:lpstr>
      <vt:lpstr>X33Y07_33</vt:lpstr>
      <vt:lpstr>X33Y08_33</vt:lpstr>
      <vt:lpstr>X33Y09_33</vt:lpstr>
      <vt:lpstr>X33Y10_33</vt:lpstr>
      <vt:lpstr>X33Y11_33</vt:lpstr>
      <vt:lpstr>X33Y12_33</vt:lpstr>
      <vt:lpstr>X33Y13_33</vt:lpstr>
      <vt:lpstr>X34Y01_33</vt:lpstr>
      <vt:lpstr>X34Y02_33</vt:lpstr>
      <vt:lpstr>X34Y03_33</vt:lpstr>
      <vt:lpstr>X34Y04_33</vt:lpstr>
      <vt:lpstr>X34Y05_33</vt:lpstr>
      <vt:lpstr>X34Y06_33</vt:lpstr>
      <vt:lpstr>X34Y07_33</vt:lpstr>
      <vt:lpstr>X34Y08_33</vt:lpstr>
      <vt:lpstr>X34Y09_33</vt:lpstr>
      <vt:lpstr>X34Y10_33</vt:lpstr>
      <vt:lpstr>X34Y11_33</vt:lpstr>
      <vt:lpstr>X34Y12_33</vt:lpstr>
      <vt:lpstr>X34Y13_33</vt:lpstr>
      <vt:lpstr>X35Y01_33</vt:lpstr>
      <vt:lpstr>X35Y02_33</vt:lpstr>
      <vt:lpstr>X35Y03_33</vt:lpstr>
      <vt:lpstr>X35Y04_33</vt:lpstr>
      <vt:lpstr>X35Y05_33</vt:lpstr>
      <vt:lpstr>X35Y06_33</vt:lpstr>
      <vt:lpstr>X35Y07_33</vt:lpstr>
      <vt:lpstr>X35Y08_33</vt:lpstr>
      <vt:lpstr>X35Y09_33</vt:lpstr>
      <vt:lpstr>X35Y10_33</vt:lpstr>
      <vt:lpstr>X35Y11_33</vt:lpstr>
      <vt:lpstr>X35Y12_33</vt:lpstr>
      <vt:lpstr>X35Y13_33</vt:lpstr>
      <vt:lpstr>X36Y01_33</vt:lpstr>
      <vt:lpstr>X36Y02_33</vt:lpstr>
      <vt:lpstr>X36Y03_33</vt:lpstr>
      <vt:lpstr>X36Y04_33</vt:lpstr>
      <vt:lpstr>X36Y05_33</vt:lpstr>
      <vt:lpstr>X36Y06_33</vt:lpstr>
      <vt:lpstr>X36Y07_33</vt:lpstr>
      <vt:lpstr>X36Y08_33</vt:lpstr>
      <vt:lpstr>X36Y09_33</vt:lpstr>
      <vt:lpstr>X36Y10_33</vt:lpstr>
      <vt:lpstr>X36Y11_33</vt:lpstr>
      <vt:lpstr>X36Y12_33</vt:lpstr>
      <vt:lpstr>X36Y13_33</vt:lpstr>
      <vt:lpstr>X37Y01_33</vt:lpstr>
      <vt:lpstr>X37Y02_33</vt:lpstr>
      <vt:lpstr>X37Y03_33</vt:lpstr>
      <vt:lpstr>X37Y04_33</vt:lpstr>
      <vt:lpstr>X37Y05_33</vt:lpstr>
      <vt:lpstr>X37Y06_33</vt:lpstr>
      <vt:lpstr>X37Y07_33</vt:lpstr>
      <vt:lpstr>X37Y08_33</vt:lpstr>
      <vt:lpstr>X37Y09_33</vt:lpstr>
      <vt:lpstr>X37Y10_33</vt:lpstr>
      <vt:lpstr>X37Y11_33</vt:lpstr>
      <vt:lpstr>X37Y12_33</vt:lpstr>
      <vt:lpstr>X37Y13_33</vt:lpstr>
      <vt:lpstr>X38Y01_33</vt:lpstr>
      <vt:lpstr>X38Y02_33</vt:lpstr>
      <vt:lpstr>X38Y03_33</vt:lpstr>
      <vt:lpstr>X38Y04_33</vt:lpstr>
      <vt:lpstr>X38Y05_33</vt:lpstr>
      <vt:lpstr>X38Y06_33</vt:lpstr>
      <vt:lpstr>X38Y07_33</vt:lpstr>
      <vt:lpstr>X38Y08_33</vt:lpstr>
      <vt:lpstr>X38Y09_33</vt:lpstr>
      <vt:lpstr>X38Y10_33</vt:lpstr>
      <vt:lpstr>X38Y11_33</vt:lpstr>
      <vt:lpstr>X38Y12_33</vt:lpstr>
      <vt:lpstr>X38Y13_33</vt:lpstr>
      <vt:lpstr>X39Y01_33</vt:lpstr>
      <vt:lpstr>X39Y02_33</vt:lpstr>
      <vt:lpstr>X39Y03_33</vt:lpstr>
      <vt:lpstr>X39Y04_33</vt:lpstr>
      <vt:lpstr>X39Y05_33</vt:lpstr>
      <vt:lpstr>X39Y06_33</vt:lpstr>
      <vt:lpstr>X39Y07_33</vt:lpstr>
      <vt:lpstr>X39Y08_33</vt:lpstr>
      <vt:lpstr>X39Y09_33</vt:lpstr>
      <vt:lpstr>X39Y10_33</vt:lpstr>
      <vt:lpstr>X39Y11_33</vt:lpstr>
      <vt:lpstr>X39Y12_33</vt:lpstr>
      <vt:lpstr>X39Y13_33</vt:lpstr>
      <vt:lpstr>X40Y01_33</vt:lpstr>
      <vt:lpstr>X40Y02_33</vt:lpstr>
      <vt:lpstr>X40Y03_33</vt:lpstr>
      <vt:lpstr>X40Y04_33</vt:lpstr>
      <vt:lpstr>X40Y05_33</vt:lpstr>
      <vt:lpstr>X40Y06_33</vt:lpstr>
      <vt:lpstr>X40Y07_33</vt:lpstr>
      <vt:lpstr>X40Y08_33</vt:lpstr>
      <vt:lpstr>X40Y09_33</vt:lpstr>
      <vt:lpstr>X40Y10_33</vt:lpstr>
      <vt:lpstr>X40Y11_33</vt:lpstr>
      <vt:lpstr>X40Y12_33</vt:lpstr>
      <vt:lpstr>X40Y13_33</vt:lpstr>
      <vt:lpstr>X41Y01_33</vt:lpstr>
      <vt:lpstr>X41Y02_33</vt:lpstr>
      <vt:lpstr>X41Y03_33</vt:lpstr>
      <vt:lpstr>X41Y04_33</vt:lpstr>
      <vt:lpstr>X41Y05_33</vt:lpstr>
      <vt:lpstr>X41Y06_33</vt:lpstr>
      <vt:lpstr>X41Y07_33</vt:lpstr>
      <vt:lpstr>X41Y08_33</vt:lpstr>
      <vt:lpstr>X41Y09_33</vt:lpstr>
      <vt:lpstr>X41Y10_33</vt:lpstr>
      <vt:lpstr>X41Y11_33</vt:lpstr>
      <vt:lpstr>X41Y12_33</vt:lpstr>
      <vt:lpstr>X41Y13_33</vt:lpstr>
      <vt:lpstr>X42Y01_33</vt:lpstr>
      <vt:lpstr>X42Y02_33</vt:lpstr>
      <vt:lpstr>X42Y03_33</vt:lpstr>
      <vt:lpstr>X42Y04_33</vt:lpstr>
      <vt:lpstr>X42Y05_33</vt:lpstr>
      <vt:lpstr>X42Y06_33</vt:lpstr>
      <vt:lpstr>X42Y07_33</vt:lpstr>
      <vt:lpstr>X42Y08_33</vt:lpstr>
      <vt:lpstr>X42Y09_33</vt:lpstr>
      <vt:lpstr>X42Y10_33</vt:lpstr>
      <vt:lpstr>X42Y11_33</vt:lpstr>
      <vt:lpstr>X42Y12_33</vt:lpstr>
      <vt:lpstr>X42Y13_33</vt:lpstr>
      <vt:lpstr>X43Y01_33</vt:lpstr>
      <vt:lpstr>X43Y02_33</vt:lpstr>
      <vt:lpstr>X43Y03_33</vt:lpstr>
      <vt:lpstr>X43Y04_33</vt:lpstr>
      <vt:lpstr>X43Y05_33</vt:lpstr>
      <vt:lpstr>X43Y06_33</vt:lpstr>
      <vt:lpstr>X43Y07_33</vt:lpstr>
      <vt:lpstr>X43Y08_33</vt:lpstr>
      <vt:lpstr>X43Y09_33</vt:lpstr>
      <vt:lpstr>X43Y10_33</vt:lpstr>
      <vt:lpstr>X43Y11_33</vt:lpstr>
      <vt:lpstr>X43Y12_33</vt:lpstr>
      <vt:lpstr>X43Y13_33</vt:lpstr>
      <vt:lpstr>X44Y01_33</vt:lpstr>
      <vt:lpstr>X44Y02_33</vt:lpstr>
      <vt:lpstr>X44Y03_33</vt:lpstr>
      <vt:lpstr>X44Y04_33</vt:lpstr>
      <vt:lpstr>X44Y05_33</vt:lpstr>
      <vt:lpstr>X44Y06_33</vt:lpstr>
      <vt:lpstr>X44Y07_33</vt:lpstr>
      <vt:lpstr>X44Y08_33</vt:lpstr>
      <vt:lpstr>X44Y09_33</vt:lpstr>
      <vt:lpstr>X44Y10_33</vt:lpstr>
      <vt:lpstr>X44Y11_33</vt:lpstr>
      <vt:lpstr>X44Y12_33</vt:lpstr>
      <vt:lpstr>X44Y13_33</vt:lpstr>
      <vt:lpstr>X45Y01_33</vt:lpstr>
      <vt:lpstr>X45Y02_33</vt:lpstr>
      <vt:lpstr>X45Y03_33</vt:lpstr>
      <vt:lpstr>X45Y04_33</vt:lpstr>
      <vt:lpstr>X45Y05_33</vt:lpstr>
      <vt:lpstr>X45Y06_33</vt:lpstr>
      <vt:lpstr>X45Y07_33</vt:lpstr>
      <vt:lpstr>X45Y08_33</vt:lpstr>
      <vt:lpstr>X45Y09_33</vt:lpstr>
      <vt:lpstr>X45Y10_33</vt:lpstr>
      <vt:lpstr>X45Y11_33</vt:lpstr>
      <vt:lpstr>X45Y12_33</vt:lpstr>
      <vt:lpstr>X45Y13_33</vt:lpstr>
      <vt:lpstr>X46Y01_33</vt:lpstr>
      <vt:lpstr>X46Y02_33</vt:lpstr>
      <vt:lpstr>X46Y03_33</vt:lpstr>
      <vt:lpstr>X46Y04_33</vt:lpstr>
      <vt:lpstr>X46Y05_33</vt:lpstr>
      <vt:lpstr>X46Y06_33</vt:lpstr>
      <vt:lpstr>X46Y07_33</vt:lpstr>
      <vt:lpstr>X46Y08_33</vt:lpstr>
      <vt:lpstr>X46Y09_33</vt:lpstr>
      <vt:lpstr>X46Y10_33</vt:lpstr>
      <vt:lpstr>X46Y11_33</vt:lpstr>
      <vt:lpstr>X46Y12_33</vt:lpstr>
      <vt:lpstr>X46Y13_33</vt:lpstr>
      <vt:lpstr>X47Y01_33</vt:lpstr>
      <vt:lpstr>X47Y02_33</vt:lpstr>
      <vt:lpstr>X47Y03_33</vt:lpstr>
      <vt:lpstr>X47Y04_33</vt:lpstr>
      <vt:lpstr>X47Y05_33</vt:lpstr>
      <vt:lpstr>X47Y06_33</vt:lpstr>
      <vt:lpstr>X47Y07_33</vt:lpstr>
      <vt:lpstr>X47Y08_33</vt:lpstr>
      <vt:lpstr>X47Y09_33</vt:lpstr>
      <vt:lpstr>X47Y10_33</vt:lpstr>
      <vt:lpstr>X47Y11_33</vt:lpstr>
      <vt:lpstr>X47Y12_33</vt:lpstr>
      <vt:lpstr>X47Y13_33</vt:lpstr>
      <vt:lpstr>X48Y01_33</vt:lpstr>
      <vt:lpstr>X48Y02_33</vt:lpstr>
      <vt:lpstr>X48Y03_33</vt:lpstr>
      <vt:lpstr>X48Y04_33</vt:lpstr>
      <vt:lpstr>X48Y05_33</vt:lpstr>
      <vt:lpstr>X48Y06_33</vt:lpstr>
      <vt:lpstr>X48Y07_33</vt:lpstr>
      <vt:lpstr>X48Y08_33</vt:lpstr>
      <vt:lpstr>X48Y09_33</vt:lpstr>
      <vt:lpstr>X48Y10_33</vt:lpstr>
      <vt:lpstr>X48Y11_33</vt:lpstr>
      <vt:lpstr>X48Y12_33</vt:lpstr>
      <vt:lpstr>X48Y13_33</vt:lpstr>
      <vt:lpstr>X49Y01_33</vt:lpstr>
      <vt:lpstr>X49Y02_33</vt:lpstr>
      <vt:lpstr>X49Y03_33</vt:lpstr>
      <vt:lpstr>X49Y04_33</vt:lpstr>
      <vt:lpstr>X49Y05_33</vt:lpstr>
      <vt:lpstr>X49Y06_33</vt:lpstr>
      <vt:lpstr>X49Y07_33</vt:lpstr>
      <vt:lpstr>X49Y08_33</vt:lpstr>
      <vt:lpstr>X49Y09_33</vt:lpstr>
      <vt:lpstr>X49Y10_33</vt:lpstr>
      <vt:lpstr>X49Y11_33</vt:lpstr>
      <vt:lpstr>X49Y12_33</vt:lpstr>
      <vt:lpstr>X49Y13_33</vt:lpstr>
      <vt:lpstr>X50Y01_33</vt:lpstr>
      <vt:lpstr>X50Y02_33</vt:lpstr>
      <vt:lpstr>X50Y03_33</vt:lpstr>
      <vt:lpstr>X50Y04_33</vt:lpstr>
      <vt:lpstr>X50Y05_33</vt:lpstr>
      <vt:lpstr>X50Y06_33</vt:lpstr>
      <vt:lpstr>X50Y07_33</vt:lpstr>
      <vt:lpstr>X50Y08_33</vt:lpstr>
      <vt:lpstr>X50Y09_33</vt:lpstr>
      <vt:lpstr>X50Y10_33</vt:lpstr>
      <vt:lpstr>X50Y11_33</vt:lpstr>
      <vt:lpstr>X50Y12_33</vt:lpstr>
      <vt:lpstr>X50Y13_33</vt:lpstr>
      <vt:lpstr>X51Y01_33</vt:lpstr>
      <vt:lpstr>X51Y02_33</vt:lpstr>
      <vt:lpstr>X51Y03_33</vt:lpstr>
      <vt:lpstr>X51Y04_33</vt:lpstr>
      <vt:lpstr>X51Y05_33</vt:lpstr>
      <vt:lpstr>X51Y06_33</vt:lpstr>
      <vt:lpstr>X51Y07_33</vt:lpstr>
      <vt:lpstr>X51Y08_33</vt:lpstr>
      <vt:lpstr>X51Y09_33</vt:lpstr>
      <vt:lpstr>X51Y10_33</vt:lpstr>
      <vt:lpstr>X51Y11_33</vt:lpstr>
      <vt:lpstr>X51Y12_33</vt:lpstr>
      <vt:lpstr>X51Y13_33</vt:lpstr>
      <vt:lpstr>X52Y01_33</vt:lpstr>
      <vt:lpstr>X52Y02_33</vt:lpstr>
      <vt:lpstr>X52Y03_33</vt:lpstr>
      <vt:lpstr>X52Y04_33</vt:lpstr>
      <vt:lpstr>X52Y05_33</vt:lpstr>
      <vt:lpstr>X52Y06_33</vt:lpstr>
      <vt:lpstr>X52Y07_33</vt:lpstr>
      <vt:lpstr>X52Y08_33</vt:lpstr>
      <vt:lpstr>X52Y09_33</vt:lpstr>
      <vt:lpstr>X52Y10_33</vt:lpstr>
      <vt:lpstr>X52Y11_33</vt:lpstr>
      <vt:lpstr>X52Y12_33</vt:lpstr>
      <vt:lpstr>X52Y13_33</vt:lpstr>
      <vt:lpstr>X53Y01_33</vt:lpstr>
      <vt:lpstr>X53Y02_33</vt:lpstr>
      <vt:lpstr>X53Y03_33</vt:lpstr>
      <vt:lpstr>X53Y04_33</vt:lpstr>
      <vt:lpstr>X53Y05_33</vt:lpstr>
      <vt:lpstr>X53Y06_33</vt:lpstr>
      <vt:lpstr>X53Y07_33</vt:lpstr>
      <vt:lpstr>X53Y08_33</vt:lpstr>
      <vt:lpstr>X53Y09_33</vt:lpstr>
      <vt:lpstr>X53Y10_33</vt:lpstr>
      <vt:lpstr>X53Y11_33</vt:lpstr>
      <vt:lpstr>X53Y12_33</vt:lpstr>
      <vt:lpstr>X53Y13_33</vt:lpstr>
      <vt:lpstr>X54Y01_33</vt:lpstr>
      <vt:lpstr>X54Y02_33</vt:lpstr>
      <vt:lpstr>X54Y03_33</vt:lpstr>
      <vt:lpstr>X54Y04_33</vt:lpstr>
      <vt:lpstr>X54Y05_33</vt:lpstr>
      <vt:lpstr>X54Y06_33</vt:lpstr>
      <vt:lpstr>X54Y07_33</vt:lpstr>
      <vt:lpstr>X54Y08_33</vt:lpstr>
      <vt:lpstr>X54Y09_33</vt:lpstr>
      <vt:lpstr>X54Y10_33</vt:lpstr>
      <vt:lpstr>X54Y11_33</vt:lpstr>
      <vt:lpstr>X54Y12_33</vt:lpstr>
      <vt:lpstr>X54Y13_33</vt:lpstr>
      <vt:lpstr>X55Y01_33</vt:lpstr>
      <vt:lpstr>X55Y02_33</vt:lpstr>
      <vt:lpstr>X55Y03_33</vt:lpstr>
      <vt:lpstr>X55Y04_33</vt:lpstr>
      <vt:lpstr>X55Y05_33</vt:lpstr>
      <vt:lpstr>X55Y06_33</vt:lpstr>
      <vt:lpstr>X55Y07_33</vt:lpstr>
      <vt:lpstr>X55Y08_33</vt:lpstr>
      <vt:lpstr>X55Y09_33</vt:lpstr>
      <vt:lpstr>X55Y10_33</vt:lpstr>
      <vt:lpstr>X55Y11_33</vt:lpstr>
      <vt:lpstr>X55Y12_33</vt:lpstr>
      <vt:lpstr>X55Y13_33</vt:lpstr>
      <vt:lpstr>X56Y01_33</vt:lpstr>
      <vt:lpstr>X56Y02_33</vt:lpstr>
      <vt:lpstr>X56Y03_33</vt:lpstr>
      <vt:lpstr>X56Y04_33</vt:lpstr>
      <vt:lpstr>X56Y05_33</vt:lpstr>
      <vt:lpstr>X56Y06_33</vt:lpstr>
      <vt:lpstr>X56Y07_33</vt:lpstr>
      <vt:lpstr>X56Y08_33</vt:lpstr>
      <vt:lpstr>X56Y09_33</vt:lpstr>
      <vt:lpstr>X56Y10_33</vt:lpstr>
      <vt:lpstr>X56Y11_33</vt:lpstr>
      <vt:lpstr>X56Y12_33</vt:lpstr>
      <vt:lpstr>X56Y13_33</vt:lpstr>
      <vt:lpstr>X57Y01_33</vt:lpstr>
      <vt:lpstr>X57Y02_33</vt:lpstr>
      <vt:lpstr>X57Y03_33</vt:lpstr>
      <vt:lpstr>X57Y04_33</vt:lpstr>
      <vt:lpstr>X57Y05_33</vt:lpstr>
      <vt:lpstr>X57Y06_33</vt:lpstr>
      <vt:lpstr>X57Y07_33</vt:lpstr>
      <vt:lpstr>X57Y08_33</vt:lpstr>
      <vt:lpstr>X57Y09_33</vt:lpstr>
      <vt:lpstr>X57Y10_33</vt:lpstr>
      <vt:lpstr>X57Y11_33</vt:lpstr>
      <vt:lpstr>X57Y12_33</vt:lpstr>
      <vt:lpstr>X57Y13_33</vt:lpstr>
      <vt:lpstr>X58Y01_33</vt:lpstr>
      <vt:lpstr>X58Y02_33</vt:lpstr>
      <vt:lpstr>X58Y03_33</vt:lpstr>
      <vt:lpstr>X58Y04_33</vt:lpstr>
      <vt:lpstr>X58Y05_33</vt:lpstr>
      <vt:lpstr>X58Y06_33</vt:lpstr>
      <vt:lpstr>X58Y07_33</vt:lpstr>
      <vt:lpstr>X58Y08_33</vt:lpstr>
      <vt:lpstr>X58Y09_33</vt:lpstr>
      <vt:lpstr>X58Y10_33</vt:lpstr>
      <vt:lpstr>X58Y11_33</vt:lpstr>
      <vt:lpstr>X58Y12_33</vt:lpstr>
      <vt:lpstr>X58Y13_33</vt:lpstr>
      <vt:lpstr>X59Y01_33</vt:lpstr>
      <vt:lpstr>X59Y02_33</vt:lpstr>
      <vt:lpstr>X59Y03_33</vt:lpstr>
      <vt:lpstr>X59Y04_33</vt:lpstr>
      <vt:lpstr>X59Y05_33</vt:lpstr>
      <vt:lpstr>X59Y06_33</vt:lpstr>
      <vt:lpstr>X59Y07_33</vt:lpstr>
      <vt:lpstr>X59Y08_33</vt:lpstr>
      <vt:lpstr>X59Y09_33</vt:lpstr>
      <vt:lpstr>X59Y10_33</vt:lpstr>
      <vt:lpstr>X59Y11_33</vt:lpstr>
      <vt:lpstr>X59Y12_33</vt:lpstr>
      <vt:lpstr>X59Y13_33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宮里　耕平</dc:creator>
  <cp:lastModifiedBy>0083276</cp:lastModifiedBy>
  <cp:lastPrinted>2026-03-23T06:36:40Z</cp:lastPrinted>
  <dcterms:created xsi:type="dcterms:W3CDTF">2015-01-09T00:12:17Z</dcterms:created>
  <dcterms:modified xsi:type="dcterms:W3CDTF">2026-05-01T02:59:53Z</dcterms:modified>
</cp:coreProperties>
</file>