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mc:Choice Requires="x15">
      <x15ac:absPath xmlns:x15ac="http://schemas.microsoft.com/office/spreadsheetml/2010/11/ac" url="C:\Users\総務課_4\Desktop\R8.3.12_令和６年度財政状況資料集の作成・公表について\報告様式\"/>
    </mc:Choice>
  </mc:AlternateContent>
  <xr:revisionPtr revIDLastSave="0" documentId="13_ncr:1_{3F8EEC3F-DADF-4358-940C-578FC2A87126}" xr6:coauthVersionLast="36" xr6:coauthVersionMax="36" xr10:uidLastSave="{00000000-0000-0000-0000-000000000000}"/>
  <bookViews>
    <workbookView xWindow="0" yWindow="0" windowWidth="28800" windowHeight="12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uri="{140A7094-0E35-4892-8432-C4D2E57EDEB5}">
      <x15:workbookPr chartTrackingRefBase="1"/>
    </ext>
  </extLst>
</workbook>
</file>

<file path=xl/sharedStrings.xml><?xml version="1.0" encoding="utf-8"?>
<sst xmlns="http://schemas.openxmlformats.org/spreadsheetml/2006/main" count="1130" uniqueCount="556">
  <si>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</si>
  <si>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</si>
  <si>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</si>
  <si>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</si>
  <si>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</si>
  <si>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</si>
  <si>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</si>
  <si>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</si>
  <si>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</si>
  <si>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</si>
  <si>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</si>
  <si>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</si>
  <si>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</si>
  <si>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</si>
  <si>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</si>
  <si>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</si>
  <si>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</si>
  <si>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</si>
  <si>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</si>
  <si>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</si>
  <si>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</si>
  <si>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</si>
  <si>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</si>
  <si>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</si>
  <si>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</si>
  <si>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</si>
  <si>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</si>
  <si>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</si>
  <si>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</si>
  <si>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</si>
  <si>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</si>
  <si>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</si>
  <si>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</si>
  <si>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</si>
  <si>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</si>
  <si>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</si>
  <si>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</si>
  <si>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</si>
  <si>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</si>
  <si>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</si>
  <si>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</si>
  <si>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</si>
  <si>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</si>
  <si>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</si>
  <si>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</si>
  <si>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</si>
  <si>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</si>
  <si>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</si>
  <si>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</si>
  <si>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</si>
  <si>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</si>
  <si>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</si>
  <si>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</si>
  <si>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</si>
  <si>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</si>
  <si>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</si>
  <si>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</si>
  <si>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</si>
  <si>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</si>
  <si>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</si>
  <si>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</si>
  <si>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</si>
  <si>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</si>
  <si>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</si>
  <si>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</si>
  <si>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</si>
  <si>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</si>
  <si>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</si>
  <si>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</si>
  <si>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</si>
  <si>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</si>
  <si>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</si>
  <si>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</si>
  <si>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</si>
  <si>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</si>
  <si>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</si>
  <si>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</si>
  <si>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</si>
  <si>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</si>
  <si>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</si>
  <si>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</si>
  <si>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</si>
  <si>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</si>
  <si>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</si>
  <si>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</si>
  <si>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</si>
  <si>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</si>
  <si>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</si>
  <si>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</si>
  <si>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</si>
  <si>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</si>
  <si>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</si>
  <si>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</si>
  <si>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</si>
  <si>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粟国村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</si>
  <si>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</si>
  <si>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</si>
  <si>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</si>
  <si>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</si>
  <si>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</si>
  <si>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</si>
  <si>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</si>
  <si>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</si>
  <si>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</si>
  <si>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</si>
  <si>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</si>
  <si>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</si>
  <si>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</si>
  <si>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</si>
  <si>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</si>
  <si>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</si>
  <si>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</si>
  <si>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</si>
  <si>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</si>
  <si>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</si>
  <si>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</si>
  <si>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</si>
  <si>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</si>
  <si>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</si>
  <si>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</si>
  <si>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</si>
  <si>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</si>
  <si>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</si>
  <si>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</si>
  <si>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</si>
  <si>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</si>
  <si>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</si>
  <si>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</si>
  <si>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</si>
  <si>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</si>
  <si>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</si>
  <si>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</si>
  <si>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</si>
  <si>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</si>
  <si>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</si>
  <si>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</si>
  <si>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</si>
  <si>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</si>
  <si>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</si>
  <si>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</si>
  <si>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</si>
  <si>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</si>
  <si>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</si>
  <si>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</si>
  <si>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</si>
  <si>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</si>
  <si>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</si>
  <si>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</si>
  <si>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</si>
  <si>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</si>
  <si>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</si>
  <si>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</si>
  <si>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</si>
  <si>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</si>
  <si>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</si>
  <si>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</si>
  <si>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</si>
  <si>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</si>
  <si>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</si>
  <si>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</si>
  <si>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</si>
  <si>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</si>
  <si>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</si>
  <si>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</si>
  <si>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</si>
  <si>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</si>
  <si>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</si>
  <si>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</si>
  <si>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</si>
  <si>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</si>
  <si>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</si>
  <si>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</si>
  <si>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</si>
  <si>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</si>
  <si>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</si>
  <si>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</si>
  <si>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</si>
  <si>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</si>
  <si>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</si>
  <si>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</si>
  <si>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</si>
  <si>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</si>
  <si>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</si>
  <si>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</si>
  <si>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</si>
  <si>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</si>
  <si>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</si>
  <si>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</si>
  <si>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</si>
  <si>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</si>
  <si>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</si>
  <si>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</si>
  <si>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</si>
  <si>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</si>
  <si>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</si>
  <si>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</si>
  <si>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</si>
  <si>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</si>
  <si>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</si>
  <si>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</si>
  <si>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</si>
  <si>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</si>
  <si>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</si>
  <si>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</si>
  <si>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沖縄県粟国村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</si>
  <si>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</si>
  <si>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</si>
  <si>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</si>
  <si>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</si>
  <si>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</si>
  <si>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</si>
  <si>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</si>
  <si>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</si>
  <si>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</si>
  <si>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</si>
  <si>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</si>
  <si>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</si>
  <si>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</si>
  <si>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</si>
  <si>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</si>
  <si>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</si>
  <si>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</si>
  <si>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</si>
  <si>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</si>
  <si>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</si>
  <si>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</si>
  <si>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</si>
  <si>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</si>
  <si>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</si>
  <si>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</si>
  <si>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</si>
  <si>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</si>
  <si>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</si>
  <si>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</si>
  <si>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</si>
  <si>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</si>
  <si>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</si>
  <si>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</si>
  <si>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</si>
  <si>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</si>
  <si>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</si>
  <si>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</si>
  <si>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</si>
  <si>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</si>
  <si>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</si>
  <si>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</si>
  <si>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</si>
  <si>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</si>
  <si>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</si>
  <si>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</si>
  <si>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</si>
  <si>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</si>
  <si>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</si>
  <si>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</si>
  <si>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</si>
  <si>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</si>
  <si>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</si>
  <si>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</si>
  <si>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</si>
  <si>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</si>
  <si>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</si>
  <si>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</si>
  <si>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</si>
  <si>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</si>
  <si>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</si>
  <si>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</si>
  <si>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</si>
  <si>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</si>
  <si>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</si>
  <si>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</si>
  <si>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</si>
  <si>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</si>
  <si>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</si>
  <si>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</si>
  <si>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</si>
  <si>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</si>
  <si>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</si>
  <si>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</si>
  <si>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</si>
  <si>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</si>
  <si>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</si>
  <si>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</si>
  <si>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</si>
  <si>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</si>
  <si>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</si>
  <si>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</si>
  <si>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</si>
  <si>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</si>
  <si>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</si>
  <si>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</si>
  <si>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</si>
  <si>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</si>
  <si>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</si>
  <si>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</si>
  <si>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</si>
  <si>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</si>
  <si>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</si>
  <si>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</si>
  <si>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</si>
  <si>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</si>
  <si>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</si>
  <si>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</si>
  <si>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</si>
  <si>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</si>
  <si>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</si>
  <si>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</si>
  <si>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</si>
  <si>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</si>
  <si>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</si>
  <si>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</si>
  <si>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</si>
  <si>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</si>
  <si>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</si>
  <si>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</si>
  <si>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</si>
  <si>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</si>
  <si>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</si>
  <si>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</si>
  <si>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</si>
  <si>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</si>
  <si>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</si>
  <si>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</si>
  <si>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</si>
  <si>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</si>
  <si>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</si>
  <si>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</si>
  <si>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</si>
  <si>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</si>
  <si>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</si>
  <si>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</si>
  <si>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</si>
  <si>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</si>
  <si>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</si>
  <si>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</si>
  <si>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</si>
  <si>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</si>
  <si>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</si>
  <si>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</si>
  <si>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</si>
  <si>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</si>
  <si>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</si>
  <si>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</si>
  <si>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</si>
  <si>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</si>
  <si>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</si>
  <si>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</si>
  <si>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</si>
  <si>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</si>
  <si>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</si>
  <si>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</si>
  <si>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</si>
  <si>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</si>
  <si>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</si>
  <si>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</si>
  <si>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</si>
  <si>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沖縄県粟国村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</si>
  <si>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</si>
  <si>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</si>
  <si>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</si>
  <si>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</si>
  <si>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</si>
  <si>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</si>
  <si>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</si>
  <si>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</si>
  <si>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</si>
  <si>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</si>
  <si>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</si>
  <si>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</si>
  <si>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</si>
  <si>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</si>
  <si>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</si>
  <si>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</si>
  <si>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</si>
  <si>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</si>
  <si>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</si>
  <si>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</si>
  <si>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</si>
  <si>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</si>
  <si>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</si>
  <si>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</si>
  <si>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</si>
  <si>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</si>
  <si>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</si>
  <si>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</si>
  <si>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</si>
  <si>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</si>
  <si>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</si>
  <si>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</si>
  <si>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</si>
  <si>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</si>
  <si>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</si>
  <si>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簡易水道事業特別会計</t>
    <phoneticPr fontId="5"/>
  </si>
  <si>
    <t>法非適用企業</t>
    <phoneticPr fontId="5"/>
  </si>
  <si>
    <t>航路事業特別会計</t>
    <phoneticPr fontId="5"/>
  </si>
  <si>
    <t>農業集落排水事業特別会計</t>
    <phoneticPr fontId="5"/>
  </si>
  <si>
    <t>村民牧場事業特別会計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</si>
  <si>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</si>
  <si>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</si>
  <si>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</si>
  <si>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</si>
  <si>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</si>
  <si>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</si>
  <si>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</si>
  <si>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</si>
  <si>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</si>
  <si>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</si>
  <si>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</si>
  <si>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</si>
  <si>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</si>
  <si>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</si>
  <si>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</si>
  <si>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</si>
  <si>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</si>
  <si>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</si>
  <si>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</si>
  <si>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</si>
  <si>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</si>
  <si>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</si>
  <si>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</si>
  <si>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</si>
  <si>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</si>
  <si>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</si>
  <si>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</si>
  <si>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</si>
  <si>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</si>
  <si>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</si>
  <si>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</si>
  <si>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</si>
  <si>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</si>
  <si>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</si>
  <si>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</si>
  <si>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</si>
  <si>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</si>
  <si>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</si>
  <si>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</si>
  <si>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</si>
  <si>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</si>
  <si>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</si>
  <si>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</si>
  <si>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</si>
  <si>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</si>
  <si>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</si>
  <si>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</si>
  <si>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</si>
  <si>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</si>
  <si>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</si>
  <si>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</si>
  <si>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航路事業会計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</si>
  <si>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</si>
  <si>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</si>
  <si>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</si>
  <si>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</si>
  <si>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</si>
  <si>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</si>
  <si>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</si>
  <si>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</si>
  <si>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</si>
  <si>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</si>
  <si>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</si>
  <si>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</si>
  <si>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</si>
  <si>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</si>
  <si>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</si>
  <si>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</si>
  <si>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</si>
  <si>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</si>
  <si>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</si>
  <si>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</si>
  <si>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</si>
  <si>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</si>
  <si>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</si>
  <si>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</si>
  <si>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</si>
  <si>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</si>
  <si>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</si>
  <si>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</si>
  <si>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</si>
  <si>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</si>
  <si>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</si>
  <si>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</si>
  <si>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</si>
  <si>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</si>
  <si>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</si>
  <si>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</si>
  <si>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</si>
  <si>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</si>
  <si>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</si>
  <si>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</si>
  <si>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</si>
  <si>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</si>
  <si>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</si>
  <si>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</si>
  <si>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</si>
  <si>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</si>
  <si>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</si>
  <si>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</si>
  <si>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</si>
  <si>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</si>
  <si>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</si>
  <si>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</si>
  <si>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</si>
  <si>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</si>
  <si>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</si>
  <si>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</si>
  <si>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</si>
  <si>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</si>
  <si>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</si>
  <si>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</si>
  <si>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</si>
  <si>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</si>
  <si>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</si>
  <si>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</si>
  <si>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</si>
  <si>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</si>
  <si>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</si>
  <si>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</si>
  <si>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</si>
  <si>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</si>
  <si>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</si>
  <si>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</si>
  <si>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</si>
  <si>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</si>
  <si>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</si>
  <si>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</si>
  <si>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</si>
  <si>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</si>
  <si>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</si>
  <si>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</si>
  <si>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</si>
  <si>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</si>
  <si>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</si>
  <si>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</si>
  <si>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</si>
  <si>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</si>
  <si>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5.73</t>
  </si>
  <si>
    <t>▲ 18.50</t>
  </si>
  <si>
    <t>一般会計</t>
  </si>
  <si>
    <t>国民健康保険特別会計</t>
  </si>
  <si>
    <t>農業集落排水事業特別会計</t>
  </si>
  <si>
    <t>簡易水道事業特別会計</t>
  </si>
  <si>
    <t>航路事業特別会計</t>
  </si>
  <si>
    <t>▲ 6.38</t>
  </si>
  <si>
    <t>後期高齢者医療特別会計</t>
  </si>
  <si>
    <t>村民牧場事業特別会計</t>
  </si>
  <si>
    <t>その他会計（赤字）</t>
  </si>
  <si>
    <t>その他会計（黒字）</t>
  </si>
  <si>
    <t>R02</t>
    <phoneticPr fontId="5"/>
  </si>
  <si>
    <t>R03</t>
    <phoneticPr fontId="5"/>
  </si>
  <si>
    <t>R04</t>
    <phoneticPr fontId="5"/>
  </si>
  <si>
    <t>R05</t>
    <phoneticPr fontId="5"/>
  </si>
  <si>
    <t>R06</t>
    <phoneticPr fontId="5"/>
  </si>
  <si>
    <t>農村漁村活性化基金</t>
    <rPh sb="0" eb="2">
      <t>ノウソン</t>
    </rPh>
    <rPh sb="2" eb="4">
      <t>ギョソン</t>
    </rPh>
    <rPh sb="4" eb="7">
      <t>カッセイカ</t>
    </rPh>
    <rPh sb="7" eb="9">
      <t>キキン</t>
    </rPh>
    <phoneticPr fontId="5"/>
  </si>
  <si>
    <t>農業振興基金</t>
    <rPh sb="0" eb="2">
      <t>ノウギョウ</t>
    </rPh>
    <rPh sb="2" eb="4">
      <t>シンコウ</t>
    </rPh>
    <rPh sb="4" eb="6">
      <t>キキン</t>
    </rPh>
    <phoneticPr fontId="5"/>
  </si>
  <si>
    <t>ふるさと応援基金</t>
    <rPh sb="4" eb="6">
      <t>オウエン</t>
    </rPh>
    <rPh sb="6" eb="8">
      <t>キキン</t>
    </rPh>
    <phoneticPr fontId="5"/>
  </si>
  <si>
    <t>育英基金</t>
    <rPh sb="0" eb="2">
      <t>イクエイ</t>
    </rPh>
    <rPh sb="2" eb="4">
      <t>キキン</t>
    </rPh>
    <phoneticPr fontId="5"/>
  </si>
  <si>
    <t>地域福祉基金</t>
    <rPh sb="0" eb="2">
      <t>チイキ</t>
    </rPh>
    <rPh sb="2" eb="4">
      <t>フクシ</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</si>
</sst>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5E46-446B-B5DD-DB4CF7979A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368872</c:v>
                </c:pt>
                <c:pt idx="1">
                  <c:v>887106</c:v>
                </c:pt>
                <c:pt idx="2">
                  <c:v>925353</c:v>
                </c:pt>
                <c:pt idx="3">
                  <c:v>767239</c:v>
                </c:pt>
                <c:pt idx="4">
                  <c:v>643198</c:v>
                </c:pt>
              </c:numCache>
            </c:numRef>
          </c:val>
          <c:smooth val="0"/>
          <c:extLst>
            <c:ext xmlns:c16="http://schemas.microsoft.com/office/drawing/2014/chart" uri="{C3380CC4-5D6E-409C-BE32-E72D297353CC}">
              <c16:uniqueId val="{00000001-5E46-446B-B5DD-DB4CF7979A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8.1300000000000008</c:v>
                </c:pt>
                <c:pt idx="1">
                  <c:v>24.8</c:v>
                </c:pt>
                <c:pt idx="2">
                  <c:v>39.78</c:v>
                </c:pt>
                <c:pt idx="3">
                  <c:v>18.8</c:v>
                </c:pt>
                <c:pt idx="4">
                  <c:v>22.44</c:v>
                </c:pt>
              </c:numCache>
            </c:numRef>
          </c:val>
          <c:extLst>
            <c:ext xmlns:c16="http://schemas.microsoft.com/office/drawing/2014/chart" uri="{C3380CC4-5D6E-409C-BE32-E72D297353CC}">
              <c16:uniqueId val="{00000000-E85D-4A29-A68E-0C43DEBF22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24.56</c:v>
                </c:pt>
                <c:pt idx="1">
                  <c:v>58.69</c:v>
                </c:pt>
                <c:pt idx="2">
                  <c:v>67.260000000000005</c:v>
                </c:pt>
                <c:pt idx="3">
                  <c:v>78.62</c:v>
                </c:pt>
                <c:pt idx="4">
                  <c:v>49.47</c:v>
                </c:pt>
              </c:numCache>
            </c:numRef>
          </c:val>
          <c:extLst>
            <c:ext xmlns:c16="http://schemas.microsoft.com/office/drawing/2014/chart" uri="{C3380CC4-5D6E-409C-BE32-E72D297353CC}">
              <c16:uniqueId val="{00000001-E85D-4A29-A68E-0C43DEBF22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6.59</c:v>
                </c:pt>
                <c:pt idx="1">
                  <c:v>22.11</c:v>
                </c:pt>
                <c:pt idx="2">
                  <c:v>21.61</c:v>
                </c:pt>
                <c:pt idx="3">
                  <c:v>-5.73</c:v>
                </c:pt>
                <c:pt idx="4">
                  <c:v>-18.5</c:v>
                </c:pt>
              </c:numCache>
            </c:numRef>
          </c:val>
          <c:smooth val="0"/>
          <c:extLst>
            <c:ext xmlns:c16="http://schemas.microsoft.com/office/drawing/2014/chart" uri="{C3380CC4-5D6E-409C-BE32-E72D297353CC}">
              <c16:uniqueId val="{00000002-E85D-4A29-A68E-0C43DEBF22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EF5-4C53-886A-674D79B3CD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F5-4C53-886A-674D79B3CDE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EF5-4C53-886A-674D79B3CDEB}"/>
            </c:ext>
          </c:extLst>
        </c:ser>
        <c:ser>
          <c:idx val="3"/>
          <c:order val="3"/>
          <c:tx>
            <c:strRef>
              <c:f>データシート!$A$30</c:f>
              <c:strCache>
                <c:ptCount val="1"/>
                <c:pt idx="0">
                  <c:v>村民牧場事業特別会計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4.3099999999999996</c:v>
                </c:pt>
                <c:pt idx="2">
                  <c:v>#N/A</c:v>
                </c:pt>
                <c:pt idx="3">
                  <c:v>0.64</c:v>
                </c:pt>
                <c:pt idx="4">
                  <c:v>#N/A</c:v>
                </c:pt>
                <c:pt idx="5">
                  <c:v>0.06</c:v>
                </c:pt>
                <c:pt idx="6">
                  <c:v>#N/A</c:v>
                </c:pt>
                <c:pt idx="7">
                  <c:v>0.08</c:v>
                </c:pt>
                <c:pt idx="8">
                  <c:v>#N/A</c:v>
                </c:pt>
                <c:pt idx="9">
                  <c:v>0.01</c:v>
                </c:pt>
              </c:numCache>
            </c:numRef>
          </c:val>
          <c:extLst>
            <c:ext xmlns:c16="http://schemas.microsoft.com/office/drawing/2014/chart" uri="{C3380CC4-5D6E-409C-BE32-E72D297353CC}">
              <c16:uniqueId val="{00000003-8EF5-4C53-886A-674D79B3CDE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0.02</c:v>
                </c:pt>
                <c:pt idx="4">
                  <c:v>#N/A</c:v>
                </c:pt>
                <c:pt idx="5">
                  <c:v>0.03</c:v>
                </c:pt>
                <c:pt idx="6">
                  <c:v>#N/A</c:v>
                </c:pt>
                <c:pt idx="7">
                  <c:v>0.01</c:v>
                </c:pt>
                <c:pt idx="8">
                  <c:v>#N/A</c:v>
                </c:pt>
                <c:pt idx="9">
                  <c:v>0.03</c:v>
                </c:pt>
              </c:numCache>
            </c:numRef>
          </c:val>
          <c:extLst>
            <c:ext xmlns:c16="http://schemas.microsoft.com/office/drawing/2014/chart" uri="{C3380CC4-5D6E-409C-BE32-E72D297353CC}">
              <c16:uniqueId val="{00000004-8EF5-4C53-886A-674D79B3CDEB}"/>
            </c:ext>
          </c:extLst>
        </c:ser>
        <c:ser>
          <c:idx val="5"/>
          <c:order val="5"/>
          <c:tx>
            <c:strRef>
              <c:f>データシート!$A$32</c:f>
              <c:strCache>
                <c:ptCount val="1"/>
                <c:pt idx="0">
                  <c:v>航路事業特別会計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0.53</c:v>
                </c:pt>
                <c:pt idx="2">
                  <c:v>6.38</c:v>
                </c:pt>
                <c:pt idx="3">
                  <c:v>#N/A</c:v>
                </c:pt>
                <c:pt idx="4">
                  <c:v>#N/A</c:v>
                </c:pt>
                <c:pt idx="5">
                  <c:v>0.36</c:v>
                </c:pt>
                <c:pt idx="6">
                  <c:v>#N/A</c:v>
                </c:pt>
                <c:pt idx="7">
                  <c:v>2.73</c:v>
                </c:pt>
                <c:pt idx="8">
                  <c:v>#N/A</c:v>
                </c:pt>
                <c:pt idx="9">
                  <c:v>2.75</c:v>
                </c:pt>
              </c:numCache>
            </c:numRef>
          </c:val>
          <c:extLst>
            <c:ext xmlns:c16="http://schemas.microsoft.com/office/drawing/2014/chart" uri="{C3380CC4-5D6E-409C-BE32-E72D297353CC}">
              <c16:uniqueId val="{00000005-8EF5-4C53-886A-674D79B3CDEB}"/>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1.42</c:v>
                </c:pt>
                <c:pt idx="2">
                  <c:v>#N/A</c:v>
                </c:pt>
                <c:pt idx="3">
                  <c:v>0.06</c:v>
                </c:pt>
                <c:pt idx="4">
                  <c:v>#N/A</c:v>
                </c:pt>
                <c:pt idx="5">
                  <c:v>0</c:v>
                </c:pt>
                <c:pt idx="6">
                  <c:v>#N/A</c:v>
                </c:pt>
                <c:pt idx="7">
                  <c:v>0.15</c:v>
                </c:pt>
                <c:pt idx="8">
                  <c:v>#N/A</c:v>
                </c:pt>
                <c:pt idx="9">
                  <c:v>3.45</c:v>
                </c:pt>
              </c:numCache>
            </c:numRef>
          </c:val>
          <c:extLst>
            <c:ext xmlns:c16="http://schemas.microsoft.com/office/drawing/2014/chart" uri="{C3380CC4-5D6E-409C-BE32-E72D297353CC}">
              <c16:uniqueId val="{00000006-8EF5-4C53-886A-674D79B3CDEB}"/>
            </c:ext>
          </c:extLst>
        </c:ser>
        <c:ser>
          <c:idx val="7"/>
          <c:order val="7"/>
          <c:tx>
            <c:strRef>
              <c:f>データシート!$A$34</c:f>
              <c:strCache>
                <c:ptCount val="1"/>
                <c:pt idx="0">
                  <c:v>農業集落排水事業特別会計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0.05</c:v>
                </c:pt>
                <c:pt idx="2">
                  <c:v>#N/A</c:v>
                </c:pt>
                <c:pt idx="3">
                  <c:v>0.06</c:v>
                </c:pt>
                <c:pt idx="4">
                  <c:v>#N/A</c:v>
                </c:pt>
                <c:pt idx="5">
                  <c:v>0.2</c:v>
                </c:pt>
                <c:pt idx="6">
                  <c:v>#N/A</c:v>
                </c:pt>
                <c:pt idx="7">
                  <c:v>0.27</c:v>
                </c:pt>
                <c:pt idx="8">
                  <c:v>#N/A</c:v>
                </c:pt>
                <c:pt idx="9">
                  <c:v>9.3000000000000007</c:v>
                </c:pt>
              </c:numCache>
            </c:numRef>
          </c:val>
          <c:extLst>
            <c:ext xmlns:c16="http://schemas.microsoft.com/office/drawing/2014/chart" uri="{C3380CC4-5D6E-409C-BE32-E72D297353CC}">
              <c16:uniqueId val="{00000007-8EF5-4C53-886A-674D79B3CDEB}"/>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4.4000000000000004</c:v>
                </c:pt>
                <c:pt idx="2">
                  <c:v>#N/A</c:v>
                </c:pt>
                <c:pt idx="3">
                  <c:v>1.7</c:v>
                </c:pt>
                <c:pt idx="4">
                  <c:v>#N/A</c:v>
                </c:pt>
                <c:pt idx="5">
                  <c:v>17.440000000000001</c:v>
                </c:pt>
                <c:pt idx="6">
                  <c:v>#N/A</c:v>
                </c:pt>
                <c:pt idx="7">
                  <c:v>15.19</c:v>
                </c:pt>
                <c:pt idx="8">
                  <c:v>#N/A</c:v>
                </c:pt>
                <c:pt idx="9">
                  <c:v>17.16</c:v>
                </c:pt>
              </c:numCache>
            </c:numRef>
          </c:val>
          <c:extLst>
            <c:ext xmlns:c16="http://schemas.microsoft.com/office/drawing/2014/chart" uri="{C3380CC4-5D6E-409C-BE32-E72D297353CC}">
              <c16:uniqueId val="{00000008-8EF5-4C53-886A-674D79B3CDE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8.1199999999999992</c:v>
                </c:pt>
                <c:pt idx="2">
                  <c:v>#N/A</c:v>
                </c:pt>
                <c:pt idx="3">
                  <c:v>24.8</c:v>
                </c:pt>
                <c:pt idx="4">
                  <c:v>#N/A</c:v>
                </c:pt>
                <c:pt idx="5">
                  <c:v>39.78</c:v>
                </c:pt>
                <c:pt idx="6">
                  <c:v>#N/A</c:v>
                </c:pt>
                <c:pt idx="7">
                  <c:v>35.630000000000003</c:v>
                </c:pt>
                <c:pt idx="8">
                  <c:v>#N/A</c:v>
                </c:pt>
                <c:pt idx="9">
                  <c:v>22.43</c:v>
                </c:pt>
              </c:numCache>
            </c:numRef>
          </c:val>
          <c:extLst>
            <c:ext xmlns:c16="http://schemas.microsoft.com/office/drawing/2014/chart" uri="{C3380CC4-5D6E-409C-BE32-E72D297353CC}">
              <c16:uniqueId val="{00000009-8EF5-4C53-886A-674D79B3CD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86</c:v>
                </c:pt>
                <c:pt idx="5">
                  <c:v>84</c:v>
                </c:pt>
                <c:pt idx="8">
                  <c:v>95</c:v>
                </c:pt>
                <c:pt idx="11">
                  <c:v>104</c:v>
                </c:pt>
                <c:pt idx="14">
                  <c:v>117</c:v>
                </c:pt>
              </c:numCache>
            </c:numRef>
          </c:val>
          <c:extLst>
            <c:ext xmlns:c16="http://schemas.microsoft.com/office/drawing/2014/chart" uri="{C3380CC4-5D6E-409C-BE32-E72D297353CC}">
              <c16:uniqueId val="{00000000-F8C6-4D94-A0DF-7F096A6B72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C6-4D94-A0DF-7F096A6B72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C6-4D94-A0DF-7F096A6B72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3-F8C6-4D94-A0DF-7F096A6B72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c:v>
                </c:pt>
                <c:pt idx="3">
                  <c:v>5</c:v>
                </c:pt>
                <c:pt idx="6">
                  <c:v>10</c:v>
                </c:pt>
                <c:pt idx="9">
                  <c:v>20</c:v>
                </c:pt>
                <c:pt idx="12">
                  <c:v>31</c:v>
                </c:pt>
              </c:numCache>
            </c:numRef>
          </c:val>
          <c:extLst>
            <c:ext xmlns:c16="http://schemas.microsoft.com/office/drawing/2014/chart" uri="{C3380CC4-5D6E-409C-BE32-E72D297353CC}">
              <c16:uniqueId val="{00000004-F8C6-4D94-A0DF-7F096A6B72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C6-4D94-A0DF-7F096A6B72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C6-4D94-A0DF-7F096A6B72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128</c:v>
                </c:pt>
                <c:pt idx="3">
                  <c:v>119</c:v>
                </c:pt>
                <c:pt idx="6">
                  <c:v>142</c:v>
                </c:pt>
                <c:pt idx="9">
                  <c:v>170</c:v>
                </c:pt>
                <c:pt idx="12">
                  <c:v>182</c:v>
                </c:pt>
              </c:numCache>
            </c:numRef>
          </c:val>
          <c:extLst>
            <c:ext xmlns:c16="http://schemas.microsoft.com/office/drawing/2014/chart" uri="{C3380CC4-5D6E-409C-BE32-E72D297353CC}">
              <c16:uniqueId val="{00000007-F8C6-4D94-A0DF-7F096A6B72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c:v>
                </c:pt>
                <c:pt idx="2">
                  <c:v>#N/A</c:v>
                </c:pt>
                <c:pt idx="3">
                  <c:v>#N/A</c:v>
                </c:pt>
                <c:pt idx="4">
                  <c:v>41</c:v>
                </c:pt>
                <c:pt idx="5">
                  <c:v>#N/A</c:v>
                </c:pt>
                <c:pt idx="6">
                  <c:v>#N/A</c:v>
                </c:pt>
                <c:pt idx="7">
                  <c:v>57</c:v>
                </c:pt>
                <c:pt idx="8">
                  <c:v>#N/A</c:v>
                </c:pt>
                <c:pt idx="9">
                  <c:v>#N/A</c:v>
                </c:pt>
                <c:pt idx="10">
                  <c:v>86</c:v>
                </c:pt>
                <c:pt idx="11">
                  <c:v>#N/A</c:v>
                </c:pt>
                <c:pt idx="12">
                  <c:v>#N/A</c:v>
                </c:pt>
                <c:pt idx="13">
                  <c:v>96</c:v>
                </c:pt>
                <c:pt idx="14">
                  <c:v>#N/A</c:v>
                </c:pt>
              </c:numCache>
            </c:numRef>
          </c:val>
          <c:smooth val="0"/>
          <c:extLst>
            <c:ext xmlns:c16="http://schemas.microsoft.com/office/drawing/2014/chart" uri="{C3380CC4-5D6E-409C-BE32-E72D297353CC}">
              <c16:uniqueId val="{00000008-F8C6-4D94-A0DF-7F096A6B72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1042</c:v>
                </c:pt>
                <c:pt idx="5">
                  <c:v>1078</c:v>
                </c:pt>
                <c:pt idx="8">
                  <c:v>1096</c:v>
                </c:pt>
                <c:pt idx="11">
                  <c:v>1136</c:v>
                </c:pt>
                <c:pt idx="14">
                  <c:v>1152</c:v>
                </c:pt>
              </c:numCache>
            </c:numRef>
          </c:val>
          <c:extLst>
            <c:ext xmlns:c16="http://schemas.microsoft.com/office/drawing/2014/chart" uri="{C3380CC4-5D6E-409C-BE32-E72D297353CC}">
              <c16:uniqueId val="{00000000-B17A-4528-BD95-1A98CE9AD9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17A-4528-BD95-1A98CE9AD9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643</c:v>
                </c:pt>
                <c:pt idx="5">
                  <c:v>729</c:v>
                </c:pt>
                <c:pt idx="8">
                  <c:v>708</c:v>
                </c:pt>
                <c:pt idx="11">
                  <c:v>746</c:v>
                </c:pt>
                <c:pt idx="14">
                  <c:v>573</c:v>
                </c:pt>
              </c:numCache>
            </c:numRef>
          </c:val>
          <c:extLst>
            <c:ext xmlns:c16="http://schemas.microsoft.com/office/drawing/2014/chart" uri="{C3380CC4-5D6E-409C-BE32-E72D297353CC}">
              <c16:uniqueId val="{00000002-B17A-4528-BD95-1A98CE9AD9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7A-4528-BD95-1A98CE9AD9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7A-4528-BD95-1A98CE9AD9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7A-4528-BD95-1A98CE9AD9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c:v>
                </c:pt>
                <c:pt idx="3">
                  <c:v>0</c:v>
                </c:pt>
                <c:pt idx="6">
                  <c:v>0</c:v>
                </c:pt>
                <c:pt idx="9">
                  <c:v>178</c:v>
                </c:pt>
                <c:pt idx="12">
                  <c:v>114</c:v>
                </c:pt>
              </c:numCache>
            </c:numRef>
          </c:val>
          <c:extLst>
            <c:ext xmlns:c16="http://schemas.microsoft.com/office/drawing/2014/chart" uri="{C3380CC4-5D6E-409C-BE32-E72D297353CC}">
              <c16:uniqueId val="{00000006-B17A-4528-BD95-1A98CE9AD9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17A-4528-BD95-1A98CE9AD9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156</c:v>
                </c:pt>
                <c:pt idx="3">
                  <c:v>202</c:v>
                </c:pt>
                <c:pt idx="6">
                  <c:v>167</c:v>
                </c:pt>
                <c:pt idx="9">
                  <c:v>203</c:v>
                </c:pt>
                <c:pt idx="12">
                  <c:v>299</c:v>
                </c:pt>
              </c:numCache>
            </c:numRef>
          </c:val>
          <c:extLst>
            <c:ext xmlns:c16="http://schemas.microsoft.com/office/drawing/2014/chart" uri="{C3380CC4-5D6E-409C-BE32-E72D297353CC}">
              <c16:uniqueId val="{00000008-B17A-4528-BD95-1A98CE9AD9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17A-4528-BD95-1A98CE9AD9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1619</c:v>
                </c:pt>
                <c:pt idx="3">
                  <c:v>1900</c:v>
                </c:pt>
                <c:pt idx="6">
                  <c:v>2425</c:v>
                </c:pt>
                <c:pt idx="9">
                  <c:v>2446</c:v>
                </c:pt>
                <c:pt idx="12">
                  <c:v>2615</c:v>
                </c:pt>
              </c:numCache>
            </c:numRef>
          </c:val>
          <c:extLst>
            <c:ext xmlns:c16="http://schemas.microsoft.com/office/drawing/2014/chart" uri="{C3380CC4-5D6E-409C-BE32-E72D297353CC}">
              <c16:uniqueId val="{0000000A-B17A-4528-BD95-1A98CE9AD9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126</c:v>
                </c:pt>
                <c:pt idx="2">
                  <c:v>#N/A</c:v>
                </c:pt>
                <c:pt idx="3">
                  <c:v>#N/A</c:v>
                </c:pt>
                <c:pt idx="4">
                  <c:v>295</c:v>
                </c:pt>
                <c:pt idx="5">
                  <c:v>#N/A</c:v>
                </c:pt>
                <c:pt idx="6">
                  <c:v>#N/A</c:v>
                </c:pt>
                <c:pt idx="7">
                  <c:v>787</c:v>
                </c:pt>
                <c:pt idx="8">
                  <c:v>#N/A</c:v>
                </c:pt>
                <c:pt idx="9">
                  <c:v>#N/A</c:v>
                </c:pt>
                <c:pt idx="10">
                  <c:v>945</c:v>
                </c:pt>
                <c:pt idx="11">
                  <c:v>#N/A</c:v>
                </c:pt>
                <c:pt idx="12">
                  <c:v>#N/A</c:v>
                </c:pt>
                <c:pt idx="13">
                  <c:v>1302</c:v>
                </c:pt>
                <c:pt idx="14">
                  <c:v>#N/A</c:v>
                </c:pt>
              </c:numCache>
            </c:numRef>
          </c:val>
          <c:smooth val="0"/>
          <c:extLst>
            <c:ext xmlns:c16="http://schemas.microsoft.com/office/drawing/2014/chart" uri="{C3380CC4-5D6E-409C-BE32-E72D297353CC}">
              <c16:uniqueId val="{0000000B-B17A-4528-BD95-1A98CE9AD9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490</c:v>
                </c:pt>
                <c:pt idx="1">
                  <c:v>594</c:v>
                </c:pt>
                <c:pt idx="2">
                  <c:v>403</c:v>
                </c:pt>
              </c:numCache>
            </c:numRef>
          </c:val>
          <c:extLst>
            <c:ext xmlns:c16="http://schemas.microsoft.com/office/drawing/2014/chart" uri="{C3380CC4-5D6E-409C-BE32-E72D297353CC}">
              <c16:uniqueId val="{00000000-4FAB-430A-98C3-B4F3AE59B84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c:v>
                </c:pt>
                <c:pt idx="1">
                  <c:v>14</c:v>
                </c:pt>
                <c:pt idx="2">
                  <c:v>14</c:v>
                </c:pt>
              </c:numCache>
            </c:numRef>
          </c:val>
          <c:extLst>
            <c:ext xmlns:c16="http://schemas.microsoft.com/office/drawing/2014/chart" uri="{C3380CC4-5D6E-409C-BE32-E72D297353CC}">
              <c16:uniqueId val="{00000001-4FAB-430A-98C3-B4F3AE59B84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157</c:v>
                </c:pt>
                <c:pt idx="1">
                  <c:v>90</c:v>
                </c:pt>
                <c:pt idx="2">
                  <c:v>89</c:v>
                </c:pt>
              </c:numCache>
            </c:numRef>
          </c:val>
          <c:extLst>
            <c:ext xmlns:c16="http://schemas.microsoft.com/office/drawing/2014/chart" uri="{C3380CC4-5D6E-409C-BE32-E72D297353CC}">
              <c16:uniqueId val="{00000002-4FAB-430A-98C3-B4F3AE59B84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沖縄県粟国村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新規発行債について、ハード事業の増加により増加傾向にあることから、実質公債費率の分子となる額も増加傾向となる。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今後は、新規事業に優先順位を査定し、起債メニューを精査して、同年度に多数の起債発行をしないよう起債抑制をはかり低水準の維持に努める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満期一括償還地方債の利用がない。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沖縄県粟国村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将来負担比率が令和５年度と比較して増額となっている。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主な要因として、新規にて教員宿舎建設や、フェリーターミナル整備事業、製糖工場宿舎整備工事、公営企業会計に係る借入による。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今後は、地方債発行の抑制や基金の運営改善等適正な財政運営に努める。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沖縄県粟国村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令和５年度より減少している主な要因として、財政調整基金の減少である。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今後、公債費の増額が見込まれるので、歳入の確保並びに歳出の抑制を図っていき、積立金の財源確保に努める。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①農村漁村活性化基金：農水産業の担い手対策等の助成に要する基金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②農業振興基金　　　：農漁業団体及び農漁業関係の活動支援に要する貸付金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③ふるさと応援基金　：粟国村を応援するための基金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④育英基金　　　　　：高校や大学の就学支援に要する貸付金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⑤地域福祉基金　　　：高齢化社会に伴う地域福祉活動に要する基金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②農業振興基金は農漁業団体からの返済により５百万円の増となった。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③ふるさと応援基金は寄附者からの寄附により１百万円の増となった。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その他①，④，⑤の基金については活用実績が少ないことから増減はない。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公債費等の負担軽減に向けし、可能な限り積立てを行っていく。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平成２４年度からの沖縄振興特別推進交付金事業者沖縄離島活性化推進事業等の補助金を活用したハード事業等の実施により、基金残高は減少傾向となっている。令和６年は４０３百万円となっており、前年度より１９１万円減少した。これは一般会計から公営企業会計への繰出金の増額が影響した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今後、公債費の増額が見込まれるので、歳入の確保並びに歳出の抑制を図っていき、積立金の財源確保に努める。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今後、公債費の増額が見込まれるので、歳入の確保並びに歳出の抑制は図っていき、積立金の財源確保に努める。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
644
7.65
2,973,870
2,696,980
182,707
814,322
2,615,390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小規模離島である本村は、少子高齢化が進む典型的な過疎地域である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業を中心とした産業構造で、第２次・第３次産業に係る企業が少ないことから税収が少なく財政基盤が脆弱であり、類似団体の平均を大きく下回っている。歳出削減に向け、公共工事の優先順位選定による新規発行債の抑制や公営企業の経営改善に取り組み一般会計からの繰出金の抑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78232</xdr:rowOff>
    </xdr:from>
    <xdr:to>
      <xdr:col>23</xdr:col>
      <xdr:colOff>133350</xdr:colOff>
      <xdr:row>44</xdr:row>
      <xdr:rowOff>78232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22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78232</xdr:rowOff>
    </xdr:from>
    <xdr:to>
      <xdr:col>19</xdr:col>
      <xdr:colOff>133350</xdr:colOff>
      <xdr:row>44</xdr:row>
      <xdr:rowOff>78232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22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78232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123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27432</xdr:rowOff>
    </xdr:from>
    <xdr:to>
      <xdr:col>23</xdr:col>
      <xdr:colOff>184150</xdr:colOff>
      <xdr:row>44</xdr:row>
      <xdr:rowOff>129032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94759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6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27432</xdr:rowOff>
    </xdr:from>
    <xdr:to>
      <xdr:col>19</xdr:col>
      <xdr:colOff>184150</xdr:colOff>
      <xdr:row>44</xdr:row>
      <xdr:rowOff>129032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113809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5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27432</xdr:rowOff>
    </xdr:from>
    <xdr:to>
      <xdr:col>15</xdr:col>
      <xdr:colOff>133350</xdr:colOff>
      <xdr:row>44</xdr:row>
      <xdr:rowOff>129032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113809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a:t>
          </a:r>
          <a:r>
            <a:rPr kumimoji="1" lang="en-US" altLang="ja-JP" sz="1300">
              <a:latin typeface="ＭＳ Ｐゴシック" panose="020B0600070205080204" pitchFamily="50" charset="-128"/>
              <a:ea typeface="ＭＳ Ｐゴシック" panose="020B0600070205080204" pitchFamily="50" charset="-128"/>
            </a:rPr>
            <a:t>96.9%</a:t>
          </a:r>
          <a:r>
            <a:rPr kumimoji="1" lang="ja-JP" altLang="en-US" sz="1300">
              <a:latin typeface="ＭＳ Ｐゴシック" panose="020B0600070205080204" pitchFamily="50" charset="-128"/>
              <a:ea typeface="ＭＳ Ｐゴシック" panose="020B0600070205080204" pitchFamily="50" charset="-128"/>
            </a:rPr>
            <a:t>から令和６年度</a:t>
          </a:r>
          <a:r>
            <a:rPr kumimoji="1" lang="en-US" altLang="ja-JP" sz="1300">
              <a:latin typeface="ＭＳ Ｐゴシック" panose="020B0600070205080204" pitchFamily="50" charset="-128"/>
              <a:ea typeface="ＭＳ Ｐゴシック" panose="020B0600070205080204" pitchFamily="50" charset="-128"/>
            </a:rPr>
            <a:t>95.0%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％ホイント）と減になっており、沖縄県平均より高い状況にあり弾力性が無い状況である。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人件費、物件費などの義務的経費の割合が高くなっていることから経費収支比率が高くなっている。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超勤手当の抑制などによる公営企業の経営改善に取り組み、一般会計からの繰出金の抑制に努める。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123825</xdr:rowOff>
    </xdr:from>
    <xdr:to>
      <xdr:col>23</xdr:col>
      <xdr:colOff>133350</xdr:colOff>
      <xdr:row>64</xdr:row>
      <xdr:rowOff>162031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96625"/>
          <a:ext cx="8382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59479</xdr:rowOff>
    </xdr:from>
    <xdr:to>
      <xdr:col>19</xdr:col>
      <xdr:colOff>133350</xdr:colOff>
      <xdr:row>64</xdr:row>
      <xdr:rowOff>162031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32279"/>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53446</xdr:rowOff>
    </xdr:from>
    <xdr:to>
      <xdr:col>15</xdr:col>
      <xdr:colOff>82550</xdr:colOff>
      <xdr:row>64</xdr:row>
      <xdr:rowOff>59479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2624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53446</xdr:rowOff>
    </xdr:from>
    <xdr:to>
      <xdr:col>11</xdr:col>
      <xdr:colOff>31750</xdr:colOff>
      <xdr:row>64</xdr:row>
      <xdr:rowOff>65511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2624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45102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1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111231</xdr:rowOff>
    </xdr:from>
    <xdr:to>
      <xdr:col>19</xdr:col>
      <xdr:colOff>184150</xdr:colOff>
      <xdr:row>65</xdr:row>
      <xdr:rowOff>41381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26158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7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8679</xdr:rowOff>
    </xdr:from>
    <xdr:to>
      <xdr:col>15</xdr:col>
      <xdr:colOff>133350</xdr:colOff>
      <xdr:row>64</xdr:row>
      <xdr:rowOff>110279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2646</xdr:rowOff>
    </xdr:from>
    <xdr:to>
      <xdr:col>11</xdr:col>
      <xdr:colOff>82550</xdr:colOff>
      <xdr:row>64</xdr:row>
      <xdr:rowOff>104246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7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89023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6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14711</xdr:rowOff>
    </xdr:from>
    <xdr:to>
      <xdr:col>7</xdr:col>
      <xdr:colOff>31750</xdr:colOff>
      <xdr:row>64</xdr:row>
      <xdr:rowOff>116311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8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101088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7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[1,225,277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１島１村で小規模自治体である本村は、通常の行政サービスだけではなく空港や航路もあることから、フェリーや那覇事務所及び空港に職員は配置しなければならない状況にある。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引き続き、定員管理の適正化に努めるとともに、超勤手当の抑制等努める。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62531</xdr:rowOff>
    </xdr:from>
    <xdr:to>
      <xdr:col>23</xdr:col>
      <xdr:colOff>133350</xdr:colOff>
      <xdr:row>83</xdr:row>
      <xdr:rowOff>63083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92881"/>
          <a:ext cx="8382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62531</xdr:rowOff>
    </xdr:from>
    <xdr:to>
      <xdr:col>19</xdr:col>
      <xdr:colOff>133350</xdr:colOff>
      <xdr:row>83</xdr:row>
      <xdr:rowOff>82961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92881"/>
          <a:ext cx="889000" cy="2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49251</xdr:rowOff>
    </xdr:from>
    <xdr:to>
      <xdr:col>15</xdr:col>
      <xdr:colOff>82550</xdr:colOff>
      <xdr:row>83</xdr:row>
      <xdr:rowOff>82961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79601"/>
          <a:ext cx="889000" cy="3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31635</xdr:rowOff>
    </xdr:from>
    <xdr:to>
      <xdr:col>11</xdr:col>
      <xdr:colOff>31750</xdr:colOff>
      <xdr:row>83</xdr:row>
      <xdr:rowOff>49251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61985"/>
          <a:ext cx="8890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12283</xdr:rowOff>
    </xdr:from>
    <xdr:to>
      <xdr:col>23</xdr:col>
      <xdr:colOff>184150</xdr:colOff>
      <xdr:row>83</xdr:row>
      <xdr:rowOff>113883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4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155810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14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11731</xdr:rowOff>
    </xdr:from>
    <xdr:to>
      <xdr:col>19</xdr:col>
      <xdr:colOff>184150</xdr:colOff>
      <xdr:row>83</xdr:row>
      <xdr:rowOff>113331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4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98108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28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32161</xdr:rowOff>
    </xdr:from>
    <xdr:to>
      <xdr:col>15</xdr:col>
      <xdr:colOff>133350</xdr:colOff>
      <xdr:row>83</xdr:row>
      <xdr:rowOff>133761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6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118538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4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169901</xdr:rowOff>
    </xdr:from>
    <xdr:to>
      <xdr:col>11</xdr:col>
      <xdr:colOff>82550</xdr:colOff>
      <xdr:row>83</xdr:row>
      <xdr:rowOff>100051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2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1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152285</xdr:rowOff>
    </xdr:from>
    <xdr:to>
      <xdr:col>7</xdr:col>
      <xdr:colOff>31750</xdr:colOff>
      <xdr:row>83</xdr:row>
      <xdr:rowOff>82435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1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67212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9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本村は全国町村平均</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ポイント少ない</a:t>
          </a:r>
          <a:r>
            <a:rPr kumimoji="1" lang="en-US" altLang="ja-JP" sz="1300">
              <a:latin typeface="ＭＳ Ｐゴシック" panose="020B0600070205080204" pitchFamily="50" charset="-128"/>
              <a:ea typeface="ＭＳ Ｐゴシック" panose="020B0600070205080204" pitchFamily="50" charset="-128"/>
            </a:rPr>
            <a:t>91.8</a:t>
          </a:r>
          <a:r>
            <a:rPr kumimoji="1" lang="ja-JP" altLang="en-US" sz="1300">
              <a:latin typeface="ＭＳ Ｐゴシック" panose="020B0600070205080204" pitchFamily="50" charset="-128"/>
              <a:ea typeface="ＭＳ Ｐゴシック" panose="020B0600070205080204" pitchFamily="50" charset="-128"/>
            </a:rPr>
            <a:t>で低水準であるため、今後は個々のスキルを上げるためマネジメントをしっかりと行う等、人事評価制度を活用しながら対応を行う。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43814</xdr:rowOff>
    </xdr:from>
    <xdr:to>
      <xdr:col>81</xdr:col>
      <xdr:colOff>44450</xdr:colOff>
      <xdr:row>85</xdr:row>
      <xdr:rowOff>140336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17064"/>
          <a:ext cx="8382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43814</xdr:rowOff>
    </xdr:from>
    <xdr:to>
      <xdr:col>77</xdr:col>
      <xdr:colOff>44450</xdr:colOff>
      <xdr:row>85</xdr:row>
      <xdr:rowOff>116205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17064"/>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98107</xdr:rowOff>
    </xdr:from>
    <xdr:to>
      <xdr:col>72</xdr:col>
      <xdr:colOff>203200</xdr:colOff>
      <xdr:row>85</xdr:row>
      <xdr:rowOff>116205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67135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94614</xdr:rowOff>
    </xdr:from>
    <xdr:to>
      <xdr:col>68</xdr:col>
      <xdr:colOff>152400</xdr:colOff>
      <xdr:row>85</xdr:row>
      <xdr:rowOff>98107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496414"/>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89536</xdr:rowOff>
    </xdr:from>
    <xdr:to>
      <xdr:col>81</xdr:col>
      <xdr:colOff>95250</xdr:colOff>
      <xdr:row>86</xdr:row>
      <xdr:rowOff>19686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106063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0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164464</xdr:rowOff>
    </xdr:from>
    <xdr:to>
      <xdr:col>77</xdr:col>
      <xdr:colOff>95250</xdr:colOff>
      <xdr:row>85</xdr:row>
      <xdr:rowOff>94614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104791</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335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65405</xdr:rowOff>
    </xdr:from>
    <xdr:to>
      <xdr:col>73</xdr:col>
      <xdr:colOff>44450</xdr:colOff>
      <xdr:row>85</xdr:row>
      <xdr:rowOff>167005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5732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0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47307</xdr:rowOff>
    </xdr:from>
    <xdr:to>
      <xdr:col>68</xdr:col>
      <xdr:colOff>203200</xdr:colOff>
      <xdr:row>85</xdr:row>
      <xdr:rowOff>148907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159084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43814</xdr:rowOff>
    </xdr:from>
    <xdr:to>
      <xdr:col>64</xdr:col>
      <xdr:colOff>152400</xdr:colOff>
      <xdr:row>84</xdr:row>
      <xdr:rowOff>145414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44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155591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21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離島である本村は、通常の行政サービス以外に港や空港に職員を配置することから必然的に職員数が多くなっている。今後は、退職者不補充や会計年度任用職員で対応するなど、住民サービスの低下がない範囲で抑制に努めていく。</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148003</xdr:rowOff>
    </xdr:from>
    <xdr:to>
      <xdr:col>81</xdr:col>
      <xdr:colOff>44450</xdr:colOff>
      <xdr:row>60</xdr:row>
      <xdr:rowOff>156162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435003"/>
          <a:ext cx="838200" cy="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148003</xdr:rowOff>
    </xdr:from>
    <xdr:to>
      <xdr:col>77</xdr:col>
      <xdr:colOff>44450</xdr:colOff>
      <xdr:row>61</xdr:row>
      <xdr:rowOff>9646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435003"/>
          <a:ext cx="88900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9646</xdr:rowOff>
    </xdr:from>
    <xdr:to>
      <xdr:col>72</xdr:col>
      <xdr:colOff>203200</xdr:colOff>
      <xdr:row>61</xdr:row>
      <xdr:rowOff>48484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468096"/>
          <a:ext cx="889000" cy="3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41819</xdr:rowOff>
    </xdr:from>
    <xdr:to>
      <xdr:col>68</xdr:col>
      <xdr:colOff>152400</xdr:colOff>
      <xdr:row>61</xdr:row>
      <xdr:rowOff>48484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500269"/>
          <a:ext cx="889000" cy="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105362</xdr:rowOff>
    </xdr:from>
    <xdr:to>
      <xdr:col>81</xdr:col>
      <xdr:colOff>95250</xdr:colOff>
      <xdr:row>61</xdr:row>
      <xdr:rowOff>35512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9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77439</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36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97203</xdr:rowOff>
    </xdr:from>
    <xdr:to>
      <xdr:col>77</xdr:col>
      <xdr:colOff>95250</xdr:colOff>
      <xdr:row>61</xdr:row>
      <xdr:rowOff>27353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38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12130</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70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130296</xdr:rowOff>
    </xdr:from>
    <xdr:to>
      <xdr:col>73</xdr:col>
      <xdr:colOff>44450</xdr:colOff>
      <xdr:row>61</xdr:row>
      <xdr:rowOff>60446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45223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169134</xdr:rowOff>
    </xdr:from>
    <xdr:to>
      <xdr:col>68</xdr:col>
      <xdr:colOff>203200</xdr:colOff>
      <xdr:row>61</xdr:row>
      <xdr:rowOff>99284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4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84061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54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162469</xdr:rowOff>
    </xdr:from>
    <xdr:to>
      <xdr:col>64</xdr:col>
      <xdr:colOff>152400</xdr:colOff>
      <xdr:row>61</xdr:row>
      <xdr:rowOff>92619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77396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53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も上昇している。フェリー新設に係る元金の償還が発生したことが大きな要因と考えられる。今後も大規模な事業があるため、新規発行債の増額により実質公債費率の増加が見込まれることから、事業の優先順位を決め、新規発行債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43</xdr:row>
      <xdr:rowOff>167640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330863"/>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129963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21825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17356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941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25400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1941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116840</xdr:rowOff>
    </xdr:from>
    <xdr:to>
      <xdr:col>81</xdr:col>
      <xdr:colOff>95250</xdr:colOff>
      <xdr:row>44</xdr:row>
      <xdr:rowOff>46990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88917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46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令和５年度から将来負担比率は</a:t>
          </a:r>
          <a:r>
            <a:rPr kumimoji="1" lang="en-US" altLang="ja-JP" sz="1300">
              <a:latin typeface="ＭＳ Ｐゴシック" panose="020B0600070205080204" pitchFamily="50" charset="-128"/>
              <a:ea typeface="ＭＳ Ｐゴシック" panose="020B0600070205080204" pitchFamily="50" charset="-128"/>
            </a:rPr>
            <a:t>41.6</a:t>
          </a:r>
          <a:r>
            <a:rPr kumimoji="1" lang="ja-JP" altLang="en-US" sz="1300">
              <a:latin typeface="ＭＳ Ｐゴシック" panose="020B0600070205080204" pitchFamily="50" charset="-128"/>
              <a:ea typeface="ＭＳ Ｐゴシック" panose="020B0600070205080204" pitchFamily="50" charset="-128"/>
            </a:rPr>
            <a:t>ポイントも上昇（令和３年度から</a:t>
          </a:r>
          <a:r>
            <a:rPr kumimoji="1" lang="en-US" altLang="ja-JP" sz="1300">
              <a:latin typeface="ＭＳ Ｐゴシック" panose="020B0600070205080204" pitchFamily="50" charset="-128"/>
              <a:ea typeface="ＭＳ Ｐゴシック" panose="020B0600070205080204" pitchFamily="50" charset="-128"/>
            </a:rPr>
            <a:t>142.1</a:t>
          </a:r>
          <a:r>
            <a:rPr kumimoji="1" lang="ja-JP" altLang="en-US" sz="1300">
              <a:latin typeface="ＭＳ Ｐゴシック" panose="020B0600070205080204" pitchFamily="50" charset="-128"/>
              <a:ea typeface="ＭＳ Ｐゴシック" panose="020B0600070205080204" pitchFamily="50" charset="-128"/>
            </a:rPr>
            <a:t>ポイント上昇）しており、全国平均、沖縄平均よりかなり高くなっている。令和７年度よりハブ対策整備事業においての工事や教員住宅新設工事があるため、今後は新規発行債の削減やその他歳出の削減に努め、基金からの繰入れの抑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108754</xdr:rowOff>
    </xdr:from>
    <xdr:to>
      <xdr:col>81</xdr:col>
      <xdr:colOff>44450</xdr:colOff>
      <xdr:row>22</xdr:row>
      <xdr:rowOff>100457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179800" y="3537754"/>
          <a:ext cx="838200" cy="33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112099</xdr:rowOff>
    </xdr:from>
    <xdr:to>
      <xdr:col>77</xdr:col>
      <xdr:colOff>44450</xdr:colOff>
      <xdr:row>20</xdr:row>
      <xdr:rowOff>108754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290800" y="3369649"/>
          <a:ext cx="889000" cy="16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157649</xdr:rowOff>
    </xdr:from>
    <xdr:to>
      <xdr:col>72</xdr:col>
      <xdr:colOff>203200</xdr:colOff>
      <xdr:row>19</xdr:row>
      <xdr:rowOff>112099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4401800" y="2729399"/>
          <a:ext cx="889000" cy="64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142494</xdr:rowOff>
    </xdr:from>
    <xdr:to>
      <xdr:col>68</xdr:col>
      <xdr:colOff>152400</xdr:colOff>
      <xdr:row>15</xdr:row>
      <xdr:rowOff>157649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3512800" y="2542794"/>
          <a:ext cx="889000" cy="18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49657</xdr:rowOff>
    </xdr:from>
    <xdr:to>
      <xdr:col>81</xdr:col>
      <xdr:colOff>95250</xdr:colOff>
      <xdr:row>22</xdr:row>
      <xdr:rowOff>151257</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382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116984</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371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57954</xdr:rowOff>
    </xdr:from>
    <xdr:to>
      <xdr:col>77</xdr:col>
      <xdr:colOff>95250</xdr:colOff>
      <xdr:row>20</xdr:row>
      <xdr:rowOff>159554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348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144331</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3573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61299</xdr:rowOff>
    </xdr:from>
    <xdr:to>
      <xdr:col>73</xdr:col>
      <xdr:colOff>44450</xdr:colOff>
      <xdr:row>19</xdr:row>
      <xdr:rowOff>162899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331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147676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340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106849</xdr:rowOff>
    </xdr:from>
    <xdr:to>
      <xdr:col>68</xdr:col>
      <xdr:colOff>203200</xdr:colOff>
      <xdr:row>16</xdr:row>
      <xdr:rowOff>36999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6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21776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76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91694</xdr:rowOff>
    </xdr:from>
    <xdr:to>
      <xdr:col>64</xdr:col>
      <xdr:colOff>152400</xdr:colOff>
      <xdr:row>15</xdr:row>
      <xdr:rowOff>21844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6621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57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
644
7.65
2,973,870
2,696,980
182,707
814,322
2,615,390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減少しているが、未だ全国や沖縄県の平均より高い状況にある。これは、本村が１島１村の自治体で、空港や船舶等にも職員の配置を行っているためである。今後は超勤手当の抑制や職員の退職者不補充を行うとともに、会計年度任用職員の対応等で人件費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54610</xdr:rowOff>
    </xdr:from>
    <xdr:to>
      <xdr:col>24</xdr:col>
      <xdr:colOff>25400</xdr:colOff>
      <xdr:row>39</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6971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20320</xdr:rowOff>
    </xdr:from>
    <xdr:to>
      <xdr:col>19</xdr:col>
      <xdr:colOff>187325</xdr:colOff>
      <xdr:row>39</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06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168910</xdr:rowOff>
    </xdr:from>
    <xdr:to>
      <xdr:col>15</xdr:col>
      <xdr:colOff>98425</xdr:colOff>
      <xdr:row>39</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840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168910</xdr:rowOff>
    </xdr:from>
    <xdr:to>
      <xdr:col>11</xdr:col>
      <xdr:colOff>9525</xdr:colOff>
      <xdr:row>39</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840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xdr:rowOff>
    </xdr:from>
    <xdr:to>
      <xdr:col>24</xdr:col>
      <xdr:colOff>76200</xdr:colOff>
      <xdr:row>38</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9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140970</xdr:rowOff>
    </xdr:from>
    <xdr:to>
      <xdr:col>20</xdr:col>
      <xdr:colOff>38100</xdr:colOff>
      <xdr:row>39</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4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144780</xdr:rowOff>
    </xdr:from>
    <xdr:to>
      <xdr:col>15</xdr:col>
      <xdr:colOff>149225</xdr:colOff>
      <xdr:row>39</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118110</xdr:rowOff>
    </xdr:from>
    <xdr:to>
      <xdr:col>11</xdr:col>
      <xdr:colOff>60325</xdr:colOff>
      <xdr:row>39</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1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15240</xdr:rowOff>
    </xdr:from>
    <xdr:to>
      <xdr:col>6</xdr:col>
      <xdr:colOff>171450</xdr:colOff>
      <xdr:row>39</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8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a:t>
          </a:r>
          <a:r>
            <a:rPr kumimoji="1" lang="en-US" altLang="ja-JP" sz="1300">
              <a:latin typeface="ＭＳ Ｐゴシック" panose="020B0600070205080204" pitchFamily="50" charset="-128"/>
              <a:ea typeface="ＭＳ Ｐゴシック" panose="020B0600070205080204" pitchFamily="50" charset="-128"/>
            </a:rPr>
            <a:t>22.8%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となっているが、沖縄県平均</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高い水準にある。離島である本村は、旅費の増や沖縄振興特別交付金事業・沖縄県離島活性化推進事業による委託、システム保守の委託等による増額が主な要因である。今後は委託料等の見直しを行い物件費の更なる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159004</xdr:rowOff>
    </xdr:from>
    <xdr:to>
      <xdr:col>82</xdr:col>
      <xdr:colOff>107950</xdr:colOff>
      <xdr:row>19</xdr:row>
      <xdr:rowOff>83566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24510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168148</xdr:rowOff>
    </xdr:from>
    <xdr:to>
      <xdr:col>78</xdr:col>
      <xdr:colOff>69850</xdr:colOff>
      <xdr:row>19</xdr:row>
      <xdr:rowOff>83566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2542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168148</xdr:rowOff>
    </xdr:from>
    <xdr:to>
      <xdr:col>73</xdr:col>
      <xdr:colOff>180975</xdr:colOff>
      <xdr:row>19</xdr:row>
      <xdr:rowOff>106426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2542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163576</xdr:rowOff>
    </xdr:from>
    <xdr:to>
      <xdr:col>69</xdr:col>
      <xdr:colOff>92075</xdr:colOff>
      <xdr:row>19</xdr:row>
      <xdr:rowOff>106426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2496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108204</xdr:rowOff>
    </xdr:from>
    <xdr:to>
      <xdr:col>82</xdr:col>
      <xdr:colOff>158750</xdr:colOff>
      <xdr:row>19</xdr:row>
      <xdr:rowOff>38354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80281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32766</xdr:rowOff>
    </xdr:from>
    <xdr:to>
      <xdr:col>78</xdr:col>
      <xdr:colOff>120650</xdr:colOff>
      <xdr:row>19</xdr:row>
      <xdr:rowOff>134366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119143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7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117348</xdr:rowOff>
    </xdr:from>
    <xdr:to>
      <xdr:col>74</xdr:col>
      <xdr:colOff>31750</xdr:colOff>
      <xdr:row>19</xdr:row>
      <xdr:rowOff>47498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32275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8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55626</xdr:rowOff>
    </xdr:from>
    <xdr:to>
      <xdr:col>69</xdr:col>
      <xdr:colOff>142875</xdr:colOff>
      <xdr:row>19</xdr:row>
      <xdr:rowOff>157226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142003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3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112776</xdr:rowOff>
    </xdr:from>
    <xdr:to>
      <xdr:col>65</xdr:col>
      <xdr:colOff>53975</xdr:colOff>
      <xdr:row>19</xdr:row>
      <xdr:rowOff>42926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27703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扶助費の主な比率は障害福祉や小中学校の扶助となっている。今後も同水準の維持に努める。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143328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036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036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54</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016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その他に係る主な要因として、事業会計及び公営企業会計への繰出が高額であることが挙げられる。今後は公営企業戦略を基に健全な財政運営に努め、一般会計からの繰出の抑制を図る。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xdr:rowOff>
    </xdr:from>
    <xdr:to>
      <xdr:col>82</xdr:col>
      <xdr:colOff>107950</xdr:colOff>
      <xdr:row>59</xdr:row>
      <xdr:rowOff>110998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952228"/>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8128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9339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154432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3394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78994</xdr:rowOff>
    </xdr:from>
    <xdr:to>
      <xdr:col>69</xdr:col>
      <xdr:colOff>92075</xdr:colOff>
      <xdr:row>58</xdr:row>
      <xdr:rowOff>154432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85164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60198</xdr:rowOff>
    </xdr:from>
    <xdr:to>
      <xdr:col>82</xdr:col>
      <xdr:colOff>158750</xdr:colOff>
      <xdr:row>59</xdr:row>
      <xdr:rowOff>161798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32275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14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128778</xdr:rowOff>
    </xdr:from>
    <xdr:to>
      <xdr:col>78</xdr:col>
      <xdr:colOff>120650</xdr:colOff>
      <xdr:row>58</xdr:row>
      <xdr:rowOff>58928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69105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670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103632</xdr:rowOff>
    </xdr:from>
    <xdr:to>
      <xdr:col>69</xdr:col>
      <xdr:colOff>142875</xdr:colOff>
      <xdr:row>59</xdr:row>
      <xdr:rowOff>33782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28194</xdr:rowOff>
    </xdr:from>
    <xdr:to>
      <xdr:col>65</xdr:col>
      <xdr:colOff>53975</xdr:colOff>
      <xdr:row>57</xdr:row>
      <xdr:rowOff>129794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139971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の向上を図る観点から社会福祉協議会への補助金及び、観光振興の向上を図る観点から観光協会への補助金の割合が高額になっている。今後は自主運営ができるよう事業の精査を行い、補助金の見直し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122428</xdr:rowOff>
    </xdr:from>
    <xdr:to>
      <xdr:col>82</xdr:col>
      <xdr:colOff>107950</xdr:colOff>
      <xdr:row>34</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9517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34</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8877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49276</xdr:rowOff>
    </xdr:from>
    <xdr:to>
      <xdr:col>73</xdr:col>
      <xdr:colOff>180975</xdr:colOff>
      <xdr:row>34</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8785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49276</xdr:rowOff>
    </xdr:from>
    <xdr:to>
      <xdr:col>69</xdr:col>
      <xdr:colOff>92075</xdr:colOff>
      <xdr:row>34</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8785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21353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5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71628</xdr:rowOff>
    </xdr:from>
    <xdr:to>
      <xdr:col>78</xdr:col>
      <xdr:colOff>120650</xdr:colOff>
      <xdr:row>35</xdr:row>
      <xdr:rowOff>1778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11955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6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119397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169926</xdr:rowOff>
    </xdr:from>
    <xdr:to>
      <xdr:col>69</xdr:col>
      <xdr:colOff>142875</xdr:colOff>
      <xdr:row>34</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110253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xdr:rowOff>
    </xdr:from>
    <xdr:to>
      <xdr:col>65</xdr:col>
      <xdr:colOff>53975</xdr:colOff>
      <xdr:row>34</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119397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公債費は全国や沖縄県の平均より高い傾向にある。今後は普通建設事業費の優先順位を見極め、公債費の抑制に努める。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111761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867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20320</xdr:rowOff>
    </xdr:from>
    <xdr:to>
      <xdr:col>19</xdr:col>
      <xdr:colOff>187325</xdr:colOff>
      <xdr:row>77</xdr:row>
      <xdr:rowOff>111761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2197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77</xdr:row>
      <xdr:rowOff>20320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886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77</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88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6366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60961</xdr:rowOff>
    </xdr:from>
    <xdr:to>
      <xdr:col>20</xdr:col>
      <xdr:colOff>38100</xdr:colOff>
      <xdr:row>77</xdr:row>
      <xdr:rowOff>162561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147338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140970</xdr:rowOff>
    </xdr:from>
    <xdr:to>
      <xdr:col>15</xdr:col>
      <xdr:colOff>149225</xdr:colOff>
      <xdr:row>77</xdr:row>
      <xdr:rowOff>71120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公債費以外の経営収支比率は</a:t>
          </a:r>
          <a:r>
            <a:rPr kumimoji="1" lang="en-US" altLang="ja-JP" sz="1300">
              <a:latin typeface="ＭＳ Ｐゴシック" panose="020B0600070205080204" pitchFamily="50" charset="-128"/>
              <a:ea typeface="ＭＳ Ｐゴシック" panose="020B0600070205080204" pitchFamily="50" charset="-128"/>
            </a:rPr>
            <a:t>74.6%</a:t>
          </a:r>
          <a:r>
            <a:rPr kumimoji="1" lang="ja-JP" altLang="en-US" sz="1300">
              <a:latin typeface="ＭＳ Ｐゴシック" panose="020B0600070205080204" pitchFamily="50" charset="-128"/>
              <a:ea typeface="ＭＳ Ｐゴシック" panose="020B0600070205080204" pitchFamily="50" charset="-128"/>
            </a:rPr>
            <a:t>となっており、類似団体の</a:t>
          </a:r>
          <a:r>
            <a:rPr kumimoji="1" lang="en-US" altLang="ja-JP" sz="1300">
              <a:latin typeface="ＭＳ Ｐゴシック" panose="020B0600070205080204" pitchFamily="50" charset="-128"/>
              <a:ea typeface="ＭＳ Ｐゴシック" panose="020B0600070205080204" pitchFamily="50" charset="-128"/>
            </a:rPr>
            <a:t>68.3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ポイント上回っている。繰出金の増額が主な要因となっている。今後は公営企業の経営改善を図り、一般会計からの繰出の抑制に努める。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73661</xdr:rowOff>
    </xdr:from>
    <xdr:to>
      <xdr:col>82</xdr:col>
      <xdr:colOff>107950</xdr:colOff>
      <xdr:row>78</xdr:row>
      <xdr:rowOff>119380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4467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16511</xdr:rowOff>
    </xdr:from>
    <xdr:to>
      <xdr:col>78</xdr:col>
      <xdr:colOff>69850</xdr:colOff>
      <xdr:row>78</xdr:row>
      <xdr:rowOff>119380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8961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16511</xdr:rowOff>
    </xdr:from>
    <xdr:to>
      <xdr:col>73</xdr:col>
      <xdr:colOff>180975</xdr:colOff>
      <xdr:row>78</xdr:row>
      <xdr:rowOff>138430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8961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46989</xdr:rowOff>
    </xdr:from>
    <xdr:to>
      <xdr:col>69</xdr:col>
      <xdr:colOff>92075</xdr:colOff>
      <xdr:row>78</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4200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22861</xdr:rowOff>
    </xdr:from>
    <xdr:to>
      <xdr:col>82</xdr:col>
      <xdr:colOff>158750</xdr:colOff>
      <xdr:row>78</xdr:row>
      <xdr:rowOff>124461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166388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68580</xdr:rowOff>
    </xdr:from>
    <xdr:to>
      <xdr:col>78</xdr:col>
      <xdr:colOff>120650</xdr:colOff>
      <xdr:row>78</xdr:row>
      <xdr:rowOff>170180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154957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137161</xdr:rowOff>
    </xdr:from>
    <xdr:to>
      <xdr:col>74</xdr:col>
      <xdr:colOff>31750</xdr:colOff>
      <xdr:row>78</xdr:row>
      <xdr:rowOff>67311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52088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87630</xdr:rowOff>
    </xdr:from>
    <xdr:to>
      <xdr:col>69</xdr:col>
      <xdr:colOff>142875</xdr:colOff>
      <xdr:row>79</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167639</xdr:rowOff>
    </xdr:from>
    <xdr:to>
      <xdr:col>65</xdr:col>
      <xdr:colOff>53975</xdr:colOff>
      <xdr:row>78</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82566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149973</xdr:rowOff>
    </xdr:from>
    <xdr:to>
      <xdr:col>29</xdr:col>
      <xdr:colOff>127000</xdr:colOff>
      <xdr:row>15</xdr:row>
      <xdr:rowOff>167043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69348"/>
          <a:ext cx="647700" cy="17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167043</xdr:rowOff>
    </xdr:from>
    <xdr:to>
      <xdr:col>26</xdr:col>
      <xdr:colOff>50800</xdr:colOff>
      <xdr:row>16</xdr:row>
      <xdr:rowOff>16753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786418"/>
          <a:ext cx="698500" cy="21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16753</xdr:rowOff>
    </xdr:from>
    <xdr:to>
      <xdr:col>22</xdr:col>
      <xdr:colOff>114300</xdr:colOff>
      <xdr:row>16</xdr:row>
      <xdr:rowOff>46495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807578"/>
          <a:ext cx="698500" cy="29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46495</xdr:rowOff>
    </xdr:from>
    <xdr:to>
      <xdr:col>18</xdr:col>
      <xdr:colOff>177800</xdr:colOff>
      <xdr:row>16</xdr:row>
      <xdr:rowOff>68697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837320"/>
          <a:ext cx="698500" cy="22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99173</xdr:rowOff>
    </xdr:from>
    <xdr:to>
      <xdr:col>29</xdr:col>
      <xdr:colOff>177800</xdr:colOff>
      <xdr:row>16</xdr:row>
      <xdr:rowOff>29323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18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115700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6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116243</xdr:rowOff>
    </xdr:from>
    <xdr:to>
      <xdr:col>26</xdr:col>
      <xdr:colOff>101600</xdr:colOff>
      <xdr:row>16</xdr:row>
      <xdr:rowOff>46393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35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56570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04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137403</xdr:rowOff>
    </xdr:from>
    <xdr:to>
      <xdr:col>22</xdr:col>
      <xdr:colOff>165100</xdr:colOff>
      <xdr:row>16</xdr:row>
      <xdr:rowOff>67553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756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77730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2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167145</xdr:rowOff>
    </xdr:from>
    <xdr:to>
      <xdr:col>19</xdr:col>
      <xdr:colOff>38100</xdr:colOff>
      <xdr:row>16</xdr:row>
      <xdr:rowOff>97295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786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107472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55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17897</xdr:rowOff>
    </xdr:from>
    <xdr:to>
      <xdr:col>15</xdr:col>
      <xdr:colOff>101600</xdr:colOff>
      <xdr:row>16</xdr:row>
      <xdr:rowOff>119497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08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129674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57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25296</xdr:rowOff>
    </xdr:from>
    <xdr:to>
      <xdr:col>29</xdr:col>
      <xdr:colOff>127000</xdr:colOff>
      <xdr:row>35</xdr:row>
      <xdr:rowOff>74388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635646"/>
          <a:ext cx="647700" cy="49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74388</xdr:rowOff>
    </xdr:from>
    <xdr:to>
      <xdr:col>26</xdr:col>
      <xdr:colOff>50800</xdr:colOff>
      <xdr:row>35</xdr:row>
      <xdr:rowOff>238907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684738"/>
          <a:ext cx="698500" cy="16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238907</xdr:rowOff>
    </xdr:from>
    <xdr:to>
      <xdr:col>22</xdr:col>
      <xdr:colOff>114300</xdr:colOff>
      <xdr:row>36</xdr:row>
      <xdr:rowOff>1003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49257"/>
          <a:ext cx="698500" cy="104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278162</xdr:rowOff>
    </xdr:from>
    <xdr:to>
      <xdr:col>18</xdr:col>
      <xdr:colOff>177800</xdr:colOff>
      <xdr:row>36</xdr:row>
      <xdr:rowOff>1003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888512"/>
          <a:ext cx="698500" cy="65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317396</xdr:rowOff>
    </xdr:from>
    <xdr:to>
      <xdr:col>29</xdr:col>
      <xdr:colOff>177800</xdr:colOff>
      <xdr:row>35</xdr:row>
      <xdr:rowOff>76096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84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162473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2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23588</xdr:rowOff>
    </xdr:from>
    <xdr:to>
      <xdr:col>26</xdr:col>
      <xdr:colOff>101600</xdr:colOff>
      <xdr:row>35</xdr:row>
      <xdr:rowOff>125188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633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135365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02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188107</xdr:rowOff>
    </xdr:from>
    <xdr:to>
      <xdr:col>22</xdr:col>
      <xdr:colOff>165100</xdr:colOff>
      <xdr:row>35</xdr:row>
      <xdr:rowOff>289707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98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299884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6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293103</xdr:rowOff>
    </xdr:from>
    <xdr:to>
      <xdr:col>19</xdr:col>
      <xdr:colOff>38100</xdr:colOff>
      <xdr:row>36</xdr:row>
      <xdr:rowOff>51803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0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61980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7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227362</xdr:rowOff>
    </xdr:from>
    <xdr:to>
      <xdr:col>15</xdr:col>
      <xdr:colOff>101600</xdr:colOff>
      <xdr:row>35</xdr:row>
      <xdr:rowOff>328962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37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339139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0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
644
7.65
2,973,870
2,696,980
182,707
814,322
2,615,390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94585</xdr:rowOff>
    </xdr:from>
    <xdr:to>
      <xdr:col>24</xdr:col>
      <xdr:colOff>63500</xdr:colOff>
      <xdr:row>34</xdr:row>
      <xdr:rowOff>97474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5923885"/>
          <a:ext cx="838200" cy="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94585</xdr:rowOff>
    </xdr:from>
    <xdr:to>
      <xdr:col>19</xdr:col>
      <xdr:colOff>177800</xdr:colOff>
      <xdr:row>34</xdr:row>
      <xdr:rowOff>111983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923885"/>
          <a:ext cx="889000" cy="1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111983</xdr:rowOff>
    </xdr:from>
    <xdr:to>
      <xdr:col>15</xdr:col>
      <xdr:colOff>50800</xdr:colOff>
      <xdr:row>34</xdr:row>
      <xdr:rowOff>140147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941283"/>
          <a:ext cx="889000" cy="2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140147</xdr:rowOff>
    </xdr:from>
    <xdr:to>
      <xdr:col>10</xdr:col>
      <xdr:colOff>114300</xdr:colOff>
      <xdr:row>34</xdr:row>
      <xdr:rowOff>156120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969447"/>
          <a:ext cx="889000" cy="1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46674</xdr:rowOff>
    </xdr:from>
    <xdr:to>
      <xdr:col>24</xdr:col>
      <xdr:colOff>114300</xdr:colOff>
      <xdr:row>34</xdr:row>
      <xdr:rowOff>148274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87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69551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2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43785</xdr:rowOff>
    </xdr:from>
    <xdr:to>
      <xdr:col>20</xdr:col>
      <xdr:colOff>38100</xdr:colOff>
      <xdr:row>34</xdr:row>
      <xdr:rowOff>145385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87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161912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64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61183</xdr:rowOff>
    </xdr:from>
    <xdr:to>
      <xdr:col>15</xdr:col>
      <xdr:colOff>101600</xdr:colOff>
      <xdr:row>34</xdr:row>
      <xdr:rowOff>162783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89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7860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66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89347</xdr:rowOff>
    </xdr:from>
    <xdr:to>
      <xdr:col>10</xdr:col>
      <xdr:colOff>165100</xdr:colOff>
      <xdr:row>35</xdr:row>
      <xdr:rowOff>19497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9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36024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693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105320</xdr:rowOff>
    </xdr:from>
    <xdr:to>
      <xdr:col>6</xdr:col>
      <xdr:colOff>38100</xdr:colOff>
      <xdr:row>35</xdr:row>
      <xdr:rowOff>35470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9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51997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70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42780</xdr:rowOff>
    </xdr:from>
    <xdr:to>
      <xdr:col>24</xdr:col>
      <xdr:colOff>63500</xdr:colOff>
      <xdr:row>57</xdr:row>
      <xdr:rowOff>43939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15430"/>
          <a:ext cx="8382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3245</xdr:rowOff>
    </xdr:from>
    <xdr:to>
      <xdr:col>19</xdr:col>
      <xdr:colOff>177800</xdr:colOff>
      <xdr:row>57</xdr:row>
      <xdr:rowOff>43939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75895"/>
          <a:ext cx="889000" cy="4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3245</xdr:rowOff>
    </xdr:from>
    <xdr:to>
      <xdr:col>15</xdr:col>
      <xdr:colOff>50800</xdr:colOff>
      <xdr:row>57</xdr:row>
      <xdr:rowOff>34021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75895"/>
          <a:ext cx="889000" cy="3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34021</xdr:rowOff>
    </xdr:from>
    <xdr:to>
      <xdr:col>10</xdr:col>
      <xdr:colOff>114300</xdr:colOff>
      <xdr:row>57</xdr:row>
      <xdr:rowOff>47705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06671"/>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163430</xdr:rowOff>
    </xdr:from>
    <xdr:to>
      <xdr:col>24</xdr:col>
      <xdr:colOff>114300</xdr:colOff>
      <xdr:row>57</xdr:row>
      <xdr:rowOff>93580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14857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1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164589</xdr:rowOff>
    </xdr:from>
    <xdr:to>
      <xdr:col>20</xdr:col>
      <xdr:colOff>38100</xdr:colOff>
      <xdr:row>57</xdr:row>
      <xdr:rowOff>94739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6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111266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4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123895</xdr:rowOff>
    </xdr:from>
    <xdr:to>
      <xdr:col>15</xdr:col>
      <xdr:colOff>101600</xdr:colOff>
      <xdr:row>57</xdr:row>
      <xdr:rowOff>54045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70572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154671</xdr:rowOff>
    </xdr:from>
    <xdr:to>
      <xdr:col>10</xdr:col>
      <xdr:colOff>165100</xdr:colOff>
      <xdr:row>57</xdr:row>
      <xdr:rowOff>84821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101348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3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168355</xdr:rowOff>
    </xdr:from>
    <xdr:to>
      <xdr:col>6</xdr:col>
      <xdr:colOff>38100</xdr:colOff>
      <xdr:row>57</xdr:row>
      <xdr:rowOff>98505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115032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4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31046</xdr:rowOff>
    </xdr:from>
    <xdr:to>
      <xdr:col>24</xdr:col>
      <xdr:colOff>63500</xdr:colOff>
      <xdr:row>78</xdr:row>
      <xdr:rowOff>99916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04146"/>
          <a:ext cx="838200" cy="6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31046</xdr:rowOff>
    </xdr:from>
    <xdr:to>
      <xdr:col>19</xdr:col>
      <xdr:colOff>177800</xdr:colOff>
      <xdr:row>78</xdr:row>
      <xdr:rowOff>102183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04146"/>
          <a:ext cx="889000" cy="7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102183</xdr:rowOff>
    </xdr:from>
    <xdr:to>
      <xdr:col>15</xdr:col>
      <xdr:colOff>50800</xdr:colOff>
      <xdr:row>78</xdr:row>
      <xdr:rowOff>135688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5283"/>
          <a:ext cx="889000" cy="3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119123</xdr:rowOff>
    </xdr:from>
    <xdr:to>
      <xdr:col>10</xdr:col>
      <xdr:colOff>114300</xdr:colOff>
      <xdr:row>78</xdr:row>
      <xdr:rowOff>135688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92223"/>
          <a:ext cx="889000" cy="1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49116</xdr:rowOff>
    </xdr:from>
    <xdr:to>
      <xdr:col>24</xdr:col>
      <xdr:colOff>114300</xdr:colOff>
      <xdr:row>78</xdr:row>
      <xdr:rowOff>150716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151696</xdr:rowOff>
    </xdr:from>
    <xdr:to>
      <xdr:col>20</xdr:col>
      <xdr:colOff>38100</xdr:colOff>
      <xdr:row>78</xdr:row>
      <xdr:rowOff>81846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5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98373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12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51383</xdr:rowOff>
    </xdr:from>
    <xdr:to>
      <xdr:col>15</xdr:col>
      <xdr:colOff>101600</xdr:colOff>
      <xdr:row>78</xdr:row>
      <xdr:rowOff>152983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169510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9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84888</xdr:rowOff>
    </xdr:from>
    <xdr:to>
      <xdr:col>10</xdr:col>
      <xdr:colOff>165100</xdr:colOff>
      <xdr:row>79</xdr:row>
      <xdr:rowOff>15038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6165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68323</xdr:rowOff>
    </xdr:from>
    <xdr:to>
      <xdr:col>6</xdr:col>
      <xdr:colOff>38100</xdr:colOff>
      <xdr:row>78</xdr:row>
      <xdr:rowOff>169923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4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15000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21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167033</xdr:rowOff>
    </xdr:from>
    <xdr:to>
      <xdr:col>24</xdr:col>
      <xdr:colOff>63500</xdr:colOff>
      <xdr:row>96</xdr:row>
      <xdr:rowOff>57831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54783"/>
          <a:ext cx="838200" cy="6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4141</xdr:rowOff>
    </xdr:from>
    <xdr:to>
      <xdr:col>19</xdr:col>
      <xdr:colOff>177800</xdr:colOff>
      <xdr:row>96</xdr:row>
      <xdr:rowOff>57831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291891"/>
          <a:ext cx="889000" cy="22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88250</xdr:rowOff>
    </xdr:from>
    <xdr:to>
      <xdr:col>15</xdr:col>
      <xdr:colOff>50800</xdr:colOff>
      <xdr:row>95</xdr:row>
      <xdr:rowOff>4141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204550"/>
          <a:ext cx="889000" cy="8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88250</xdr:rowOff>
    </xdr:from>
    <xdr:to>
      <xdr:col>10</xdr:col>
      <xdr:colOff>114300</xdr:colOff>
      <xdr:row>96</xdr:row>
      <xdr:rowOff>28364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04550"/>
          <a:ext cx="889000" cy="2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116233</xdr:rowOff>
    </xdr:from>
    <xdr:to>
      <xdr:col>24</xdr:col>
      <xdr:colOff>114300</xdr:colOff>
      <xdr:row>96</xdr:row>
      <xdr:rowOff>46383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94660</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8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7031</xdr:rowOff>
    </xdr:from>
    <xdr:to>
      <xdr:col>20</xdr:col>
      <xdr:colOff>38100</xdr:colOff>
      <xdr:row>96</xdr:row>
      <xdr:rowOff>108631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99758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5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124791</xdr:rowOff>
    </xdr:from>
    <xdr:to>
      <xdr:col>15</xdr:col>
      <xdr:colOff>101600</xdr:colOff>
      <xdr:row>95</xdr:row>
      <xdr:rowOff>54941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4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71468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1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37450</xdr:rowOff>
    </xdr:from>
    <xdr:to>
      <xdr:col>10</xdr:col>
      <xdr:colOff>165100</xdr:colOff>
      <xdr:row>94</xdr:row>
      <xdr:rowOff>139050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15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155577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92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149014</xdr:rowOff>
    </xdr:from>
    <xdr:to>
      <xdr:col>6</xdr:col>
      <xdr:colOff>38100</xdr:colOff>
      <xdr:row>96</xdr:row>
      <xdr:rowOff>79164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70291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2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78077</xdr:rowOff>
    </xdr:from>
    <xdr:to>
      <xdr:col>55</xdr:col>
      <xdr:colOff>0</xdr:colOff>
      <xdr:row>37</xdr:row>
      <xdr:rowOff>77189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221577"/>
          <a:ext cx="838200" cy="119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77189</xdr:rowOff>
    </xdr:from>
    <xdr:to>
      <xdr:col>50</xdr:col>
      <xdr:colOff>114300</xdr:colOff>
      <xdr:row>38</xdr:row>
      <xdr:rowOff>101818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420839"/>
          <a:ext cx="889000" cy="19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62009</xdr:rowOff>
    </xdr:from>
    <xdr:to>
      <xdr:col>45</xdr:col>
      <xdr:colOff>177800</xdr:colOff>
      <xdr:row>38</xdr:row>
      <xdr:rowOff>101818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577109"/>
          <a:ext cx="889000" cy="3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167909</xdr:rowOff>
    </xdr:from>
    <xdr:to>
      <xdr:col>41</xdr:col>
      <xdr:colOff>50800</xdr:colOff>
      <xdr:row>38</xdr:row>
      <xdr:rowOff>62009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11559"/>
          <a:ext cx="889000" cy="6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27277</xdr:rowOff>
    </xdr:from>
    <xdr:to>
      <xdr:col>55</xdr:col>
      <xdr:colOff>50800</xdr:colOff>
      <xdr:row>30</xdr:row>
      <xdr:rowOff>128877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1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151754</xdr:rowOff>
    </xdr:from>
    <xdr:ext cx="690189"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123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26389</xdr:rowOff>
    </xdr:from>
    <xdr:to>
      <xdr:col>50</xdr:col>
      <xdr:colOff>165100</xdr:colOff>
      <xdr:row>37</xdr:row>
      <xdr:rowOff>127989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7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144516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4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51018</xdr:rowOff>
    </xdr:from>
    <xdr:to>
      <xdr:col>46</xdr:col>
      <xdr:colOff>38100</xdr:colOff>
      <xdr:row>38</xdr:row>
      <xdr:rowOff>152618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6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143745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11209</xdr:rowOff>
    </xdr:from>
    <xdr:to>
      <xdr:col>41</xdr:col>
      <xdr:colOff>101600</xdr:colOff>
      <xdr:row>38</xdr:row>
      <xdr:rowOff>112809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2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103936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1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117109</xdr:rowOff>
    </xdr:from>
    <xdr:to>
      <xdr:col>36</xdr:col>
      <xdr:colOff>165100</xdr:colOff>
      <xdr:row>38</xdr:row>
      <xdr:rowOff>47259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6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38386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53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19770</xdr:rowOff>
    </xdr:from>
    <xdr:to>
      <xdr:col>55</xdr:col>
      <xdr:colOff>0</xdr:colOff>
      <xdr:row>58</xdr:row>
      <xdr:rowOff>60278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63870"/>
          <a:ext cx="838200" cy="4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139585</xdr:rowOff>
    </xdr:from>
    <xdr:to>
      <xdr:col>50</xdr:col>
      <xdr:colOff>114300</xdr:colOff>
      <xdr:row>58</xdr:row>
      <xdr:rowOff>19770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12235"/>
          <a:ext cx="889000" cy="5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139585</xdr:rowOff>
    </xdr:from>
    <xdr:to>
      <xdr:col>45</xdr:col>
      <xdr:colOff>177800</xdr:colOff>
      <xdr:row>57</xdr:row>
      <xdr:rowOff>152075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12235"/>
          <a:ext cx="889000" cy="1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152075</xdr:rowOff>
    </xdr:from>
    <xdr:to>
      <xdr:col>41</xdr:col>
      <xdr:colOff>50800</xdr:colOff>
      <xdr:row>58</xdr:row>
      <xdr:rowOff>149865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24725"/>
          <a:ext cx="889000" cy="16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9478</xdr:rowOff>
    </xdr:from>
    <xdr:to>
      <xdr:col>55</xdr:col>
      <xdr:colOff>50800</xdr:colOff>
      <xdr:row>58</xdr:row>
      <xdr:rowOff>111078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5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32355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0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140420</xdr:rowOff>
    </xdr:from>
    <xdr:to>
      <xdr:col>50</xdr:col>
      <xdr:colOff>165100</xdr:colOff>
      <xdr:row>58</xdr:row>
      <xdr:rowOff>70570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1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87097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8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88785</xdr:rowOff>
    </xdr:from>
    <xdr:to>
      <xdr:col>46</xdr:col>
      <xdr:colOff>38100</xdr:colOff>
      <xdr:row>58</xdr:row>
      <xdr:rowOff>18935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35462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3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101275</xdr:rowOff>
    </xdr:from>
    <xdr:to>
      <xdr:col>41</xdr:col>
      <xdr:colOff>101600</xdr:colOff>
      <xdr:row>58</xdr:row>
      <xdr:rowOff>31425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47952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4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99065</xdr:rowOff>
    </xdr:from>
    <xdr:to>
      <xdr:col>36</xdr:col>
      <xdr:colOff>165100</xdr:colOff>
      <xdr:row>59</xdr:row>
      <xdr:rowOff>29215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4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45742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81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14435</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58985"/>
          <a:ext cx="8382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14435</xdr:rowOff>
    </xdr:from>
    <xdr:to>
      <xdr:col>50</xdr:col>
      <xdr:colOff>114300</xdr:colOff>
      <xdr:row>79</xdr:row>
      <xdr:rowOff>37776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58985"/>
          <a:ext cx="889000" cy="2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37776</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82326"/>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127833</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58033"/>
          <a:ext cx="889000" cy="43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135085</xdr:rowOff>
    </xdr:from>
    <xdr:to>
      <xdr:col>50</xdr:col>
      <xdr:colOff>165100</xdr:colOff>
      <xdr:row>79</xdr:row>
      <xdr:rowOff>65235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56362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158426</xdr:rowOff>
    </xdr:from>
    <xdr:to>
      <xdr:col>46</xdr:col>
      <xdr:colOff>38100</xdr:colOff>
      <xdr:row>79</xdr:row>
      <xdr:rowOff>88576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79703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77033</xdr:rowOff>
    </xdr:from>
    <xdr:to>
      <xdr:col>36</xdr:col>
      <xdr:colOff>165100</xdr:colOff>
      <xdr:row>77</xdr:row>
      <xdr:rowOff>7183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23710</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88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16894</xdr:rowOff>
    </xdr:from>
    <xdr:to>
      <xdr:col>55</xdr:col>
      <xdr:colOff>0</xdr:colOff>
      <xdr:row>98</xdr:row>
      <xdr:rowOff>135586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18994"/>
          <a:ext cx="838200" cy="11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61931</xdr:rowOff>
    </xdr:from>
    <xdr:to>
      <xdr:col>50</xdr:col>
      <xdr:colOff>114300</xdr:colOff>
      <xdr:row>98</xdr:row>
      <xdr:rowOff>135586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521131"/>
          <a:ext cx="889000" cy="41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61931</xdr:rowOff>
    </xdr:from>
    <xdr:to>
      <xdr:col>45</xdr:col>
      <xdr:colOff>177800</xdr:colOff>
      <xdr:row>97</xdr:row>
      <xdr:rowOff>51296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21131"/>
          <a:ext cx="889000" cy="16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51296</xdr:rowOff>
    </xdr:from>
    <xdr:to>
      <xdr:col>41</xdr:col>
      <xdr:colOff>50800</xdr:colOff>
      <xdr:row>98</xdr:row>
      <xdr:rowOff>126200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81946"/>
          <a:ext cx="889000" cy="2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137544</xdr:rowOff>
    </xdr:from>
    <xdr:to>
      <xdr:col>55</xdr:col>
      <xdr:colOff>50800</xdr:colOff>
      <xdr:row>98</xdr:row>
      <xdr:rowOff>67694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6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96921</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5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84786</xdr:rowOff>
    </xdr:from>
    <xdr:to>
      <xdr:col>50</xdr:col>
      <xdr:colOff>165100</xdr:colOff>
      <xdr:row>99</xdr:row>
      <xdr:rowOff>14936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8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6063</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04428" y="1697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11131</xdr:rowOff>
    </xdr:from>
    <xdr:to>
      <xdr:col>46</xdr:col>
      <xdr:colOff>38100</xdr:colOff>
      <xdr:row>96</xdr:row>
      <xdr:rowOff>112731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7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129258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24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496</xdr:rowOff>
    </xdr:from>
    <xdr:to>
      <xdr:col>41</xdr:col>
      <xdr:colOff>101600</xdr:colOff>
      <xdr:row>97</xdr:row>
      <xdr:rowOff>102096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3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118623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0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75400</xdr:rowOff>
    </xdr:from>
    <xdr:to>
      <xdr:col>36</xdr:col>
      <xdr:colOff>165100</xdr:colOff>
      <xdr:row>99</xdr:row>
      <xdr:rowOff>5550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168127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7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46872</xdr:rowOff>
    </xdr:from>
    <xdr:to>
      <xdr:col>85</xdr:col>
      <xdr:colOff>127000</xdr:colOff>
      <xdr:row>76</xdr:row>
      <xdr:rowOff>71188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77072"/>
          <a:ext cx="838200" cy="2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71188</xdr:rowOff>
    </xdr:from>
    <xdr:to>
      <xdr:col>81</xdr:col>
      <xdr:colOff>50800</xdr:colOff>
      <xdr:row>76</xdr:row>
      <xdr:rowOff>152549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01388"/>
          <a:ext cx="889000" cy="8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152549</xdr:rowOff>
    </xdr:from>
    <xdr:to>
      <xdr:col>76</xdr:col>
      <xdr:colOff>114300</xdr:colOff>
      <xdr:row>77</xdr:row>
      <xdr:rowOff>55127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82749"/>
          <a:ext cx="889000" cy="7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32401</xdr:rowOff>
    </xdr:from>
    <xdr:to>
      <xdr:col>71</xdr:col>
      <xdr:colOff>177800</xdr:colOff>
      <xdr:row>77</xdr:row>
      <xdr:rowOff>55127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34051"/>
          <a:ext cx="889000" cy="2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167522</xdr:rowOff>
    </xdr:from>
    <xdr:to>
      <xdr:col>85</xdr:col>
      <xdr:colOff>177800</xdr:colOff>
      <xdr:row>76</xdr:row>
      <xdr:rowOff>97672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2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18949</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7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20388</xdr:rowOff>
    </xdr:from>
    <xdr:to>
      <xdr:col>81</xdr:col>
      <xdr:colOff>101600</xdr:colOff>
      <xdr:row>76</xdr:row>
      <xdr:rowOff>121988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5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138516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101749</xdr:rowOff>
    </xdr:from>
    <xdr:to>
      <xdr:col>76</xdr:col>
      <xdr:colOff>165100</xdr:colOff>
      <xdr:row>77</xdr:row>
      <xdr:rowOff>31899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48427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0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4327</xdr:rowOff>
    </xdr:from>
    <xdr:to>
      <xdr:col>72</xdr:col>
      <xdr:colOff>38100</xdr:colOff>
      <xdr:row>77</xdr:row>
      <xdr:rowOff>105927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122454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8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153051</xdr:rowOff>
    </xdr:from>
    <xdr:to>
      <xdr:col>67</xdr:col>
      <xdr:colOff>101600</xdr:colOff>
      <xdr:row>77</xdr:row>
      <xdr:rowOff>83201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8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99728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5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147459</xdr:rowOff>
    </xdr:from>
    <xdr:to>
      <xdr:col>85</xdr:col>
      <xdr:colOff>127000</xdr:colOff>
      <xdr:row>97</xdr:row>
      <xdr:rowOff>134443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606659"/>
          <a:ext cx="838200" cy="15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147459</xdr:rowOff>
    </xdr:from>
    <xdr:to>
      <xdr:col>81</xdr:col>
      <xdr:colOff>50800</xdr:colOff>
      <xdr:row>96</xdr:row>
      <xdr:rowOff>154829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606659"/>
          <a:ext cx="889000" cy="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85466</xdr:rowOff>
    </xdr:from>
    <xdr:to>
      <xdr:col>76</xdr:col>
      <xdr:colOff>114300</xdr:colOff>
      <xdr:row>96</xdr:row>
      <xdr:rowOff>154829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544666"/>
          <a:ext cx="889000" cy="6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85466</xdr:rowOff>
    </xdr:from>
    <xdr:to>
      <xdr:col>71</xdr:col>
      <xdr:colOff>177800</xdr:colOff>
      <xdr:row>97</xdr:row>
      <xdr:rowOff>128022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544666"/>
          <a:ext cx="889000" cy="21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83643</xdr:rowOff>
    </xdr:from>
    <xdr:to>
      <xdr:col>85</xdr:col>
      <xdr:colOff>177800</xdr:colOff>
      <xdr:row>98</xdr:row>
      <xdr:rowOff>13793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1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106520</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6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96659</xdr:rowOff>
    </xdr:from>
    <xdr:to>
      <xdr:col>81</xdr:col>
      <xdr:colOff>101600</xdr:colOff>
      <xdr:row>97</xdr:row>
      <xdr:rowOff>26809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5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43336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33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104029</xdr:rowOff>
    </xdr:from>
    <xdr:to>
      <xdr:col>76</xdr:col>
      <xdr:colOff>165100</xdr:colOff>
      <xdr:row>97</xdr:row>
      <xdr:rowOff>34179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56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50706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33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34666</xdr:rowOff>
    </xdr:from>
    <xdr:to>
      <xdr:col>72</xdr:col>
      <xdr:colOff>38100</xdr:colOff>
      <xdr:row>96</xdr:row>
      <xdr:rowOff>136266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4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152793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26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77222</xdr:rowOff>
    </xdr:from>
    <xdr:to>
      <xdr:col>67</xdr:col>
      <xdr:colOff>101600</xdr:colOff>
      <xdr:row>98</xdr:row>
      <xdr:rowOff>7372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23899</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48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134202</xdr:rowOff>
    </xdr:from>
    <xdr:to>
      <xdr:col>116</xdr:col>
      <xdr:colOff>63500</xdr:colOff>
      <xdr:row>76</xdr:row>
      <xdr:rowOff>89255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478602"/>
          <a:ext cx="838200" cy="64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134202</xdr:rowOff>
    </xdr:from>
    <xdr:to>
      <xdr:col>111</xdr:col>
      <xdr:colOff>177800</xdr:colOff>
      <xdr:row>75</xdr:row>
      <xdr:rowOff>116170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478602"/>
          <a:ext cx="889000" cy="49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137791</xdr:rowOff>
    </xdr:from>
    <xdr:to>
      <xdr:col>107</xdr:col>
      <xdr:colOff>50800</xdr:colOff>
      <xdr:row>75</xdr:row>
      <xdr:rowOff>116170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825091"/>
          <a:ext cx="889000" cy="14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137791</xdr:rowOff>
    </xdr:from>
    <xdr:to>
      <xdr:col>102</xdr:col>
      <xdr:colOff>114300</xdr:colOff>
      <xdr:row>75</xdr:row>
      <xdr:rowOff>66757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825091"/>
          <a:ext cx="889000" cy="10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38455</xdr:rowOff>
    </xdr:from>
    <xdr:to>
      <xdr:col>116</xdr:col>
      <xdr:colOff>114300</xdr:colOff>
      <xdr:row>76</xdr:row>
      <xdr:rowOff>140055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6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61333</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2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83402</xdr:rowOff>
    </xdr:from>
    <xdr:to>
      <xdr:col>112</xdr:col>
      <xdr:colOff>38100</xdr:colOff>
      <xdr:row>73</xdr:row>
      <xdr:rowOff>13552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4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30079</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65370</xdr:rowOff>
    </xdr:from>
    <xdr:to>
      <xdr:col>107</xdr:col>
      <xdr:colOff>101600</xdr:colOff>
      <xdr:row>75</xdr:row>
      <xdr:rowOff>166970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2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12047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9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86991</xdr:rowOff>
    </xdr:from>
    <xdr:to>
      <xdr:col>102</xdr:col>
      <xdr:colOff>165100</xdr:colOff>
      <xdr:row>75</xdr:row>
      <xdr:rowOff>17141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7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33668</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549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15957</xdr:rowOff>
    </xdr:from>
    <xdr:to>
      <xdr:col>98</xdr:col>
      <xdr:colOff>38100</xdr:colOff>
      <xdr:row>75</xdr:row>
      <xdr:rowOff>117557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134084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64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性質別歳出の人件費については、直営で行っていた事業を外部委託したことで、会計年度任用職員の減によるものである。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補助費については、特別会計から公営企業会計に移行したことで、公営企業会計への繰出金が補助費該当による増である。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
644
7.65
2,973,870
2,696,980
182,707
814,322
2,615,390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170647</xdr:rowOff>
    </xdr:from>
    <xdr:to>
      <xdr:col>24</xdr:col>
      <xdr:colOff>63500</xdr:colOff>
      <xdr:row>35</xdr:row>
      <xdr:rowOff>18971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5999947"/>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170647</xdr:rowOff>
    </xdr:from>
    <xdr:to>
      <xdr:col>19</xdr:col>
      <xdr:colOff>177800</xdr:colOff>
      <xdr:row>35</xdr:row>
      <xdr:rowOff>8298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5999947"/>
          <a:ext cx="889000" cy="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8298</xdr:rowOff>
    </xdr:from>
    <xdr:to>
      <xdr:col>15</xdr:col>
      <xdr:colOff>50800</xdr:colOff>
      <xdr:row>35</xdr:row>
      <xdr:rowOff>23243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009048"/>
          <a:ext cx="8890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165074</xdr:rowOff>
    </xdr:from>
    <xdr:to>
      <xdr:col>10</xdr:col>
      <xdr:colOff>114300</xdr:colOff>
      <xdr:row>35</xdr:row>
      <xdr:rowOff>23243</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5994374"/>
          <a:ext cx="889000" cy="2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139621</xdr:rowOff>
    </xdr:from>
    <xdr:to>
      <xdr:col>24</xdr:col>
      <xdr:colOff>114300</xdr:colOff>
      <xdr:row>35</xdr:row>
      <xdr:rowOff>69771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96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162498</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82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119847</xdr:rowOff>
    </xdr:from>
    <xdr:to>
      <xdr:col>20</xdr:col>
      <xdr:colOff>38100</xdr:colOff>
      <xdr:row>35</xdr:row>
      <xdr:rowOff>49997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9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66524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72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128948</xdr:rowOff>
    </xdr:from>
    <xdr:to>
      <xdr:col>15</xdr:col>
      <xdr:colOff>101600</xdr:colOff>
      <xdr:row>35</xdr:row>
      <xdr:rowOff>59098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9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75625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73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143893</xdr:rowOff>
    </xdr:from>
    <xdr:to>
      <xdr:col>10</xdr:col>
      <xdr:colOff>165100</xdr:colOff>
      <xdr:row>35</xdr:row>
      <xdr:rowOff>74043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97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90570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74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114274</xdr:rowOff>
    </xdr:from>
    <xdr:to>
      <xdr:col>6</xdr:col>
      <xdr:colOff>38100</xdr:colOff>
      <xdr:row>35</xdr:row>
      <xdr:rowOff>44424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9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60951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71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105405</xdr:rowOff>
    </xdr:from>
    <xdr:to>
      <xdr:col>24</xdr:col>
      <xdr:colOff>63500</xdr:colOff>
      <xdr:row>55</xdr:row>
      <xdr:rowOff>6260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363705"/>
          <a:ext cx="838200" cy="7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91063</xdr:rowOff>
    </xdr:from>
    <xdr:to>
      <xdr:col>19</xdr:col>
      <xdr:colOff>177800</xdr:colOff>
      <xdr:row>55</xdr:row>
      <xdr:rowOff>6260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177913"/>
          <a:ext cx="889000" cy="2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91063</xdr:rowOff>
    </xdr:from>
    <xdr:to>
      <xdr:col>15</xdr:col>
      <xdr:colOff>50800</xdr:colOff>
      <xdr:row>54</xdr:row>
      <xdr:rowOff>27953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177913"/>
          <a:ext cx="889000" cy="10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27953</xdr:rowOff>
    </xdr:from>
    <xdr:to>
      <xdr:col>10</xdr:col>
      <xdr:colOff>114300</xdr:colOff>
      <xdr:row>56</xdr:row>
      <xdr:rowOff>60779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286253"/>
          <a:ext cx="889000" cy="37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54605</xdr:rowOff>
    </xdr:from>
    <xdr:to>
      <xdr:col>24</xdr:col>
      <xdr:colOff>114300</xdr:colOff>
      <xdr:row>54</xdr:row>
      <xdr:rowOff>156205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3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77482</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164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126910</xdr:rowOff>
    </xdr:from>
    <xdr:to>
      <xdr:col>20</xdr:col>
      <xdr:colOff>38100</xdr:colOff>
      <xdr:row>55</xdr:row>
      <xdr:rowOff>57060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73587</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91604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40263</xdr:rowOff>
    </xdr:from>
    <xdr:to>
      <xdr:col>15</xdr:col>
      <xdr:colOff>101600</xdr:colOff>
      <xdr:row>53</xdr:row>
      <xdr:rowOff>141863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12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158390</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563205" y="8902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148603</xdr:rowOff>
    </xdr:from>
    <xdr:to>
      <xdr:col>10</xdr:col>
      <xdr:colOff>165100</xdr:colOff>
      <xdr:row>54</xdr:row>
      <xdr:rowOff>78753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23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95280</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90106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9979</xdr:rowOff>
    </xdr:from>
    <xdr:to>
      <xdr:col>6</xdr:col>
      <xdr:colOff>38100</xdr:colOff>
      <xdr:row>56</xdr:row>
      <xdr:rowOff>111579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1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128106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38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105023</xdr:rowOff>
    </xdr:from>
    <xdr:to>
      <xdr:col>24</xdr:col>
      <xdr:colOff>63500</xdr:colOff>
      <xdr:row>77</xdr:row>
      <xdr:rowOff>131423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306673"/>
          <a:ext cx="838200" cy="2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105023</xdr:rowOff>
    </xdr:from>
    <xdr:to>
      <xdr:col>19</xdr:col>
      <xdr:colOff>177800</xdr:colOff>
      <xdr:row>77</xdr:row>
      <xdr:rowOff>107277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06673"/>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11599</xdr:rowOff>
    </xdr:from>
    <xdr:to>
      <xdr:col>15</xdr:col>
      <xdr:colOff>50800</xdr:colOff>
      <xdr:row>77</xdr:row>
      <xdr:rowOff>107277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13249"/>
          <a:ext cx="889000" cy="9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11599</xdr:rowOff>
    </xdr:from>
    <xdr:to>
      <xdr:col>10</xdr:col>
      <xdr:colOff>114300</xdr:colOff>
      <xdr:row>77</xdr:row>
      <xdr:rowOff>148380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13249"/>
          <a:ext cx="889000" cy="13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80623</xdr:rowOff>
    </xdr:from>
    <xdr:to>
      <xdr:col>24</xdr:col>
      <xdr:colOff>114300</xdr:colOff>
      <xdr:row>78</xdr:row>
      <xdr:rowOff>10773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8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59050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6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54223</xdr:rowOff>
    </xdr:from>
    <xdr:to>
      <xdr:col>20</xdr:col>
      <xdr:colOff>38100</xdr:colOff>
      <xdr:row>77</xdr:row>
      <xdr:rowOff>155823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03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56477</xdr:rowOff>
    </xdr:from>
    <xdr:to>
      <xdr:col>15</xdr:col>
      <xdr:colOff>101600</xdr:colOff>
      <xdr:row>77</xdr:row>
      <xdr:rowOff>158077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5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3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132249</xdr:rowOff>
    </xdr:from>
    <xdr:to>
      <xdr:col>10</xdr:col>
      <xdr:colOff>165100</xdr:colOff>
      <xdr:row>77</xdr:row>
      <xdr:rowOff>62399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6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78926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3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97580</xdr:rowOff>
    </xdr:from>
    <xdr:to>
      <xdr:col>6</xdr:col>
      <xdr:colOff>38100</xdr:colOff>
      <xdr:row>78</xdr:row>
      <xdr:rowOff>27730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44257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7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107246</xdr:rowOff>
    </xdr:from>
    <xdr:to>
      <xdr:col>24</xdr:col>
      <xdr:colOff>63500</xdr:colOff>
      <xdr:row>97</xdr:row>
      <xdr:rowOff>46593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66446"/>
          <a:ext cx="838200" cy="11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46593</xdr:rowOff>
    </xdr:from>
    <xdr:to>
      <xdr:col>19</xdr:col>
      <xdr:colOff>177800</xdr:colOff>
      <xdr:row>97</xdr:row>
      <xdr:rowOff>118287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77243"/>
          <a:ext cx="889000" cy="7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165198</xdr:rowOff>
    </xdr:from>
    <xdr:to>
      <xdr:col>15</xdr:col>
      <xdr:colOff>50800</xdr:colOff>
      <xdr:row>97</xdr:row>
      <xdr:rowOff>118287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452948"/>
          <a:ext cx="889000" cy="29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165198</xdr:rowOff>
    </xdr:from>
    <xdr:to>
      <xdr:col>10</xdr:col>
      <xdr:colOff>114300</xdr:colOff>
      <xdr:row>97</xdr:row>
      <xdr:rowOff>157159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52948"/>
          <a:ext cx="889000" cy="3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56446</xdr:rowOff>
    </xdr:from>
    <xdr:to>
      <xdr:col>24</xdr:col>
      <xdr:colOff>114300</xdr:colOff>
      <xdr:row>96</xdr:row>
      <xdr:rowOff>158046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79323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167243</xdr:rowOff>
    </xdr:from>
    <xdr:to>
      <xdr:col>20</xdr:col>
      <xdr:colOff>38100</xdr:colOff>
      <xdr:row>97</xdr:row>
      <xdr:rowOff>97393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2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113920</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0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67487</xdr:rowOff>
    </xdr:from>
    <xdr:to>
      <xdr:col>15</xdr:col>
      <xdr:colOff>101600</xdr:colOff>
      <xdr:row>97</xdr:row>
      <xdr:rowOff>169087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160214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79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114398</xdr:rowOff>
    </xdr:from>
    <xdr:to>
      <xdr:col>10</xdr:col>
      <xdr:colOff>165100</xdr:colOff>
      <xdr:row>96</xdr:row>
      <xdr:rowOff>44548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61075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17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106359</xdr:rowOff>
    </xdr:from>
    <xdr:to>
      <xdr:col>6</xdr:col>
      <xdr:colOff>38100</xdr:colOff>
      <xdr:row>98</xdr:row>
      <xdr:rowOff>36509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3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27636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2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137561</xdr:rowOff>
    </xdr:from>
    <xdr:to>
      <xdr:col>55</xdr:col>
      <xdr:colOff>0</xdr:colOff>
      <xdr:row>52</xdr:row>
      <xdr:rowOff>23768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8710061"/>
          <a:ext cx="838200" cy="22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23768</xdr:rowOff>
    </xdr:from>
    <xdr:to>
      <xdr:col>50</xdr:col>
      <xdr:colOff>114300</xdr:colOff>
      <xdr:row>57</xdr:row>
      <xdr:rowOff>101707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8939168"/>
          <a:ext cx="889000" cy="93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55593</xdr:rowOff>
    </xdr:from>
    <xdr:to>
      <xdr:col>45</xdr:col>
      <xdr:colOff>177800</xdr:colOff>
      <xdr:row>57</xdr:row>
      <xdr:rowOff>101707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28243"/>
          <a:ext cx="889000" cy="4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55593</xdr:rowOff>
    </xdr:from>
    <xdr:to>
      <xdr:col>41</xdr:col>
      <xdr:colOff>50800</xdr:colOff>
      <xdr:row>57</xdr:row>
      <xdr:rowOff>118819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28243"/>
          <a:ext cx="889000" cy="6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86761</xdr:rowOff>
    </xdr:from>
    <xdr:to>
      <xdr:col>55</xdr:col>
      <xdr:colOff>50800</xdr:colOff>
      <xdr:row>51</xdr:row>
      <xdr:rowOff>16911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65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109638</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51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144418</xdr:rowOff>
    </xdr:from>
    <xdr:to>
      <xdr:col>50</xdr:col>
      <xdr:colOff>165100</xdr:colOff>
      <xdr:row>52</xdr:row>
      <xdr:rowOff>74568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88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91095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866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50907</xdr:rowOff>
    </xdr:from>
    <xdr:to>
      <xdr:col>46</xdr:col>
      <xdr:colOff>38100</xdr:colOff>
      <xdr:row>57</xdr:row>
      <xdr:rowOff>152507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169034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9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4793</xdr:rowOff>
    </xdr:from>
    <xdr:to>
      <xdr:col>41</xdr:col>
      <xdr:colOff>101600</xdr:colOff>
      <xdr:row>57</xdr:row>
      <xdr:rowOff>106393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7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122920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68019</xdr:rowOff>
    </xdr:from>
    <xdr:to>
      <xdr:col>36</xdr:col>
      <xdr:colOff>165100</xdr:colOff>
      <xdr:row>57</xdr:row>
      <xdr:rowOff>169619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14696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1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24895</xdr:rowOff>
    </xdr:from>
    <xdr:to>
      <xdr:col>55</xdr:col>
      <xdr:colOff>0</xdr:colOff>
      <xdr:row>79</xdr:row>
      <xdr:rowOff>32823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69445"/>
          <a:ext cx="8382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32823</xdr:rowOff>
    </xdr:from>
    <xdr:to>
      <xdr:col>50</xdr:col>
      <xdr:colOff>114300</xdr:colOff>
      <xdr:row>79</xdr:row>
      <xdr:rowOff>39819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77373"/>
          <a:ext cx="889000" cy="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24788</xdr:rowOff>
    </xdr:from>
    <xdr:to>
      <xdr:col>45</xdr:col>
      <xdr:colOff>177800</xdr:colOff>
      <xdr:row>79</xdr:row>
      <xdr:rowOff>39819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69338"/>
          <a:ext cx="889000" cy="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24788</xdr:rowOff>
    </xdr:from>
    <xdr:to>
      <xdr:col>41</xdr:col>
      <xdr:colOff>50800</xdr:colOff>
      <xdr:row>79</xdr:row>
      <xdr:rowOff>40567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69338"/>
          <a:ext cx="889000" cy="1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145545</xdr:rowOff>
    </xdr:from>
    <xdr:to>
      <xdr:col>55</xdr:col>
      <xdr:colOff>50800</xdr:colOff>
      <xdr:row>79</xdr:row>
      <xdr:rowOff>75695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1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153473</xdr:rowOff>
    </xdr:from>
    <xdr:to>
      <xdr:col>50</xdr:col>
      <xdr:colOff>165100</xdr:colOff>
      <xdr:row>79</xdr:row>
      <xdr:rowOff>83623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74750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1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160469</xdr:rowOff>
    </xdr:from>
    <xdr:to>
      <xdr:col>46</xdr:col>
      <xdr:colOff>38100</xdr:colOff>
      <xdr:row>79</xdr:row>
      <xdr:rowOff>90619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3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81746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2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145438</xdr:rowOff>
    </xdr:from>
    <xdr:to>
      <xdr:col>41</xdr:col>
      <xdr:colOff>101600</xdr:colOff>
      <xdr:row>79</xdr:row>
      <xdr:rowOff>75588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1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66715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1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161217</xdr:rowOff>
    </xdr:from>
    <xdr:to>
      <xdr:col>36</xdr:col>
      <xdr:colOff>165100</xdr:colOff>
      <xdr:row>79</xdr:row>
      <xdr:rowOff>91367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3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82494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2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75397</xdr:rowOff>
    </xdr:from>
    <xdr:to>
      <xdr:col>55</xdr:col>
      <xdr:colOff>0</xdr:colOff>
      <xdr:row>98</xdr:row>
      <xdr:rowOff>111503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77497"/>
          <a:ext cx="838200" cy="3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111503</xdr:rowOff>
    </xdr:from>
    <xdr:to>
      <xdr:col>50</xdr:col>
      <xdr:colOff>114300</xdr:colOff>
      <xdr:row>98</xdr:row>
      <xdr:rowOff>111606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13603"/>
          <a:ext cx="8890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106998</xdr:rowOff>
    </xdr:from>
    <xdr:to>
      <xdr:col>45</xdr:col>
      <xdr:colOff>177800</xdr:colOff>
      <xdr:row>98</xdr:row>
      <xdr:rowOff>111606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909098"/>
          <a:ext cx="889000" cy="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105115</xdr:rowOff>
    </xdr:from>
    <xdr:to>
      <xdr:col>41</xdr:col>
      <xdr:colOff>50800</xdr:colOff>
      <xdr:row>98</xdr:row>
      <xdr:rowOff>106998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35765"/>
          <a:ext cx="889000" cy="17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24597</xdr:rowOff>
    </xdr:from>
    <xdr:to>
      <xdr:col>55</xdr:col>
      <xdr:colOff>50800</xdr:colOff>
      <xdr:row>98</xdr:row>
      <xdr:rowOff>126197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60703</xdr:rowOff>
    </xdr:from>
    <xdr:to>
      <xdr:col>50</xdr:col>
      <xdr:colOff>165100</xdr:colOff>
      <xdr:row>98</xdr:row>
      <xdr:rowOff>162303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6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153430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5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60806</xdr:rowOff>
    </xdr:from>
    <xdr:to>
      <xdr:col>46</xdr:col>
      <xdr:colOff>38100</xdr:colOff>
      <xdr:row>98</xdr:row>
      <xdr:rowOff>162406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6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153533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5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56198</xdr:rowOff>
    </xdr:from>
    <xdr:to>
      <xdr:col>41</xdr:col>
      <xdr:colOff>101600</xdr:colOff>
      <xdr:row>98</xdr:row>
      <xdr:rowOff>157798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148925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5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54315</xdr:rowOff>
    </xdr:from>
    <xdr:to>
      <xdr:col>36</xdr:col>
      <xdr:colOff>165100</xdr:colOff>
      <xdr:row>97</xdr:row>
      <xdr:rowOff>155915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992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4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168149</xdr:rowOff>
    </xdr:from>
    <xdr:to>
      <xdr:col>85</xdr:col>
      <xdr:colOff>127000</xdr:colOff>
      <xdr:row>39</xdr:row>
      <xdr:rowOff>3283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683249"/>
          <a:ext cx="8382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167521</xdr:rowOff>
    </xdr:from>
    <xdr:to>
      <xdr:col>81</xdr:col>
      <xdr:colOff>50800</xdr:colOff>
      <xdr:row>38</xdr:row>
      <xdr:rowOff>168149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682621"/>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166153</xdr:rowOff>
    </xdr:from>
    <xdr:to>
      <xdr:col>76</xdr:col>
      <xdr:colOff>114300</xdr:colOff>
      <xdr:row>38</xdr:row>
      <xdr:rowOff>167521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681253"/>
          <a:ext cx="8890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146562</xdr:rowOff>
    </xdr:from>
    <xdr:to>
      <xdr:col>71</xdr:col>
      <xdr:colOff>177800</xdr:colOff>
      <xdr:row>38</xdr:row>
      <xdr:rowOff>166153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661662"/>
          <a:ext cx="8890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123933</xdr:rowOff>
    </xdr:from>
    <xdr:to>
      <xdr:col>85</xdr:col>
      <xdr:colOff>177800</xdr:colOff>
      <xdr:row>39</xdr:row>
      <xdr:rowOff>54083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63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38860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5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117349</xdr:rowOff>
    </xdr:from>
    <xdr:to>
      <xdr:col>81</xdr:col>
      <xdr:colOff>101600</xdr:colOff>
      <xdr:row>39</xdr:row>
      <xdr:rowOff>47499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6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38626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72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116721</xdr:rowOff>
    </xdr:from>
    <xdr:to>
      <xdr:col>76</xdr:col>
      <xdr:colOff>165100</xdr:colOff>
      <xdr:row>39</xdr:row>
      <xdr:rowOff>46871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3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37998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7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115353</xdr:rowOff>
    </xdr:from>
    <xdr:to>
      <xdr:col>72</xdr:col>
      <xdr:colOff>38100</xdr:colOff>
      <xdr:row>39</xdr:row>
      <xdr:rowOff>45503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6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36630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72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95762</xdr:rowOff>
    </xdr:from>
    <xdr:to>
      <xdr:col>67</xdr:col>
      <xdr:colOff>101600</xdr:colOff>
      <xdr:row>39</xdr:row>
      <xdr:rowOff>25912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17039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70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55333</xdr:rowOff>
    </xdr:from>
    <xdr:to>
      <xdr:col>85</xdr:col>
      <xdr:colOff>127000</xdr:colOff>
      <xdr:row>55</xdr:row>
      <xdr:rowOff>166534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313633"/>
          <a:ext cx="838200" cy="28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166534</xdr:rowOff>
    </xdr:from>
    <xdr:to>
      <xdr:col>81</xdr:col>
      <xdr:colOff>50800</xdr:colOff>
      <xdr:row>56</xdr:row>
      <xdr:rowOff>116242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596284"/>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116242</xdr:rowOff>
    </xdr:from>
    <xdr:to>
      <xdr:col>76</xdr:col>
      <xdr:colOff>114300</xdr:colOff>
      <xdr:row>57</xdr:row>
      <xdr:rowOff>7142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17442"/>
          <a:ext cx="889000" cy="6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7142</xdr:rowOff>
    </xdr:from>
    <xdr:to>
      <xdr:col>71</xdr:col>
      <xdr:colOff>177800</xdr:colOff>
      <xdr:row>57</xdr:row>
      <xdr:rowOff>68095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79792"/>
          <a:ext cx="889000" cy="6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4533</xdr:rowOff>
    </xdr:from>
    <xdr:to>
      <xdr:col>85</xdr:col>
      <xdr:colOff>177800</xdr:colOff>
      <xdr:row>54</xdr:row>
      <xdr:rowOff>106133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26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27410</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11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115734</xdr:rowOff>
    </xdr:from>
    <xdr:to>
      <xdr:col>81</xdr:col>
      <xdr:colOff>101600</xdr:colOff>
      <xdr:row>56</xdr:row>
      <xdr:rowOff>45884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54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62411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32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65442</xdr:rowOff>
    </xdr:from>
    <xdr:to>
      <xdr:col>76</xdr:col>
      <xdr:colOff>165100</xdr:colOff>
      <xdr:row>56</xdr:row>
      <xdr:rowOff>167042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6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12119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4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127792</xdr:rowOff>
    </xdr:from>
    <xdr:to>
      <xdr:col>72</xdr:col>
      <xdr:colOff>38100</xdr:colOff>
      <xdr:row>57</xdr:row>
      <xdr:rowOff>57942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2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74469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0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17295</xdr:rowOff>
    </xdr:from>
    <xdr:to>
      <xdr:col>67</xdr:col>
      <xdr:colOff>101600</xdr:colOff>
      <xdr:row>57</xdr:row>
      <xdr:rowOff>118895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8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135422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6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46872</xdr:rowOff>
    </xdr:from>
    <xdr:to>
      <xdr:col>85</xdr:col>
      <xdr:colOff>127000</xdr:colOff>
      <xdr:row>96</xdr:row>
      <xdr:rowOff>71188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06072"/>
          <a:ext cx="838200" cy="2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71188</xdr:rowOff>
    </xdr:from>
    <xdr:to>
      <xdr:col>81</xdr:col>
      <xdr:colOff>50800</xdr:colOff>
      <xdr:row>96</xdr:row>
      <xdr:rowOff>152549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30388"/>
          <a:ext cx="889000" cy="8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152549</xdr:rowOff>
    </xdr:from>
    <xdr:to>
      <xdr:col>76</xdr:col>
      <xdr:colOff>114300</xdr:colOff>
      <xdr:row>97</xdr:row>
      <xdr:rowOff>55127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11749"/>
          <a:ext cx="889000" cy="7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32401</xdr:rowOff>
    </xdr:from>
    <xdr:to>
      <xdr:col>71</xdr:col>
      <xdr:colOff>177800</xdr:colOff>
      <xdr:row>97</xdr:row>
      <xdr:rowOff>55127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663051"/>
          <a:ext cx="889000" cy="2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167522</xdr:rowOff>
    </xdr:from>
    <xdr:to>
      <xdr:col>85</xdr:col>
      <xdr:colOff>177800</xdr:colOff>
      <xdr:row>96</xdr:row>
      <xdr:rowOff>97672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18949</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0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20388</xdr:rowOff>
    </xdr:from>
    <xdr:to>
      <xdr:col>81</xdr:col>
      <xdr:colOff>101600</xdr:colOff>
      <xdr:row>96</xdr:row>
      <xdr:rowOff>121988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7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5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101749</xdr:rowOff>
    </xdr:from>
    <xdr:to>
      <xdr:col>76</xdr:col>
      <xdr:colOff>165100</xdr:colOff>
      <xdr:row>97</xdr:row>
      <xdr:rowOff>31899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6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48426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3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4327</xdr:rowOff>
    </xdr:from>
    <xdr:to>
      <xdr:col>72</xdr:col>
      <xdr:colOff>38100</xdr:colOff>
      <xdr:row>97</xdr:row>
      <xdr:rowOff>105927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122454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1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153051</xdr:rowOff>
    </xdr:from>
    <xdr:to>
      <xdr:col>67</xdr:col>
      <xdr:colOff>101600</xdr:colOff>
      <xdr:row>97</xdr:row>
      <xdr:rowOff>83201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1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99728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8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31435</xdr:rowOff>
    </xdr:from>
    <xdr:to>
      <xdr:col>116</xdr:col>
      <xdr:colOff>63500</xdr:colOff>
      <xdr:row>35</xdr:row>
      <xdr:rowOff>88488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1323300" y="5689285"/>
          <a:ext cx="838200" cy="39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109995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53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88488</xdr:rowOff>
    </xdr:from>
    <xdr:to>
      <xdr:col>111</xdr:col>
      <xdr:colOff>177800</xdr:colOff>
      <xdr:row>36</xdr:row>
      <xdr:rowOff>136608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6089238"/>
          <a:ext cx="889000" cy="21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52194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56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12370</xdr:rowOff>
    </xdr:from>
    <xdr:to>
      <xdr:col>107</xdr:col>
      <xdr:colOff>50800</xdr:colOff>
      <xdr:row>36</xdr:row>
      <xdr:rowOff>136608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013120"/>
          <a:ext cx="889000" cy="29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56908</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57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12370</xdr:rowOff>
    </xdr:from>
    <xdr:to>
      <xdr:col>102</xdr:col>
      <xdr:colOff>114300</xdr:colOff>
      <xdr:row>36</xdr:row>
      <xdr:rowOff>86368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013120"/>
          <a:ext cx="889000" cy="24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58052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57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60526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5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152085</xdr:rowOff>
    </xdr:from>
    <xdr:to>
      <xdr:col>116</xdr:col>
      <xdr:colOff>114300</xdr:colOff>
      <xdr:row>33</xdr:row>
      <xdr:rowOff>82235</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563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3512</xdr:rowOff>
    </xdr:from>
    <xdr:ext cx="599010"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548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37688</xdr:rowOff>
    </xdr:from>
    <xdr:to>
      <xdr:col>112</xdr:col>
      <xdr:colOff>38100</xdr:colOff>
      <xdr:row>35</xdr:row>
      <xdr:rowOff>139288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03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155815</xdr:rowOff>
    </xdr:from>
    <xdr:ext cx="534377"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56111" y="581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85808</xdr:rowOff>
    </xdr:from>
    <xdr:to>
      <xdr:col>107</xdr:col>
      <xdr:colOff>101600</xdr:colOff>
      <xdr:row>37</xdr:row>
      <xdr:rowOff>15958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25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32485</xdr:rowOff>
    </xdr:from>
    <xdr:ext cx="534377"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67111" y="60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133020</xdr:rowOff>
    </xdr:from>
    <xdr:to>
      <xdr:col>102</xdr:col>
      <xdr:colOff>165100</xdr:colOff>
      <xdr:row>35</xdr:row>
      <xdr:rowOff>63170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59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79697</xdr:rowOff>
    </xdr:from>
    <xdr:ext cx="534377"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278111" y="573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35568</xdr:rowOff>
    </xdr:from>
    <xdr:to>
      <xdr:col>98</xdr:col>
      <xdr:colOff>38100</xdr:colOff>
      <xdr:row>36</xdr:row>
      <xdr:rowOff>137168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20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153695</xdr:rowOff>
    </xdr:from>
    <xdr:ext cx="534377"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389111" y="598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中で類似団体内より高額になっている事業費をみると、議会費は本村が離島であることから賃金や旅費といった経費が類似団地と比較しても増加傾向にあり、総務費は沖縄振興特別推進交付金事業や沖縄離島活性化推進事業等による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農林水産業費は、製糖工場宿舎整備工事等による増である。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教育費においては教員宿舎建替事業によるものである。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沖縄県粟国村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財政調整基金残高は平成２４年度からの沖縄振興特別推進交付金事業や沖縄離島活性化推進事業等の補助金を活用したハード事業等の実施により、基金残高は減少傾向となっている。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令和６年度の標財比は</a:t>
          </a:r>
          <a:r>
            <a:rPr kumimoji="1" lang="en-US" altLang="ja-JP" sz="1400">
              <a:latin typeface="ＭＳ ゴシック" pitchFamily="49" charset="-128"/>
              <a:ea typeface="ＭＳ ゴシック" pitchFamily="49" charset="-128"/>
            </a:rPr>
            <a:t>49.47%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403</a:t>
          </a:r>
          <a:r>
            <a:rPr kumimoji="1" lang="ja-JP" altLang="en-US" sz="1400">
              <a:latin typeface="ＭＳ ゴシック" pitchFamily="49" charset="-128"/>
              <a:ea typeface="ＭＳ ゴシック" pitchFamily="49" charset="-128"/>
            </a:rPr>
            <a:t>百万円）となっており、前年度と比較すると</a:t>
          </a:r>
          <a:r>
            <a:rPr kumimoji="1" lang="en-US" altLang="ja-JP" sz="1400">
              <a:latin typeface="ＭＳ ゴシック" pitchFamily="49" charset="-128"/>
              <a:ea typeface="ＭＳ ゴシック" pitchFamily="49" charset="-128"/>
            </a:rPr>
            <a:t>29.15</a:t>
          </a:r>
          <a:r>
            <a:rPr kumimoji="1" lang="ja-JP" altLang="en-US" sz="1400">
              <a:latin typeface="ＭＳ ゴシック" pitchFamily="49" charset="-128"/>
              <a:ea typeface="ＭＳ ゴシック" pitchFamily="49" charset="-128"/>
            </a:rPr>
            <a:t>ポイント下回り、</a:t>
          </a:r>
          <a:r>
            <a:rPr kumimoji="1" lang="en-US" altLang="ja-JP" sz="1400">
              <a:latin typeface="ＭＳ ゴシック" pitchFamily="49" charset="-128"/>
              <a:ea typeface="ＭＳ ゴシック" pitchFamily="49" charset="-128"/>
            </a:rPr>
            <a:t>191</a:t>
          </a:r>
          <a:r>
            <a:rPr kumimoji="1" lang="ja-JP" altLang="en-US" sz="1400">
              <a:latin typeface="ＭＳ ゴシック" pitchFamily="49" charset="-128"/>
              <a:ea typeface="ＭＳ ゴシック" pitchFamily="49" charset="-128"/>
            </a:rPr>
            <a:t>百万円減少した。これは一般会計から公営企業会計への繰出金の増額が影響したと考えられる。実質単年度収支は</a:t>
          </a:r>
          <a:r>
            <a:rPr kumimoji="1" lang="en-US" altLang="ja-JP" sz="1400">
              <a:latin typeface="ＭＳ ゴシック" pitchFamily="49" charset="-128"/>
              <a:ea typeface="ＭＳ ゴシック" pitchFamily="49" charset="-128"/>
            </a:rPr>
            <a:t>-12.77</a:t>
          </a:r>
          <a:r>
            <a:rPr kumimoji="1" lang="ja-JP" altLang="en-US" sz="1400">
              <a:latin typeface="ＭＳ ゴシック" pitchFamily="49" charset="-128"/>
              <a:ea typeface="ＭＳ ゴシック" pitchFamily="49" charset="-128"/>
            </a:rPr>
            <a:t>ポイント減となった。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歳入・歳出予算の適切な計上に取組み。適切な財政運営に努めたい。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沖縄県粟国村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一般会計が令和５年度と比較すると</a:t>
          </a:r>
          <a:r>
            <a:rPr kumimoji="1" lang="en-US" altLang="ja-JP" sz="1400">
              <a:latin typeface="ＭＳ ゴシック" pitchFamily="49" charset="-128"/>
              <a:ea typeface="ＭＳ ゴシック" pitchFamily="49" charset="-128"/>
            </a:rPr>
            <a:t>-13.2%</a:t>
          </a:r>
          <a:r>
            <a:rPr kumimoji="1" lang="ja-JP" altLang="en-US" sz="1400">
              <a:latin typeface="ＭＳ ゴシック" pitchFamily="49" charset="-128"/>
              <a:ea typeface="ＭＳ ゴシック" pitchFamily="49" charset="-128"/>
            </a:rPr>
            <a:t>となっているため、歳出抑制を図り減少傾向とならないように、経営改善に努める。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簡易水道事業特別会計で老朽化した配水管の更新が平成２９年度～平成３７年度にかけて行われている。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新規発行額が増額し、公債費の増加が見込まれることから、優先順位を設け新規発行額の抑制に努める。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各公営企業においては、公営企業戦略を基に健全な財政運営に努め、一般からの歳出抑制を図る。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6"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2973870</v>
      </c>
      <c r="BO4" s="371"/>
      <c r="BP4" s="371"/>
      <c r="BQ4" s="371"/>
      <c r="BR4" s="371"/>
      <c r="BS4" s="371"/>
      <c r="BT4" s="371"/>
      <c r="BU4" s="372"/>
      <c r="BV4" s="370">
        <v>2493927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22.4</v>
      </c>
      <c r="CU4" s="377"/>
      <c r="CV4" s="377"/>
      <c r="CW4" s="377"/>
      <c r="CX4" s="377"/>
      <c r="CY4" s="377"/>
      <c r="CZ4" s="377"/>
      <c r="DA4" s="378"/>
      <c r="DB4" s="376">
        <v>18.8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2696980</v>
      </c>
      <c r="BO5" s="408"/>
      <c r="BP5" s="408"/>
      <c r="BQ5" s="408"/>
      <c r="BR5" s="408"/>
      <c r="BS5" s="408"/>
      <c r="BT5" s="408"/>
      <c r="BU5" s="409"/>
      <c r="BV5" s="407">
        <v>2224614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v>
      </c>
      <c r="CU5" s="405"/>
      <c r="CV5" s="405"/>
      <c r="CW5" s="405"/>
      <c r="CX5" s="405"/>
      <c r="CY5" s="405"/>
      <c r="CZ5" s="405"/>
      <c r="DA5" s="406"/>
      <c r="DB5" s="404">
        <v>96.9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276890</v>
      </c>
      <c r="BO6" s="408"/>
      <c r="BP6" s="408"/>
      <c r="BQ6" s="408"/>
      <c r="BR6" s="408"/>
      <c r="BS6" s="408"/>
      <c r="BT6" s="408"/>
      <c r="BU6" s="409"/>
      <c r="BV6" s="407">
        <v>269313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95.1</v>
      </c>
      <c r="CU6" s="445"/>
      <c r="CV6" s="445"/>
      <c r="CW6" s="445"/>
      <c r="CX6" s="445"/>
      <c r="CY6" s="445"/>
      <c r="CZ6" s="445"/>
      <c r="DA6" s="446"/>
      <c r="DB6" s="444">
        <v>97.2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94183</v>
      </c>
      <c r="BO7" s="408"/>
      <c r="BP7" s="408"/>
      <c r="BQ7" s="408"/>
      <c r="BR7" s="408"/>
      <c r="BS7" s="408"/>
      <c r="BT7" s="408"/>
      <c r="BU7" s="409"/>
      <c r="BV7" s="407">
        <v>127246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814322</v>
      </c>
      <c r="CU7" s="408"/>
      <c r="CV7" s="408"/>
      <c r="CW7" s="408"/>
      <c r="CX7" s="408"/>
      <c r="CY7" s="408"/>
      <c r="CZ7" s="408"/>
      <c r="DA7" s="409"/>
      <c r="DB7" s="407">
        <v>755666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182707</v>
      </c>
      <c r="BO8" s="408"/>
      <c r="BP8" s="408"/>
      <c r="BQ8" s="408"/>
      <c r="BR8" s="408"/>
      <c r="BS8" s="408"/>
      <c r="BT8" s="408"/>
      <c r="BU8" s="409"/>
      <c r="BV8" s="407">
        <v>142067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0.09</v>
      </c>
      <c r="CU8" s="448"/>
      <c r="CV8" s="448"/>
      <c r="CW8" s="448"/>
      <c r="CX8" s="448"/>
      <c r="CY8" s="448"/>
      <c r="CZ8" s="448"/>
      <c r="DA8" s="449"/>
      <c r="DB8" s="447">
        <v>0.09</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683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40640</v>
      </c>
      <c r="BO9" s="408"/>
      <c r="BP9" s="408"/>
      <c r="BQ9" s="408"/>
      <c r="BR9" s="408"/>
      <c r="BS9" s="408"/>
      <c r="BT9" s="408"/>
      <c r="BU9" s="409"/>
      <c r="BV9" s="407">
        <v>-148021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9.9</v>
      </c>
      <c r="CU9" s="405"/>
      <c r="CV9" s="405"/>
      <c r="CW9" s="405"/>
      <c r="CX9" s="405"/>
      <c r="CY9" s="405"/>
      <c r="CZ9" s="405"/>
      <c r="DA9" s="406"/>
      <c r="DB9" s="404">
        <v>10.9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759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130538</v>
      </c>
      <c r="BO10" s="408"/>
      <c r="BP10" s="408"/>
      <c r="BQ10" s="408"/>
      <c r="BR10" s="408"/>
      <c r="BS10" s="408"/>
      <c r="BT10" s="408"/>
      <c r="BU10" s="409"/>
      <c r="BV10" s="407">
        <v>243323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676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321836</v>
      </c>
      <c r="BO12" s="408"/>
      <c r="BP12" s="408"/>
      <c r="BQ12" s="408"/>
      <c r="BR12" s="408"/>
      <c r="BS12" s="408"/>
      <c r="BT12" s="408"/>
      <c r="BU12" s="409"/>
      <c r="BV12" s="407">
        <v>138631</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644</v>
      </c>
      <c r="S13" s="492"/>
      <c r="T13" s="492"/>
      <c r="U13" s="492"/>
      <c r="V13" s="493"/>
      <c r="W13" s="423" t="s">
        <v>131</v>
      </c>
      <c r="X13" s="424"/>
      <c r="Y13" s="424"/>
      <c r="Z13" s="424"/>
      <c r="AA13" s="424"/>
      <c r="AB13" s="414"/>
      <c r="AC13" s="458">
        <v>26</v>
      </c>
      <c r="AD13" s="459"/>
      <c r="AE13" s="459"/>
      <c r="AF13" s="459"/>
      <c r="AG13" s="501"/>
      <c r="AH13" s="458">
        <v>37</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-150658</v>
      </c>
      <c r="BO13" s="408"/>
      <c r="BP13" s="408"/>
      <c r="BQ13" s="408"/>
      <c r="BR13" s="408"/>
      <c r="BS13" s="408"/>
      <c r="BT13" s="408"/>
      <c r="BU13" s="409"/>
      <c r="BV13" s="407">
        <v>-43329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11.9</v>
      </c>
      <c r="CU13" s="405"/>
      <c r="CV13" s="405"/>
      <c r="CW13" s="405"/>
      <c r="CX13" s="405"/>
      <c r="CY13" s="405"/>
      <c r="CZ13" s="405"/>
      <c r="DA13" s="406"/>
      <c r="DB13" s="404">
        <v>9.3000000000000007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664</v>
      </c>
      <c r="S14" s="492"/>
      <c r="T14" s="492"/>
      <c r="U14" s="492"/>
      <c r="V14" s="493"/>
      <c r="W14" s="397"/>
      <c r="X14" s="398"/>
      <c r="Y14" s="398"/>
      <c r="Z14" s="398"/>
      <c r="AA14" s="398"/>
      <c r="AB14" s="387"/>
      <c r="AC14" s="494">
        <v>7.9</v>
      </c>
      <c r="AD14" s="495"/>
      <c r="AE14" s="495"/>
      <c r="AF14" s="495"/>
      <c r="AG14" s="496"/>
      <c r="AH14" s="494">
        <v>10.5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186.7</v>
      </c>
      <c r="CU14" s="506"/>
      <c r="CV14" s="506"/>
      <c r="CW14" s="506"/>
      <c r="CX14" s="506"/>
      <c r="CY14" s="506"/>
      <c r="CZ14" s="506"/>
      <c r="DA14" s="507"/>
      <c r="DB14" s="505">
        <v>145.1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659</v>
      </c>
      <c r="S15" s="492"/>
      <c r="T15" s="492"/>
      <c r="U15" s="492"/>
      <c r="V15" s="493"/>
      <c r="W15" s="423" t="s">
        <v>137</v>
      </c>
      <c r="X15" s="424"/>
      <c r="Y15" s="424"/>
      <c r="Z15" s="424"/>
      <c r="AA15" s="424"/>
      <c r="AB15" s="414"/>
      <c r="AC15" s="458">
        <v>60</v>
      </c>
      <c r="AD15" s="459"/>
      <c r="AE15" s="459"/>
      <c r="AF15" s="459"/>
      <c r="AG15" s="501"/>
      <c r="AH15" s="458">
        <v>88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70512</v>
      </c>
      <c r="BO15" s="371"/>
      <c r="BP15" s="371"/>
      <c r="BQ15" s="371"/>
      <c r="BR15" s="371"/>
      <c r="BS15" s="371"/>
      <c r="BT15" s="371"/>
      <c r="BU15" s="372"/>
      <c r="BV15" s="370">
        <v>68430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18.2</v>
      </c>
      <c r="AD16" s="495"/>
      <c r="AE16" s="495"/>
      <c r="AF16" s="495"/>
      <c r="AG16" s="496"/>
      <c r="AH16" s="494">
        <v>25.1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797190</v>
      </c>
      <c r="BO16" s="408"/>
      <c r="BP16" s="408"/>
      <c r="BQ16" s="408"/>
      <c r="BR16" s="408"/>
      <c r="BS16" s="408"/>
      <c r="BT16" s="408"/>
      <c r="BU16" s="409"/>
      <c r="BV16" s="407">
        <v>723631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243</v>
      </c>
      <c r="AD17" s="459"/>
      <c r="AE17" s="459"/>
      <c r="AF17" s="459"/>
      <c r="AG17" s="501"/>
      <c r="AH17" s="458">
        <v>226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86385</v>
      </c>
      <c r="BO17" s="408"/>
      <c r="BP17" s="408"/>
      <c r="BQ17" s="408"/>
      <c r="BR17" s="408"/>
      <c r="BS17" s="408"/>
      <c r="BT17" s="408"/>
      <c r="BU17" s="409"/>
      <c r="BV17" s="407">
        <v>84181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7.65</v>
      </c>
      <c r="M18" s="534"/>
      <c r="N18" s="534"/>
      <c r="O18" s="534"/>
      <c r="P18" s="534"/>
      <c r="Q18" s="534"/>
      <c r="R18" s="535"/>
      <c r="S18" s="535"/>
      <c r="T18" s="535"/>
      <c r="U18" s="535"/>
      <c r="V18" s="536"/>
      <c r="W18" s="425"/>
      <c r="X18" s="426"/>
      <c r="Y18" s="426"/>
      <c r="Z18" s="426"/>
      <c r="AA18" s="426"/>
      <c r="AB18" s="417"/>
      <c r="AC18" s="537">
        <v>73.900000000000006</v>
      </c>
      <c r="AD18" s="538"/>
      <c r="AE18" s="538"/>
      <c r="AF18" s="538"/>
      <c r="AG18" s="539"/>
      <c r="AH18" s="537">
        <v>64.400000000000006</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802516</v>
      </c>
      <c r="BO18" s="408"/>
      <c r="BP18" s="408"/>
      <c r="BQ18" s="408"/>
      <c r="BR18" s="408"/>
      <c r="BS18" s="408"/>
      <c r="BT18" s="408"/>
      <c r="BU18" s="409"/>
      <c r="BV18" s="407">
        <v>750671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89</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1741258</v>
      </c>
      <c r="BO19" s="408"/>
      <c r="BP19" s="408"/>
      <c r="BQ19" s="408"/>
      <c r="BR19" s="408"/>
      <c r="BS19" s="408"/>
      <c r="BT19" s="408"/>
      <c r="BU19" s="409"/>
      <c r="BV19" s="407">
        <v>1490791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378</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2615390</v>
      </c>
      <c r="BO22" s="371"/>
      <c r="BP22" s="371"/>
      <c r="BQ22" s="371"/>
      <c r="BR22" s="371"/>
      <c r="BS22" s="371"/>
      <c r="BT22" s="371"/>
      <c r="BU22" s="372"/>
      <c r="BV22" s="370">
        <v>2445642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2195738</v>
      </c>
      <c r="BO23" s="408"/>
      <c r="BP23" s="408"/>
      <c r="BQ23" s="408"/>
      <c r="BR23" s="408"/>
      <c r="BS23" s="408"/>
      <c r="BT23" s="408"/>
      <c r="BU23" s="409"/>
      <c r="BV23" s="407">
        <v>2096981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6370</v>
      </c>
      <c r="R24" s="459"/>
      <c r="S24" s="459"/>
      <c r="T24" s="459"/>
      <c r="U24" s="459"/>
      <c r="V24" s="501"/>
      <c r="W24" s="553"/>
      <c r="X24" s="554"/>
      <c r="Y24" s="555"/>
      <c r="Z24" s="457" t="s">
        <v>162</v>
      </c>
      <c r="AA24" s="437"/>
      <c r="AB24" s="437"/>
      <c r="AC24" s="437"/>
      <c r="AD24" s="437"/>
      <c r="AE24" s="437"/>
      <c r="AF24" s="437"/>
      <c r="AG24" s="438"/>
      <c r="AH24" s="458">
        <v>28</v>
      </c>
      <c r="AI24" s="459"/>
      <c r="AJ24" s="459"/>
      <c r="AK24" s="459"/>
      <c r="AL24" s="501"/>
      <c r="AM24" s="458">
        <v>78232</v>
      </c>
      <c r="AN24" s="459"/>
      <c r="AO24" s="459"/>
      <c r="AP24" s="459"/>
      <c r="AQ24" s="459"/>
      <c r="AR24" s="501"/>
      <c r="AS24" s="458">
        <v>2794</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2363413</v>
      </c>
      <c r="BO24" s="408"/>
      <c r="BP24" s="408"/>
      <c r="BQ24" s="408"/>
      <c r="BR24" s="408"/>
      <c r="BS24" s="408"/>
      <c r="BT24" s="408"/>
      <c r="BU24" s="409"/>
      <c r="BV24" s="407">
        <v>2161746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5320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4980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2380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1970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402819</v>
      </c>
      <c r="BO28" s="371"/>
      <c r="BP28" s="371"/>
      <c r="BQ28" s="371"/>
      <c r="BR28" s="371"/>
      <c r="BS28" s="371"/>
      <c r="BT28" s="371"/>
      <c r="BU28" s="372"/>
      <c r="BV28" s="370">
        <v>594117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5</v>
      </c>
      <c r="M29" s="459"/>
      <c r="N29" s="459"/>
      <c r="O29" s="459"/>
      <c r="P29" s="501"/>
      <c r="Q29" s="458">
        <v>1850</v>
      </c>
      <c r="R29" s="459"/>
      <c r="S29" s="459"/>
      <c r="T29" s="459"/>
      <c r="U29" s="459"/>
      <c r="V29" s="501"/>
      <c r="W29" s="556"/>
      <c r="X29" s="557"/>
      <c r="Y29" s="558"/>
      <c r="Z29" s="457" t="s">
        <v>178</v>
      </c>
      <c r="AA29" s="437"/>
      <c r="AB29" s="437"/>
      <c r="AC29" s="437"/>
      <c r="AD29" s="437"/>
      <c r="AE29" s="437"/>
      <c r="AF29" s="437"/>
      <c r="AG29" s="438"/>
      <c r="AH29" s="458">
        <v>30</v>
      </c>
      <c r="AI29" s="459"/>
      <c r="AJ29" s="459"/>
      <c r="AK29" s="459"/>
      <c r="AL29" s="501"/>
      <c r="AM29" s="458">
        <v>83810</v>
      </c>
      <c r="AN29" s="459"/>
      <c r="AO29" s="459"/>
      <c r="AP29" s="459"/>
      <c r="AQ29" s="459"/>
      <c r="AR29" s="501"/>
      <c r="AS29" s="458">
        <v>2794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14408</v>
      </c>
      <c r="BO29" s="408"/>
      <c r="BP29" s="408"/>
      <c r="BQ29" s="408"/>
      <c r="BR29" s="408"/>
      <c r="BS29" s="408"/>
      <c r="BT29" s="408"/>
      <c r="BU29" s="409"/>
      <c r="BV29" s="407">
        <v>14408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91.8</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89416</v>
      </c>
      <c r="BO30" s="530"/>
      <c r="BP30" s="530"/>
      <c r="BQ30" s="530"/>
      <c r="BR30" s="530"/>
      <c r="BS30" s="530"/>
      <c r="BT30" s="530"/>
      <c r="BU30" s="531"/>
      <c r="BV30" s="529">
        <v>89666</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t="str">
        <f>IF(AO34="","",MAX(C34:D43,U34:V43)+1)</f>
        <v/>
      </c>
      <c r="AN34" s="597"/>
      <c r="AO34" s="598"/>
      <c r="AP34" s="598"/>
      <c r="AQ34" s="598"/>
      <c r="AR34" s="598"/>
      <c r="AS34" s="598"/>
      <c r="AT34" s="598"/>
      <c r="AU34" s="598"/>
      <c r="AV34" s="598"/>
      <c r="AW34" s="598"/>
      <c r="AX34" s="598"/>
      <c r="AY34" s="598"/>
      <c r="AZ34" s="598"/>
      <c r="BA34" s="598"/>
      <c r="BB34" s="598"/>
      <c r="BC34" s="598"/>
      <c r="BD34" s="169"/>
      <c r="BE34" s="597">
        <f>IF(BG34="","",MAX(C34:D43,U34:V43,AM34:AN43)+1)</f>
        <v>4</v>
      </c>
      <c r="BF34" s="597"/>
      <c r="BG34" s="598" t="str">
        <f>IF('各会計、関係団体の財政状況及び健全化判断比率'!B30="","",'各会計、関係団体の財政状況及び健全化判断比率'!B30)</f>
        <v>簡易水道事業特別会計</v>
      </c>
      <c r="BH34" s="598"/>
      <c r="BI34" s="598"/>
      <c r="BJ34" s="598"/>
      <c r="BK34" s="598"/>
      <c r="BL34" s="598"/>
      <c r="BM34" s="598"/>
      <c r="BN34" s="598"/>
      <c r="BO34" s="598"/>
      <c r="BP34" s="598"/>
      <c r="BQ34" s="598"/>
      <c r="BR34" s="598"/>
      <c r="BS34" s="598"/>
      <c r="BT34" s="598"/>
      <c r="BU34" s="598"/>
      <c r="BV34" s="169"/>
      <c r="BW34" s="597" t="str">
        <f>IF(BY34="","",MAX(C34:D43,U34:V43,AM34:AN43,BE34:BF43)+1)</f>
        <v/>
      </c>
      <c r="BX34" s="597"/>
      <c r="BY34" s="598" t="str">
        <f>IF('各会計、関係団体の財政状況及び健全化判断比率'!B68="","",'各会計、関係団体の財政状況及び健全化判断比率'!B68)</f>
        <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f t="shared" ref="BE35:BE43" si="1">IF(BG35="","",BE34+1)</f>
        <v>5</v>
      </c>
      <c r="BF35" s="597"/>
      <c r="BG35" s="598" t="str">
        <f>IF('各会計、関係団体の財政状況及び健全化判断比率'!B31="","",'各会計、関係団体の財政状況及び健全化判断比率'!B31)</f>
        <v>航路事業特別会計</v>
      </c>
      <c r="BH35" s="598"/>
      <c r="BI35" s="598"/>
      <c r="BJ35" s="598"/>
      <c r="BK35" s="598"/>
      <c r="BL35" s="598"/>
      <c r="BM35" s="598"/>
      <c r="BN35" s="598"/>
      <c r="BO35" s="598"/>
      <c r="BP35" s="598"/>
      <c r="BQ35" s="598"/>
      <c r="BR35" s="598"/>
      <c r="BS35" s="598"/>
      <c r="BT35" s="598"/>
      <c r="BU35" s="598"/>
      <c r="BV35" s="169"/>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f t="shared" si="1"/>
        <v>6</v>
      </c>
      <c r="BF36" s="597"/>
      <c r="BG36" s="598" t="str">
        <f>IF('各会計、関係団体の財政状況及び健全化判断比率'!B32="","",'各会計、関係団体の財政状況及び健全化判断比率'!B32)</f>
        <v>農業集落排水事業特別会計</v>
      </c>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f t="shared" si="1"/>
        <v>7</v>
      </c>
      <c r="BF37" s="597"/>
      <c r="BG37" s="598" t="str">
        <f>IF('各会計、関係団体の財政状況及び健全化判断比率'!B33="","",'各会計、関係団体の財政状況及び健全化判断比率'!B33)</f>
        <v>村民牧場事業特別会計</v>
      </c>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PdfV+7AOkO1LYDXM8brKswWLKYdTYdapTe/i44fckLYK0xU11FE1CzdICCojoI+AuN4dUcr+uupbZJr/xtkmIg==" saltValue="TNoJfcJqCm7MV5XXm27A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election activeCell="C37" sqref="C37:E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536</v>
      </c>
      <c r="D34" s="1151"/>
      <c r="E34" s="1152"/>
      <c r="F34" s="32">
        <v>8.1199999999999992</v>
      </c>
      <c r="G34" s="33">
        <v>24.8</v>
      </c>
      <c r="H34" s="33">
        <v>39.78</v>
      </c>
      <c r="I34" s="33">
        <v>35.630000000000003</v>
      </c>
      <c r="J34" s="34">
        <v>22.43</v>
      </c>
      <c r="K34" s="22"/>
      <c r="L34" s="22"/>
      <c r="M34" s="22"/>
      <c r="N34" s="22"/>
      <c r="O34" s="22"/>
      <c r="P34" s="22"/>
    </row>
    <row r="35" spans="1:16" ht="39" customHeight="1" x14ac:dyDescent="0.15">
      <c r="A35" s="22"/>
      <c r="B35" s="35"/>
      <c r="C35" s="1145" t="s">
        <v>537</v>
      </c>
      <c r="D35" s="1146"/>
      <c r="E35" s="1147"/>
      <c r="F35" s="36">
        <v>4.4000000000000004</v>
      </c>
      <c r="G35" s="37">
        <v>1.7</v>
      </c>
      <c r="H35" s="37">
        <v>17.440000000000001</v>
      </c>
      <c r="I35" s="37">
        <v>15.19</v>
      </c>
      <c r="J35" s="38">
        <v>17.16</v>
      </c>
      <c r="K35" s="22"/>
      <c r="L35" s="22"/>
      <c r="M35" s="22"/>
      <c r="N35" s="22"/>
      <c r="O35" s="22"/>
      <c r="P35" s="22"/>
    </row>
    <row r="36" spans="1:16" ht="39" customHeight="1" x14ac:dyDescent="0.15">
      <c r="A36" s="22"/>
      <c r="B36" s="35"/>
      <c r="C36" s="1145" t="s">
        <v>538</v>
      </c>
      <c r="D36" s="1146"/>
      <c r="E36" s="1147"/>
      <c r="F36" s="36">
        <v>0.05</v>
      </c>
      <c r="G36" s="37">
        <v>0.06</v>
      </c>
      <c r="H36" s="37">
        <v>0.2</v>
      </c>
      <c r="I36" s="37">
        <v>0.27</v>
      </c>
      <c r="J36" s="38">
        <v>9.3000000000000007</v>
      </c>
      <c r="K36" s="22"/>
      <c r="L36" s="22"/>
      <c r="M36" s="22"/>
      <c r="N36" s="22"/>
      <c r="O36" s="22"/>
      <c r="P36" s="22"/>
    </row>
    <row r="37" spans="1:16" ht="39" customHeight="1" x14ac:dyDescent="0.15">
      <c r="A37" s="22"/>
      <c r="B37" s="35"/>
      <c r="C37" s="1145" t="s">
        <v>539</v>
      </c>
      <c r="D37" s="1146"/>
      <c r="E37" s="1147"/>
      <c r="F37" s="36">
        <v>1.42</v>
      </c>
      <c r="G37" s="37">
        <v>0.06</v>
      </c>
      <c r="H37" s="37">
        <v>0</v>
      </c>
      <c r="I37" s="37">
        <v>0.15</v>
      </c>
      <c r="J37" s="38">
        <v>3.45</v>
      </c>
      <c r="K37" s="22"/>
      <c r="L37" s="22"/>
      <c r="M37" s="22"/>
      <c r="N37" s="22"/>
      <c r="O37" s="22"/>
      <c r="P37" s="22"/>
    </row>
    <row r="38" spans="1:16" ht="39" customHeight="1" x14ac:dyDescent="0.15">
      <c r="A38" s="22"/>
      <c r="B38" s="35"/>
      <c r="C38" s="1145" t="s">
        <v>540</v>
      </c>
      <c r="D38" s="1146"/>
      <c r="E38" s="1147"/>
      <c r="F38" s="36">
        <v>0.53</v>
      </c>
      <c r="G38" s="37" t="s">
        <v>541</v>
      </c>
      <c r="H38" s="37">
        <v>0.36</v>
      </c>
      <c r="I38" s="37">
        <v>2.73</v>
      </c>
      <c r="J38" s="38">
        <v>2.75</v>
      </c>
      <c r="K38" s="22"/>
      <c r="L38" s="22"/>
      <c r="M38" s="22"/>
      <c r="N38" s="22"/>
      <c r="O38" s="22"/>
      <c r="P38" s="22"/>
    </row>
    <row r="39" spans="1:16" ht="39" customHeight="1" x14ac:dyDescent="0.15">
      <c r="A39" s="22"/>
      <c r="B39" s="35"/>
      <c r="C39" s="1145" t="s">
        <v>542</v>
      </c>
      <c r="D39" s="1146"/>
      <c r="E39" s="1147"/>
      <c r="F39" s="36">
        <v>0.05</v>
      </c>
      <c r="G39" s="37">
        <v>0.02</v>
      </c>
      <c r="H39" s="37">
        <v>0.03</v>
      </c>
      <c r="I39" s="37">
        <v>0.01</v>
      </c>
      <c r="J39" s="38">
        <v>0.03</v>
      </c>
      <c r="K39" s="22"/>
      <c r="L39" s="22"/>
      <c r="M39" s="22"/>
      <c r="N39" s="22"/>
      <c r="O39" s="22"/>
      <c r="P39" s="22"/>
    </row>
    <row r="40" spans="1:16" ht="39" customHeight="1" x14ac:dyDescent="0.15">
      <c r="A40" s="22"/>
      <c r="B40" s="35"/>
      <c r="C40" s="1145" t="s">
        <v>543</v>
      </c>
      <c r="D40" s="1146"/>
      <c r="E40" s="1147"/>
      <c r="F40" s="36">
        <v>4.3099999999999996</v>
      </c>
      <c r="G40" s="37">
        <v>0.64</v>
      </c>
      <c r="H40" s="37">
        <v>0.06</v>
      </c>
      <c r="I40" s="37">
        <v>0.08</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545</v>
      </c>
      <c r="D43" s="1149"/>
      <c r="E43" s="1150"/>
      <c r="F43" s="41" t="s">
        <v>490</v>
      </c>
      <c r="G43" s="42" t="s">
        <v>490</v>
      </c>
      <c r="H43" s="42" t="s">
        <v>490</v>
      </c>
      <c r="I43" s="42" t="s">
        <v>490</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7PtMgYf2zwEQkm5MJaSQnWPY8mas1Mx6zFce6ybmyEaEg3hqViShagOUgvf5eu3Dqb2vvXWiL7YZMzKMW1EUQ==" saltValue="meM22TloxKsiwleCz4ga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128</v>
      </c>
      <c r="L45" s="60">
        <v>119</v>
      </c>
      <c r="M45" s="60">
        <v>142</v>
      </c>
      <c r="N45" s="60">
        <v>170</v>
      </c>
      <c r="O45" s="61">
        <v>182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9</v>
      </c>
      <c r="L48" s="64">
        <v>5</v>
      </c>
      <c r="M48" s="64">
        <v>10</v>
      </c>
      <c r="N48" s="64">
        <v>20</v>
      </c>
      <c r="O48" s="65">
        <v>31</v>
      </c>
      <c r="P48" s="48"/>
      <c r="Q48" s="48"/>
      <c r="R48" s="48"/>
      <c r="S48" s="48"/>
      <c r="T48" s="48"/>
      <c r="U48" s="48"/>
    </row>
    <row r="49" spans="1:21" ht="30.75" customHeight="1" x14ac:dyDescent="0.15">
      <c r="A49" s="48"/>
      <c r="B49" s="1155"/>
      <c r="C49" s="1156"/>
      <c r="D49" s="62"/>
      <c r="E49" s="1161" t="s">
        <v>14</v>
      </c>
      <c r="F49" s="1161"/>
      <c r="G49" s="1161"/>
      <c r="H49" s="1161"/>
      <c r="I49" s="1161"/>
      <c r="J49" s="1162"/>
      <c r="K49" s="63">
        <v>0</v>
      </c>
      <c r="L49" s="64">
        <v>1</v>
      </c>
      <c r="M49" s="64">
        <v>0</v>
      </c>
      <c r="N49" s="64">
        <v>0</v>
      </c>
      <c r="O49" s="65">
        <v>0</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490</v>
      </c>
      <c r="L50" s="64" t="s">
        <v>490</v>
      </c>
      <c r="M50" s="64" t="s">
        <v>490</v>
      </c>
      <c r="N50" s="64" t="s">
        <v>490</v>
      </c>
      <c r="O50" s="65" t="s">
        <v>490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86</v>
      </c>
      <c r="L52" s="64">
        <v>84</v>
      </c>
      <c r="M52" s="64">
        <v>95</v>
      </c>
      <c r="N52" s="64">
        <v>104</v>
      </c>
      <c r="O52" s="65">
        <v>117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51</v>
      </c>
      <c r="L53" s="69">
        <v>41</v>
      </c>
      <c r="M53" s="69">
        <v>57</v>
      </c>
      <c r="N53" s="69">
        <v>86</v>
      </c>
      <c r="O53" s="70">
        <v>96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ptTADsfpvsVFhOAfypH1TWnJGCFX6PTt0z1dMNUunQm0JkrAV3ZPnlK3RWogkqv/yLg8RLbfPPpnys7OqtJQ==" saltValue="dvgZA3fQpZAY2MQ8dLXrm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4" t="s">
        <v>30</v>
      </c>
      <c r="C41" s="1185"/>
      <c r="D41" s="105"/>
      <c r="E41" s="1190" t="s">
        <v>31</v>
      </c>
      <c r="F41" s="1190"/>
      <c r="G41" s="1190"/>
      <c r="H41" s="1191"/>
      <c r="I41" s="343">
        <v>1619</v>
      </c>
      <c r="J41" s="344">
        <v>1900</v>
      </c>
      <c r="K41" s="344">
        <v>2425</v>
      </c>
      <c r="L41" s="344">
        <v>2446</v>
      </c>
      <c r="M41" s="345">
        <v>2615</v>
      </c>
    </row>
    <row r="42" spans="2:13" ht="27.75" customHeight="1" x14ac:dyDescent="0.15">
      <c r="B42" s="1186"/>
      <c r="C42" s="1187"/>
      <c r="D42" s="106"/>
      <c r="E42" s="1192" t="s">
        <v>32</v>
      </c>
      <c r="F42" s="1192"/>
      <c r="G42" s="1192"/>
      <c r="H42" s="1193"/>
      <c r="I42" s="346" t="s">
        <v>490</v>
      </c>
      <c r="J42" s="347" t="s">
        <v>490</v>
      </c>
      <c r="K42" s="347" t="s">
        <v>490</v>
      </c>
      <c r="L42" s="347" t="s">
        <v>490</v>
      </c>
      <c r="M42" s="348" t="s">
        <v>490</v>
      </c>
    </row>
    <row r="43" spans="2:13" ht="27.75" customHeight="1" x14ac:dyDescent="0.15">
      <c r="B43" s="1186"/>
      <c r="C43" s="1187"/>
      <c r="D43" s="106"/>
      <c r="E43" s="1192" t="s">
        <v>33</v>
      </c>
      <c r="F43" s="1192"/>
      <c r="G43" s="1192"/>
      <c r="H43" s="1193"/>
      <c r="I43" s="346">
        <v>156</v>
      </c>
      <c r="J43" s="347">
        <v>202</v>
      </c>
      <c r="K43" s="347">
        <v>167</v>
      </c>
      <c r="L43" s="347">
        <v>203</v>
      </c>
      <c r="M43" s="348">
        <v>299</v>
      </c>
    </row>
    <row r="44" spans="2:13" ht="27.75" customHeight="1" x14ac:dyDescent="0.15">
      <c r="B44" s="1186"/>
      <c r="C44" s="1187"/>
      <c r="D44" s="106"/>
      <c r="E44" s="1192" t="s">
        <v>34</v>
      </c>
      <c r="F44" s="1192"/>
      <c r="G44" s="1192"/>
      <c r="H44" s="1193"/>
      <c r="I44" s="346" t="s">
        <v>490</v>
      </c>
      <c r="J44" s="347" t="s">
        <v>490</v>
      </c>
      <c r="K44" s="347" t="s">
        <v>490</v>
      </c>
      <c r="L44" s="347" t="s">
        <v>490</v>
      </c>
      <c r="M44" s="348" t="s">
        <v>490</v>
      </c>
    </row>
    <row r="45" spans="2:13" ht="27.75" customHeight="1" x14ac:dyDescent="0.15">
      <c r="B45" s="1186"/>
      <c r="C45" s="1187"/>
      <c r="D45" s="106"/>
      <c r="E45" s="1192" t="s">
        <v>35</v>
      </c>
      <c r="F45" s="1192"/>
      <c r="G45" s="1192"/>
      <c r="H45" s="1193"/>
      <c r="I45" s="346">
        <v>36</v>
      </c>
      <c r="J45" s="347" t="s">
        <v>490</v>
      </c>
      <c r="K45" s="347" t="s">
        <v>490</v>
      </c>
      <c r="L45" s="347">
        <v>178</v>
      </c>
      <c r="M45" s="348">
        <v>114</v>
      </c>
    </row>
    <row r="46" spans="2:13" ht="27.75" customHeight="1" x14ac:dyDescent="0.15">
      <c r="B46" s="1186"/>
      <c r="C46" s="1187"/>
      <c r="D46" s="107"/>
      <c r="E46" s="1192" t="s">
        <v>36</v>
      </c>
      <c r="F46" s="1192"/>
      <c r="G46" s="1192"/>
      <c r="H46" s="1193"/>
      <c r="I46" s="346" t="s">
        <v>490</v>
      </c>
      <c r="J46" s="347" t="s">
        <v>490</v>
      </c>
      <c r="K46" s="347" t="s">
        <v>490</v>
      </c>
      <c r="L46" s="347" t="s">
        <v>490</v>
      </c>
      <c r="M46" s="348" t="s">
        <v>490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643</v>
      </c>
      <c r="J50" s="347">
        <v>729</v>
      </c>
      <c r="K50" s="347">
        <v>708</v>
      </c>
      <c r="L50" s="347">
        <v>746</v>
      </c>
      <c r="M50" s="348">
        <v>573</v>
      </c>
    </row>
    <row r="51" spans="2:13" ht="27.75" customHeight="1" x14ac:dyDescent="0.15">
      <c r="B51" s="1186"/>
      <c r="C51" s="1187"/>
      <c r="D51" s="106"/>
      <c r="E51" s="1192" t="s">
        <v>42</v>
      </c>
      <c r="F51" s="1192"/>
      <c r="G51" s="1192"/>
      <c r="H51" s="1193"/>
      <c r="I51" s="346" t="s">
        <v>490</v>
      </c>
      <c r="J51" s="347" t="s">
        <v>490</v>
      </c>
      <c r="K51" s="347" t="s">
        <v>490</v>
      </c>
      <c r="L51" s="347" t="s">
        <v>490</v>
      </c>
      <c r="M51" s="348" t="s">
        <v>490</v>
      </c>
    </row>
    <row r="52" spans="2:13" ht="27.75" customHeight="1" x14ac:dyDescent="0.15">
      <c r="B52" s="1188"/>
      <c r="C52" s="1189"/>
      <c r="D52" s="106"/>
      <c r="E52" s="1192" t="s">
        <v>43</v>
      </c>
      <c r="F52" s="1192"/>
      <c r="G52" s="1192"/>
      <c r="H52" s="1193"/>
      <c r="I52" s="346">
        <v>1042</v>
      </c>
      <c r="J52" s="347">
        <v>1078</v>
      </c>
      <c r="K52" s="347">
        <v>1096</v>
      </c>
      <c r="L52" s="347">
        <v>1136</v>
      </c>
      <c r="M52" s="348">
        <v>1152</v>
      </c>
    </row>
    <row r="53" spans="2:13" ht="27.75" customHeight="1" thickBot="1" x14ac:dyDescent="0.2">
      <c r="B53" s="1199" t="s">
        <v>19</v>
      </c>
      <c r="C53" s="1200"/>
      <c r="D53" s="110"/>
      <c r="E53" s="1201" t="s">
        <v>44</v>
      </c>
      <c r="F53" s="1201"/>
      <c r="G53" s="1201"/>
      <c r="H53" s="1202"/>
      <c r="I53" s="349">
        <v>126</v>
      </c>
      <c r="J53" s="350">
        <v>295</v>
      </c>
      <c r="K53" s="350">
        <v>787</v>
      </c>
      <c r="L53" s="350">
        <v>945</v>
      </c>
      <c r="M53" s="351">
        <v>1302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jxlwbRMkSXnykJyhWyfkXlO85yu7PNT7PAUwWnium0LM7KnnEIBj/xeN1JuFTtH1VB9P4cvuR2Lc91CiKxhg==" saltValue="2TfegqRQ6d8PRH9u6HgG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40" zoomScale="70" zoomScaleNormal="70" zoomScaleSheetLayoutView="100" workbookViewId="0">
      <selection activeCell="H61" sqref="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490</v>
      </c>
      <c r="G55" s="352">
        <v>594</v>
      </c>
      <c r="H55" s="353">
        <v>403</v>
      </c>
    </row>
    <row r="56" spans="2:8" ht="52.5" customHeight="1" x14ac:dyDescent="0.15">
      <c r="B56" s="122"/>
      <c r="C56" s="1213" t="s">
        <v>47</v>
      </c>
      <c r="D56" s="1213"/>
      <c r="E56" s="1214"/>
      <c r="F56" s="354">
        <v>14</v>
      </c>
      <c r="G56" s="354">
        <v>14</v>
      </c>
      <c r="H56" s="355">
        <v>14</v>
      </c>
    </row>
    <row r="57" spans="2:8" ht="53.25" customHeight="1" x14ac:dyDescent="0.15">
      <c r="B57" s="122"/>
      <c r="C57" s="1215" t="s">
        <v>48</v>
      </c>
      <c r="D57" s="1215"/>
      <c r="E57" s="1216"/>
      <c r="F57" s="356">
        <v>157</v>
      </c>
      <c r="G57" s="356">
        <v>90</v>
      </c>
      <c r="H57" s="357">
        <v>89</v>
      </c>
    </row>
    <row r="58" spans="2:8" ht="45.75" customHeight="1" x14ac:dyDescent="0.15">
      <c r="B58" s="123"/>
      <c r="C58" s="1203" t="s">
        <v>551</v>
      </c>
      <c r="D58" s="1204"/>
      <c r="E58" s="1205"/>
      <c r="F58" s="358">
        <v>40</v>
      </c>
      <c r="G58" s="358">
        <v>40</v>
      </c>
      <c r="H58" s="359">
        <v>40</v>
      </c>
    </row>
    <row r="59" spans="2:8" ht="45.75" customHeight="1" x14ac:dyDescent="0.15">
      <c r="B59" s="123"/>
      <c r="C59" s="1203" t="s">
        <v>552</v>
      </c>
      <c r="D59" s="1204"/>
      <c r="E59" s="1205"/>
      <c r="F59" s="358">
        <v>21</v>
      </c>
      <c r="G59" s="358">
        <v>22</v>
      </c>
      <c r="H59" s="359">
        <v>27</v>
      </c>
    </row>
    <row r="60" spans="2:8" ht="45.75" customHeight="1" x14ac:dyDescent="0.15">
      <c r="B60" s="123"/>
      <c r="C60" s="1203" t="s">
        <v>553</v>
      </c>
      <c r="D60" s="1204"/>
      <c r="E60" s="1205"/>
      <c r="F60" s="358">
        <v>25</v>
      </c>
      <c r="G60" s="358">
        <v>25</v>
      </c>
      <c r="H60" s="359">
        <v>26</v>
      </c>
    </row>
    <row r="61" spans="2:8" ht="45.75" customHeight="1" x14ac:dyDescent="0.15">
      <c r="B61" s="123"/>
      <c r="C61" s="1203" t="s">
        <v>554</v>
      </c>
      <c r="D61" s="1204"/>
      <c r="E61" s="1205"/>
      <c r="F61" s="358">
        <v>26</v>
      </c>
      <c r="G61" s="358">
        <v>26</v>
      </c>
      <c r="H61" s="359">
        <v>26</v>
      </c>
    </row>
    <row r="62" spans="2:8" ht="45.75" customHeight="1" thickBot="1" x14ac:dyDescent="0.2">
      <c r="B62" s="124"/>
      <c r="C62" s="1206" t="s">
        <v>555</v>
      </c>
      <c r="D62" s="1207"/>
      <c r="E62" s="1208"/>
      <c r="F62" s="360">
        <v>16</v>
      </c>
      <c r="G62" s="360">
        <v>16</v>
      </c>
      <c r="H62" s="361">
        <v>16</v>
      </c>
    </row>
    <row r="63" spans="2:8" ht="52.5" customHeight="1" thickBot="1" x14ac:dyDescent="0.2">
      <c r="B63" s="125"/>
      <c r="C63" s="1209" t="s">
        <v>49</v>
      </c>
      <c r="D63" s="1209"/>
      <c r="E63" s="1210"/>
      <c r="F63" s="362">
        <v>661</v>
      </c>
      <c r="G63" s="362">
        <v>698</v>
      </c>
      <c r="H63" s="363">
        <v>507</v>
      </c>
    </row>
    <row r="64" spans="2:8" x14ac:dyDescent="0.15"/>
  </sheetData>
  <sheetProtection algorithmName="SHA-512" hashValue="hlrQLa83O2TsARTnBgi7VICVi0Ur9dBUc9CNDlqzyPRUuXSq+cxPwBI0GgahOBb1QanP79izDxTwAocsPi4WFA==" saltValue="lwCQVRauXrKw0uAiWzG7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368872</v>
      </c>
      <c r="E3" s="144"/>
      <c r="F3" s="145">
        <v>332350</v>
      </c>
      <c r="G3" s="146"/>
      <c r="H3" s="147"/>
    </row>
    <row r="4" spans="1:8" x14ac:dyDescent="0.15">
      <c r="A4" s="148"/>
      <c r="B4" s="149"/>
      <c r="C4" s="150"/>
      <c r="D4" s="151">
        <v>29528</v>
      </c>
      <c r="E4" s="152"/>
      <c r="F4" s="153">
        <v>200453</v>
      </c>
      <c r="G4" s="154"/>
      <c r="H4" s="155"/>
    </row>
    <row r="5" spans="1:8" x14ac:dyDescent="0.15">
      <c r="A5" s="136" t="s">
        <v>523</v>
      </c>
      <c r="B5" s="141"/>
      <c r="C5" s="142"/>
      <c r="D5" s="143">
        <v>887106</v>
      </c>
      <c r="E5" s="144"/>
      <c r="F5" s="145">
        <v>362690</v>
      </c>
      <c r="G5" s="146"/>
      <c r="H5" s="147"/>
    </row>
    <row r="6" spans="1:8" x14ac:dyDescent="0.15">
      <c r="A6" s="148"/>
      <c r="B6" s="149"/>
      <c r="C6" s="150"/>
      <c r="D6" s="151">
        <v>568358</v>
      </c>
      <c r="E6" s="152"/>
      <c r="F6" s="153">
        <v>172580</v>
      </c>
      <c r="G6" s="154"/>
      <c r="H6" s="155"/>
    </row>
    <row r="7" spans="1:8" x14ac:dyDescent="0.15">
      <c r="A7" s="136" t="s">
        <v>524</v>
      </c>
      <c r="B7" s="141"/>
      <c r="C7" s="142"/>
      <c r="D7" s="143">
        <v>925353</v>
      </c>
      <c r="E7" s="144"/>
      <c r="F7" s="145">
        <v>296093</v>
      </c>
      <c r="G7" s="146"/>
      <c r="H7" s="147"/>
    </row>
    <row r="8" spans="1:8" x14ac:dyDescent="0.15">
      <c r="A8" s="148"/>
      <c r="B8" s="149"/>
      <c r="C8" s="150"/>
      <c r="D8" s="151">
        <v>925353</v>
      </c>
      <c r="E8" s="152"/>
      <c r="F8" s="153">
        <v>140545</v>
      </c>
      <c r="G8" s="154"/>
      <c r="H8" s="155"/>
    </row>
    <row r="9" spans="1:8" x14ac:dyDescent="0.15">
      <c r="A9" s="136" t="s">
        <v>525</v>
      </c>
      <c r="B9" s="141"/>
      <c r="C9" s="142"/>
      <c r="D9" s="143">
        <v>767239</v>
      </c>
      <c r="E9" s="144"/>
      <c r="F9" s="145">
        <v>308655</v>
      </c>
      <c r="G9" s="146"/>
      <c r="H9" s="147"/>
    </row>
    <row r="10" spans="1:8" x14ac:dyDescent="0.15">
      <c r="A10" s="148"/>
      <c r="B10" s="149"/>
      <c r="C10" s="150"/>
      <c r="D10" s="151">
        <v>32634</v>
      </c>
      <c r="E10" s="152"/>
      <c r="F10" s="153">
        <v>169887</v>
      </c>
      <c r="G10" s="154"/>
      <c r="H10" s="155"/>
    </row>
    <row r="11" spans="1:8" x14ac:dyDescent="0.15">
      <c r="A11" s="136" t="s">
        <v>526</v>
      </c>
      <c r="B11" s="141"/>
      <c r="C11" s="142"/>
      <c r="D11" s="143">
        <v>643198</v>
      </c>
      <c r="E11" s="144"/>
      <c r="F11" s="145">
        <v>325476</v>
      </c>
      <c r="G11" s="146"/>
      <c r="H11" s="147"/>
    </row>
    <row r="12" spans="1:8" x14ac:dyDescent="0.15">
      <c r="A12" s="148"/>
      <c r="B12" s="149"/>
      <c r="C12" s="156"/>
      <c r="D12" s="151">
        <v>268607</v>
      </c>
      <c r="E12" s="152"/>
      <c r="F12" s="153">
        <v>190204</v>
      </c>
      <c r="G12" s="154"/>
      <c r="H12" s="155"/>
    </row>
    <row r="13" spans="1:8" x14ac:dyDescent="0.15">
      <c r="A13" s="136"/>
      <c r="B13" s="141"/>
      <c r="C13" s="157"/>
      <c r="D13" s="158">
        <v>718354</v>
      </c>
      <c r="E13" s="159"/>
      <c r="F13" s="160">
        <v>325053</v>
      </c>
      <c r="G13" s="161"/>
      <c r="H13" s="147"/>
    </row>
    <row r="14" spans="1:8" x14ac:dyDescent="0.15">
      <c r="A14" s="148"/>
      <c r="B14" s="149"/>
      <c r="C14" s="150"/>
      <c r="D14" s="151">
        <v>364896</v>
      </c>
      <c r="E14" s="152"/>
      <c r="F14" s="153">
        <v>174734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8.1300000000000008</v>
      </c>
      <c r="C19" s="162">
        <f>ROUND(VALUE(SUBSTITUTE(実質収支比率等に係る経年分析!G$48,"▲","-")),2)</f>
        <v>24.8</v>
      </c>
      <c r="D19" s="162">
        <f>ROUND(VALUE(SUBSTITUTE(実質収支比率等に係る経年分析!H$48,"▲","-")),2)</f>
        <v>39.78</v>
      </c>
      <c r="E19" s="162">
        <f>ROUND(VALUE(SUBSTITUTE(実質収支比率等に係る経年分析!I$48,"▲","-")),2)</f>
        <v>18.8</v>
      </c>
      <c r="F19" s="162">
        <f>ROUND(VALUE(SUBSTITUTE(実質収支比率等に係る経年分析!J$48,"▲","-")),2)</f>
        <v>22.44</v>
      </c>
    </row>
    <row r="20" spans="1:11" x14ac:dyDescent="0.15">
      <c r="A20" s="162" t="s">
        <v>53</v>
      </c>
      <c r="B20" s="162">
        <f>ROUND(VALUE(SUBSTITUTE(実質収支比率等に係る経年分析!F$47,"▲","-")),2)</f>
        <v>24.56</v>
      </c>
      <c r="C20" s="162">
        <f>ROUND(VALUE(SUBSTITUTE(実質収支比率等に係る経年分析!G$47,"▲","-")),2)</f>
        <v>58.69</v>
      </c>
      <c r="D20" s="162">
        <f>ROUND(VALUE(SUBSTITUTE(実質収支比率等に係る経年分析!H$47,"▲","-")),2)</f>
        <v>67.260000000000005</v>
      </c>
      <c r="E20" s="162">
        <f>ROUND(VALUE(SUBSTITUTE(実質収支比率等に係る経年分析!I$47,"▲","-")),2)</f>
        <v>78.62</v>
      </c>
      <c r="F20" s="162">
        <f>ROUND(VALUE(SUBSTITUTE(実質収支比率等に係る経年分析!J$47,"▲","-")),2)</f>
        <v>49.47</v>
      </c>
    </row>
    <row r="21" spans="1:11" x14ac:dyDescent="0.15">
      <c r="A21" s="162" t="s">
        <v>54</v>
      </c>
      <c r="B21" s="162">
        <f>IF(ISNUMBER(VALUE(SUBSTITUTE(実質収支比率等に係る経年分析!F$49,"▲","-"))),ROUND(VALUE(SUBSTITUTE(実質収支比率等に係る経年分析!F$49,"▲","-")),2),NA())</f>
        <v>6.59</v>
      </c>
      <c r="C21" s="162">
        <f>IF(ISNUMBER(VALUE(SUBSTITUTE(実質収支比率等に係る経年分析!G$49,"▲","-"))),ROUND(VALUE(SUBSTITUTE(実質収支比率等に係る経年分析!G$49,"▲","-")),2),NA())</f>
        <v>22.11</v>
      </c>
      <c r="D21" s="162">
        <f>IF(ISNUMBER(VALUE(SUBSTITUTE(実質収支比率等に係る経年分析!H$49,"▲","-"))),ROUND(VALUE(SUBSTITUTE(実質収支比率等に係る経年分析!H$49,"▲","-")),2),NA())</f>
        <v>21.61</v>
      </c>
      <c r="E21" s="162">
        <f>IF(ISNUMBER(VALUE(SUBSTITUTE(実質収支比率等に係る経年分析!I$49,"▲","-"))),ROUND(VALUE(SUBSTITUTE(実質収支比率等に係る経年分析!I$49,"▲","-")),2),NA())</f>
        <v>-5.73</v>
      </c>
      <c r="F21" s="162">
        <f>IF(ISNUMBER(VALUE(SUBSTITUTE(実質収支比率等に係る経年分析!J$49,"▲","-"))),ROUND(VALUE(SUBSTITUTE(実質収支比率等に係る経年分析!J$49,"▲","-")),2),NA())</f>
        <v>-18.5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村民牧場事業特別会計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4.3099999999999996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0.64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航路事業特別会計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0.53</v>
      </c>
      <c r="D32" s="163">
        <f>IF(ROUND(VALUE(SUBSTITUTE(連結実質赤字比率に係る赤字・黒字の構成分析!G$38,"▲", "-")), 2) &lt; 0, ABS(ROUND(VALUE(SUBSTITUTE(連結実質赤字比率に係る赤字・黒字の構成分析!G$38,"▲", "-")), 2)), NA())</f>
        <v>6.38</v>
      </c>
      <c r="E32" s="163" t="e">
        <f>IF(ROUND(VALUE(SUBSTITUTE(連結実質赤字比率に係る赤字・黒字の構成分析!G$38,"▲", "-")), 2) &gt;= 0, ABS(ROUND(VALUE(SUBSTITUTE(連結実質赤字比率に係る赤字・黒字の構成分析!G$38,"▲", "-")), 2)), NA())</f>
        <v>#N/A</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2.73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2.75</v>
      </c>
    </row>
    <row r="33" spans="1:16" x14ac:dyDescent="0.15">
      <c r="A33" s="163" t="str">
        <f>IF(連結実質赤字比率に係る赤字・黒字の構成分析!C$37="",NA(),連結実質赤字比率に係る赤字・黒字の構成分析!C$37)</f>
        <v>簡易水道事業特別会計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3.45</v>
      </c>
    </row>
    <row r="34" spans="1:16" x14ac:dyDescent="0.15">
      <c r="A34" s="163" t="str">
        <f>IF(連結実質赤字比率に係る赤字・黒字の構成分析!C$36="",NA(),連結実質赤字比率に係る赤字・黒字の構成分析!C$36)</f>
        <v>農業集落排水事業特別会計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0.05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0.06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9.3000000000000007</v>
      </c>
    </row>
    <row r="35" spans="1:16" x14ac:dyDescent="0.15">
      <c r="A35" s="163" t="str">
        <f>IF(連結実質赤字比率に係る赤字・黒字の構成分析!C$35="",NA(),連結実質赤字比率に係る赤字・黒字の構成分析!C$35)</f>
        <v>国民健康保険特別会計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4.4000000000000004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17.440000000000001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15.19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17.16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8.1199999999999992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24.8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39.78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35.630000000000003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22.43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86</v>
      </c>
      <c r="E42" s="164"/>
      <c r="F42" s="164"/>
      <c r="G42" s="164">
        <f>'実質公債費比率（分子）の構造'!L$52</f>
        <v>84</v>
      </c>
      <c r="H42" s="164"/>
      <c r="I42" s="164"/>
      <c r="J42" s="164">
        <f>'実質公債費比率（分子）の構造'!M$52</f>
        <v>95</v>
      </c>
      <c r="K42" s="164"/>
      <c r="L42" s="164"/>
      <c r="M42" s="164">
        <f>'実質公債費比率（分子）の構造'!N$52</f>
        <v>104</v>
      </c>
      <c r="N42" s="164"/>
      <c r="O42" s="164"/>
      <c r="P42" s="164">
        <f>'実質公債費比率（分子）の構造'!O$52</f>
        <v>117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0</v>
      </c>
      <c r="C45" s="164"/>
      <c r="D45" s="164"/>
      <c r="E45" s="164">
        <f>'実質公債費比率（分子）の構造'!L$49</f>
        <v>1</v>
      </c>
      <c r="F45" s="164"/>
      <c r="G45" s="164"/>
      <c r="H45" s="164">
        <f>'実質公債費比率（分子）の構造'!M$49</f>
        <v>0</v>
      </c>
      <c r="I45" s="164"/>
      <c r="J45" s="164"/>
      <c r="K45" s="164">
        <f>'実質公債費比率（分子）の構造'!N$49</f>
        <v>0</v>
      </c>
      <c r="L45" s="164"/>
      <c r="M45" s="164"/>
      <c r="N45" s="164">
        <f>'実質公債費比率（分子）の構造'!O$49</f>
        <v>0</v>
      </c>
      <c r="O45" s="164"/>
      <c r="P45" s="164"/>
    </row>
    <row r="46" spans="1:16" x14ac:dyDescent="0.15">
      <c r="A46" s="164" t="s">
        <v>64</v>
      </c>
      <c r="B46" s="164">
        <f>'実質公債費比率（分子）の構造'!K$48</f>
        <v>9</v>
      </c>
      <c r="C46" s="164"/>
      <c r="D46" s="164"/>
      <c r="E46" s="164">
        <f>'実質公債費比率（分子）の構造'!L$48</f>
        <v>5</v>
      </c>
      <c r="F46" s="164"/>
      <c r="G46" s="164"/>
      <c r="H46" s="164">
        <f>'実質公債費比率（分子）の構造'!M$48</f>
        <v>10</v>
      </c>
      <c r="I46" s="164"/>
      <c r="J46" s="164"/>
      <c r="K46" s="164">
        <f>'実質公債費比率（分子）の構造'!N$48</f>
        <v>20</v>
      </c>
      <c r="L46" s="164"/>
      <c r="M46" s="164"/>
      <c r="N46" s="164">
        <f>'実質公債費比率（分子）の構造'!O$48</f>
        <v>31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128</v>
      </c>
      <c r="C49" s="164"/>
      <c r="D49" s="164"/>
      <c r="E49" s="164">
        <f>'実質公債費比率（分子）の構造'!L$45</f>
        <v>119</v>
      </c>
      <c r="F49" s="164"/>
      <c r="G49" s="164"/>
      <c r="H49" s="164">
        <f>'実質公債費比率（分子）の構造'!M$45</f>
        <v>142</v>
      </c>
      <c r="I49" s="164"/>
      <c r="J49" s="164"/>
      <c r="K49" s="164">
        <f>'実質公債費比率（分子）の構造'!N$45</f>
        <v>170</v>
      </c>
      <c r="L49" s="164"/>
      <c r="M49" s="164"/>
      <c r="N49" s="164">
        <f>'実質公債費比率（分子）の構造'!O$45</f>
        <v>182</v>
      </c>
      <c r="O49" s="164"/>
      <c r="P49" s="164"/>
    </row>
    <row r="50" spans="1:16" x14ac:dyDescent="0.15">
      <c r="A50" s="164" t="s">
        <v>67</v>
      </c>
      <c r="B50" s="164" t="e">
        <f>NA()</f>
        <v>#N/A</v>
      </c>
      <c r="C50" s="164">
        <f>IF(ISNUMBER('実質公債費比率（分子）の構造'!K$53),'実質公債費比率（分子）の構造'!K$53,NA())</f>
        <v>51</v>
      </c>
      <c r="D50" s="164" t="e">
        <f>NA()</f>
        <v>#N/A</v>
      </c>
      <c r="E50" s="164" t="e">
        <f>NA()</f>
        <v>#N/A</v>
      </c>
      <c r="F50" s="164">
        <f>IF(ISNUMBER('実質公債費比率（分子）の構造'!L$53),'実質公債費比率（分子）の構造'!L$53,NA())</f>
        <v>41</v>
      </c>
      <c r="G50" s="164" t="e">
        <f>NA()</f>
        <v>#N/A</v>
      </c>
      <c r="H50" s="164" t="e">
        <f>NA()</f>
        <v>#N/A</v>
      </c>
      <c r="I50" s="164">
        <f>IF(ISNUMBER('実質公債費比率（分子）の構造'!M$53),'実質公債費比率（分子）の構造'!M$53,NA())</f>
        <v>57</v>
      </c>
      <c r="J50" s="164" t="e">
        <f>NA()</f>
        <v>#N/A</v>
      </c>
      <c r="K50" s="164" t="e">
        <f>NA()</f>
        <v>#N/A</v>
      </c>
      <c r="L50" s="164">
        <f>IF(ISNUMBER('実質公債費比率（分子）の構造'!N$53),'実質公債費比率（分子）の構造'!N$53,NA())</f>
        <v>86</v>
      </c>
      <c r="M50" s="164" t="e">
        <f>NA()</f>
        <v>#N/A</v>
      </c>
      <c r="N50" s="164" t="e">
        <f>NA()</f>
        <v>#N/A</v>
      </c>
      <c r="O50" s="164">
        <f>IF(ISNUMBER('実質公債費比率（分子）の構造'!O$53),'実質公債費比率（分子）の構造'!O$53,NA())</f>
        <v>96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1042</v>
      </c>
      <c r="E56" s="163"/>
      <c r="F56" s="163"/>
      <c r="G56" s="163">
        <f>'将来負担比率（分子）の構造'!J$52</f>
        <v>1078</v>
      </c>
      <c r="H56" s="163"/>
      <c r="I56" s="163"/>
      <c r="J56" s="163">
        <f>'将来負担比率（分子）の構造'!K$52</f>
        <v>1096</v>
      </c>
      <c r="K56" s="163"/>
      <c r="L56" s="163"/>
      <c r="M56" s="163">
        <f>'将来負担比率（分子）の構造'!L$52</f>
        <v>1136</v>
      </c>
      <c r="N56" s="163"/>
      <c r="O56" s="163"/>
      <c r="P56" s="163">
        <f>'将来負担比率（分子）の構造'!M$52</f>
        <v>1152</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643</v>
      </c>
      <c r="E58" s="163"/>
      <c r="F58" s="163"/>
      <c r="G58" s="163">
        <f>'将来負担比率（分子）の構造'!J$50</f>
        <v>729</v>
      </c>
      <c r="H58" s="163"/>
      <c r="I58" s="163"/>
      <c r="J58" s="163">
        <f>'将来負担比率（分子）の構造'!K$50</f>
        <v>708</v>
      </c>
      <c r="K58" s="163"/>
      <c r="L58" s="163"/>
      <c r="M58" s="163">
        <f>'将来負担比率（分子）の構造'!L$50</f>
        <v>746</v>
      </c>
      <c r="N58" s="163"/>
      <c r="O58" s="163"/>
      <c r="P58" s="163">
        <f>'将来負担比率（分子）の構造'!M$50</f>
        <v>573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36</v>
      </c>
      <c r="C62" s="163"/>
      <c r="D62" s="163"/>
      <c r="E62" s="163" t="str">
        <f>'将来負担比率（分子）の構造'!J$45</f>
        <v>-</v>
      </c>
      <c r="F62" s="163"/>
      <c r="G62" s="163"/>
      <c r="H62" s="163" t="str">
        <f>'将来負担比率（分子）の構造'!K$45</f>
        <v>-</v>
      </c>
      <c r="I62" s="163"/>
      <c r="J62" s="163"/>
      <c r="K62" s="163">
        <f>'将来負担比率（分子）の構造'!L$45</f>
        <v>178</v>
      </c>
      <c r="L62" s="163"/>
      <c r="M62" s="163"/>
      <c r="N62" s="163">
        <f>'将来負担比率（分子）の構造'!M$45</f>
        <v>114</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156</v>
      </c>
      <c r="C64" s="163"/>
      <c r="D64" s="163"/>
      <c r="E64" s="163">
        <f>'将来負担比率（分子）の構造'!J$43</f>
        <v>202</v>
      </c>
      <c r="F64" s="163"/>
      <c r="G64" s="163"/>
      <c r="H64" s="163">
        <f>'将来負担比率（分子）の構造'!K$43</f>
        <v>167</v>
      </c>
      <c r="I64" s="163"/>
      <c r="J64" s="163"/>
      <c r="K64" s="163">
        <f>'将来負担比率（分子）の構造'!L$43</f>
        <v>203</v>
      </c>
      <c r="L64" s="163"/>
      <c r="M64" s="163"/>
      <c r="N64" s="163">
        <f>'将来負担比率（分子）の構造'!M$43</f>
        <v>299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1619</v>
      </c>
      <c r="C66" s="163"/>
      <c r="D66" s="163"/>
      <c r="E66" s="163">
        <f>'将来負担比率（分子）の構造'!J$41</f>
        <v>1900</v>
      </c>
      <c r="F66" s="163"/>
      <c r="G66" s="163"/>
      <c r="H66" s="163">
        <f>'将来負担比率（分子）の構造'!K$41</f>
        <v>2425</v>
      </c>
      <c r="I66" s="163"/>
      <c r="J66" s="163"/>
      <c r="K66" s="163">
        <f>'将来負担比率（分子）の構造'!L$41</f>
        <v>2446</v>
      </c>
      <c r="L66" s="163"/>
      <c r="M66" s="163"/>
      <c r="N66" s="163">
        <f>'将来負担比率（分子）の構造'!M$41</f>
        <v>2615</v>
      </c>
      <c r="O66" s="163"/>
      <c r="P66" s="163"/>
    </row>
    <row r="67" spans="1:16" x14ac:dyDescent="0.15">
      <c r="A67" s="163" t="s">
        <v>71</v>
      </c>
      <c r="B67" s="163" t="e">
        <f>NA()</f>
        <v>#N/A</v>
      </c>
      <c r="C67" s="163">
        <f>IF(ISNUMBER('将来負担比率（分子）の構造'!I$53), IF('将来負担比率（分子）の構造'!I$53 &lt; 0, 0, '将来負担比率（分子）の構造'!I$53), NA())</f>
        <v>126</v>
      </c>
      <c r="D67" s="163" t="e">
        <f>NA()</f>
        <v>#N/A</v>
      </c>
      <c r="E67" s="163" t="e">
        <f>NA()</f>
        <v>#N/A</v>
      </c>
      <c r="F67" s="163">
        <f>IF(ISNUMBER('将来負担比率（分子）の構造'!J$53), IF('将来負担比率（分子）の構造'!J$53 &lt; 0, 0, '将来負担比率（分子）の構造'!J$53), NA())</f>
        <v>295</v>
      </c>
      <c r="G67" s="163" t="e">
        <f>NA()</f>
        <v>#N/A</v>
      </c>
      <c r="H67" s="163" t="e">
        <f>NA()</f>
        <v>#N/A</v>
      </c>
      <c r="I67" s="163">
        <f>IF(ISNUMBER('将来負担比率（分子）の構造'!K$53), IF('将来負担比率（分子）の構造'!K$53 &lt; 0, 0, '将来負担比率（分子）の構造'!K$53), NA())</f>
        <v>787</v>
      </c>
      <c r="J67" s="163" t="e">
        <f>NA()</f>
        <v>#N/A</v>
      </c>
      <c r="K67" s="163" t="e">
        <f>NA()</f>
        <v>#N/A</v>
      </c>
      <c r="L67" s="163">
        <f>IF(ISNUMBER('将来負担比率（分子）の構造'!L$53), IF('将来負担比率（分子）の構造'!L$53 &lt; 0, 0, '将来負担比率（分子）の構造'!L$53), NA())</f>
        <v>945</v>
      </c>
      <c r="M67" s="163" t="e">
        <f>NA()</f>
        <v>#N/A</v>
      </c>
      <c r="N67" s="163" t="e">
        <f>NA()</f>
        <v>#N/A</v>
      </c>
      <c r="O67" s="163">
        <f>IF(ISNUMBER('将来負担比率（分子）の構造'!M$53), IF('将来負担比率（分子）の構造'!M$53 &lt; 0, 0, '将来負担比率（分子）の構造'!M$53), NA())</f>
        <v>1302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490</v>
      </c>
      <c r="C72" s="167">
        <f>基金残高に係る経年分析!G55</f>
        <v>594</v>
      </c>
      <c r="D72" s="167">
        <f>基金残高に係る経年分析!H55</f>
        <v>403</v>
      </c>
    </row>
    <row r="73" spans="1:16" x14ac:dyDescent="0.15">
      <c r="A73" s="166" t="s">
        <v>74</v>
      </c>
      <c r="B73" s="167">
        <f>基金残高に係る経年分析!F56</f>
        <v>14</v>
      </c>
      <c r="C73" s="167">
        <f>基金残高に係る経年分析!G56</f>
        <v>14</v>
      </c>
      <c r="D73" s="167">
        <f>基金残高に係る経年分析!H56</f>
        <v>14</v>
      </c>
    </row>
    <row r="74" spans="1:16" x14ac:dyDescent="0.15">
      <c r="A74" s="166" t="s">
        <v>75</v>
      </c>
      <c r="B74" s="167">
        <f>基金残高に係る経年分析!F57</f>
        <v>157</v>
      </c>
      <c r="C74" s="167">
        <f>基金残高に係る経年分析!G57</f>
        <v>90</v>
      </c>
      <c r="D74" s="167">
        <f>基金残高に係る経年分析!H57</f>
        <v>89</v>
      </c>
    </row>
  </sheetData>
  <sheetProtection algorithmName="SHA-512" hashValue="xu6C7S+kdk6+zWcHNprYEBr255VDEpd7atJ+HXyYTJ944nsSdzLdPvEWrKeURBbjvoWEb8iw9fRFF71TN+eCoQ==" saltValue="G0gFUNYVETz7I4Q03YXM/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58047</v>
      </c>
      <c r="S5" s="613"/>
      <c r="T5" s="613"/>
      <c r="U5" s="613"/>
      <c r="V5" s="613"/>
      <c r="W5" s="613"/>
      <c r="X5" s="613"/>
      <c r="Y5" s="614"/>
      <c r="Z5" s="615">
        <v>2</v>
      </c>
      <c r="AA5" s="615"/>
      <c r="AB5" s="615"/>
      <c r="AC5" s="615"/>
      <c r="AD5" s="616">
        <v>58047</v>
      </c>
      <c r="AE5" s="616"/>
      <c r="AF5" s="616"/>
      <c r="AG5" s="616"/>
      <c r="AH5" s="616"/>
      <c r="AI5" s="616"/>
      <c r="AJ5" s="616"/>
      <c r="AK5" s="616"/>
      <c r="AL5" s="617">
        <v>6.9</v>
      </c>
      <c r="AM5" s="618"/>
      <c r="AN5" s="618"/>
      <c r="AO5" s="619"/>
      <c r="AP5" s="609" t="s">
        <v>217</v>
      </c>
      <c r="AQ5" s="610"/>
      <c r="AR5" s="610"/>
      <c r="AS5" s="610"/>
      <c r="AT5" s="610"/>
      <c r="AU5" s="610"/>
      <c r="AV5" s="610"/>
      <c r="AW5" s="610"/>
      <c r="AX5" s="610"/>
      <c r="AY5" s="610"/>
      <c r="AZ5" s="610"/>
      <c r="BA5" s="610"/>
      <c r="BB5" s="610"/>
      <c r="BC5" s="610"/>
      <c r="BD5" s="610"/>
      <c r="BE5" s="610"/>
      <c r="BF5" s="611"/>
      <c r="BG5" s="623">
        <v>58047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8344</v>
      </c>
      <c r="S6" s="624"/>
      <c r="T6" s="624"/>
      <c r="U6" s="624"/>
      <c r="V6" s="624"/>
      <c r="W6" s="624"/>
      <c r="X6" s="624"/>
      <c r="Y6" s="625"/>
      <c r="Z6" s="626">
        <v>0.3</v>
      </c>
      <c r="AA6" s="626"/>
      <c r="AB6" s="626"/>
      <c r="AC6" s="626"/>
      <c r="AD6" s="627">
        <v>8344</v>
      </c>
      <c r="AE6" s="627"/>
      <c r="AF6" s="627"/>
      <c r="AG6" s="627"/>
      <c r="AH6" s="627"/>
      <c r="AI6" s="627"/>
      <c r="AJ6" s="627"/>
      <c r="AK6" s="627"/>
      <c r="AL6" s="628">
        <v>1</v>
      </c>
      <c r="AM6" s="629"/>
      <c r="AN6" s="629"/>
      <c r="AO6" s="630"/>
      <c r="AP6" s="620" t="s">
        <v>222</v>
      </c>
      <c r="AQ6" s="621"/>
      <c r="AR6" s="621"/>
      <c r="AS6" s="621"/>
      <c r="AT6" s="621"/>
      <c r="AU6" s="621"/>
      <c r="AV6" s="621"/>
      <c r="AW6" s="621"/>
      <c r="AX6" s="621"/>
      <c r="AY6" s="621"/>
      <c r="AZ6" s="621"/>
      <c r="BA6" s="621"/>
      <c r="BB6" s="621"/>
      <c r="BC6" s="621"/>
      <c r="BD6" s="621"/>
      <c r="BE6" s="621"/>
      <c r="BF6" s="622"/>
      <c r="BG6" s="623">
        <v>58047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38160</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38160</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13</v>
      </c>
      <c r="S7" s="624"/>
      <c r="T7" s="624"/>
      <c r="U7" s="624"/>
      <c r="V7" s="624"/>
      <c r="W7" s="624"/>
      <c r="X7" s="624"/>
      <c r="Y7" s="625"/>
      <c r="Z7" s="626">
        <v>0</v>
      </c>
      <c r="AA7" s="626"/>
      <c r="AB7" s="626"/>
      <c r="AC7" s="626"/>
      <c r="AD7" s="627">
        <v>13</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23828</v>
      </c>
      <c r="BH7" s="624"/>
      <c r="BI7" s="624"/>
      <c r="BJ7" s="624"/>
      <c r="BK7" s="624"/>
      <c r="BL7" s="624"/>
      <c r="BM7" s="624"/>
      <c r="BN7" s="625"/>
      <c r="BO7" s="626">
        <v>41</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1064707</v>
      </c>
      <c r="CS7" s="624"/>
      <c r="CT7" s="624"/>
      <c r="CU7" s="624"/>
      <c r="CV7" s="624"/>
      <c r="CW7" s="624"/>
      <c r="CX7" s="624"/>
      <c r="CY7" s="625"/>
      <c r="CZ7" s="626">
        <v>39.5</v>
      </c>
      <c r="DA7" s="626"/>
      <c r="DB7" s="626"/>
      <c r="DC7" s="626"/>
      <c r="DD7" s="632">
        <v>141449</v>
      </c>
      <c r="DE7" s="624"/>
      <c r="DF7" s="624"/>
      <c r="DG7" s="624"/>
      <c r="DH7" s="624"/>
      <c r="DI7" s="624"/>
      <c r="DJ7" s="624"/>
      <c r="DK7" s="624"/>
      <c r="DL7" s="624"/>
      <c r="DM7" s="624"/>
      <c r="DN7" s="624"/>
      <c r="DO7" s="624"/>
      <c r="DP7" s="625"/>
      <c r="DQ7" s="632">
        <v>415031</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142</v>
      </c>
      <c r="S8" s="624"/>
      <c r="T8" s="624"/>
      <c r="U8" s="624"/>
      <c r="V8" s="624"/>
      <c r="W8" s="624"/>
      <c r="X8" s="624"/>
      <c r="Y8" s="625"/>
      <c r="Z8" s="626">
        <v>0</v>
      </c>
      <c r="AA8" s="626"/>
      <c r="AB8" s="626"/>
      <c r="AC8" s="626"/>
      <c r="AD8" s="627">
        <v>142</v>
      </c>
      <c r="AE8" s="627"/>
      <c r="AF8" s="627"/>
      <c r="AG8" s="627"/>
      <c r="AH8" s="627"/>
      <c r="AI8" s="627"/>
      <c r="AJ8" s="627"/>
      <c r="AK8" s="627"/>
      <c r="AL8" s="628">
        <v>0</v>
      </c>
      <c r="AM8" s="629"/>
      <c r="AN8" s="629"/>
      <c r="AO8" s="630"/>
      <c r="AP8" s="620" t="s">
        <v>228</v>
      </c>
      <c r="AQ8" s="621"/>
      <c r="AR8" s="621"/>
      <c r="AS8" s="621"/>
      <c r="AT8" s="621"/>
      <c r="AU8" s="621"/>
      <c r="AV8" s="621"/>
      <c r="AW8" s="621"/>
      <c r="AX8" s="621"/>
      <c r="AY8" s="621"/>
      <c r="AZ8" s="621"/>
      <c r="BA8" s="621"/>
      <c r="BB8" s="621"/>
      <c r="BC8" s="621"/>
      <c r="BD8" s="621"/>
      <c r="BE8" s="621"/>
      <c r="BF8" s="622"/>
      <c r="BG8" s="623">
        <v>962</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188348</v>
      </c>
      <c r="CS8" s="624"/>
      <c r="CT8" s="624"/>
      <c r="CU8" s="624"/>
      <c r="CV8" s="624"/>
      <c r="CW8" s="624"/>
      <c r="CX8" s="624"/>
      <c r="CY8" s="625"/>
      <c r="CZ8" s="626">
        <v>7</v>
      </c>
      <c r="DA8" s="626"/>
      <c r="DB8" s="626"/>
      <c r="DC8" s="626"/>
      <c r="DD8" s="632" t="s">
        <v>122</v>
      </c>
      <c r="DE8" s="624"/>
      <c r="DF8" s="624"/>
      <c r="DG8" s="624"/>
      <c r="DH8" s="624"/>
      <c r="DI8" s="624"/>
      <c r="DJ8" s="624"/>
      <c r="DK8" s="624"/>
      <c r="DL8" s="624"/>
      <c r="DM8" s="624"/>
      <c r="DN8" s="624"/>
      <c r="DO8" s="624"/>
      <c r="DP8" s="625"/>
      <c r="DQ8" s="632">
        <v>112665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319</v>
      </c>
      <c r="S9" s="624"/>
      <c r="T9" s="624"/>
      <c r="U9" s="624"/>
      <c r="V9" s="624"/>
      <c r="W9" s="624"/>
      <c r="X9" s="624"/>
      <c r="Y9" s="625"/>
      <c r="Z9" s="626">
        <v>0</v>
      </c>
      <c r="AA9" s="626"/>
      <c r="AB9" s="626"/>
      <c r="AC9" s="626"/>
      <c r="AD9" s="627">
        <v>319</v>
      </c>
      <c r="AE9" s="627"/>
      <c r="AF9" s="627"/>
      <c r="AG9" s="627"/>
      <c r="AH9" s="627"/>
      <c r="AI9" s="627"/>
      <c r="AJ9" s="627"/>
      <c r="AK9" s="627"/>
      <c r="AL9" s="628">
        <v>0</v>
      </c>
      <c r="AM9" s="629"/>
      <c r="AN9" s="629"/>
      <c r="AO9" s="630"/>
      <c r="AP9" s="620" t="s">
        <v>231</v>
      </c>
      <c r="AQ9" s="621"/>
      <c r="AR9" s="621"/>
      <c r="AS9" s="621"/>
      <c r="AT9" s="621"/>
      <c r="AU9" s="621"/>
      <c r="AV9" s="621"/>
      <c r="AW9" s="621"/>
      <c r="AX9" s="621"/>
      <c r="AY9" s="621"/>
      <c r="AZ9" s="621"/>
      <c r="BA9" s="621"/>
      <c r="BB9" s="621"/>
      <c r="BC9" s="621"/>
      <c r="BD9" s="621"/>
      <c r="BE9" s="621"/>
      <c r="BF9" s="622"/>
      <c r="BG9" s="623">
        <v>19905</v>
      </c>
      <c r="BH9" s="624"/>
      <c r="BI9" s="624"/>
      <c r="BJ9" s="624"/>
      <c r="BK9" s="624"/>
      <c r="BL9" s="624"/>
      <c r="BM9" s="624"/>
      <c r="BN9" s="625"/>
      <c r="BO9" s="626">
        <v>34.299999999999997</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160236</v>
      </c>
      <c r="CS9" s="624"/>
      <c r="CT9" s="624"/>
      <c r="CU9" s="624"/>
      <c r="CV9" s="624"/>
      <c r="CW9" s="624"/>
      <c r="CX9" s="624"/>
      <c r="CY9" s="625"/>
      <c r="CZ9" s="626">
        <v>5.9</v>
      </c>
      <c r="DA9" s="626"/>
      <c r="DB9" s="626"/>
      <c r="DC9" s="626"/>
      <c r="DD9" s="632" t="s">
        <v>122</v>
      </c>
      <c r="DE9" s="624"/>
      <c r="DF9" s="624"/>
      <c r="DG9" s="624"/>
      <c r="DH9" s="624"/>
      <c r="DI9" s="624"/>
      <c r="DJ9" s="624"/>
      <c r="DK9" s="624"/>
      <c r="DL9" s="624"/>
      <c r="DM9" s="624"/>
      <c r="DN9" s="624"/>
      <c r="DO9" s="624"/>
      <c r="DP9" s="625"/>
      <c r="DQ9" s="632">
        <v>147943</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2146</v>
      </c>
      <c r="BH10" s="624"/>
      <c r="BI10" s="624"/>
      <c r="BJ10" s="624"/>
      <c r="BK10" s="624"/>
      <c r="BL10" s="624"/>
      <c r="BM10" s="624"/>
      <c r="BN10" s="625"/>
      <c r="BO10" s="626">
        <v>3.7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17663</v>
      </c>
      <c r="S11" s="624"/>
      <c r="T11" s="624"/>
      <c r="U11" s="624"/>
      <c r="V11" s="624"/>
      <c r="W11" s="624"/>
      <c r="X11" s="624"/>
      <c r="Y11" s="625"/>
      <c r="Z11" s="628">
        <v>0.6</v>
      </c>
      <c r="AA11" s="629"/>
      <c r="AB11" s="629"/>
      <c r="AC11" s="635"/>
      <c r="AD11" s="632">
        <v>17663</v>
      </c>
      <c r="AE11" s="624"/>
      <c r="AF11" s="624"/>
      <c r="AG11" s="624"/>
      <c r="AH11" s="624"/>
      <c r="AI11" s="624"/>
      <c r="AJ11" s="624"/>
      <c r="AK11" s="625"/>
      <c r="AL11" s="628">
        <v>2.1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815</v>
      </c>
      <c r="BH11" s="624"/>
      <c r="BI11" s="624"/>
      <c r="BJ11" s="624"/>
      <c r="BK11" s="624"/>
      <c r="BL11" s="624"/>
      <c r="BM11" s="624"/>
      <c r="BN11" s="625"/>
      <c r="BO11" s="626">
        <v>1.4</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514519</v>
      </c>
      <c r="CS11" s="624"/>
      <c r="CT11" s="624"/>
      <c r="CU11" s="624"/>
      <c r="CV11" s="624"/>
      <c r="CW11" s="624"/>
      <c r="CX11" s="624"/>
      <c r="CY11" s="625"/>
      <c r="CZ11" s="626">
        <v>19.100000000000001</v>
      </c>
      <c r="DA11" s="626"/>
      <c r="DB11" s="626"/>
      <c r="DC11" s="626"/>
      <c r="DD11" s="632">
        <v>152011</v>
      </c>
      <c r="DE11" s="624"/>
      <c r="DF11" s="624"/>
      <c r="DG11" s="624"/>
      <c r="DH11" s="624"/>
      <c r="DI11" s="624"/>
      <c r="DJ11" s="624"/>
      <c r="DK11" s="624"/>
      <c r="DL11" s="624"/>
      <c r="DM11" s="624"/>
      <c r="DN11" s="624"/>
      <c r="DO11" s="624"/>
      <c r="DP11" s="625"/>
      <c r="DQ11" s="632">
        <v>199254</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27799</v>
      </c>
      <c r="BH12" s="624"/>
      <c r="BI12" s="624"/>
      <c r="BJ12" s="624"/>
      <c r="BK12" s="624"/>
      <c r="BL12" s="624"/>
      <c r="BM12" s="624"/>
      <c r="BN12" s="625"/>
      <c r="BO12" s="626">
        <v>47.9</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45944</v>
      </c>
      <c r="CS12" s="624"/>
      <c r="CT12" s="624"/>
      <c r="CU12" s="624"/>
      <c r="CV12" s="624"/>
      <c r="CW12" s="624"/>
      <c r="CX12" s="624"/>
      <c r="CY12" s="625"/>
      <c r="CZ12" s="626">
        <v>1.7</v>
      </c>
      <c r="DA12" s="626"/>
      <c r="DB12" s="626"/>
      <c r="DC12" s="626"/>
      <c r="DD12" s="632" t="s">
        <v>122</v>
      </c>
      <c r="DE12" s="624"/>
      <c r="DF12" s="624"/>
      <c r="DG12" s="624"/>
      <c r="DH12" s="624"/>
      <c r="DI12" s="624"/>
      <c r="DJ12" s="624"/>
      <c r="DK12" s="624"/>
      <c r="DL12" s="624"/>
      <c r="DM12" s="624"/>
      <c r="DN12" s="624"/>
      <c r="DO12" s="624"/>
      <c r="DP12" s="625"/>
      <c r="DQ12" s="632">
        <v>25428</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26854</v>
      </c>
      <c r="BH13" s="624"/>
      <c r="BI13" s="624"/>
      <c r="BJ13" s="624"/>
      <c r="BK13" s="624"/>
      <c r="BL13" s="624"/>
      <c r="BM13" s="624"/>
      <c r="BN13" s="625"/>
      <c r="BO13" s="626">
        <v>46.3</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95077</v>
      </c>
      <c r="CS13" s="624"/>
      <c r="CT13" s="624"/>
      <c r="CU13" s="624"/>
      <c r="CV13" s="624"/>
      <c r="CW13" s="624"/>
      <c r="CX13" s="624"/>
      <c r="CY13" s="625"/>
      <c r="CZ13" s="626">
        <v>3.5</v>
      </c>
      <c r="DA13" s="626"/>
      <c r="DB13" s="626"/>
      <c r="DC13" s="626"/>
      <c r="DD13" s="632">
        <v>71</v>
      </c>
      <c r="DE13" s="624"/>
      <c r="DF13" s="624"/>
      <c r="DG13" s="624"/>
      <c r="DH13" s="624"/>
      <c r="DI13" s="624"/>
      <c r="DJ13" s="624"/>
      <c r="DK13" s="624"/>
      <c r="DL13" s="624"/>
      <c r="DM13" s="624"/>
      <c r="DN13" s="624"/>
      <c r="DO13" s="624"/>
      <c r="DP13" s="625"/>
      <c r="DQ13" s="632">
        <v>66710</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3398</v>
      </c>
      <c r="BH14" s="624"/>
      <c r="BI14" s="624"/>
      <c r="BJ14" s="624"/>
      <c r="BK14" s="624"/>
      <c r="BL14" s="624"/>
      <c r="BM14" s="624"/>
      <c r="BN14" s="625"/>
      <c r="BO14" s="626">
        <v>5.9</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7304</v>
      </c>
      <c r="CS14" s="624"/>
      <c r="CT14" s="624"/>
      <c r="CU14" s="624"/>
      <c r="CV14" s="624"/>
      <c r="CW14" s="624"/>
      <c r="CX14" s="624"/>
      <c r="CY14" s="625"/>
      <c r="CZ14" s="626">
        <v>0.3</v>
      </c>
      <c r="DA14" s="626"/>
      <c r="DB14" s="626"/>
      <c r="DC14" s="626"/>
      <c r="DD14" s="632" t="s">
        <v>122</v>
      </c>
      <c r="DE14" s="624"/>
      <c r="DF14" s="624"/>
      <c r="DG14" s="624"/>
      <c r="DH14" s="624"/>
      <c r="DI14" s="624"/>
      <c r="DJ14" s="624"/>
      <c r="DK14" s="624"/>
      <c r="DL14" s="624"/>
      <c r="DM14" s="624"/>
      <c r="DN14" s="624"/>
      <c r="DO14" s="624"/>
      <c r="DP14" s="625"/>
      <c r="DQ14" s="632">
        <v>6936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994</v>
      </c>
      <c r="S15" s="624"/>
      <c r="T15" s="624"/>
      <c r="U15" s="624"/>
      <c r="V15" s="624"/>
      <c r="W15" s="624"/>
      <c r="X15" s="624"/>
      <c r="Y15" s="625"/>
      <c r="Z15" s="626">
        <v>0</v>
      </c>
      <c r="AA15" s="626"/>
      <c r="AB15" s="626"/>
      <c r="AC15" s="626"/>
      <c r="AD15" s="627">
        <v>994</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3022</v>
      </c>
      <c r="BH15" s="624"/>
      <c r="BI15" s="624"/>
      <c r="BJ15" s="624"/>
      <c r="BK15" s="624"/>
      <c r="BL15" s="624"/>
      <c r="BM15" s="624"/>
      <c r="BN15" s="625"/>
      <c r="BO15" s="626">
        <v>5.2</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300338</v>
      </c>
      <c r="CS15" s="624"/>
      <c r="CT15" s="624"/>
      <c r="CU15" s="624"/>
      <c r="CV15" s="624"/>
      <c r="CW15" s="624"/>
      <c r="CX15" s="624"/>
      <c r="CY15" s="625"/>
      <c r="CZ15" s="626">
        <v>11.1</v>
      </c>
      <c r="DA15" s="626"/>
      <c r="DB15" s="626"/>
      <c r="DC15" s="626"/>
      <c r="DD15" s="632">
        <v>141271</v>
      </c>
      <c r="DE15" s="624"/>
      <c r="DF15" s="624"/>
      <c r="DG15" s="624"/>
      <c r="DH15" s="624"/>
      <c r="DI15" s="624"/>
      <c r="DJ15" s="624"/>
      <c r="DK15" s="624"/>
      <c r="DL15" s="624"/>
      <c r="DM15" s="624"/>
      <c r="DN15" s="624"/>
      <c r="DO15" s="624"/>
      <c r="DP15" s="625"/>
      <c r="DQ15" s="632">
        <v>178841</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1526</v>
      </c>
      <c r="S16" s="624"/>
      <c r="T16" s="624"/>
      <c r="U16" s="624"/>
      <c r="V16" s="624"/>
      <c r="W16" s="624"/>
      <c r="X16" s="624"/>
      <c r="Y16" s="625"/>
      <c r="Z16" s="626">
        <v>0.1</v>
      </c>
      <c r="AA16" s="626"/>
      <c r="AB16" s="626"/>
      <c r="AC16" s="626"/>
      <c r="AD16" s="627">
        <v>1526</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2435</v>
      </c>
      <c r="S17" s="624"/>
      <c r="T17" s="624"/>
      <c r="U17" s="624"/>
      <c r="V17" s="624"/>
      <c r="W17" s="624"/>
      <c r="X17" s="624"/>
      <c r="Y17" s="625"/>
      <c r="Z17" s="626">
        <v>0.1</v>
      </c>
      <c r="AA17" s="626"/>
      <c r="AB17" s="626"/>
      <c r="AC17" s="626"/>
      <c r="AD17" s="627">
        <v>2435</v>
      </c>
      <c r="AE17" s="627"/>
      <c r="AF17" s="627"/>
      <c r="AG17" s="627"/>
      <c r="AH17" s="627"/>
      <c r="AI17" s="627"/>
      <c r="AJ17" s="627"/>
      <c r="AK17" s="627"/>
      <c r="AL17" s="628">
        <v>0.3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181661</v>
      </c>
      <c r="CS17" s="624"/>
      <c r="CT17" s="624"/>
      <c r="CU17" s="624"/>
      <c r="CV17" s="624"/>
      <c r="CW17" s="624"/>
      <c r="CX17" s="624"/>
      <c r="CY17" s="625"/>
      <c r="CZ17" s="626">
        <v>6.7</v>
      </c>
      <c r="DA17" s="626"/>
      <c r="DB17" s="626"/>
      <c r="DC17" s="626"/>
      <c r="DD17" s="632" t="s">
        <v>122</v>
      </c>
      <c r="DE17" s="624"/>
      <c r="DF17" s="624"/>
      <c r="DG17" s="624"/>
      <c r="DH17" s="624"/>
      <c r="DI17" s="624"/>
      <c r="DJ17" s="624"/>
      <c r="DK17" s="624"/>
      <c r="DL17" s="624"/>
      <c r="DM17" s="624"/>
      <c r="DN17" s="624"/>
      <c r="DO17" s="624"/>
      <c r="DP17" s="625"/>
      <c r="DQ17" s="632">
        <v>172714</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33</v>
      </c>
      <c r="S18" s="624"/>
      <c r="T18" s="624"/>
      <c r="U18" s="624"/>
      <c r="V18" s="624"/>
      <c r="W18" s="624"/>
      <c r="X18" s="624"/>
      <c r="Y18" s="625"/>
      <c r="Z18" s="626">
        <v>0</v>
      </c>
      <c r="AA18" s="626"/>
      <c r="AB18" s="626"/>
      <c r="AC18" s="626"/>
      <c r="AD18" s="627">
        <v>33</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v>100686</v>
      </c>
      <c r="CS18" s="624"/>
      <c r="CT18" s="624"/>
      <c r="CU18" s="624"/>
      <c r="CV18" s="624"/>
      <c r="CW18" s="624"/>
      <c r="CX18" s="624"/>
      <c r="CY18" s="625"/>
      <c r="CZ18" s="626">
        <v>3.7</v>
      </c>
      <c r="DA18" s="626"/>
      <c r="DB18" s="626"/>
      <c r="DC18" s="626"/>
      <c r="DD18" s="632" t="s">
        <v>122</v>
      </c>
      <c r="DE18" s="624"/>
      <c r="DF18" s="624"/>
      <c r="DG18" s="624"/>
      <c r="DH18" s="624"/>
      <c r="DI18" s="624"/>
      <c r="DJ18" s="624"/>
      <c r="DK18" s="624"/>
      <c r="DL18" s="624"/>
      <c r="DM18" s="624"/>
      <c r="DN18" s="624"/>
      <c r="DO18" s="624"/>
      <c r="DP18" s="625"/>
      <c r="DQ18" s="632">
        <v>100686</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2402</v>
      </c>
      <c r="S19" s="624"/>
      <c r="T19" s="624"/>
      <c r="U19" s="624"/>
      <c r="V19" s="624"/>
      <c r="W19" s="624"/>
      <c r="X19" s="624"/>
      <c r="Y19" s="625"/>
      <c r="Z19" s="626">
        <v>0.1</v>
      </c>
      <c r="AA19" s="626"/>
      <c r="AB19" s="626"/>
      <c r="AC19" s="626"/>
      <c r="AD19" s="627">
        <v>2402</v>
      </c>
      <c r="AE19" s="627"/>
      <c r="AF19" s="627"/>
      <c r="AG19" s="627"/>
      <c r="AH19" s="627"/>
      <c r="AI19" s="627"/>
      <c r="AJ19" s="627"/>
      <c r="AK19" s="627"/>
      <c r="AL19" s="628">
        <v>0.3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2696980</v>
      </c>
      <c r="CS20" s="624"/>
      <c r="CT20" s="624"/>
      <c r="CU20" s="624"/>
      <c r="CV20" s="624"/>
      <c r="CW20" s="624"/>
      <c r="CX20" s="624"/>
      <c r="CY20" s="625"/>
      <c r="CZ20" s="626">
        <v>100</v>
      </c>
      <c r="DA20" s="626"/>
      <c r="DB20" s="626"/>
      <c r="DC20" s="626"/>
      <c r="DD20" s="632">
        <v>434802</v>
      </c>
      <c r="DE20" s="624"/>
      <c r="DF20" s="624"/>
      <c r="DG20" s="624"/>
      <c r="DH20" s="624"/>
      <c r="DI20" s="624"/>
      <c r="DJ20" s="624"/>
      <c r="DK20" s="624"/>
      <c r="DL20" s="624"/>
      <c r="DM20" s="624"/>
      <c r="DN20" s="624"/>
      <c r="DO20" s="624"/>
      <c r="DP20" s="625"/>
      <c r="DQ20" s="632">
        <v>1464368</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988299</v>
      </c>
      <c r="S21" s="624"/>
      <c r="T21" s="624"/>
      <c r="U21" s="624"/>
      <c r="V21" s="624"/>
      <c r="W21" s="624"/>
      <c r="X21" s="624"/>
      <c r="Y21" s="625"/>
      <c r="Z21" s="626">
        <v>33.200000000000003</v>
      </c>
      <c r="AA21" s="626"/>
      <c r="AB21" s="626"/>
      <c r="AC21" s="626"/>
      <c r="AD21" s="627">
        <v>726678</v>
      </c>
      <c r="AE21" s="627"/>
      <c r="AF21" s="627"/>
      <c r="AG21" s="627"/>
      <c r="AH21" s="627"/>
      <c r="AI21" s="627"/>
      <c r="AJ21" s="627"/>
      <c r="AK21" s="627"/>
      <c r="AL21" s="628">
        <v>86.1</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726678</v>
      </c>
      <c r="S22" s="624"/>
      <c r="T22" s="624"/>
      <c r="U22" s="624"/>
      <c r="V22" s="624"/>
      <c r="W22" s="624"/>
      <c r="X22" s="624"/>
      <c r="Y22" s="625"/>
      <c r="Z22" s="626">
        <v>24.4</v>
      </c>
      <c r="AA22" s="626"/>
      <c r="AB22" s="626"/>
      <c r="AC22" s="626"/>
      <c r="AD22" s="627">
        <v>726678</v>
      </c>
      <c r="AE22" s="627"/>
      <c r="AF22" s="627"/>
      <c r="AG22" s="627"/>
      <c r="AH22" s="627"/>
      <c r="AI22" s="627"/>
      <c r="AJ22" s="627"/>
      <c r="AK22" s="627"/>
      <c r="AL22" s="628">
        <v>86.1</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261621</v>
      </c>
      <c r="S23" s="624"/>
      <c r="T23" s="624"/>
      <c r="U23" s="624"/>
      <c r="V23" s="624"/>
      <c r="W23" s="624"/>
      <c r="X23" s="624"/>
      <c r="Y23" s="625"/>
      <c r="Z23" s="626">
        <v>8.8000000000000007</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659702</v>
      </c>
      <c r="CS24" s="613"/>
      <c r="CT24" s="613"/>
      <c r="CU24" s="613"/>
      <c r="CV24" s="613"/>
      <c r="CW24" s="613"/>
      <c r="CX24" s="613"/>
      <c r="CY24" s="614"/>
      <c r="CZ24" s="617">
        <v>24.5</v>
      </c>
      <c r="DA24" s="618"/>
      <c r="DB24" s="618"/>
      <c r="DC24" s="634"/>
      <c r="DD24" s="657">
        <v>543452</v>
      </c>
      <c r="DE24" s="613"/>
      <c r="DF24" s="613"/>
      <c r="DG24" s="613"/>
      <c r="DH24" s="613"/>
      <c r="DI24" s="613"/>
      <c r="DJ24" s="613"/>
      <c r="DK24" s="614"/>
      <c r="DL24" s="657">
        <v>480788</v>
      </c>
      <c r="DM24" s="613"/>
      <c r="DN24" s="613"/>
      <c r="DO24" s="613"/>
      <c r="DP24" s="613"/>
      <c r="DQ24" s="613"/>
      <c r="DR24" s="613"/>
      <c r="DS24" s="613"/>
      <c r="DT24" s="613"/>
      <c r="DU24" s="613"/>
      <c r="DV24" s="614"/>
      <c r="DW24" s="617">
        <v>56.9</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1077782</v>
      </c>
      <c r="S25" s="624"/>
      <c r="T25" s="624"/>
      <c r="U25" s="624"/>
      <c r="V25" s="624"/>
      <c r="W25" s="624"/>
      <c r="X25" s="624"/>
      <c r="Y25" s="625"/>
      <c r="Z25" s="626">
        <v>36.200000000000003</v>
      </c>
      <c r="AA25" s="626"/>
      <c r="AB25" s="626"/>
      <c r="AC25" s="626"/>
      <c r="AD25" s="627">
        <v>816161</v>
      </c>
      <c r="AE25" s="627"/>
      <c r="AF25" s="627"/>
      <c r="AG25" s="627"/>
      <c r="AH25" s="627"/>
      <c r="AI25" s="627"/>
      <c r="AJ25" s="627"/>
      <c r="AK25" s="627"/>
      <c r="AL25" s="628">
        <v>96.7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428076</v>
      </c>
      <c r="CS25" s="653"/>
      <c r="CT25" s="653"/>
      <c r="CU25" s="653"/>
      <c r="CV25" s="653"/>
      <c r="CW25" s="653"/>
      <c r="CX25" s="653"/>
      <c r="CY25" s="654"/>
      <c r="CZ25" s="628">
        <v>15.9</v>
      </c>
      <c r="DA25" s="655"/>
      <c r="DB25" s="655"/>
      <c r="DC25" s="658"/>
      <c r="DD25" s="632">
        <v>349579</v>
      </c>
      <c r="DE25" s="653"/>
      <c r="DF25" s="653"/>
      <c r="DG25" s="653"/>
      <c r="DH25" s="653"/>
      <c r="DI25" s="653"/>
      <c r="DJ25" s="653"/>
      <c r="DK25" s="654"/>
      <c r="DL25" s="632">
        <v>288492</v>
      </c>
      <c r="DM25" s="653"/>
      <c r="DN25" s="653"/>
      <c r="DO25" s="653"/>
      <c r="DP25" s="653"/>
      <c r="DQ25" s="653"/>
      <c r="DR25" s="653"/>
      <c r="DS25" s="653"/>
      <c r="DT25" s="653"/>
      <c r="DU25" s="653"/>
      <c r="DV25" s="654"/>
      <c r="DW25" s="628">
        <v>34.1</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150603</v>
      </c>
      <c r="CS26" s="624"/>
      <c r="CT26" s="624"/>
      <c r="CU26" s="624"/>
      <c r="CV26" s="624"/>
      <c r="CW26" s="624"/>
      <c r="CX26" s="624"/>
      <c r="CY26" s="625"/>
      <c r="CZ26" s="628">
        <v>5.6</v>
      </c>
      <c r="DA26" s="655"/>
      <c r="DB26" s="655"/>
      <c r="DC26" s="658"/>
      <c r="DD26" s="632">
        <v>127209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1898</v>
      </c>
      <c r="S27" s="624"/>
      <c r="T27" s="624"/>
      <c r="U27" s="624"/>
      <c r="V27" s="624"/>
      <c r="W27" s="624"/>
      <c r="X27" s="624"/>
      <c r="Y27" s="625"/>
      <c r="Z27" s="626">
        <v>0.1</v>
      </c>
      <c r="AA27" s="626"/>
      <c r="AB27" s="626"/>
      <c r="AC27" s="626"/>
      <c r="AD27" s="627">
        <v>246</v>
      </c>
      <c r="AE27" s="627"/>
      <c r="AF27" s="627"/>
      <c r="AG27" s="627"/>
      <c r="AH27" s="627"/>
      <c r="AI27" s="627"/>
      <c r="AJ27" s="627"/>
      <c r="AK27" s="627"/>
      <c r="AL27" s="628">
        <v>0</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58047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49965</v>
      </c>
      <c r="CS27" s="653"/>
      <c r="CT27" s="653"/>
      <c r="CU27" s="653"/>
      <c r="CV27" s="653"/>
      <c r="CW27" s="653"/>
      <c r="CX27" s="653"/>
      <c r="CY27" s="654"/>
      <c r="CZ27" s="628">
        <v>1.9</v>
      </c>
      <c r="DA27" s="655"/>
      <c r="DB27" s="655"/>
      <c r="DC27" s="658"/>
      <c r="DD27" s="632">
        <v>21159</v>
      </c>
      <c r="DE27" s="653"/>
      <c r="DF27" s="653"/>
      <c r="DG27" s="653"/>
      <c r="DH27" s="653"/>
      <c r="DI27" s="653"/>
      <c r="DJ27" s="653"/>
      <c r="DK27" s="654"/>
      <c r="DL27" s="632">
        <v>19582</v>
      </c>
      <c r="DM27" s="653"/>
      <c r="DN27" s="653"/>
      <c r="DO27" s="653"/>
      <c r="DP27" s="653"/>
      <c r="DQ27" s="653"/>
      <c r="DR27" s="653"/>
      <c r="DS27" s="653"/>
      <c r="DT27" s="653"/>
      <c r="DU27" s="653"/>
      <c r="DV27" s="654"/>
      <c r="DW27" s="628">
        <v>2.2999999999999998</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12489</v>
      </c>
      <c r="S28" s="624"/>
      <c r="T28" s="624"/>
      <c r="U28" s="624"/>
      <c r="V28" s="624"/>
      <c r="W28" s="624"/>
      <c r="X28" s="624"/>
      <c r="Y28" s="625"/>
      <c r="Z28" s="626">
        <v>0.4</v>
      </c>
      <c r="AA28" s="626"/>
      <c r="AB28" s="626"/>
      <c r="AC28" s="626"/>
      <c r="AD28" s="627">
        <v>786</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181661</v>
      </c>
      <c r="CS28" s="624"/>
      <c r="CT28" s="624"/>
      <c r="CU28" s="624"/>
      <c r="CV28" s="624"/>
      <c r="CW28" s="624"/>
      <c r="CX28" s="624"/>
      <c r="CY28" s="625"/>
      <c r="CZ28" s="628">
        <v>6.7</v>
      </c>
      <c r="DA28" s="655"/>
      <c r="DB28" s="655"/>
      <c r="DC28" s="658"/>
      <c r="DD28" s="632">
        <v>172714</v>
      </c>
      <c r="DE28" s="624"/>
      <c r="DF28" s="624"/>
      <c r="DG28" s="624"/>
      <c r="DH28" s="624"/>
      <c r="DI28" s="624"/>
      <c r="DJ28" s="624"/>
      <c r="DK28" s="625"/>
      <c r="DL28" s="632">
        <v>172714</v>
      </c>
      <c r="DM28" s="624"/>
      <c r="DN28" s="624"/>
      <c r="DO28" s="624"/>
      <c r="DP28" s="624"/>
      <c r="DQ28" s="624"/>
      <c r="DR28" s="624"/>
      <c r="DS28" s="624"/>
      <c r="DT28" s="624"/>
      <c r="DU28" s="624"/>
      <c r="DV28" s="625"/>
      <c r="DW28" s="628">
        <v>20.399999999999999</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620</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181661</v>
      </c>
      <c r="CS29" s="653"/>
      <c r="CT29" s="653"/>
      <c r="CU29" s="653"/>
      <c r="CV29" s="653"/>
      <c r="CW29" s="653"/>
      <c r="CX29" s="653"/>
      <c r="CY29" s="654"/>
      <c r="CZ29" s="628">
        <v>6.7</v>
      </c>
      <c r="DA29" s="655"/>
      <c r="DB29" s="655"/>
      <c r="DC29" s="658"/>
      <c r="DD29" s="632">
        <v>172714</v>
      </c>
      <c r="DE29" s="653"/>
      <c r="DF29" s="653"/>
      <c r="DG29" s="653"/>
      <c r="DH29" s="653"/>
      <c r="DI29" s="653"/>
      <c r="DJ29" s="653"/>
      <c r="DK29" s="654"/>
      <c r="DL29" s="632">
        <v>172714</v>
      </c>
      <c r="DM29" s="653"/>
      <c r="DN29" s="653"/>
      <c r="DO29" s="653"/>
      <c r="DP29" s="653"/>
      <c r="DQ29" s="653"/>
      <c r="DR29" s="653"/>
      <c r="DS29" s="653"/>
      <c r="DT29" s="653"/>
      <c r="DU29" s="653"/>
      <c r="DV29" s="654"/>
      <c r="DW29" s="628">
        <v>20.399999999999999</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654107</v>
      </c>
      <c r="S30" s="624"/>
      <c r="T30" s="624"/>
      <c r="U30" s="624"/>
      <c r="V30" s="624"/>
      <c r="W30" s="624"/>
      <c r="X30" s="624"/>
      <c r="Y30" s="625"/>
      <c r="Z30" s="626">
        <v>22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165011</v>
      </c>
      <c r="CS30" s="624"/>
      <c r="CT30" s="624"/>
      <c r="CU30" s="624"/>
      <c r="CV30" s="624"/>
      <c r="CW30" s="624"/>
      <c r="CX30" s="624"/>
      <c r="CY30" s="625"/>
      <c r="CZ30" s="628">
        <v>6.1</v>
      </c>
      <c r="DA30" s="655"/>
      <c r="DB30" s="655"/>
      <c r="DC30" s="658"/>
      <c r="DD30" s="632">
        <v>156064</v>
      </c>
      <c r="DE30" s="624"/>
      <c r="DF30" s="624"/>
      <c r="DG30" s="624"/>
      <c r="DH30" s="624"/>
      <c r="DI30" s="624"/>
      <c r="DJ30" s="624"/>
      <c r="DK30" s="625"/>
      <c r="DL30" s="632">
        <v>156064</v>
      </c>
      <c r="DM30" s="624"/>
      <c r="DN30" s="624"/>
      <c r="DO30" s="624"/>
      <c r="DP30" s="624"/>
      <c r="DQ30" s="624"/>
      <c r="DR30" s="624"/>
      <c r="DS30" s="624"/>
      <c r="DT30" s="624"/>
      <c r="DU30" s="624"/>
      <c r="DV30" s="625"/>
      <c r="DW30" s="628">
        <v>18.5</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95.1</v>
      </c>
      <c r="BH31" s="667"/>
      <c r="BI31" s="667"/>
      <c r="BJ31" s="667"/>
      <c r="BK31" s="667"/>
      <c r="BL31" s="667"/>
      <c r="BM31" s="618">
        <v>78.900000000000006</v>
      </c>
      <c r="BN31" s="667"/>
      <c r="BO31" s="667"/>
      <c r="BP31" s="667"/>
      <c r="BQ31" s="668"/>
      <c r="BR31" s="670">
        <v>95.1</v>
      </c>
      <c r="BS31" s="667"/>
      <c r="BT31" s="667"/>
      <c r="BU31" s="667"/>
      <c r="BV31" s="667"/>
      <c r="BW31" s="667"/>
      <c r="BX31" s="618">
        <v>79.900000000000006</v>
      </c>
      <c r="BY31" s="667"/>
      <c r="BZ31" s="667"/>
      <c r="CA31" s="667"/>
      <c r="CB31" s="668"/>
      <c r="CD31" s="663"/>
      <c r="CE31" s="664"/>
      <c r="CF31" s="620" t="s">
        <v>301</v>
      </c>
      <c r="CG31" s="621"/>
      <c r="CH31" s="621"/>
      <c r="CI31" s="621"/>
      <c r="CJ31" s="621"/>
      <c r="CK31" s="621"/>
      <c r="CL31" s="621"/>
      <c r="CM31" s="621"/>
      <c r="CN31" s="621"/>
      <c r="CO31" s="621"/>
      <c r="CP31" s="621"/>
      <c r="CQ31" s="622"/>
      <c r="CR31" s="623">
        <v>16650</v>
      </c>
      <c r="CS31" s="653"/>
      <c r="CT31" s="653"/>
      <c r="CU31" s="653"/>
      <c r="CV31" s="653"/>
      <c r="CW31" s="653"/>
      <c r="CX31" s="653"/>
      <c r="CY31" s="654"/>
      <c r="CZ31" s="628">
        <v>0.6</v>
      </c>
      <c r="DA31" s="655"/>
      <c r="DB31" s="655"/>
      <c r="DC31" s="658"/>
      <c r="DD31" s="632">
        <v>16650</v>
      </c>
      <c r="DE31" s="653"/>
      <c r="DF31" s="653"/>
      <c r="DG31" s="653"/>
      <c r="DH31" s="653"/>
      <c r="DI31" s="653"/>
      <c r="DJ31" s="653"/>
      <c r="DK31" s="654"/>
      <c r="DL31" s="632">
        <v>16650</v>
      </c>
      <c r="DM31" s="653"/>
      <c r="DN31" s="653"/>
      <c r="DO31" s="653"/>
      <c r="DP31" s="653"/>
      <c r="DQ31" s="653"/>
      <c r="DR31" s="653"/>
      <c r="DS31" s="653"/>
      <c r="DT31" s="653"/>
      <c r="DU31" s="653"/>
      <c r="DV31" s="654"/>
      <c r="DW31" s="628">
        <v>2</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242213</v>
      </c>
      <c r="S32" s="624"/>
      <c r="T32" s="624"/>
      <c r="U32" s="624"/>
      <c r="V32" s="624"/>
      <c r="W32" s="624"/>
      <c r="X32" s="624"/>
      <c r="Y32" s="625"/>
      <c r="Z32" s="626">
        <v>8.1</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98</v>
      </c>
      <c r="BH32" s="653"/>
      <c r="BI32" s="653"/>
      <c r="BJ32" s="653"/>
      <c r="BK32" s="653"/>
      <c r="BL32" s="653"/>
      <c r="BM32" s="629">
        <v>95.6</v>
      </c>
      <c r="BN32" s="653"/>
      <c r="BO32" s="653"/>
      <c r="BP32" s="653"/>
      <c r="BQ32" s="669"/>
      <c r="BR32" s="680">
        <v>97.9</v>
      </c>
      <c r="BS32" s="653"/>
      <c r="BT32" s="653"/>
      <c r="BU32" s="653"/>
      <c r="BV32" s="653"/>
      <c r="BW32" s="653"/>
      <c r="BX32" s="629">
        <v>94.8</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15483</v>
      </c>
      <c r="S33" s="624"/>
      <c r="T33" s="624"/>
      <c r="U33" s="624"/>
      <c r="V33" s="624"/>
      <c r="W33" s="624"/>
      <c r="X33" s="624"/>
      <c r="Y33" s="625"/>
      <c r="Z33" s="626">
        <v>0.5</v>
      </c>
      <c r="AA33" s="626"/>
      <c r="AB33" s="626"/>
      <c r="AC33" s="626"/>
      <c r="AD33" s="627">
        <v>12808</v>
      </c>
      <c r="AE33" s="627"/>
      <c r="AF33" s="627"/>
      <c r="AG33" s="627"/>
      <c r="AH33" s="627"/>
      <c r="AI33" s="627"/>
      <c r="AJ33" s="627"/>
      <c r="AK33" s="627"/>
      <c r="AL33" s="628">
        <v>1.5</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92.2</v>
      </c>
      <c r="BH33" s="682"/>
      <c r="BI33" s="682"/>
      <c r="BJ33" s="682"/>
      <c r="BK33" s="682"/>
      <c r="BL33" s="682"/>
      <c r="BM33" s="683">
        <v>65.7</v>
      </c>
      <c r="BN33" s="682"/>
      <c r="BO33" s="682"/>
      <c r="BP33" s="682"/>
      <c r="BQ33" s="684"/>
      <c r="BR33" s="681">
        <v>91.7</v>
      </c>
      <c r="BS33" s="682"/>
      <c r="BT33" s="682"/>
      <c r="BU33" s="682"/>
      <c r="BV33" s="682"/>
      <c r="BW33" s="682"/>
      <c r="BX33" s="683">
        <v>67.8</v>
      </c>
      <c r="BY33" s="682"/>
      <c r="BZ33" s="682"/>
      <c r="CA33" s="682"/>
      <c r="CB33" s="684"/>
      <c r="CD33" s="620" t="s">
        <v>308</v>
      </c>
      <c r="CE33" s="621"/>
      <c r="CF33" s="621"/>
      <c r="CG33" s="621"/>
      <c r="CH33" s="621"/>
      <c r="CI33" s="621"/>
      <c r="CJ33" s="621"/>
      <c r="CK33" s="621"/>
      <c r="CL33" s="621"/>
      <c r="CM33" s="621"/>
      <c r="CN33" s="621"/>
      <c r="CO33" s="621"/>
      <c r="CP33" s="621"/>
      <c r="CQ33" s="622"/>
      <c r="CR33" s="623">
        <v>1602476</v>
      </c>
      <c r="CS33" s="653"/>
      <c r="CT33" s="653"/>
      <c r="CU33" s="653"/>
      <c r="CV33" s="653"/>
      <c r="CW33" s="653"/>
      <c r="CX33" s="653"/>
      <c r="CY33" s="654"/>
      <c r="CZ33" s="628">
        <v>59.4</v>
      </c>
      <c r="DA33" s="655"/>
      <c r="DB33" s="655"/>
      <c r="DC33" s="658"/>
      <c r="DD33" s="632">
        <v>781842</v>
      </c>
      <c r="DE33" s="653"/>
      <c r="DF33" s="653"/>
      <c r="DG33" s="653"/>
      <c r="DH33" s="653"/>
      <c r="DI33" s="653"/>
      <c r="DJ33" s="653"/>
      <c r="DK33" s="654"/>
      <c r="DL33" s="632">
        <v>321728</v>
      </c>
      <c r="DM33" s="653"/>
      <c r="DN33" s="653"/>
      <c r="DO33" s="653"/>
      <c r="DP33" s="653"/>
      <c r="DQ33" s="653"/>
      <c r="DR33" s="653"/>
      <c r="DS33" s="653"/>
      <c r="DT33" s="653"/>
      <c r="DU33" s="653"/>
      <c r="DV33" s="654"/>
      <c r="DW33" s="628">
        <v>38.1</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612</v>
      </c>
      <c r="S34" s="624"/>
      <c r="T34" s="624"/>
      <c r="U34" s="624"/>
      <c r="V34" s="624"/>
      <c r="W34" s="624"/>
      <c r="X34" s="624"/>
      <c r="Y34" s="625"/>
      <c r="Z34" s="626">
        <v>0</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396803</v>
      </c>
      <c r="CS34" s="624"/>
      <c r="CT34" s="624"/>
      <c r="CU34" s="624"/>
      <c r="CV34" s="624"/>
      <c r="CW34" s="624"/>
      <c r="CX34" s="624"/>
      <c r="CY34" s="625"/>
      <c r="CZ34" s="628">
        <v>14.7</v>
      </c>
      <c r="DA34" s="655"/>
      <c r="DB34" s="655"/>
      <c r="DC34" s="658"/>
      <c r="DD34" s="632">
        <v>272414</v>
      </c>
      <c r="DE34" s="624"/>
      <c r="DF34" s="624"/>
      <c r="DG34" s="624"/>
      <c r="DH34" s="624"/>
      <c r="DI34" s="624"/>
      <c r="DJ34" s="624"/>
      <c r="DK34" s="625"/>
      <c r="DL34" s="632">
        <v>174873</v>
      </c>
      <c r="DM34" s="624"/>
      <c r="DN34" s="624"/>
      <c r="DO34" s="624"/>
      <c r="DP34" s="624"/>
      <c r="DQ34" s="624"/>
      <c r="DR34" s="624"/>
      <c r="DS34" s="624"/>
      <c r="DT34" s="624"/>
      <c r="DU34" s="624"/>
      <c r="DV34" s="625"/>
      <c r="DW34" s="628">
        <v>20.7</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321836</v>
      </c>
      <c r="S35" s="624"/>
      <c r="T35" s="624"/>
      <c r="U35" s="624"/>
      <c r="V35" s="624"/>
      <c r="W35" s="624"/>
      <c r="X35" s="624"/>
      <c r="Y35" s="625"/>
      <c r="Z35" s="626">
        <v>10.8</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20579</v>
      </c>
      <c r="CS35" s="653"/>
      <c r="CT35" s="653"/>
      <c r="CU35" s="653"/>
      <c r="CV35" s="653"/>
      <c r="CW35" s="653"/>
      <c r="CX35" s="653"/>
      <c r="CY35" s="654"/>
      <c r="CZ35" s="628">
        <v>0.8</v>
      </c>
      <c r="DA35" s="655"/>
      <c r="DB35" s="655"/>
      <c r="DC35" s="658"/>
      <c r="DD35" s="632">
        <v>20579</v>
      </c>
      <c r="DE35" s="653"/>
      <c r="DF35" s="653"/>
      <c r="DG35" s="653"/>
      <c r="DH35" s="653"/>
      <c r="DI35" s="653"/>
      <c r="DJ35" s="653"/>
      <c r="DK35" s="654"/>
      <c r="DL35" s="632">
        <v>20142</v>
      </c>
      <c r="DM35" s="653"/>
      <c r="DN35" s="653"/>
      <c r="DO35" s="653"/>
      <c r="DP35" s="653"/>
      <c r="DQ35" s="653"/>
      <c r="DR35" s="653"/>
      <c r="DS35" s="653"/>
      <c r="DT35" s="653"/>
      <c r="DU35" s="653"/>
      <c r="DV35" s="654"/>
      <c r="DW35" s="628">
        <v>2.4</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269269</v>
      </c>
      <c r="S36" s="624"/>
      <c r="T36" s="624"/>
      <c r="U36" s="624"/>
      <c r="V36" s="624"/>
      <c r="W36" s="624"/>
      <c r="X36" s="624"/>
      <c r="Y36" s="625"/>
      <c r="Z36" s="626">
        <v>9.1</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293001</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139778</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971148</v>
      </c>
      <c r="CS36" s="624"/>
      <c r="CT36" s="624"/>
      <c r="CU36" s="624"/>
      <c r="CV36" s="624"/>
      <c r="CW36" s="624"/>
      <c r="CX36" s="624"/>
      <c r="CY36" s="625"/>
      <c r="CZ36" s="628">
        <v>36</v>
      </c>
      <c r="DA36" s="655"/>
      <c r="DB36" s="655"/>
      <c r="DC36" s="658"/>
      <c r="DD36" s="632">
        <v>296915</v>
      </c>
      <c r="DE36" s="624"/>
      <c r="DF36" s="624"/>
      <c r="DG36" s="624"/>
      <c r="DH36" s="624"/>
      <c r="DI36" s="624"/>
      <c r="DJ36" s="624"/>
      <c r="DK36" s="625"/>
      <c r="DL36" s="632">
        <v>48684</v>
      </c>
      <c r="DM36" s="624"/>
      <c r="DN36" s="624"/>
      <c r="DO36" s="624"/>
      <c r="DP36" s="624"/>
      <c r="DQ36" s="624"/>
      <c r="DR36" s="624"/>
      <c r="DS36" s="624"/>
      <c r="DT36" s="624"/>
      <c r="DU36" s="624"/>
      <c r="DV36" s="625"/>
      <c r="DW36" s="628">
        <v>5.8</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42802</v>
      </c>
      <c r="S37" s="624"/>
      <c r="T37" s="624"/>
      <c r="U37" s="624"/>
      <c r="V37" s="624"/>
      <c r="W37" s="624"/>
      <c r="X37" s="624"/>
      <c r="Y37" s="625"/>
      <c r="Z37" s="626">
        <v>1.4</v>
      </c>
      <c r="AA37" s="626"/>
      <c r="AB37" s="626"/>
      <c r="AC37" s="626"/>
      <c r="AD37" s="627">
        <v>13880</v>
      </c>
      <c r="AE37" s="627"/>
      <c r="AF37" s="627"/>
      <c r="AG37" s="627"/>
      <c r="AH37" s="627"/>
      <c r="AI37" s="627"/>
      <c r="AJ37" s="627"/>
      <c r="AK37" s="627"/>
      <c r="AL37" s="628">
        <v>1.6</v>
      </c>
      <c r="AM37" s="629"/>
      <c r="AN37" s="629"/>
      <c r="AO37" s="630"/>
      <c r="AQ37" s="689" t="s">
        <v>320</v>
      </c>
      <c r="AR37" s="690"/>
      <c r="AS37" s="690"/>
      <c r="AT37" s="690"/>
      <c r="AU37" s="690"/>
      <c r="AV37" s="690"/>
      <c r="AW37" s="690"/>
      <c r="AX37" s="690"/>
      <c r="AY37" s="691"/>
      <c r="AZ37" s="623">
        <v>100686</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139778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9734</v>
      </c>
      <c r="CS37" s="653"/>
      <c r="CT37" s="653"/>
      <c r="CU37" s="653"/>
      <c r="CV37" s="653"/>
      <c r="CW37" s="653"/>
      <c r="CX37" s="653"/>
      <c r="CY37" s="654"/>
      <c r="CZ37" s="628">
        <v>0.4</v>
      </c>
      <c r="DA37" s="655"/>
      <c r="DB37" s="655"/>
      <c r="DC37" s="658"/>
      <c r="DD37" s="632">
        <v>224</v>
      </c>
      <c r="DE37" s="653"/>
      <c r="DF37" s="653"/>
      <c r="DG37" s="653"/>
      <c r="DH37" s="653"/>
      <c r="DI37" s="653"/>
      <c r="DJ37" s="653"/>
      <c r="DK37" s="654"/>
      <c r="DL37" s="632">
        <v>224</v>
      </c>
      <c r="DM37" s="653"/>
      <c r="DN37" s="653"/>
      <c r="DO37" s="653"/>
      <c r="DP37" s="653"/>
      <c r="DQ37" s="653"/>
      <c r="DR37" s="653"/>
      <c r="DS37" s="653"/>
      <c r="DT37" s="653"/>
      <c r="DU37" s="653"/>
      <c r="DV37" s="654"/>
      <c r="DW37" s="628">
        <v>0</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334759</v>
      </c>
      <c r="S38" s="624"/>
      <c r="T38" s="624"/>
      <c r="U38" s="624"/>
      <c r="V38" s="624"/>
      <c r="W38" s="624"/>
      <c r="X38" s="624"/>
      <c r="Y38" s="625"/>
      <c r="Z38" s="626">
        <v>11.3</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59954</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118</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83310</v>
      </c>
      <c r="CS38" s="624"/>
      <c r="CT38" s="624"/>
      <c r="CU38" s="624"/>
      <c r="CV38" s="624"/>
      <c r="CW38" s="624"/>
      <c r="CX38" s="624"/>
      <c r="CY38" s="625"/>
      <c r="CZ38" s="628">
        <v>3.1</v>
      </c>
      <c r="DA38" s="655"/>
      <c r="DB38" s="655"/>
      <c r="DC38" s="658"/>
      <c r="DD38" s="632">
        <v>78029</v>
      </c>
      <c r="DE38" s="624"/>
      <c r="DF38" s="624"/>
      <c r="DG38" s="624"/>
      <c r="DH38" s="624"/>
      <c r="DI38" s="624"/>
      <c r="DJ38" s="624"/>
      <c r="DK38" s="625"/>
      <c r="DL38" s="632">
        <v>78029</v>
      </c>
      <c r="DM38" s="624"/>
      <c r="DN38" s="624"/>
      <c r="DO38" s="624"/>
      <c r="DP38" s="624"/>
      <c r="DQ38" s="624"/>
      <c r="DR38" s="624"/>
      <c r="DS38" s="624"/>
      <c r="DT38" s="624"/>
      <c r="DU38" s="624"/>
      <c r="DV38" s="625"/>
      <c r="DW38" s="628">
        <v>9.1999999999999993</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v>49051</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173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130636</v>
      </c>
      <c r="CS39" s="653"/>
      <c r="CT39" s="653"/>
      <c r="CU39" s="653"/>
      <c r="CV39" s="653"/>
      <c r="CW39" s="653"/>
      <c r="CX39" s="653"/>
      <c r="CY39" s="654"/>
      <c r="CZ39" s="628">
        <v>4.8</v>
      </c>
      <c r="DA39" s="655"/>
      <c r="DB39" s="655"/>
      <c r="DC39" s="658"/>
      <c r="DD39" s="632">
        <v>113905</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1259</v>
      </c>
      <c r="S40" s="624"/>
      <c r="T40" s="624"/>
      <c r="U40" s="624"/>
      <c r="V40" s="624"/>
      <c r="W40" s="624"/>
      <c r="X40" s="624"/>
      <c r="Y40" s="625"/>
      <c r="Z40" s="626">
        <v>0</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v>26300</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51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2973870</v>
      </c>
      <c r="S41" s="699"/>
      <c r="T41" s="699"/>
      <c r="U41" s="699"/>
      <c r="V41" s="699"/>
      <c r="W41" s="699"/>
      <c r="X41" s="699"/>
      <c r="Y41" s="700"/>
      <c r="Z41" s="701">
        <v>100</v>
      </c>
      <c r="AA41" s="701"/>
      <c r="AB41" s="701"/>
      <c r="AC41" s="701"/>
      <c r="AD41" s="702">
        <v>843881</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10048</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v>10</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46962</v>
      </c>
      <c r="BA42" s="699"/>
      <c r="BB42" s="699"/>
      <c r="BC42" s="699"/>
      <c r="BD42" s="682"/>
      <c r="BE42" s="682"/>
      <c r="BF42" s="684"/>
      <c r="BG42" s="675"/>
      <c r="BH42" s="676"/>
      <c r="BI42" s="676"/>
      <c r="BJ42" s="676"/>
      <c r="BK42" s="676"/>
      <c r="BL42" s="212"/>
      <c r="BM42" s="645" t="s">
        <v>341</v>
      </c>
      <c r="BN42" s="645"/>
      <c r="BO42" s="645"/>
      <c r="BP42" s="645"/>
      <c r="BQ42" s="645"/>
      <c r="BR42" s="645"/>
      <c r="BS42" s="645"/>
      <c r="BT42" s="645"/>
      <c r="BU42" s="646"/>
      <c r="BV42" s="698">
        <v>392</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434802</v>
      </c>
      <c r="CS42" s="653"/>
      <c r="CT42" s="653"/>
      <c r="CU42" s="653"/>
      <c r="CV42" s="653"/>
      <c r="CW42" s="653"/>
      <c r="CX42" s="653"/>
      <c r="CY42" s="654"/>
      <c r="CZ42" s="628">
        <v>16.100000000000001</v>
      </c>
      <c r="DA42" s="655"/>
      <c r="DB42" s="655"/>
      <c r="DC42" s="658"/>
      <c r="DD42" s="632">
        <v>139074</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t="s">
        <v>122</v>
      </c>
      <c r="CS43" s="653"/>
      <c r="CT43" s="653"/>
      <c r="CU43" s="653"/>
      <c r="CV43" s="653"/>
      <c r="CW43" s="653"/>
      <c r="CX43" s="653"/>
      <c r="CY43" s="654"/>
      <c r="CZ43" s="628" t="s">
        <v>122</v>
      </c>
      <c r="DA43" s="655"/>
      <c r="DB43" s="655"/>
      <c r="DC43" s="658"/>
      <c r="DD43" s="632" t="s">
        <v>122</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434802</v>
      </c>
      <c r="CS44" s="624"/>
      <c r="CT44" s="624"/>
      <c r="CU44" s="624"/>
      <c r="CV44" s="624"/>
      <c r="CW44" s="624"/>
      <c r="CX44" s="624"/>
      <c r="CY44" s="625"/>
      <c r="CZ44" s="628">
        <v>16.100000000000001</v>
      </c>
      <c r="DA44" s="629"/>
      <c r="DB44" s="629"/>
      <c r="DC44" s="635"/>
      <c r="DD44" s="632">
        <v>139074</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253224</v>
      </c>
      <c r="CS45" s="653"/>
      <c r="CT45" s="653"/>
      <c r="CU45" s="653"/>
      <c r="CV45" s="653"/>
      <c r="CW45" s="653"/>
      <c r="CX45" s="653"/>
      <c r="CY45" s="654"/>
      <c r="CZ45" s="628">
        <v>9.4</v>
      </c>
      <c r="DA45" s="655"/>
      <c r="DB45" s="655"/>
      <c r="DC45" s="658"/>
      <c r="DD45" s="632">
        <v>52157</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181578</v>
      </c>
      <c r="CS46" s="624"/>
      <c r="CT46" s="624"/>
      <c r="CU46" s="624"/>
      <c r="CV46" s="624"/>
      <c r="CW46" s="624"/>
      <c r="CX46" s="624"/>
      <c r="CY46" s="625"/>
      <c r="CZ46" s="628">
        <v>6.7</v>
      </c>
      <c r="DA46" s="629"/>
      <c r="DB46" s="629"/>
      <c r="DC46" s="635"/>
      <c r="DD46" s="632">
        <v>86917</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2696980</v>
      </c>
      <c r="CS49" s="682"/>
      <c r="CT49" s="682"/>
      <c r="CU49" s="682"/>
      <c r="CV49" s="682"/>
      <c r="CW49" s="682"/>
      <c r="CX49" s="682"/>
      <c r="CY49" s="711"/>
      <c r="CZ49" s="703">
        <v>100</v>
      </c>
      <c r="DA49" s="712"/>
      <c r="DB49" s="712"/>
      <c r="DC49" s="713"/>
      <c r="DD49" s="714">
        <v>1464368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uAshzh/uHuEcA/VCJ+jAFZO1qFs/xneuMexketgn+vgMoC8KnKMs4WpOEI6JzlORsTeDg73aYNHvfBOzd+97Q==" saltValue="GBrpSk3V8yBaesqsYDIH0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2"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c r="R7" s="753"/>
      <c r="S7" s="753"/>
      <c r="T7" s="753"/>
      <c r="U7" s="753"/>
      <c r="V7" s="753"/>
      <c r="W7" s="753"/>
      <c r="X7" s="753"/>
      <c r="Y7" s="753"/>
      <c r="Z7" s="753"/>
      <c r="AA7" s="753"/>
      <c r="AB7" s="753"/>
      <c r="AC7" s="753"/>
      <c r="AD7" s="753"/>
      <c r="AE7" s="754"/>
      <c r="AF7" s="755">
        <v>183</v>
      </c>
      <c r="AG7" s="756"/>
      <c r="AH7" s="756"/>
      <c r="AI7" s="756"/>
      <c r="AJ7" s="757"/>
      <c r="AK7" s="758"/>
      <c r="AL7" s="759"/>
      <c r="AM7" s="759"/>
      <c r="AN7" s="759"/>
      <c r="AO7" s="759"/>
      <c r="AP7" s="759"/>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183</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c r="R28" s="823"/>
      <c r="S28" s="823"/>
      <c r="T28" s="823"/>
      <c r="U28" s="823"/>
      <c r="V28" s="823"/>
      <c r="W28" s="823"/>
      <c r="X28" s="823"/>
      <c r="Y28" s="823"/>
      <c r="Z28" s="823"/>
      <c r="AA28" s="823"/>
      <c r="AB28" s="823"/>
      <c r="AC28" s="823"/>
      <c r="AD28" s="823"/>
      <c r="AE28" s="824"/>
      <c r="AF28" s="825">
        <v>140</v>
      </c>
      <c r="AG28" s="823"/>
      <c r="AH28" s="823"/>
      <c r="AI28" s="823"/>
      <c r="AJ28" s="826"/>
      <c r="AK28" s="827"/>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c r="R29" s="784"/>
      <c r="S29" s="784"/>
      <c r="T29" s="784"/>
      <c r="U29" s="784"/>
      <c r="V29" s="784"/>
      <c r="W29" s="784"/>
      <c r="X29" s="784"/>
      <c r="Y29" s="784"/>
      <c r="Z29" s="784"/>
      <c r="AA29" s="784"/>
      <c r="AB29" s="784"/>
      <c r="AC29" s="784"/>
      <c r="AD29" s="784"/>
      <c r="AE29" s="785"/>
      <c r="AF29" s="786">
        <v>0</v>
      </c>
      <c r="AG29" s="787"/>
      <c r="AH29" s="787"/>
      <c r="AI29" s="787"/>
      <c r="AJ29" s="788"/>
      <c r="AK29" s="834"/>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c r="R30" s="784"/>
      <c r="S30" s="784"/>
      <c r="T30" s="784"/>
      <c r="U30" s="784"/>
      <c r="V30" s="784"/>
      <c r="W30" s="784"/>
      <c r="X30" s="784"/>
      <c r="Y30" s="784"/>
      <c r="Z30" s="784"/>
      <c r="AA30" s="784"/>
      <c r="AB30" s="784"/>
      <c r="AC30" s="784"/>
      <c r="AD30" s="784"/>
      <c r="AE30" s="785"/>
      <c r="AF30" s="786">
        <v>28</v>
      </c>
      <c r="AG30" s="787"/>
      <c r="AH30" s="787"/>
      <c r="AI30" s="787"/>
      <c r="AJ30" s="788"/>
      <c r="AK30" s="834"/>
      <c r="AL30" s="830"/>
      <c r="AM30" s="830"/>
      <c r="AN30" s="830"/>
      <c r="AO30" s="830"/>
      <c r="AP30" s="830"/>
      <c r="AQ30" s="830"/>
      <c r="AR30" s="830"/>
      <c r="AS30" s="830"/>
      <c r="AT30" s="830"/>
      <c r="AU30" s="830"/>
      <c r="AV30" s="830"/>
      <c r="AW30" s="830"/>
      <c r="AX30" s="830"/>
      <c r="AY30" s="830"/>
      <c r="AZ30" s="831"/>
      <c r="BA30" s="831"/>
      <c r="BB30" s="831"/>
      <c r="BC30" s="831"/>
      <c r="BD30" s="831"/>
      <c r="BE30" s="832" t="s">
        <v>392</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v>22</v>
      </c>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v>76</v>
      </c>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v>0</v>
      </c>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266</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142028</v>
      </c>
      <c r="AB110" s="900"/>
      <c r="AC110" s="900"/>
      <c r="AD110" s="900"/>
      <c r="AE110" s="901"/>
      <c r="AF110" s="902">
        <v>169960</v>
      </c>
      <c r="AG110" s="900"/>
      <c r="AH110" s="900"/>
      <c r="AI110" s="900"/>
      <c r="AJ110" s="901"/>
      <c r="AK110" s="902">
        <v>181661</v>
      </c>
      <c r="AL110" s="900"/>
      <c r="AM110" s="900"/>
      <c r="AN110" s="900"/>
      <c r="AO110" s="901"/>
      <c r="AP110" s="903">
        <v>26</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2424554</v>
      </c>
      <c r="BR110" s="931"/>
      <c r="BS110" s="931"/>
      <c r="BT110" s="931"/>
      <c r="BU110" s="931"/>
      <c r="BV110" s="931">
        <v>2445642</v>
      </c>
      <c r="BW110" s="931"/>
      <c r="BX110" s="931"/>
      <c r="BY110" s="931"/>
      <c r="BZ110" s="931"/>
      <c r="CA110" s="931">
        <v>2615390</v>
      </c>
      <c r="CB110" s="931"/>
      <c r="CC110" s="931"/>
      <c r="CD110" s="931"/>
      <c r="CE110" s="931"/>
      <c r="CF110" s="944">
        <v>375</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167060</v>
      </c>
      <c r="BR112" s="926"/>
      <c r="BS112" s="926"/>
      <c r="BT112" s="926"/>
      <c r="BU112" s="926"/>
      <c r="BV112" s="926">
        <v>203137</v>
      </c>
      <c r="BW112" s="926"/>
      <c r="BX112" s="926"/>
      <c r="BY112" s="926"/>
      <c r="BZ112" s="926"/>
      <c r="CA112" s="926">
        <v>298998</v>
      </c>
      <c r="CB112" s="926"/>
      <c r="CC112" s="926"/>
      <c r="CD112" s="926"/>
      <c r="CE112" s="926"/>
      <c r="CF112" s="920">
        <v>42.9</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10142</v>
      </c>
      <c r="AB113" s="938"/>
      <c r="AC113" s="938"/>
      <c r="AD113" s="938"/>
      <c r="AE113" s="939"/>
      <c r="AF113" s="940">
        <v>19689</v>
      </c>
      <c r="AG113" s="938"/>
      <c r="AH113" s="938"/>
      <c r="AI113" s="938"/>
      <c r="AJ113" s="939"/>
      <c r="AK113" s="940">
        <v>30790</v>
      </c>
      <c r="AL113" s="938"/>
      <c r="AM113" s="938"/>
      <c r="AN113" s="938"/>
      <c r="AO113" s="939"/>
      <c r="AP113" s="941">
        <v>4.4000000000000004</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438</v>
      </c>
      <c r="AB114" s="959"/>
      <c r="AC114" s="959"/>
      <c r="AD114" s="959"/>
      <c r="AE114" s="960"/>
      <c r="AF114" s="961">
        <v>413</v>
      </c>
      <c r="AG114" s="959"/>
      <c r="AH114" s="959"/>
      <c r="AI114" s="959"/>
      <c r="AJ114" s="960"/>
      <c r="AK114" s="961">
        <v>284</v>
      </c>
      <c r="AL114" s="959"/>
      <c r="AM114" s="959"/>
      <c r="AN114" s="959"/>
      <c r="AO114" s="960"/>
      <c r="AP114" s="962">
        <v>0</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v>178324</v>
      </c>
      <c r="BW114" s="926"/>
      <c r="BX114" s="926"/>
      <c r="BY114" s="926"/>
      <c r="BZ114" s="926"/>
      <c r="CA114" s="926">
        <v>113853</v>
      </c>
      <c r="CB114" s="926"/>
      <c r="CC114" s="926"/>
      <c r="CD114" s="926"/>
      <c r="CE114" s="926"/>
      <c r="CF114" s="920">
        <v>16.3</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152608</v>
      </c>
      <c r="AB117" s="979"/>
      <c r="AC117" s="979"/>
      <c r="AD117" s="979"/>
      <c r="AE117" s="980"/>
      <c r="AF117" s="981">
        <v>190062</v>
      </c>
      <c r="AG117" s="979"/>
      <c r="AH117" s="979"/>
      <c r="AI117" s="979"/>
      <c r="AJ117" s="980"/>
      <c r="AK117" s="981">
        <v>212735</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2591614</v>
      </c>
      <c r="BR119" s="1000"/>
      <c r="BS119" s="1000"/>
      <c r="BT119" s="1000"/>
      <c r="BU119" s="1000"/>
      <c r="BV119" s="1000">
        <v>2827103</v>
      </c>
      <c r="BW119" s="1000"/>
      <c r="BX119" s="1000"/>
      <c r="BY119" s="1000"/>
      <c r="BZ119" s="1000"/>
      <c r="CA119" s="1000">
        <v>3028241</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708337</v>
      </c>
      <c r="BR120" s="931"/>
      <c r="BS120" s="931"/>
      <c r="BT120" s="931"/>
      <c r="BU120" s="931"/>
      <c r="BV120" s="931">
        <v>745988</v>
      </c>
      <c r="BW120" s="931"/>
      <c r="BX120" s="931"/>
      <c r="BY120" s="931"/>
      <c r="BZ120" s="931"/>
      <c r="CA120" s="931">
        <v>573486</v>
      </c>
      <c r="CB120" s="931"/>
      <c r="CC120" s="931"/>
      <c r="CD120" s="931"/>
      <c r="CE120" s="931"/>
      <c r="CF120" s="944">
        <v>82.2</v>
      </c>
      <c r="CG120" s="945"/>
      <c r="CH120" s="945"/>
      <c r="CI120" s="945"/>
      <c r="CJ120" s="945"/>
      <c r="CK120" s="1006" t="s">
        <v>446</v>
      </c>
      <c r="CL120" s="1007"/>
      <c r="CM120" s="1007"/>
      <c r="CN120" s="1007"/>
      <c r="CO120" s="1008"/>
      <c r="CP120" s="1014" t="s">
        <v>447</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450360</v>
      </c>
      <c r="DR120" s="931"/>
      <c r="DS120" s="931"/>
      <c r="DT120" s="931"/>
      <c r="DU120" s="931"/>
      <c r="DV120" s="932">
        <v>64.599999999999994</v>
      </c>
      <c r="DW120" s="932"/>
      <c r="DX120" s="932"/>
      <c r="DY120" s="932"/>
      <c r="DZ120" s="933"/>
    </row>
    <row r="121" spans="1:130" s="218" customFormat="1" ht="26.25" customHeight="1" x14ac:dyDescent="0.15">
      <c r="A121" s="1058"/>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450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228055</v>
      </c>
      <c r="DR121" s="926"/>
      <c r="DS121" s="926"/>
      <c r="DT121" s="926"/>
      <c r="DU121" s="926"/>
      <c r="DV121" s="927">
        <v>32.700000000000003</v>
      </c>
      <c r="DW121" s="927"/>
      <c r="DX121" s="927"/>
      <c r="DY121" s="927"/>
      <c r="DZ121" s="928"/>
    </row>
    <row r="122" spans="1:130" s="218" customFormat="1" ht="26.25" customHeight="1" x14ac:dyDescent="0.15">
      <c r="A122" s="1058"/>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1096074</v>
      </c>
      <c r="BR122" s="1000"/>
      <c r="BS122" s="1000"/>
      <c r="BT122" s="1000"/>
      <c r="BU122" s="1000"/>
      <c r="BV122" s="1000">
        <v>1135957</v>
      </c>
      <c r="BW122" s="1000"/>
      <c r="BX122" s="1000"/>
      <c r="BY122" s="1000"/>
      <c r="BZ122" s="1000"/>
      <c r="CA122" s="1000">
        <v>1152291</v>
      </c>
      <c r="CB122" s="1000"/>
      <c r="CC122" s="1000"/>
      <c r="CD122" s="1000"/>
      <c r="CE122" s="1000"/>
      <c r="CF122" s="1017">
        <v>165.2</v>
      </c>
      <c r="CG122" s="1018"/>
      <c r="CH122" s="1018"/>
      <c r="CI122" s="1018"/>
      <c r="CJ122" s="1018"/>
      <c r="CK122" s="1009"/>
      <c r="CL122" s="1010"/>
      <c r="CM122" s="1010"/>
      <c r="CN122" s="1010"/>
      <c r="CO122" s="1011"/>
      <c r="CP122" s="1019" t="s">
        <v>452</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2762</v>
      </c>
      <c r="DR122" s="926"/>
      <c r="DS122" s="926"/>
      <c r="DT122" s="926"/>
      <c r="DU122" s="926"/>
      <c r="DV122" s="927">
        <v>0.4</v>
      </c>
      <c r="DW122" s="927"/>
      <c r="DX122" s="927"/>
      <c r="DY122" s="927"/>
      <c r="DZ122" s="928"/>
    </row>
    <row r="123" spans="1:130" s="218" customFormat="1" ht="26.25" customHeight="1" x14ac:dyDescent="0.15">
      <c r="A123" s="1058"/>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453</v>
      </c>
      <c r="BP123" s="1005"/>
      <c r="BQ123" s="1064">
        <v>1804411</v>
      </c>
      <c r="BR123" s="1031"/>
      <c r="BS123" s="1031"/>
      <c r="BT123" s="1031"/>
      <c r="BU123" s="1031"/>
      <c r="BV123" s="1031">
        <v>1881945</v>
      </c>
      <c r="BW123" s="1031"/>
      <c r="BX123" s="1031"/>
      <c r="BY123" s="1031"/>
      <c r="BZ123" s="1031"/>
      <c r="CA123" s="1031">
        <v>1725777</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454</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124.2</v>
      </c>
      <c r="BR124" s="1027"/>
      <c r="BS124" s="1027"/>
      <c r="BT124" s="1027"/>
      <c r="BU124" s="1027"/>
      <c r="BV124" s="1027">
        <v>145.1</v>
      </c>
      <c r="BW124" s="1027"/>
      <c r="BX124" s="1027"/>
      <c r="BY124" s="1027"/>
      <c r="BZ124" s="1027"/>
      <c r="CA124" s="1027">
        <v>186.7</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v>167060</v>
      </c>
      <c r="DH124" s="986"/>
      <c r="DI124" s="986"/>
      <c r="DJ124" s="986"/>
      <c r="DK124" s="987"/>
      <c r="DL124" s="985">
        <v>203137</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460</v>
      </c>
      <c r="AY127" s="1033"/>
      <c r="AZ127" s="1033"/>
      <c r="BA127" s="1033"/>
      <c r="BB127" s="1033"/>
      <c r="BC127" s="1033"/>
      <c r="BD127" s="1033"/>
      <c r="BE127" s="1034"/>
      <c r="BF127" s="1035" t="s">
        <v>461</v>
      </c>
      <c r="BG127" s="1033"/>
      <c r="BH127" s="1033"/>
      <c r="BI127" s="1033"/>
      <c r="BJ127" s="1033"/>
      <c r="BK127" s="1033"/>
      <c r="BL127" s="1034"/>
      <c r="BM127" s="1035" t="s">
        <v>462</v>
      </c>
      <c r="BN127" s="1033"/>
      <c r="BO127" s="1033"/>
      <c r="BP127" s="1033"/>
      <c r="BQ127" s="1033"/>
      <c r="BR127" s="1033"/>
      <c r="BS127" s="1034"/>
      <c r="BT127" s="1035" t="s">
        <v>463</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465</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466</v>
      </c>
      <c r="X128" s="1044"/>
      <c r="Y128" s="1044"/>
      <c r="Z128" s="1045"/>
      <c r="AA128" s="1046" t="s">
        <v>122</v>
      </c>
      <c r="AB128" s="1047"/>
      <c r="AC128" s="1047"/>
      <c r="AD128" s="1047"/>
      <c r="AE128" s="1048"/>
      <c r="AF128" s="1049" t="s">
        <v>122</v>
      </c>
      <c r="AG128" s="1047"/>
      <c r="AH128" s="1047"/>
      <c r="AI128" s="1047"/>
      <c r="AJ128" s="1048"/>
      <c r="AK128" s="1049" t="s">
        <v>122</v>
      </c>
      <c r="AL128" s="1047"/>
      <c r="AM128" s="1047"/>
      <c r="AN128" s="1047"/>
      <c r="AO128" s="1048"/>
      <c r="AP128" s="1050"/>
      <c r="AQ128" s="1051"/>
      <c r="AR128" s="1051"/>
      <c r="AS128" s="1051"/>
      <c r="AT128" s="1052"/>
      <c r="AU128" s="220"/>
      <c r="AV128" s="220"/>
      <c r="AW128" s="220"/>
      <c r="AX128" s="896" t="s">
        <v>467</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468</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729198</v>
      </c>
      <c r="AB129" s="959"/>
      <c r="AC129" s="959"/>
      <c r="AD129" s="959"/>
      <c r="AE129" s="960"/>
      <c r="AF129" s="961">
        <v>755666</v>
      </c>
      <c r="AG129" s="959"/>
      <c r="AH129" s="959"/>
      <c r="AI129" s="959"/>
      <c r="AJ129" s="960"/>
      <c r="AK129" s="961">
        <v>814322</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95580</v>
      </c>
      <c r="AB130" s="959"/>
      <c r="AC130" s="959"/>
      <c r="AD130" s="959"/>
      <c r="AE130" s="960"/>
      <c r="AF130" s="961">
        <v>104533</v>
      </c>
      <c r="AG130" s="959"/>
      <c r="AH130" s="959"/>
      <c r="AI130" s="959"/>
      <c r="AJ130" s="960"/>
      <c r="AK130" s="961">
        <v>116950</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11.9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633618</v>
      </c>
      <c r="AB131" s="986"/>
      <c r="AC131" s="986"/>
      <c r="AD131" s="986"/>
      <c r="AE131" s="987"/>
      <c r="AF131" s="985">
        <v>651133</v>
      </c>
      <c r="AG131" s="986"/>
      <c r="AH131" s="986"/>
      <c r="AI131" s="986"/>
      <c r="AJ131" s="987"/>
      <c r="AK131" s="985">
        <v>697372</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7"/>
      <c r="BF131" s="1084">
        <v>186.7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9.0003756209999999</v>
      </c>
      <c r="AB132" s="1097"/>
      <c r="AC132" s="1097"/>
      <c r="AD132" s="1097"/>
      <c r="AE132" s="1098"/>
      <c r="AF132" s="1099">
        <v>13.135384050000001</v>
      </c>
      <c r="AG132" s="1097"/>
      <c r="AH132" s="1097"/>
      <c r="AI132" s="1097"/>
      <c r="AJ132" s="1098"/>
      <c r="AK132" s="1099">
        <v>13.73513706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7.9</v>
      </c>
      <c r="AB133" s="1080"/>
      <c r="AC133" s="1080"/>
      <c r="AD133" s="1080"/>
      <c r="AE133" s="1081"/>
      <c r="AF133" s="1079">
        <v>9.3000000000000007</v>
      </c>
      <c r="AG133" s="1080"/>
      <c r="AH133" s="1080"/>
      <c r="AI133" s="1080"/>
      <c r="AJ133" s="1081"/>
      <c r="AK133" s="1079">
        <v>11.9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eTo/f6kZbz9GfEV7bcXNiVVavQBPErsYuo0bflua2Tpb5D1LoBD1zMIsVj9q/80gkF2+aslBBlkQqEoRVY4dQ==" saltValue="yUM2dmpadOH1tyvOXOBIQ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G47"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j3qSVvQjT+IwWTJ/FfUJNjmGRcyjBiJb48KHXhElQDkxYwYN0ADYfYiUs0lFiU7Ac+wMg68IQnRHlKOnqZUXkQ==" saltValue="v8U7BNfnWl/TuLdZ9mY4M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24"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h6y6QRsGXq4SZC45lFuXjXgFcsURkh7EYd+KkIYUhe7CWtkhESKh+lJLgSTsXIjvZ/F47hp9CaFeMUUCCwKTA==" saltValue="BCfel+hsIFeDf1WL32TzN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428076</v>
      </c>
      <c r="AP9" s="269">
        <v>633249</v>
      </c>
      <c r="AQ9" s="270">
        <v>289558</v>
      </c>
      <c r="AR9" s="271">
        <v>118.7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2537</v>
      </c>
      <c r="AP10" s="272">
        <v>3753</v>
      </c>
      <c r="AQ10" s="273">
        <v>31838</v>
      </c>
      <c r="AR10" s="274">
        <v>-88.2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t="s">
        <v>490</v>
      </c>
      <c r="AP11" s="272" t="s">
        <v>490</v>
      </c>
      <c r="AQ11" s="273">
        <v>5309</v>
      </c>
      <c r="AR11" s="274" t="s">
        <v>490</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490</v>
      </c>
      <c r="AP12" s="272" t="s">
        <v>490</v>
      </c>
      <c r="AQ12" s="273" t="s">
        <v>490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5280</v>
      </c>
      <c r="AP13" s="272">
        <v>7811</v>
      </c>
      <c r="AQ13" s="273">
        <v>8195</v>
      </c>
      <c r="AR13" s="274">
        <v>-4.7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t="s">
        <v>490</v>
      </c>
      <c r="AP14" s="272" t="s">
        <v>490</v>
      </c>
      <c r="AQ14" s="273">
        <v>5752</v>
      </c>
      <c r="AR14" s="274" t="s">
        <v>490</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-17171</v>
      </c>
      <c r="AP15" s="272">
        <v>-25401</v>
      </c>
      <c r="AQ15" s="273">
        <v>-17150</v>
      </c>
      <c r="AR15" s="274">
        <v>48.1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418722</v>
      </c>
      <c r="AP16" s="272">
        <v>619411</v>
      </c>
      <c r="AQ16" s="273">
        <v>323504</v>
      </c>
      <c r="AR16" s="274">
        <v>91.5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44.38</v>
      </c>
      <c r="AP21" s="286">
        <v>26.26</v>
      </c>
      <c r="AQ21" s="287">
        <v>18.12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91.8</v>
      </c>
      <c r="AP22" s="291">
        <v>94.5</v>
      </c>
      <c r="AQ22" s="292">
        <v>-2.7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181661</v>
      </c>
      <c r="AP32" s="300">
        <v>268729</v>
      </c>
      <c r="AQ32" s="301">
        <v>167749</v>
      </c>
      <c r="AR32" s="302">
        <v>60.2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30790</v>
      </c>
      <c r="AP35" s="300">
        <v>45547</v>
      </c>
      <c r="AQ35" s="301">
        <v>32778</v>
      </c>
      <c r="AR35" s="302">
        <v>39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284</v>
      </c>
      <c r="AP36" s="300">
        <v>420</v>
      </c>
      <c r="AQ36" s="301">
        <v>4535</v>
      </c>
      <c r="AR36" s="302">
        <v>-90.7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t="s">
        <v>490</v>
      </c>
      <c r="AP37" s="300" t="s">
        <v>490</v>
      </c>
      <c r="AQ37" s="301">
        <v>1146</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490</v>
      </c>
      <c r="AP38" s="303" t="s">
        <v>490</v>
      </c>
      <c r="AQ38" s="304">
        <v>37</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t="s">
        <v>490</v>
      </c>
      <c r="AP39" s="300" t="s">
        <v>490</v>
      </c>
      <c r="AQ39" s="301">
        <v>-7395</v>
      </c>
      <c r="AR39" s="302" t="s">
        <v>490</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-116950</v>
      </c>
      <c r="AP40" s="300">
        <v>-173003</v>
      </c>
      <c r="AQ40" s="301">
        <v>-144519</v>
      </c>
      <c r="AR40" s="302">
        <v>19.7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95785</v>
      </c>
      <c r="AP41" s="300">
        <v>141694</v>
      </c>
      <c r="AQ41" s="301">
        <v>54333</v>
      </c>
      <c r="AR41" s="302">
        <v>160.80000000000001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254153</v>
      </c>
      <c r="AN51" s="322">
        <v>368872</v>
      </c>
      <c r="AO51" s="323">
        <v>-27.7</v>
      </c>
      <c r="AP51" s="324">
        <v>332350</v>
      </c>
      <c r="AQ51" s="325">
        <v>4.9000000000000004</v>
      </c>
      <c r="AR51" s="326">
        <v>-32.6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20345</v>
      </c>
      <c r="AN52" s="330">
        <v>29528</v>
      </c>
      <c r="AO52" s="331">
        <v>374.4</v>
      </c>
      <c r="AP52" s="332">
        <v>200453</v>
      </c>
      <c r="AQ52" s="333">
        <v>0.7</v>
      </c>
      <c r="AR52" s="334">
        <v>373.7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604119</v>
      </c>
      <c r="AN53" s="322">
        <v>887106</v>
      </c>
      <c r="AO53" s="323">
        <v>140.5</v>
      </c>
      <c r="AP53" s="324">
        <v>362690</v>
      </c>
      <c r="AQ53" s="325">
        <v>9.1</v>
      </c>
      <c r="AR53" s="326">
        <v>131.4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387052</v>
      </c>
      <c r="AN54" s="330">
        <v>568358</v>
      </c>
      <c r="AO54" s="331">
        <v>1824.8</v>
      </c>
      <c r="AP54" s="332">
        <v>172580</v>
      </c>
      <c r="AQ54" s="333">
        <v>-13.9</v>
      </c>
      <c r="AR54" s="334">
        <v>1838.7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616285</v>
      </c>
      <c r="AN55" s="322">
        <v>925353</v>
      </c>
      <c r="AO55" s="323">
        <v>4.3</v>
      </c>
      <c r="AP55" s="324">
        <v>296093</v>
      </c>
      <c r="AQ55" s="325">
        <v>-18.399999999999999</v>
      </c>
      <c r="AR55" s="326">
        <v>22.7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616285</v>
      </c>
      <c r="AN56" s="330">
        <v>925353</v>
      </c>
      <c r="AO56" s="331">
        <v>62.8</v>
      </c>
      <c r="AP56" s="332">
        <v>140545</v>
      </c>
      <c r="AQ56" s="333">
        <v>-18.600000000000001</v>
      </c>
      <c r="AR56" s="334">
        <v>81.400000000000006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509447</v>
      </c>
      <c r="AN57" s="322">
        <v>767239</v>
      </c>
      <c r="AO57" s="323">
        <v>-17.100000000000001</v>
      </c>
      <c r="AP57" s="324">
        <v>308655</v>
      </c>
      <c r="AQ57" s="325">
        <v>4.2</v>
      </c>
      <c r="AR57" s="326">
        <v>-21.3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21669</v>
      </c>
      <c r="AN58" s="330">
        <v>32634</v>
      </c>
      <c r="AO58" s="331">
        <v>-96.5</v>
      </c>
      <c r="AP58" s="332">
        <v>169887</v>
      </c>
      <c r="AQ58" s="333">
        <v>20.9</v>
      </c>
      <c r="AR58" s="334">
        <v>-117.4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434802</v>
      </c>
      <c r="AN59" s="322">
        <v>643198</v>
      </c>
      <c r="AO59" s="323">
        <v>-16.2</v>
      </c>
      <c r="AP59" s="324">
        <v>325476</v>
      </c>
      <c r="AQ59" s="325">
        <v>5.4</v>
      </c>
      <c r="AR59" s="326">
        <v>-21.6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181578</v>
      </c>
      <c r="AN60" s="330">
        <v>268607</v>
      </c>
      <c r="AO60" s="331">
        <v>723.1</v>
      </c>
      <c r="AP60" s="332">
        <v>190204</v>
      </c>
      <c r="AQ60" s="333">
        <v>12</v>
      </c>
      <c r="AR60" s="334">
        <v>711.1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483761</v>
      </c>
      <c r="AN61" s="337">
        <v>718354</v>
      </c>
      <c r="AO61" s="338">
        <v>16.8</v>
      </c>
      <c r="AP61" s="339">
        <v>325053</v>
      </c>
      <c r="AQ61" s="340">
        <v>1</v>
      </c>
      <c r="AR61" s="326">
        <v>15.8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245386</v>
      </c>
      <c r="AN62" s="330">
        <v>364896</v>
      </c>
      <c r="AO62" s="331">
        <v>577.70000000000005</v>
      </c>
      <c r="AP62" s="332">
        <v>174734</v>
      </c>
      <c r="AQ62" s="333">
        <v>0.2</v>
      </c>
      <c r="AR62" s="334">
        <v>577.5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RnjAR5xvWQeoL/BcuKY27E3lWHXi0ctTOB+XxaUtdu1u3L62+kQEfVUHGbMBjbeYPV45aj75bc2qLtIgXSpcvQ==" saltValue="ZlSqxjZG4iQSUaCI7AtO8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0" spans="125:125" ht="13.5" hidden="1" customHeight="1" x14ac:dyDescent="0.15"/>
    <row r="121" spans="125:125" ht="13.5" hidden="1" customHeight="1" x14ac:dyDescent="0.15">
      <c r="DU121" s="247"/>
    </row>
  </sheetData>
  <sheetProtection algorithmName="SHA-512" hashValue="bEmstBr3PEERw+qoB//R3+GOsuSSLE5to8MKfVybnbcZHdJ/xXn8bouYKgoMElesFGKGPMbKxBc/C30iQt31+Q==" saltValue="+5OVHcl3QVA134Cd28pDg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1"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4wIxH2mqJUogyPACuZQDHDTaIjpJ5ey4WgJu7uX/CHgzj1A1dwQk62RIx1L95zj7oH5CDSDC83lK1m7SEFAW2w==" saltValue="6J8EBUkYyRyk6Rki0hAjy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24.56</v>
      </c>
      <c r="G47" s="12">
        <v>58.69</v>
      </c>
      <c r="H47" s="12">
        <v>67.260000000000005</v>
      </c>
      <c r="I47" s="12">
        <v>78.62</v>
      </c>
      <c r="J47" s="13">
        <v>49.47</v>
      </c>
    </row>
    <row r="48" spans="2:10" ht="57.75" customHeight="1" x14ac:dyDescent="0.15">
      <c r="B48" s="14"/>
      <c r="C48" s="1141" t="s">
        <v>4</v>
      </c>
      <c r="D48" s="1141"/>
      <c r="E48" s="1142"/>
      <c r="F48" s="15">
        <v>8.1300000000000008</v>
      </c>
      <c r="G48" s="16">
        <v>24.8</v>
      </c>
      <c r="H48" s="16">
        <v>39.78</v>
      </c>
      <c r="I48" s="16">
        <v>18.8</v>
      </c>
      <c r="J48" s="17">
        <v>22.44</v>
      </c>
    </row>
    <row r="49" spans="2:10" ht="57.75" customHeight="1" thickBot="1" x14ac:dyDescent="0.2">
      <c r="B49" s="18"/>
      <c r="C49" s="1143" t="s">
        <v>5</v>
      </c>
      <c r="D49" s="1143"/>
      <c r="E49" s="1144"/>
      <c r="F49" s="19">
        <v>6.59</v>
      </c>
      <c r="G49" s="20">
        <v>22.11</v>
      </c>
      <c r="H49" s="20">
        <v>21.61</v>
      </c>
      <c r="I49" s="20" t="s">
        <v>534</v>
      </c>
      <c r="J49" s="21" t="s">
        <v>535</v>
      </c>
    </row>
    <row r="50" spans="2:10" x14ac:dyDescent="0.15"/>
  </sheetData>
  <sheetProtection algorithmName="SHA-512" hashValue="V2X2bRZF5JPMB2v4P7lw3HRU+MB4Y7gQe17NT1vZN2VPQ/HtTsb2EPjuLcfKPFBJU85R8JgXHCGMQjm58057cg==" saltValue="hw8RmIEu6faIFWzX1a4wv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2026-02-26T10:21:37Z</dcterms:created>
  <dcterms:modified xsi:type="dcterms:W3CDTF">2026-03-05T02:18:03Z</dcterms:modified>
  <cp:category/>
</cp:coreProperties>
</file>