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Nas0b7dac\景観形成班\【0411暫定】H31景観形成班\03_景観・屋外\01_屋外広告物\01屋外（一般）\17令和７年度屋外広告物あり方検討業務（委託）\05_公告\参加申込に係る質問\"/>
    </mc:Choice>
  </mc:AlternateContent>
  <xr:revisionPtr revIDLastSave="0" documentId="13_ncr:1_{E4A9309D-4B41-4AA2-BECD-AE77C4841BC2}" xr6:coauthVersionLast="47" xr6:coauthVersionMax="47" xr10:uidLastSave="{00000000-0000-0000-0000-000000000000}"/>
  <bookViews>
    <workbookView xWindow="-120" yWindow="-120" windowWidth="29040" windowHeight="15720" tabRatio="934" xr2:uid="{00000000-000D-0000-FFFF-FFFF00000000}"/>
  </bookViews>
  <sheets>
    <sheet name="見積書" sheetId="59" r:id="rId1"/>
    <sheet name="内訳書" sheetId="5" r:id="rId2"/>
    <sheet name="単価表（第1～5表）" sheetId="4" r:id="rId3"/>
    <sheet name="単価表（第6～12表）" sheetId="51" r:id="rId4"/>
    <sheet name="単価表（第13～18表)" sheetId="55" r:id="rId5"/>
    <sheet name="単価表（第19～）" sheetId="57" r:id="rId6"/>
  </sheets>
  <externalReferences>
    <externalReference r:id="rId7"/>
  </externalReferences>
  <definedNames>
    <definedName name="_xlnm.Print_Area" localSheetId="0">見積書!$A$2:$S$39</definedName>
    <definedName name="_xlnm.Print_Area" localSheetId="2">'単価表（第1～5表）'!$A$1:$G$61</definedName>
    <definedName name="_xlnm.Print_Area" localSheetId="4">'単価表（第13～18表)'!$A$1:$G$73</definedName>
    <definedName name="_xlnm.Print_Area" localSheetId="5">'単価表（第19～）'!$A$1:$G$26</definedName>
    <definedName name="_xlnm.Print_Area" localSheetId="3">'単価表（第6～12表）'!$A$1:$G$85</definedName>
    <definedName name="_xlnm.Print_Area" localSheetId="1">内訳書!$A$1:$J$54</definedName>
    <definedName name="_xlnm.Print_Titles" localSheetId="2">'単価表（第1～5表）'!$2:$3</definedName>
    <definedName name="_xlnm.Print_Titles" localSheetId="4">'単価表（第13～18表)'!$2:$3</definedName>
    <definedName name="_xlnm.Print_Titles" localSheetId="5">'単価表（第19～）'!$2:$3</definedName>
    <definedName name="_xlnm.Print_Titles" localSheetId="3">'単価表（第6～12表）'!$2:$3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7" l="1"/>
  <c r="A2" i="57" l="1"/>
  <c r="A2" i="55"/>
  <c r="F11" i="57" l="1"/>
  <c r="E22" i="55" l="1"/>
  <c r="F22" i="55" s="1"/>
  <c r="E22" i="51"/>
  <c r="E22" i="4"/>
  <c r="F22" i="4" s="1"/>
  <c r="F22" i="51"/>
  <c r="F12" i="57"/>
  <c r="F9" i="57"/>
  <c r="F8" i="57"/>
  <c r="A21" i="57"/>
  <c r="A6" i="57"/>
  <c r="C4" i="57"/>
  <c r="F25" i="57"/>
  <c r="F24" i="57"/>
  <c r="F23" i="57"/>
  <c r="F22" i="57"/>
  <c r="F16" i="57"/>
  <c r="F15" i="57"/>
  <c r="F14" i="57"/>
  <c r="F13" i="57"/>
  <c r="A10" i="57"/>
  <c r="A7" i="57"/>
  <c r="F26" i="57" l="1"/>
  <c r="I37" i="5" s="1"/>
  <c r="I39" i="5" s="1"/>
  <c r="F17" i="57"/>
  <c r="I36" i="5" s="1"/>
  <c r="C63" i="55"/>
  <c r="C51" i="55"/>
  <c r="A41" i="55"/>
  <c r="A30" i="55"/>
  <c r="A18" i="55"/>
  <c r="A6" i="55"/>
  <c r="A77" i="51"/>
  <c r="A65" i="51"/>
  <c r="A53" i="51"/>
  <c r="A41" i="51"/>
  <c r="A30" i="51"/>
  <c r="C75" i="51"/>
  <c r="C63" i="51"/>
  <c r="C51" i="51"/>
  <c r="C39" i="51"/>
  <c r="C28" i="51"/>
  <c r="A18" i="51"/>
  <c r="A6" i="51"/>
  <c r="A53" i="4"/>
  <c r="A41" i="4"/>
  <c r="A30" i="4"/>
  <c r="A18" i="4"/>
  <c r="A6" i="4"/>
  <c r="C51" i="4"/>
  <c r="C39" i="4"/>
  <c r="C28" i="4"/>
  <c r="C16" i="4"/>
  <c r="C4" i="4"/>
  <c r="C39" i="55"/>
  <c r="C28" i="55"/>
  <c r="C16" i="55"/>
  <c r="C4" i="55"/>
  <c r="E8" i="55"/>
  <c r="F8" i="55" s="1"/>
  <c r="E71" i="55"/>
  <c r="F71" i="55" s="1"/>
  <c r="E70" i="55"/>
  <c r="F70" i="55" s="1"/>
  <c r="E69" i="55"/>
  <c r="F69" i="55" s="1"/>
  <c r="E68" i="55"/>
  <c r="F68" i="55" s="1"/>
  <c r="E67" i="55"/>
  <c r="F67" i="55" s="1"/>
  <c r="E59" i="55"/>
  <c r="F59" i="55" s="1"/>
  <c r="E58" i="55"/>
  <c r="F58" i="55" s="1"/>
  <c r="E57" i="55"/>
  <c r="F57" i="55" s="1"/>
  <c r="E56" i="55"/>
  <c r="F56" i="55" s="1"/>
  <c r="E55" i="55"/>
  <c r="F55" i="55" s="1"/>
  <c r="E47" i="55"/>
  <c r="F47" i="55" s="1"/>
  <c r="E46" i="55"/>
  <c r="F46" i="55" s="1"/>
  <c r="E45" i="55"/>
  <c r="F45" i="55" s="1"/>
  <c r="E44" i="55"/>
  <c r="F44" i="55" s="1"/>
  <c r="E43" i="55"/>
  <c r="F43" i="55" s="1"/>
  <c r="E36" i="55"/>
  <c r="F36" i="55" s="1"/>
  <c r="E35" i="55"/>
  <c r="F35" i="55" s="1"/>
  <c r="E34" i="55"/>
  <c r="F34" i="55" s="1"/>
  <c r="E33" i="55"/>
  <c r="F33" i="55" s="1"/>
  <c r="E32" i="55"/>
  <c r="F32" i="55" s="1"/>
  <c r="E24" i="55"/>
  <c r="F24" i="55" s="1"/>
  <c r="E23" i="55"/>
  <c r="F23" i="55" s="1"/>
  <c r="E21" i="55"/>
  <c r="F21" i="55" s="1"/>
  <c r="E20" i="55"/>
  <c r="F20" i="55" s="1"/>
  <c r="E12" i="55"/>
  <c r="F12" i="55" s="1"/>
  <c r="E11" i="55"/>
  <c r="F11" i="55" s="1"/>
  <c r="E10" i="55"/>
  <c r="F10" i="55" s="1"/>
  <c r="E9" i="55"/>
  <c r="F9" i="55" s="1"/>
  <c r="E83" i="51"/>
  <c r="E82" i="51"/>
  <c r="F82" i="51" s="1"/>
  <c r="E81" i="51"/>
  <c r="F81" i="51" s="1"/>
  <c r="E80" i="51"/>
  <c r="F80" i="51" s="1"/>
  <c r="E79" i="51"/>
  <c r="F79" i="51" s="1"/>
  <c r="E71" i="51"/>
  <c r="F71" i="51" s="1"/>
  <c r="E70" i="51"/>
  <c r="F70" i="51" s="1"/>
  <c r="E69" i="51"/>
  <c r="F69" i="51" s="1"/>
  <c r="E68" i="51"/>
  <c r="F68" i="51" s="1"/>
  <c r="E67" i="51"/>
  <c r="F67" i="51" s="1"/>
  <c r="E59" i="51"/>
  <c r="F59" i="51" s="1"/>
  <c r="E58" i="51"/>
  <c r="F58" i="51" s="1"/>
  <c r="E57" i="51"/>
  <c r="F57" i="51" s="1"/>
  <c r="E56" i="51"/>
  <c r="E55" i="51"/>
  <c r="F55" i="51" s="1"/>
  <c r="E47" i="51"/>
  <c r="F47" i="51" s="1"/>
  <c r="E46" i="51"/>
  <c r="F46" i="51" s="1"/>
  <c r="E45" i="51"/>
  <c r="F45" i="51" s="1"/>
  <c r="E44" i="51"/>
  <c r="F44" i="51" s="1"/>
  <c r="E43" i="51"/>
  <c r="F43" i="51" s="1"/>
  <c r="E36" i="51"/>
  <c r="F36" i="51" s="1"/>
  <c r="E35" i="51"/>
  <c r="F35" i="51" s="1"/>
  <c r="E34" i="51"/>
  <c r="F34" i="51" s="1"/>
  <c r="E33" i="51"/>
  <c r="F33" i="51" s="1"/>
  <c r="E32" i="51"/>
  <c r="F32" i="51" s="1"/>
  <c r="E24" i="51"/>
  <c r="F24" i="51" s="1"/>
  <c r="E23" i="51"/>
  <c r="F23" i="51" s="1"/>
  <c r="E21" i="51"/>
  <c r="F21" i="51" s="1"/>
  <c r="E20" i="51"/>
  <c r="F20" i="51" s="1"/>
  <c r="E12" i="51"/>
  <c r="F12" i="51" s="1"/>
  <c r="E11" i="51"/>
  <c r="F11" i="51" s="1"/>
  <c r="E10" i="51"/>
  <c r="F10" i="51" s="1"/>
  <c r="E9" i="51"/>
  <c r="F9" i="51" s="1"/>
  <c r="E8" i="51"/>
  <c r="F8" i="51" s="1"/>
  <c r="C16" i="51"/>
  <c r="C4" i="51"/>
  <c r="F83" i="51"/>
  <c r="F56" i="51"/>
  <c r="E59" i="4"/>
  <c r="E58" i="4"/>
  <c r="E57" i="4"/>
  <c r="E56" i="4"/>
  <c r="E55" i="4"/>
  <c r="E47" i="4"/>
  <c r="E46" i="4"/>
  <c r="E45" i="4"/>
  <c r="E44" i="4"/>
  <c r="E43" i="4"/>
  <c r="E36" i="4"/>
  <c r="E35" i="4"/>
  <c r="E34" i="4"/>
  <c r="E33" i="4"/>
  <c r="E32" i="4"/>
  <c r="E24" i="4"/>
  <c r="E23" i="4"/>
  <c r="E21" i="4"/>
  <c r="E20" i="4"/>
  <c r="E12" i="4"/>
  <c r="E11" i="4"/>
  <c r="E10" i="4"/>
  <c r="E9" i="4"/>
  <c r="E8" i="4"/>
  <c r="F26" i="51" l="1"/>
  <c r="I17" i="5" s="1"/>
  <c r="F14" i="51"/>
  <c r="I16" i="5" s="1"/>
  <c r="F14" i="55"/>
  <c r="I27" i="5" s="1"/>
  <c r="F61" i="55"/>
  <c r="I31" i="5" s="1"/>
  <c r="F49" i="55"/>
  <c r="I30" i="5" s="1"/>
  <c r="F73" i="55"/>
  <c r="I32" i="5" s="1"/>
  <c r="F26" i="55"/>
  <c r="I28" i="5" s="1"/>
  <c r="F37" i="55"/>
  <c r="I29" i="5" s="1"/>
  <c r="F85" i="51"/>
  <c r="I26" i="5" s="1"/>
  <c r="F61" i="51"/>
  <c r="F37" i="51"/>
  <c r="F73" i="51"/>
  <c r="I24" i="5" s="1"/>
  <c r="F49" i="51"/>
  <c r="I25" i="5" l="1"/>
  <c r="I23" i="5"/>
  <c r="I22" i="5" s="1"/>
  <c r="I21" i="5"/>
  <c r="I20" i="5"/>
  <c r="A2" i="51"/>
  <c r="A2" i="4"/>
  <c r="F59" i="4"/>
  <c r="F58" i="4"/>
  <c r="F57" i="4"/>
  <c r="F56" i="4"/>
  <c r="F55" i="4"/>
  <c r="F47" i="4"/>
  <c r="F46" i="4"/>
  <c r="F45" i="4"/>
  <c r="F44" i="4"/>
  <c r="F43" i="4"/>
  <c r="F36" i="4"/>
  <c r="F35" i="4"/>
  <c r="F34" i="4"/>
  <c r="F33" i="4"/>
  <c r="F32" i="4"/>
  <c r="F24" i="4"/>
  <c r="F23" i="4"/>
  <c r="F21" i="4"/>
  <c r="F20" i="4"/>
  <c r="F11" i="4"/>
  <c r="F12" i="4"/>
  <c r="I19" i="5" l="1"/>
  <c r="I18" i="5" s="1"/>
  <c r="F37" i="4"/>
  <c r="I13" i="5" s="1"/>
  <c r="F61" i="4"/>
  <c r="I15" i="5" s="1"/>
  <c r="F26" i="4"/>
  <c r="I11" i="5" s="1"/>
  <c r="F49" i="4" l="1"/>
  <c r="I14" i="5" s="1"/>
  <c r="I12" i="5" s="1"/>
  <c r="F8" i="4" l="1"/>
  <c r="F9" i="4"/>
  <c r="F10" i="4"/>
  <c r="F14" i="4" l="1"/>
  <c r="I10" i="5" s="1"/>
  <c r="I9" i="5" s="1"/>
  <c r="I8" i="5" s="1"/>
  <c r="I34" i="5" s="1"/>
  <c r="I41" i="5" s="1"/>
  <c r="I43" i="5" l="1"/>
  <c r="I44" i="5" s="1"/>
  <c r="I46" i="5" l="1"/>
  <c r="I48" i="5" l="1"/>
</calcChain>
</file>

<file path=xl/sharedStrings.xml><?xml version="1.0" encoding="utf-8"?>
<sst xmlns="http://schemas.openxmlformats.org/spreadsheetml/2006/main" count="561" uniqueCount="149">
  <si>
    <t>名　称</t>
  </si>
  <si>
    <t>規　格</t>
  </si>
  <si>
    <t>単　位</t>
  </si>
  <si>
    <t>数　量</t>
  </si>
  <si>
    <t>単　価</t>
  </si>
  <si>
    <t>金　額</t>
  </si>
  <si>
    <t>摘　　　　要</t>
  </si>
  <si>
    <t>直接人件費</t>
  </si>
  <si>
    <t>小　　計</t>
  </si>
  <si>
    <t>単位</t>
  </si>
  <si>
    <t>１．直接人件費</t>
  </si>
  <si>
    <t>式</t>
  </si>
  <si>
    <t>費　目</t>
    <phoneticPr fontId="4"/>
  </si>
  <si>
    <t>金　　額</t>
    <phoneticPr fontId="4"/>
  </si>
  <si>
    <t>摘　　　要</t>
    <phoneticPr fontId="4"/>
  </si>
  <si>
    <t>小計</t>
    <rPh sb="0" eb="2">
      <t>ショウケイ</t>
    </rPh>
    <phoneticPr fontId="4"/>
  </si>
  <si>
    <t>式</t>
    <rPh sb="0" eb="1">
      <t>シキ</t>
    </rPh>
    <phoneticPr fontId="4"/>
  </si>
  <si>
    <t>数量</t>
    <phoneticPr fontId="4"/>
  </si>
  <si>
    <t>単価</t>
    <phoneticPr fontId="4"/>
  </si>
  <si>
    <t>委　託　費　内　訳　書</t>
    <rPh sb="10" eb="11">
      <t>ショ</t>
    </rPh>
    <phoneticPr fontId="4"/>
  </si>
  <si>
    <t>金額</t>
    <rPh sb="0" eb="2">
      <t>キンガク</t>
    </rPh>
    <phoneticPr fontId="4"/>
  </si>
  <si>
    <t>単　価　表　　</t>
    <phoneticPr fontId="4"/>
  </si>
  <si>
    <t>第1表</t>
    <phoneticPr fontId="4"/>
  </si>
  <si>
    <t>第2表</t>
    <phoneticPr fontId="4"/>
  </si>
  <si>
    <t>第3表</t>
    <phoneticPr fontId="4"/>
  </si>
  <si>
    <t>第4表</t>
    <phoneticPr fontId="4"/>
  </si>
  <si>
    <t>第7表</t>
    <phoneticPr fontId="4"/>
  </si>
  <si>
    <t>第8表</t>
    <phoneticPr fontId="4"/>
  </si>
  <si>
    <t>第11表</t>
    <phoneticPr fontId="4"/>
  </si>
  <si>
    <t>人・日</t>
    <rPh sb="2" eb="3">
      <t>ニチ</t>
    </rPh>
    <phoneticPr fontId="4"/>
  </si>
  <si>
    <t>第5表</t>
    <phoneticPr fontId="4"/>
  </si>
  <si>
    <t>第6表</t>
    <phoneticPr fontId="4"/>
  </si>
  <si>
    <t>主任技師</t>
  </si>
  <si>
    <t>技師　Ａ</t>
  </si>
  <si>
    <t>技師　Ｂ</t>
  </si>
  <si>
    <t>技師　Ｃ</t>
  </si>
  <si>
    <t>技術員</t>
  </si>
  <si>
    <t>部</t>
    <rPh sb="0" eb="1">
      <t>ブ</t>
    </rPh>
    <phoneticPr fontId="2"/>
  </si>
  <si>
    <t>単価表第6表</t>
    <phoneticPr fontId="4"/>
  </si>
  <si>
    <t>単価表第8表</t>
    <phoneticPr fontId="4"/>
  </si>
  <si>
    <t>第9表</t>
    <phoneticPr fontId="4"/>
  </si>
  <si>
    <t>第10表</t>
    <phoneticPr fontId="4"/>
  </si>
  <si>
    <t>工種</t>
    <rPh sb="0" eb="2">
      <t>コウシュ</t>
    </rPh>
    <phoneticPr fontId="4"/>
  </si>
  <si>
    <t>直接費</t>
    <rPh sb="0" eb="3">
      <t>チョクセツヒ</t>
    </rPh>
    <phoneticPr fontId="4"/>
  </si>
  <si>
    <t>計画準備</t>
  </si>
  <si>
    <t>前提条件の整理</t>
  </si>
  <si>
    <t>既往資料の収集・整理</t>
    <phoneticPr fontId="4"/>
  </si>
  <si>
    <t>先進事例調査</t>
    <rPh sb="0" eb="2">
      <t>センシン</t>
    </rPh>
    <rPh sb="2" eb="4">
      <t>ジレイ</t>
    </rPh>
    <rPh sb="4" eb="6">
      <t>チョウサ</t>
    </rPh>
    <phoneticPr fontId="4"/>
  </si>
  <si>
    <t>アンケート調査又はヒアリング</t>
    <phoneticPr fontId="4"/>
  </si>
  <si>
    <t>モデル（事業スキーム）調査</t>
    <phoneticPr fontId="4"/>
  </si>
  <si>
    <t>素案作成</t>
    <rPh sb="0" eb="4">
      <t>ソアンサクセイ</t>
    </rPh>
    <phoneticPr fontId="4"/>
  </si>
  <si>
    <t>今後の予定（作業フロー）の作成</t>
  </si>
  <si>
    <t>沖縄県の危険な広告物事例調査</t>
  </si>
  <si>
    <t>事例調査</t>
  </si>
  <si>
    <t>大別</t>
    <rPh sb="0" eb="2">
      <t>タイベツ</t>
    </rPh>
    <phoneticPr fontId="4"/>
  </si>
  <si>
    <t>中別</t>
    <rPh sb="0" eb="1">
      <t>ナカ</t>
    </rPh>
    <rPh sb="1" eb="2">
      <t>ベツ</t>
    </rPh>
    <phoneticPr fontId="4"/>
  </si>
  <si>
    <t>小別</t>
    <rPh sb="0" eb="1">
      <t>ショウ</t>
    </rPh>
    <phoneticPr fontId="4"/>
  </si>
  <si>
    <t>式</t>
    <phoneticPr fontId="4"/>
  </si>
  <si>
    <t>２．直接経費</t>
    <rPh sb="4" eb="6">
      <t>ケイヒ</t>
    </rPh>
    <phoneticPr fontId="4"/>
  </si>
  <si>
    <t>(1)旅費（交通費、宿泊費）</t>
    <rPh sb="3" eb="5">
      <t>リョヒ</t>
    </rPh>
    <rPh sb="6" eb="9">
      <t>コウツウヒ</t>
    </rPh>
    <rPh sb="10" eb="13">
      <t>シュクハクヒ</t>
    </rPh>
    <phoneticPr fontId="4"/>
  </si>
  <si>
    <t>間接費</t>
    <rPh sb="0" eb="3">
      <t>カンセツヒ</t>
    </rPh>
    <phoneticPr fontId="4"/>
  </si>
  <si>
    <t>合計</t>
    <rPh sb="0" eb="2">
      <t>ゴウケイ</t>
    </rPh>
    <phoneticPr fontId="4"/>
  </si>
  <si>
    <t>事例調査の考察</t>
    <rPh sb="0" eb="2">
      <t>ジレイ</t>
    </rPh>
    <phoneticPr fontId="4"/>
  </si>
  <si>
    <t>「ガイドライン」作成に係る今後の方向性の整理</t>
    <phoneticPr fontId="4"/>
  </si>
  <si>
    <t>「ガイドライン」作成に係る今後の方向性の整理</t>
    <rPh sb="8" eb="10">
      <t>サクセイ</t>
    </rPh>
    <rPh sb="11" eb="12">
      <t>カカ</t>
    </rPh>
    <rPh sb="13" eb="15">
      <t>コンゴ</t>
    </rPh>
    <rPh sb="16" eb="19">
      <t>ホウコウセイ</t>
    </rPh>
    <rPh sb="20" eb="22">
      <t>セイリ</t>
    </rPh>
    <phoneticPr fontId="4"/>
  </si>
  <si>
    <t>消費税相当額</t>
    <rPh sb="0" eb="3">
      <t>ショウヒゼイ</t>
    </rPh>
    <rPh sb="3" eb="6">
      <t>ソウトウガク</t>
    </rPh>
    <phoneticPr fontId="4"/>
  </si>
  <si>
    <t>設計額</t>
    <rPh sb="0" eb="3">
      <t>セッケイガク</t>
    </rPh>
    <phoneticPr fontId="4"/>
  </si>
  <si>
    <t>単価表第1表</t>
    <phoneticPr fontId="4"/>
  </si>
  <si>
    <t>単価表第2表</t>
    <phoneticPr fontId="4"/>
  </si>
  <si>
    <t>単価表第3表</t>
    <phoneticPr fontId="4"/>
  </si>
  <si>
    <t>単価表第4表</t>
    <phoneticPr fontId="4"/>
  </si>
  <si>
    <t>単価表第5表</t>
    <phoneticPr fontId="4"/>
  </si>
  <si>
    <t>単価表第9表</t>
    <phoneticPr fontId="4"/>
  </si>
  <si>
    <t>単価表第10表</t>
    <phoneticPr fontId="4"/>
  </si>
  <si>
    <t>単価表第11表</t>
    <phoneticPr fontId="4"/>
  </si>
  <si>
    <t>単価表第13表</t>
    <phoneticPr fontId="4"/>
  </si>
  <si>
    <t>単価表第14表</t>
    <phoneticPr fontId="4"/>
  </si>
  <si>
    <t>単価表第15表</t>
    <phoneticPr fontId="4"/>
  </si>
  <si>
    <t>単価表第16表</t>
    <phoneticPr fontId="4"/>
  </si>
  <si>
    <t>単価表第17表</t>
    <phoneticPr fontId="4"/>
  </si>
  <si>
    <t>単価表第18表</t>
    <phoneticPr fontId="4"/>
  </si>
  <si>
    <t>単価表第19表</t>
    <phoneticPr fontId="4"/>
  </si>
  <si>
    <t>主任技師</t>
    <rPh sb="0" eb="2">
      <t>シュニン</t>
    </rPh>
    <rPh sb="2" eb="4">
      <t>ギシ</t>
    </rPh>
    <phoneticPr fontId="2"/>
  </si>
  <si>
    <t>技師（Ａ）</t>
    <rPh sb="0" eb="2">
      <t>ギシ</t>
    </rPh>
    <phoneticPr fontId="2"/>
  </si>
  <si>
    <t>技師（B）</t>
    <phoneticPr fontId="2"/>
  </si>
  <si>
    <t>技師（Ｃ）</t>
    <phoneticPr fontId="2"/>
  </si>
  <si>
    <t>技術員</t>
    <phoneticPr fontId="2"/>
  </si>
  <si>
    <t>第12表</t>
    <phoneticPr fontId="4"/>
  </si>
  <si>
    <t>第13表</t>
    <phoneticPr fontId="4"/>
  </si>
  <si>
    <t>第14表</t>
    <phoneticPr fontId="4"/>
  </si>
  <si>
    <t>第15表</t>
    <phoneticPr fontId="4"/>
  </si>
  <si>
    <t>第16表</t>
    <phoneticPr fontId="4"/>
  </si>
  <si>
    <t>第17表</t>
    <phoneticPr fontId="4"/>
  </si>
  <si>
    <t>第18表</t>
    <phoneticPr fontId="4"/>
  </si>
  <si>
    <t>第19表</t>
    <phoneticPr fontId="4"/>
  </si>
  <si>
    <t>第20表</t>
    <phoneticPr fontId="4"/>
  </si>
  <si>
    <t>1回・2人　2泊3日</t>
    <phoneticPr fontId="2"/>
  </si>
  <si>
    <t>報告書データ作成費</t>
    <phoneticPr fontId="2"/>
  </si>
  <si>
    <t>報告書印刷製本費</t>
    <phoneticPr fontId="2"/>
  </si>
  <si>
    <t>①</t>
    <phoneticPr fontId="4"/>
  </si>
  <si>
    <t>②</t>
    <phoneticPr fontId="4"/>
  </si>
  <si>
    <t>①＋②＋③</t>
    <phoneticPr fontId="4"/>
  </si>
  <si>
    <t>≒</t>
    <phoneticPr fontId="4"/>
  </si>
  <si>
    <t>④</t>
    <phoneticPr fontId="4"/>
  </si>
  <si>
    <t>⑤</t>
    <phoneticPr fontId="4"/>
  </si>
  <si>
    <t>⑥＝④＋⑤</t>
    <phoneticPr fontId="4"/>
  </si>
  <si>
    <t>(3)打合せ協議</t>
    <phoneticPr fontId="4"/>
  </si>
  <si>
    <t>(4)成果品、報告書の作成</t>
    <rPh sb="3" eb="6">
      <t>セイカヒン</t>
    </rPh>
    <rPh sb="7" eb="10">
      <t>ホウコクショ</t>
    </rPh>
    <rPh sb="11" eb="13">
      <t>サクセイ</t>
    </rPh>
    <phoneticPr fontId="4"/>
  </si>
  <si>
    <t>単価表第7表</t>
    <rPh sb="0" eb="2">
      <t>タンカ</t>
    </rPh>
    <rPh sb="2" eb="3">
      <t>ヒョウ</t>
    </rPh>
    <rPh sb="3" eb="4">
      <t>ダイ</t>
    </rPh>
    <rPh sb="5" eb="6">
      <t>ヒョウ</t>
    </rPh>
    <phoneticPr fontId="4"/>
  </si>
  <si>
    <t>単価表第12表</t>
    <phoneticPr fontId="4"/>
  </si>
  <si>
    <t>(1)「沖縄県屋外広告物ガイドライン～新たな技術開発による屋外広告物編～」の素案作成</t>
    <rPh sb="22" eb="26">
      <t>ギジュツカイハツ</t>
    </rPh>
    <phoneticPr fontId="4"/>
  </si>
  <si>
    <t>(2)「沖縄県屋外広告物ガイドライン～安全管理編～」の素案作成</t>
    <rPh sb="21" eb="23">
      <t>カンリ</t>
    </rPh>
    <rPh sb="23" eb="24">
      <t>ヘン</t>
    </rPh>
    <phoneticPr fontId="4"/>
  </si>
  <si>
    <t>「沖縄県屋外広告物ガイドライン～新たな技術開発による屋外広告物編～」印刷製本費</t>
    <rPh sb="19" eb="23">
      <t>ギジュツカイハツ</t>
    </rPh>
    <phoneticPr fontId="2"/>
  </si>
  <si>
    <t>「沖縄県屋外広告物ガイドライン～安全管理編～」印刷製本費</t>
    <rPh sb="18" eb="20">
      <t>カンリ</t>
    </rPh>
    <phoneticPr fontId="2"/>
  </si>
  <si>
    <t>3.　一般管理費等</t>
    <rPh sb="3" eb="9">
      <t>イッパンカンリヒトウ</t>
    </rPh>
    <phoneticPr fontId="4"/>
  </si>
  <si>
    <t>人</t>
    <rPh sb="0" eb="1">
      <t>ヒト</t>
    </rPh>
    <phoneticPr fontId="2"/>
  </si>
  <si>
    <t>令和７年度沖縄県屋外広告物あり方等検討業務（新たな技術開発による屋外広告物・安全管理編）</t>
    <rPh sb="0" eb="2">
      <t>レイワ</t>
    </rPh>
    <rPh sb="3" eb="5">
      <t>ネンド</t>
    </rPh>
    <rPh sb="5" eb="8">
      <t>オキナワケン</t>
    </rPh>
    <rPh sb="8" eb="10">
      <t>オクガイ</t>
    </rPh>
    <rPh sb="10" eb="12">
      <t>コウコク</t>
    </rPh>
    <rPh sb="12" eb="13">
      <t>ブツ</t>
    </rPh>
    <rPh sb="15" eb="16">
      <t>カタ</t>
    </rPh>
    <rPh sb="16" eb="17">
      <t>トウ</t>
    </rPh>
    <rPh sb="17" eb="19">
      <t>ケントウ</t>
    </rPh>
    <rPh sb="19" eb="21">
      <t>ギョウム</t>
    </rPh>
    <rPh sb="25" eb="29">
      <t>ギジュツカイハツ</t>
    </rPh>
    <rPh sb="40" eb="42">
      <t>カンリ</t>
    </rPh>
    <phoneticPr fontId="4"/>
  </si>
  <si>
    <t>①那覇－東京都（２泊３日）</t>
    <rPh sb="9" eb="10">
      <t>ハク</t>
    </rPh>
    <rPh sb="11" eb="12">
      <t>ニチ</t>
    </rPh>
    <phoneticPr fontId="2"/>
  </si>
  <si>
    <t>②那覇－大阪（１泊２日）</t>
    <rPh sb="8" eb="9">
      <t>ハク</t>
    </rPh>
    <rPh sb="10" eb="11">
      <t>ニチ</t>
    </rPh>
    <phoneticPr fontId="2"/>
  </si>
  <si>
    <t>1回・2人　2泊3日</t>
    <rPh sb="1" eb="2">
      <t>カイ</t>
    </rPh>
    <rPh sb="4" eb="5">
      <t>ニン</t>
    </rPh>
    <rPh sb="7" eb="8">
      <t>パク</t>
    </rPh>
    <rPh sb="9" eb="10">
      <t>ニチ</t>
    </rPh>
    <phoneticPr fontId="2"/>
  </si>
  <si>
    <t>1回・2人　1泊2日</t>
    <phoneticPr fontId="2"/>
  </si>
  <si>
    <t>技師　B</t>
    <phoneticPr fontId="2"/>
  </si>
  <si>
    <t>技師　B</t>
    <phoneticPr fontId="4"/>
  </si>
  <si>
    <t>見積書の作成要領</t>
    <rPh sb="0" eb="3">
      <t>ミツモリショ</t>
    </rPh>
    <phoneticPr fontId="4"/>
  </si>
  <si>
    <t>2.各業務基準日額は、令和７年度設計業務委託等技術者単価における設計業務の技術者単価を使用してください。</t>
    <rPh sb="11" eb="13">
      <t>レイワ</t>
    </rPh>
    <rPh sb="37" eb="40">
      <t>ギジュツシャ</t>
    </rPh>
    <rPh sb="40" eb="42">
      <t>タンカ</t>
    </rPh>
    <rPh sb="43" eb="45">
      <t>シヨウ</t>
    </rPh>
    <phoneticPr fontId="4"/>
  </si>
  <si>
    <r>
      <t>4.本業務における一般管理費は、</t>
    </r>
    <r>
      <rPr>
        <u/>
        <sz val="11"/>
        <rFont val="游明朝"/>
        <family val="1"/>
        <charset val="128"/>
      </rPr>
      <t>（直接人件費＋直接経費－再委託費）×10／100以内</t>
    </r>
    <r>
      <rPr>
        <sz val="11"/>
        <rFont val="游明朝"/>
        <family val="1"/>
        <charset val="128"/>
      </rPr>
      <t>とします。</t>
    </r>
    <phoneticPr fontId="4"/>
  </si>
  <si>
    <t>1.見積書は、本様式により仕様書の内容に基づいて作成してください。</t>
    <rPh sb="2" eb="5">
      <t>ミツモリショ</t>
    </rPh>
    <rPh sb="7" eb="8">
      <t>ホン</t>
    </rPh>
    <phoneticPr fontId="4"/>
  </si>
  <si>
    <t>3.仕様書の内容以外に必要と思われる作業項目があれば、別葉にまとめて計上し、必要理由を付してください。</t>
    <phoneticPr fontId="4"/>
  </si>
  <si>
    <t>③=(①＋②-再委託費)×10%以内</t>
    <rPh sb="16" eb="18">
      <t>イナイ</t>
    </rPh>
    <phoneticPr fontId="4"/>
  </si>
  <si>
    <t>　見　　積　　書</t>
    <rPh sb="1" eb="2">
      <t>ミセ</t>
    </rPh>
    <rPh sb="4" eb="5">
      <t>セキシ</t>
    </rPh>
    <rPh sb="7" eb="8">
      <t>ショ</t>
    </rPh>
    <phoneticPr fontId="4"/>
  </si>
  <si>
    <t>令和</t>
    <rPh sb="0" eb="1">
      <t>レイワ</t>
    </rPh>
    <phoneticPr fontId="4"/>
  </si>
  <si>
    <t>年</t>
    <rPh sb="0" eb="0">
      <t>ネン</t>
    </rPh>
    <phoneticPr fontId="4"/>
  </si>
  <si>
    <t>月</t>
    <rPh sb="0" eb="0">
      <t>ガツ</t>
    </rPh>
    <phoneticPr fontId="4"/>
  </si>
  <si>
    <t>日</t>
    <rPh sb="0" eb="0">
      <t>ニチ</t>
    </rPh>
    <phoneticPr fontId="4"/>
  </si>
  <si>
    <t>沖縄県知事　  玉城　康裕　殿</t>
    <rPh sb="0" eb="3">
      <t>オキナワケンチ</t>
    </rPh>
    <rPh sb="3" eb="5">
      <t>チジタ</t>
    </rPh>
    <rPh sb="8" eb="10">
      <t>タマシロコ</t>
    </rPh>
    <rPh sb="11" eb="13">
      <t>コウユウド</t>
    </rPh>
    <rPh sb="14" eb="15">
      <t>ドノ</t>
    </rPh>
    <phoneticPr fontId="4"/>
  </si>
  <si>
    <t>会社名</t>
    <rPh sb="0" eb="2">
      <t>カイシャメ</t>
    </rPh>
    <rPh sb="2" eb="3">
      <t>メイ</t>
    </rPh>
    <phoneticPr fontId="4"/>
  </si>
  <si>
    <t>代表者</t>
    <rPh sb="0" eb="2">
      <t>ダイヒョウシャ</t>
    </rPh>
    <phoneticPr fontId="4"/>
  </si>
  <si>
    <t>TEL</t>
  </si>
  <si>
    <t>FAX</t>
  </si>
  <si>
    <t>別紙内訳書のとおり見積もり申し上げます。</t>
    <rPh sb="0" eb="2">
      <t>ベッシウ</t>
    </rPh>
    <rPh sb="2" eb="4">
      <t>ウチワケシ</t>
    </rPh>
    <rPh sb="4" eb="5">
      <t>ショミ</t>
    </rPh>
    <rPh sb="9" eb="11">
      <t>ミツモ</t>
    </rPh>
    <rPh sb="13" eb="14">
      <t>モウア</t>
    </rPh>
    <rPh sb="15" eb="16">
      <t>ア</t>
    </rPh>
    <phoneticPr fontId="4"/>
  </si>
  <si>
    <t>件名</t>
    <rPh sb="0" eb="1">
      <t>ケンメイ</t>
    </rPh>
    <phoneticPr fontId="4"/>
  </si>
  <si>
    <t>￥</t>
  </si>
  <si>
    <t>円也</t>
    <rPh sb="0" eb="1">
      <t>エンナ</t>
    </rPh>
    <rPh sb="1" eb="2">
      <t>ナリ</t>
    </rPh>
    <phoneticPr fontId="2"/>
  </si>
  <si>
    <t>（消費税含まず）</t>
    <rPh sb="1" eb="4">
      <t>ショウヒゼイフ</t>
    </rPh>
    <rPh sb="4" eb="5">
      <t>フク</t>
    </rPh>
    <phoneticPr fontId="4"/>
  </si>
  <si>
    <t>備考</t>
    <rPh sb="0" eb="1">
      <t>ビコウ</t>
    </rPh>
    <phoneticPr fontId="4"/>
  </si>
  <si>
    <t>住所</t>
    <rPh sb="0" eb="2">
      <t>ジュウショ</t>
    </rPh>
    <phoneticPr fontId="2"/>
  </si>
  <si>
    <t>令和７年度沖縄県屋外広告物あり方等検討業務（新たな技術開発による屋外広告物・安全管理編）</t>
    <rPh sb="0" eb="2">
      <t>レイワ</t>
    </rPh>
    <rPh sb="3" eb="5">
      <t>ネンド</t>
    </rPh>
    <rPh sb="5" eb="8">
      <t>オキナワケン</t>
    </rPh>
    <rPh sb="8" eb="10">
      <t>オクガイ</t>
    </rPh>
    <rPh sb="10" eb="12">
      <t>コウコク</t>
    </rPh>
    <rPh sb="12" eb="13">
      <t>ブツ</t>
    </rPh>
    <rPh sb="15" eb="16">
      <t>カタ</t>
    </rPh>
    <rPh sb="16" eb="17">
      <t>トウ</t>
    </rPh>
    <rPh sb="17" eb="19">
      <t>ケントウ</t>
    </rPh>
    <rPh sb="19" eb="21">
      <t>ギョウム</t>
    </rPh>
    <rPh sb="22" eb="23">
      <t>アラ</t>
    </rPh>
    <rPh sb="25" eb="27">
      <t>ギジュツ</t>
    </rPh>
    <rPh sb="27" eb="29">
      <t>カイハツ</t>
    </rPh>
    <rPh sb="32" eb="34">
      <t>オクガイ</t>
    </rPh>
    <rPh sb="34" eb="36">
      <t>コウコク</t>
    </rPh>
    <rPh sb="36" eb="37">
      <t>ブツ</t>
    </rPh>
    <rPh sb="38" eb="40">
      <t>アンゼン</t>
    </rPh>
    <rPh sb="40" eb="42">
      <t>カンリ</t>
    </rPh>
    <rPh sb="42" eb="43">
      <t>ヘン</t>
    </rPh>
    <phoneticPr fontId="4"/>
  </si>
  <si>
    <t>(2)成果品、報告書印刷費等</t>
    <rPh sb="3" eb="6">
      <t>セイカヒン</t>
    </rPh>
    <rPh sb="7" eb="10">
      <t>ホウコクショ</t>
    </rPh>
    <rPh sb="10" eb="12">
      <t>インサツ</t>
    </rPh>
    <rPh sb="12" eb="13">
      <t>ヒ</t>
    </rPh>
    <rPh sb="13" eb="14">
      <t>トウ</t>
    </rPh>
    <phoneticPr fontId="4"/>
  </si>
  <si>
    <t>単価表第20表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</si>
</sst>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
    <numFmt numFmtId="178" formatCode="0.0"/>
    <numFmt numFmtId="179" formatCode="000\-0000000"/>
    <numFmt numFmtId="180" formatCode="&quot;第&quot;&quot;¥&quot;\!\ &quot;¥&quot;\!\ ?&quot; 号表&quot;"/>
    <numFmt numFmtId="181" formatCode="&quot;第&quot;&quot;¥&quot;\!\ ?&quot;号単価表&quot;"/>
    <numFmt numFmtId="182" formatCode="0.0%"/>
    <numFmt numFmtId="183" formatCode="#,##0_ "/>
    <numFmt numFmtId="184" formatCode="[$-411]ggge&quot;年&quot;m&quot;月&quot;d&quot;日&quot;;@"/>
    <numFmt numFmtId="185" formatCode="#,##0&quot;円&quot;&quot;也&quot;"/>
    <numFmt numFmtId="186" formatCode="&quot;¥&quot;#,###\ \ ;&quot;¥&quot;\-#,###\ \ "/>
  </numFmts>
  <fonts count="53">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ＭＳ Ｐ明朝"/>
      <family val="1"/>
      <charset val="128"/>
    </font>
    <font>
      <sz val="11"/>
      <color indexed="8"/>
      <name val="ＭＳ Ｐゴシック"/>
      <family val="3"/>
      <charset val="128"/>
    </font>
    <font>
      <sz val="12"/>
      <name val="Tms Rmn"/>
      <family val="1"/>
    </font>
    <font>
      <sz val="10"/>
      <color indexed="8"/>
      <name val="Arial"/>
      <family val="2"/>
    </font>
    <font>
      <sz val="10"/>
      <name val="Geneva"/>
      <family val="2"/>
    </font>
    <font>
      <sz val="9"/>
      <name val="Times New Roman"/>
      <family val="1"/>
    </font>
    <font>
      <sz val="8"/>
      <name val="Arial"/>
      <family val="2"/>
    </font>
    <font>
      <b/>
      <sz val="12"/>
      <color indexed="9"/>
      <name val="Tms Rmn"/>
      <family val="1"/>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9"/>
      <name val="明朝"/>
      <family val="1"/>
      <charset val="128"/>
    </font>
    <font>
      <sz val="11"/>
      <name val="ＭＳ Ｐ明朝"/>
      <family val="1"/>
      <charset val="128"/>
    </font>
    <font>
      <sz val="1"/>
      <color indexed="35"/>
      <name val="Courier"/>
      <family val="3"/>
    </font>
    <font>
      <sz val="14"/>
      <name val="ＭＳ 明朝"/>
      <family val="1"/>
      <charset val="128"/>
    </font>
    <font>
      <sz val="8"/>
      <name val="明朝"/>
      <family val="1"/>
      <charset val="128"/>
    </font>
    <font>
      <sz val="10"/>
      <name val="游明朝"/>
      <family val="1"/>
      <charset val="128"/>
    </font>
    <font>
      <sz val="10"/>
      <color indexed="12"/>
      <name val="游明朝"/>
      <family val="1"/>
      <charset val="128"/>
    </font>
    <font>
      <sz val="14"/>
      <name val="游明朝"/>
      <family val="1"/>
      <charset val="128"/>
    </font>
    <font>
      <sz val="11"/>
      <name val="游明朝"/>
      <family val="1"/>
      <charset val="128"/>
    </font>
    <font>
      <sz val="11"/>
      <color indexed="10"/>
      <name val="游明朝"/>
      <family val="1"/>
      <charset val="128"/>
    </font>
    <font>
      <sz val="12"/>
      <name val="游明朝"/>
      <family val="1"/>
      <charset val="128"/>
    </font>
    <font>
      <sz val="15"/>
      <name val="游明朝"/>
      <family val="1"/>
      <charset val="128"/>
    </font>
    <font>
      <b/>
      <sz val="10"/>
      <name val="游明朝"/>
      <family val="1"/>
      <charset val="128"/>
    </font>
    <font>
      <sz val="11"/>
      <color indexed="12"/>
      <name val="游明朝"/>
      <family val="1"/>
      <charset val="128"/>
    </font>
    <font>
      <b/>
      <sz val="11"/>
      <name val="游明朝"/>
      <family val="1"/>
      <charset val="128"/>
    </font>
    <font>
      <sz val="11"/>
      <color theme="1"/>
      <name val="游明朝"/>
      <family val="1"/>
      <charset val="128"/>
    </font>
    <font>
      <u/>
      <sz val="11"/>
      <name val="游明朝"/>
      <family val="1"/>
      <charset val="128"/>
    </font>
    <font>
      <sz val="10.5"/>
      <color rgb="FF000000"/>
      <name val="游明朝"/>
      <family val="1"/>
      <charset val="128"/>
    </font>
    <font>
      <sz val="10"/>
      <color rgb="FF000000"/>
      <name val="游明朝"/>
      <family val="1"/>
      <charset val="128"/>
    </font>
    <font>
      <sz val="9"/>
      <name val="游明朝"/>
      <family val="1"/>
      <charset val="128"/>
    </font>
    <font>
      <sz val="9"/>
      <color rgb="FF000000"/>
      <name val="游明朝"/>
      <family val="1"/>
      <charset val="128"/>
    </font>
    <font>
      <b/>
      <sz val="12"/>
      <name val="游明朝"/>
      <family val="1"/>
      <charset val="128"/>
    </font>
    <font>
      <sz val="10"/>
      <color theme="1"/>
      <name val="游明朝"/>
      <family val="1"/>
      <charset val="128"/>
    </font>
    <font>
      <sz val="11"/>
      <name val="ＪＳ明朝"/>
      <family val="1"/>
      <charset val="128"/>
    </font>
    <font>
      <b/>
      <sz val="16"/>
      <name val="ＪＳ明朝"/>
      <family val="1"/>
      <charset val="128"/>
    </font>
    <font>
      <sz val="10"/>
      <name val="ＪＳ明朝"/>
      <family val="1"/>
      <charset val="128"/>
    </font>
    <font>
      <sz val="12"/>
      <name val="ＪＳ明朝"/>
      <family val="1"/>
      <charset val="128"/>
    </font>
    <font>
      <u/>
      <sz val="16"/>
      <name val="ＪＳ明朝"/>
      <family val="1"/>
      <charset val="128"/>
    </font>
    <font>
      <sz val="10"/>
      <name val="ＪＳＰ明朝"/>
      <family val="1"/>
      <charset val="128"/>
    </font>
    <font>
      <sz val="11"/>
      <name val="ＪＳＰ明朝"/>
      <family val="1"/>
      <charset val="128"/>
    </font>
    <font>
      <sz val="16"/>
      <name val="ＪＳ明朝"/>
      <family val="1"/>
      <charset val="128"/>
    </font>
    <font>
      <b/>
      <sz val="11"/>
      <color indexed="8"/>
      <name val="ＪＳ明朝"/>
      <family val="1"/>
      <charset val="128"/>
    </font>
    <font>
      <strike/>
      <sz val="11"/>
      <name val="ＪＳ明朝"/>
      <family val="1"/>
      <charset val="128"/>
    </font>
    <font>
      <sz val="11"/>
      <name val="ＭＳ Ｐゴシック"/>
      <family val="1"/>
      <charset val="128"/>
    </font>
  </fonts>
  <fills count="11">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solid">
        <fgColor indexed="42"/>
        <bgColor indexed="64"/>
      </patternFill>
    </fill>
    <fill>
      <patternFill patternType="solid">
        <fgColor rgb="FF66FFFF"/>
        <bgColor indexed="64"/>
      </patternFill>
    </fill>
    <fill>
      <patternFill patternType="solid">
        <fgColor rgb="FFD5F9FB"/>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s>
  <borders count="5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4">
    <xf numFmtId="0" fontId="0" fillId="0" borderId="0"/>
    <xf numFmtId="0" fontId="6" fillId="0" borderId="0" applyNumberFormat="0" applyFill="0" applyBorder="0" applyAlignment="0" applyProtection="0"/>
    <xf numFmtId="0" fontId="7" fillId="0" borderId="0" applyFill="0" applyBorder="0" applyAlignment="0"/>
    <xf numFmtId="38" fontId="8" fillId="0" borderId="0" applyFont="0" applyFill="0" applyBorder="0" applyAlignment="0" applyProtection="0"/>
    <xf numFmtId="40" fontId="8"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9" fillId="0" borderId="0">
      <alignment horizontal="left"/>
    </xf>
    <xf numFmtId="38" fontId="10" fillId="2" borderId="0" applyNumberFormat="0" applyBorder="0" applyAlignment="0" applyProtection="0"/>
    <xf numFmtId="0" fontId="11" fillId="3" borderId="0"/>
    <xf numFmtId="0" fontId="12" fillId="0" borderId="1" applyNumberFormat="0" applyAlignment="0" applyProtection="0">
      <alignment horizontal="left" vertical="center"/>
    </xf>
    <xf numFmtId="0" fontId="12" fillId="0" borderId="2">
      <alignment horizontal="left" vertical="center"/>
    </xf>
    <xf numFmtId="10" fontId="10" fillId="4" borderId="3" applyNumberFormat="0" applyBorder="0" applyAlignment="0" applyProtection="0"/>
    <xf numFmtId="179" fontId="1" fillId="0" borderId="0"/>
    <xf numFmtId="0" fontId="13" fillId="0" borderId="0"/>
    <xf numFmtId="10" fontId="13" fillId="0" borderId="0" applyFont="0" applyFill="0" applyBorder="0" applyAlignment="0" applyProtection="0"/>
    <xf numFmtId="4" fontId="9" fillId="0" borderId="0">
      <alignment horizontal="right"/>
    </xf>
    <xf numFmtId="0" fontId="14" fillId="0" borderId="0" applyNumberFormat="0" applyFont="0" applyFill="0" applyBorder="0" applyAlignment="0" applyProtection="0">
      <alignment horizontal="left"/>
    </xf>
    <xf numFmtId="0" fontId="15" fillId="0" borderId="4">
      <alignment horizontal="center"/>
    </xf>
    <xf numFmtId="4" fontId="16" fillId="0" borderId="0">
      <alignment horizontal="right"/>
    </xf>
    <xf numFmtId="0" fontId="17" fillId="0" borderId="0">
      <alignment horizontal="left"/>
    </xf>
    <xf numFmtId="0" fontId="18" fillId="0" borderId="0">
      <alignment horizontal="center"/>
    </xf>
    <xf numFmtId="0" fontId="19" fillId="0" borderId="0" applyFill="0" applyBorder="0">
      <alignment vertical="center"/>
    </xf>
    <xf numFmtId="38" fontId="1" fillId="0" borderId="0" applyFont="0" applyFill="0" applyBorder="0" applyAlignment="0" applyProtection="0"/>
    <xf numFmtId="0" fontId="21" fillId="0" borderId="0">
      <protection locked="0"/>
    </xf>
    <xf numFmtId="38" fontId="20" fillId="0" borderId="0" applyFont="0" applyFill="0" applyBorder="0" applyAlignment="0" applyProtection="0">
      <alignment vertical="center"/>
    </xf>
    <xf numFmtId="1" fontId="23" fillId="0" borderId="0">
      <alignment vertical="top"/>
    </xf>
    <xf numFmtId="0" fontId="23" fillId="0" borderId="0">
      <alignment horizontal="left" vertical="top" wrapText="1"/>
    </xf>
    <xf numFmtId="0" fontId="5" fillId="0" borderId="0">
      <alignment vertical="center"/>
    </xf>
    <xf numFmtId="0" fontId="1" fillId="0" borderId="0"/>
    <xf numFmtId="0" fontId="3" fillId="0" borderId="0"/>
    <xf numFmtId="0" fontId="22" fillId="0" borderId="0"/>
    <xf numFmtId="9" fontId="1" fillId="0" borderId="0" applyFont="0" applyFill="0" applyBorder="0" applyAlignment="0" applyProtection="0">
      <alignment vertical="center"/>
    </xf>
    <xf numFmtId="0" fontId="42" fillId="0" borderId="0"/>
  </cellStyleXfs>
  <cellXfs count="253">
    <xf numFmtId="0" fontId="0" fillId="0" borderId="0" xfId="0"/>
    <xf numFmtId="0" fontId="24" fillId="0" borderId="3" xfId="30" applyFont="1" applyBorder="1" applyAlignment="1">
      <alignment vertical="center" shrinkToFit="1"/>
    </xf>
    <xf numFmtId="0" fontId="24" fillId="0" borderId="3" xfId="30" applyFont="1" applyBorder="1" applyAlignment="1">
      <alignment vertical="center"/>
    </xf>
    <xf numFmtId="0" fontId="24" fillId="0" borderId="0" xfId="30" applyFont="1" applyAlignment="1">
      <alignment vertical="center"/>
    </xf>
    <xf numFmtId="0" fontId="25" fillId="0" borderId="0" xfId="30" applyFont="1" applyAlignment="1">
      <alignment horizontal="right" vertical="center"/>
    </xf>
    <xf numFmtId="0" fontId="24" fillId="0" borderId="5" xfId="30" applyFont="1" applyBorder="1" applyAlignment="1">
      <alignment horizontal="center" vertical="center"/>
    </xf>
    <xf numFmtId="0" fontId="24" fillId="5" borderId="22" xfId="30" applyFont="1" applyFill="1" applyBorder="1" applyAlignment="1">
      <alignment horizontal="center" vertical="center"/>
    </xf>
    <xf numFmtId="0" fontId="24" fillId="5" borderId="12" xfId="30" applyFont="1" applyFill="1" applyBorder="1" applyAlignment="1">
      <alignment horizontal="center" vertical="center"/>
    </xf>
    <xf numFmtId="0" fontId="24" fillId="5" borderId="13" xfId="30" applyFont="1" applyFill="1" applyBorder="1" applyAlignment="1">
      <alignment horizontal="center" vertical="center"/>
    </xf>
    <xf numFmtId="0" fontId="24" fillId="0" borderId="6" xfId="30" applyFont="1" applyBorder="1" applyAlignment="1">
      <alignment vertical="center"/>
    </xf>
    <xf numFmtId="0" fontId="24" fillId="0" borderId="3" xfId="30" applyFont="1" applyBorder="1" applyAlignment="1">
      <alignment horizontal="center" vertical="center"/>
    </xf>
    <xf numFmtId="0" fontId="24" fillId="0" borderId="7" xfId="30" applyFont="1" applyBorder="1" applyAlignment="1">
      <alignment vertical="center"/>
    </xf>
    <xf numFmtId="40" fontId="24" fillId="0" borderId="3" xfId="23" applyNumberFormat="1" applyFont="1" applyFill="1" applyBorder="1" applyAlignment="1">
      <alignment vertical="center"/>
    </xf>
    <xf numFmtId="38" fontId="24" fillId="0" borderId="3" xfId="23" applyFont="1" applyFill="1" applyBorder="1" applyAlignment="1">
      <alignment vertical="center"/>
    </xf>
    <xf numFmtId="38" fontId="24" fillId="0" borderId="3" xfId="23" applyFont="1" applyBorder="1" applyAlignment="1">
      <alignment vertical="center"/>
    </xf>
    <xf numFmtId="0" fontId="24" fillId="0" borderId="11" xfId="30" applyFont="1" applyBorder="1" applyAlignment="1">
      <alignment horizontal="center" vertical="center" wrapText="1"/>
    </xf>
    <xf numFmtId="0" fontId="24" fillId="0" borderId="7" xfId="30" applyFont="1" applyBorder="1" applyAlignment="1">
      <alignment horizontal="center" vertical="center"/>
    </xf>
    <xf numFmtId="3" fontId="24" fillId="0" borderId="3" xfId="0" applyNumberFormat="1" applyFont="1" applyBorder="1" applyAlignment="1">
      <alignment vertical="center"/>
    </xf>
    <xf numFmtId="176" fontId="24" fillId="0" borderId="3" xfId="23" applyNumberFormat="1" applyFont="1" applyBorder="1" applyAlignment="1">
      <alignment vertical="center"/>
    </xf>
    <xf numFmtId="0" fontId="24" fillId="0" borderId="8" xfId="30" applyFont="1" applyBorder="1" applyAlignment="1">
      <alignment vertical="center"/>
    </xf>
    <xf numFmtId="0" fontId="24" fillId="0" borderId="9" xfId="30" applyFont="1" applyBorder="1" applyAlignment="1">
      <alignment horizontal="center" vertical="center"/>
    </xf>
    <xf numFmtId="176" fontId="24" fillId="0" borderId="9" xfId="23" applyNumberFormat="1" applyFont="1" applyBorder="1" applyAlignment="1">
      <alignment vertical="center"/>
    </xf>
    <xf numFmtId="38" fontId="24" fillId="0" borderId="9" xfId="23" applyFont="1" applyBorder="1" applyAlignment="1">
      <alignment vertical="center"/>
    </xf>
    <xf numFmtId="178" fontId="24" fillId="0" borderId="10" xfId="30" quotePrefix="1" applyNumberFormat="1" applyFont="1" applyBorder="1" applyAlignment="1">
      <alignment vertical="center" shrinkToFit="1"/>
    </xf>
    <xf numFmtId="0" fontId="24" fillId="0" borderId="10" xfId="30" applyFont="1" applyBorder="1" applyAlignment="1">
      <alignment vertical="center"/>
    </xf>
    <xf numFmtId="0" fontId="24" fillId="0" borderId="0" xfId="30" applyFont="1" applyAlignment="1">
      <alignment horizontal="right" vertical="center"/>
    </xf>
    <xf numFmtId="0" fontId="24" fillId="0" borderId="0" xfId="30" applyFont="1"/>
    <xf numFmtId="0" fontId="27" fillId="0" borderId="0" xfId="30" applyFont="1" applyAlignment="1">
      <alignment vertical="center"/>
    </xf>
    <xf numFmtId="0" fontId="27" fillId="0" borderId="0" xfId="30" applyFont="1" applyAlignment="1">
      <alignment horizontal="right" vertical="center"/>
    </xf>
    <xf numFmtId="3" fontId="27" fillId="0" borderId="0" xfId="0" applyNumberFormat="1" applyFont="1" applyAlignment="1">
      <alignment vertical="center"/>
    </xf>
    <xf numFmtId="0" fontId="28" fillId="0" borderId="0" xfId="30" applyFont="1" applyAlignment="1">
      <alignment vertical="center"/>
    </xf>
    <xf numFmtId="0" fontId="30" fillId="0" borderId="0" xfId="30" applyFont="1" applyAlignment="1">
      <alignment vertical="center"/>
    </xf>
    <xf numFmtId="0" fontId="29" fillId="0" borderId="0" xfId="30" applyFont="1" applyAlignment="1">
      <alignment vertical="center"/>
    </xf>
    <xf numFmtId="0" fontId="26" fillId="0" borderId="0" xfId="30" applyFont="1" applyAlignment="1">
      <alignment vertical="center"/>
    </xf>
    <xf numFmtId="0" fontId="29" fillId="0" borderId="0" xfId="30" applyFont="1" applyAlignment="1">
      <alignment horizontal="right" vertical="center"/>
    </xf>
    <xf numFmtId="0" fontId="24" fillId="6" borderId="19" xfId="30" applyFont="1" applyFill="1" applyBorder="1" applyAlignment="1">
      <alignment horizontal="center" vertical="center"/>
    </xf>
    <xf numFmtId="0" fontId="24" fillId="6" borderId="12" xfId="30" applyFont="1" applyFill="1" applyBorder="1" applyAlignment="1">
      <alignment horizontal="center" vertical="center"/>
    </xf>
    <xf numFmtId="0" fontId="24" fillId="6" borderId="13" xfId="30" applyFont="1" applyFill="1" applyBorder="1" applyAlignment="1">
      <alignment horizontal="center" vertical="center"/>
    </xf>
    <xf numFmtId="38" fontId="27" fillId="0" borderId="0" xfId="30" applyNumberFormat="1" applyFont="1" applyAlignment="1">
      <alignment vertical="center"/>
    </xf>
    <xf numFmtId="38" fontId="32" fillId="0" borderId="0" xfId="30" applyNumberFormat="1" applyFont="1" applyAlignment="1">
      <alignment vertical="center" shrinkToFit="1"/>
    </xf>
    <xf numFmtId="0" fontId="32" fillId="0" borderId="0" xfId="30" applyFont="1" applyAlignment="1">
      <alignment vertical="center" shrinkToFit="1"/>
    </xf>
    <xf numFmtId="182" fontId="34" fillId="0" borderId="0" xfId="32" applyNumberFormat="1" applyFont="1" applyAlignment="1">
      <alignment vertical="center"/>
    </xf>
    <xf numFmtId="0" fontId="24" fillId="0" borderId="0" xfId="30" applyFont="1" applyAlignment="1">
      <alignment shrinkToFit="1"/>
    </xf>
    <xf numFmtId="0" fontId="24" fillId="0" borderId="0" xfId="30" applyFont="1" applyAlignment="1">
      <alignment vertical="center" shrinkToFit="1"/>
    </xf>
    <xf numFmtId="0" fontId="24" fillId="5" borderId="12" xfId="30" applyFont="1" applyFill="1" applyBorder="1" applyAlignment="1">
      <alignment horizontal="center" vertical="center" shrinkToFit="1"/>
    </xf>
    <xf numFmtId="0" fontId="24" fillId="5" borderId="13" xfId="30" applyFont="1" applyFill="1" applyBorder="1" applyAlignment="1">
      <alignment horizontal="center" vertical="center" shrinkToFit="1"/>
    </xf>
    <xf numFmtId="0" fontId="24" fillId="0" borderId="3" xfId="30" applyFont="1" applyBorder="1" applyAlignment="1">
      <alignment horizontal="center" vertical="center" shrinkToFit="1"/>
    </xf>
    <xf numFmtId="0" fontId="24" fillId="0" borderId="7" xfId="30" applyFont="1" applyBorder="1" applyAlignment="1">
      <alignment vertical="center" shrinkToFit="1"/>
    </xf>
    <xf numFmtId="38" fontId="24" fillId="0" borderId="3" xfId="23" applyFont="1" applyBorder="1" applyAlignment="1">
      <alignment vertical="center" shrinkToFit="1"/>
    </xf>
    <xf numFmtId="0" fontId="24" fillId="0" borderId="9" xfId="30" applyFont="1" applyBorder="1" applyAlignment="1">
      <alignment horizontal="center" vertical="center" shrinkToFit="1"/>
    </xf>
    <xf numFmtId="176" fontId="24" fillId="0" borderId="9" xfId="23" applyNumberFormat="1" applyFont="1" applyBorder="1" applyAlignment="1">
      <alignment vertical="center" shrinkToFit="1"/>
    </xf>
    <xf numFmtId="38" fontId="24" fillId="0" borderId="9" xfId="23" applyFont="1" applyBorder="1" applyAlignment="1">
      <alignment vertical="center" shrinkToFit="1"/>
    </xf>
    <xf numFmtId="0" fontId="25" fillId="0" borderId="0" xfId="30" applyFont="1" applyAlignment="1">
      <alignment horizontal="right" vertical="center" shrinkToFit="1"/>
    </xf>
    <xf numFmtId="40" fontId="24" fillId="0" borderId="3" xfId="23" applyNumberFormat="1" applyFont="1" applyFill="1" applyBorder="1" applyAlignment="1">
      <alignment vertical="center" shrinkToFit="1"/>
    </xf>
    <xf numFmtId="0" fontId="24" fillId="0" borderId="10" xfId="30" applyFont="1" applyBorder="1" applyAlignment="1">
      <alignment vertical="center" shrinkToFit="1"/>
    </xf>
    <xf numFmtId="0" fontId="24" fillId="0" borderId="0" xfId="30" applyFont="1" applyAlignment="1">
      <alignment horizontal="right" vertical="center" shrinkToFit="1"/>
    </xf>
    <xf numFmtId="0" fontId="24" fillId="0" borderId="6" xfId="30" quotePrefix="1" applyFont="1" applyBorder="1" applyAlignment="1">
      <alignment vertical="center"/>
    </xf>
    <xf numFmtId="0" fontId="24" fillId="6" borderId="23" xfId="30" applyFont="1" applyFill="1" applyBorder="1" applyAlignment="1">
      <alignment horizontal="center" vertical="center"/>
    </xf>
    <xf numFmtId="0" fontId="24" fillId="0" borderId="25" xfId="30" applyFont="1" applyBorder="1" applyAlignment="1">
      <alignment horizontal="center" vertical="center"/>
    </xf>
    <xf numFmtId="0" fontId="24" fillId="0" borderId="25" xfId="30" applyFont="1" applyBorder="1" applyAlignment="1">
      <alignment horizontal="left" vertical="center"/>
    </xf>
    <xf numFmtId="0" fontId="24" fillId="0" borderId="25" xfId="30" applyFont="1" applyBorder="1" applyAlignment="1">
      <alignment vertical="center"/>
    </xf>
    <xf numFmtId="0" fontId="24" fillId="0" borderId="25" xfId="30" applyFont="1" applyBorder="1" applyAlignment="1">
      <alignment horizontal="left" vertical="center" shrinkToFit="1"/>
    </xf>
    <xf numFmtId="38" fontId="24" fillId="0" borderId="25" xfId="23" applyFont="1" applyBorder="1" applyAlignment="1">
      <alignment horizontal="center" vertical="center"/>
    </xf>
    <xf numFmtId="177" fontId="24" fillId="0" borderId="25" xfId="23" applyNumberFormat="1" applyFont="1" applyBorder="1" applyAlignment="1">
      <alignment vertical="center"/>
    </xf>
    <xf numFmtId="38" fontId="24" fillId="0" borderId="25" xfId="23" applyFont="1" applyBorder="1" applyAlignment="1">
      <alignment vertical="center"/>
    </xf>
    <xf numFmtId="0" fontId="24" fillId="0" borderId="25" xfId="30" applyFont="1" applyBorder="1" applyAlignment="1">
      <alignment vertical="center" shrinkToFit="1"/>
    </xf>
    <xf numFmtId="0" fontId="37" fillId="0" borderId="25" xfId="0" applyFont="1" applyBorder="1"/>
    <xf numFmtId="38" fontId="24" fillId="0" borderId="25" xfId="30" applyNumberFormat="1" applyFont="1" applyBorder="1" applyAlignment="1">
      <alignment horizontal="center" vertical="center"/>
    </xf>
    <xf numFmtId="177" fontId="24" fillId="0" borderId="25" xfId="30" applyNumberFormat="1" applyFont="1" applyBorder="1" applyAlignment="1">
      <alignment vertical="center"/>
    </xf>
    <xf numFmtId="38" fontId="24" fillId="0" borderId="25" xfId="30" applyNumberFormat="1" applyFont="1" applyBorder="1" applyAlignment="1">
      <alignment vertical="center"/>
    </xf>
    <xf numFmtId="38" fontId="31" fillId="0" borderId="25" xfId="30" applyNumberFormat="1" applyFont="1" applyBorder="1" applyAlignment="1">
      <alignment vertical="center"/>
    </xf>
    <xf numFmtId="3" fontId="24" fillId="0" borderId="25" xfId="30" applyNumberFormat="1" applyFont="1" applyBorder="1" applyAlignment="1">
      <alignment vertical="center"/>
    </xf>
    <xf numFmtId="0" fontId="24" fillId="0" borderId="25" xfId="0" applyFont="1" applyBorder="1" applyAlignment="1">
      <alignment horizontal="center" vertical="center"/>
    </xf>
    <xf numFmtId="0" fontId="24" fillId="0" borderId="25" xfId="30" applyFont="1" applyBorder="1" applyAlignment="1">
      <alignment horizontal="center" vertical="center" wrapText="1"/>
    </xf>
    <xf numFmtId="0" fontId="36" fillId="0" borderId="25" xfId="0" applyFont="1" applyBorder="1"/>
    <xf numFmtId="0" fontId="24" fillId="0" borderId="24" xfId="30" applyFont="1" applyBorder="1" applyAlignment="1">
      <alignment horizontal="center" vertical="center"/>
    </xf>
    <xf numFmtId="0" fontId="24" fillId="0" borderId="26" xfId="30" applyFont="1" applyBorder="1" applyAlignment="1">
      <alignment horizontal="center" vertical="center"/>
    </xf>
    <xf numFmtId="0" fontId="24" fillId="8" borderId="25" xfId="30" applyFont="1" applyFill="1" applyBorder="1" applyAlignment="1">
      <alignment horizontal="center" vertical="center"/>
    </xf>
    <xf numFmtId="38" fontId="24" fillId="8" borderId="25" xfId="23" applyFont="1" applyFill="1" applyBorder="1" applyAlignment="1">
      <alignment vertical="center"/>
    </xf>
    <xf numFmtId="0" fontId="24" fillId="9" borderId="25" xfId="30" applyFont="1" applyFill="1" applyBorder="1" applyAlignment="1">
      <alignment horizontal="center" vertical="center"/>
    </xf>
    <xf numFmtId="38" fontId="24" fillId="9" borderId="25" xfId="23" applyFont="1" applyFill="1" applyBorder="1" applyAlignment="1">
      <alignment horizontal="center" vertical="center"/>
    </xf>
    <xf numFmtId="177" fontId="24" fillId="9" borderId="25" xfId="23" applyNumberFormat="1" applyFont="1" applyFill="1" applyBorder="1" applyAlignment="1">
      <alignment vertical="center"/>
    </xf>
    <xf numFmtId="0" fontId="24" fillId="9" borderId="25" xfId="30" applyFont="1" applyFill="1" applyBorder="1" applyAlignment="1">
      <alignment vertical="center"/>
    </xf>
    <xf numFmtId="3" fontId="31" fillId="9" borderId="25" xfId="30" applyNumberFormat="1" applyFont="1" applyFill="1" applyBorder="1" applyAlignment="1">
      <alignment vertical="center"/>
    </xf>
    <xf numFmtId="0" fontId="37" fillId="8" borderId="25" xfId="0" applyFont="1" applyFill="1" applyBorder="1"/>
    <xf numFmtId="0" fontId="24" fillId="8" borderId="25" xfId="30" applyFont="1" applyFill="1" applyBorder="1" applyAlignment="1">
      <alignment vertical="center"/>
    </xf>
    <xf numFmtId="0" fontId="24" fillId="8" borderId="25" xfId="30" applyFont="1" applyFill="1" applyBorder="1" applyAlignment="1">
      <alignment horizontal="left" vertical="center" shrinkToFit="1"/>
    </xf>
    <xf numFmtId="38" fontId="24" fillId="8" borderId="25" xfId="30" applyNumberFormat="1" applyFont="1" applyFill="1" applyBorder="1" applyAlignment="1">
      <alignment horizontal="center" vertical="center"/>
    </xf>
    <xf numFmtId="177" fontId="24" fillId="8" borderId="25" xfId="30" applyNumberFormat="1" applyFont="1" applyFill="1" applyBorder="1" applyAlignment="1">
      <alignment vertical="center"/>
    </xf>
    <xf numFmtId="3" fontId="24" fillId="8" borderId="25" xfId="30" applyNumberFormat="1" applyFont="1" applyFill="1" applyBorder="1" applyAlignment="1">
      <alignment vertical="center"/>
    </xf>
    <xf numFmtId="0" fontId="24" fillId="8" borderId="25" xfId="30" applyFont="1" applyFill="1" applyBorder="1" applyAlignment="1">
      <alignment horizontal="left" vertical="top" wrapText="1"/>
    </xf>
    <xf numFmtId="38" fontId="24" fillId="8" borderId="25" xfId="30" applyNumberFormat="1" applyFont="1" applyFill="1" applyBorder="1" applyAlignment="1">
      <alignment vertical="center"/>
    </xf>
    <xf numFmtId="9" fontId="24" fillId="8" borderId="25" xfId="30" applyNumberFormat="1" applyFont="1" applyFill="1" applyBorder="1" applyAlignment="1">
      <alignment horizontal="center" vertical="center"/>
    </xf>
    <xf numFmtId="0" fontId="24" fillId="0" borderId="27" xfId="30" applyFont="1" applyBorder="1" applyAlignment="1">
      <alignment horizontal="left" vertical="center" shrinkToFit="1"/>
    </xf>
    <xf numFmtId="0" fontId="24" fillId="0" borderId="27" xfId="30" applyFont="1" applyBorder="1" applyAlignment="1">
      <alignment horizontal="center" vertical="center"/>
    </xf>
    <xf numFmtId="0" fontId="24" fillId="0" borderId="27" xfId="30" applyFont="1" applyBorder="1" applyAlignment="1">
      <alignment vertical="center"/>
    </xf>
    <xf numFmtId="3" fontId="31" fillId="0" borderId="27" xfId="30" applyNumberFormat="1" applyFont="1" applyBorder="1" applyAlignment="1">
      <alignment vertical="center"/>
    </xf>
    <xf numFmtId="38" fontId="24" fillId="0" borderId="25" xfId="23" applyFont="1" applyFill="1" applyBorder="1" applyAlignment="1">
      <alignment horizontal="center" vertical="center"/>
    </xf>
    <xf numFmtId="177" fontId="24" fillId="0" borderId="25" xfId="23" applyNumberFormat="1" applyFont="1" applyFill="1" applyBorder="1" applyAlignment="1">
      <alignment vertical="center"/>
    </xf>
    <xf numFmtId="38" fontId="24" fillId="0" borderId="25" xfId="23" applyFont="1" applyFill="1" applyBorder="1" applyAlignment="1">
      <alignment vertical="center"/>
    </xf>
    <xf numFmtId="0" fontId="20" fillId="0" borderId="0" xfId="0" applyFont="1" applyAlignment="1">
      <alignment horizontal="center"/>
    </xf>
    <xf numFmtId="183" fontId="20" fillId="0" borderId="0" xfId="0" applyNumberFormat="1" applyFont="1" applyAlignment="1">
      <alignment horizontal="right"/>
    </xf>
    <xf numFmtId="0" fontId="24" fillId="10" borderId="20" xfId="30" applyFont="1" applyFill="1" applyBorder="1" applyAlignment="1">
      <alignment horizontal="center" vertical="center"/>
    </xf>
    <xf numFmtId="38" fontId="31" fillId="9" borderId="25" xfId="23" applyFont="1" applyFill="1" applyBorder="1" applyAlignment="1">
      <alignment vertical="center"/>
    </xf>
    <xf numFmtId="0" fontId="24" fillId="0" borderId="17" xfId="30" applyFont="1" applyBorder="1" applyAlignment="1">
      <alignment vertical="center"/>
    </xf>
    <xf numFmtId="0" fontId="24" fillId="0" borderId="4" xfId="30" applyFont="1" applyBorder="1" applyAlignment="1">
      <alignment horizontal="center" vertical="center"/>
    </xf>
    <xf numFmtId="176" fontId="24" fillId="0" borderId="4" xfId="23" applyNumberFormat="1" applyFont="1" applyBorder="1" applyAlignment="1">
      <alignment vertical="center"/>
    </xf>
    <xf numFmtId="38" fontId="24" fillId="0" borderId="4" xfId="23" applyFont="1" applyBorder="1" applyAlignment="1">
      <alignment vertical="center"/>
    </xf>
    <xf numFmtId="178" fontId="24" fillId="0" borderId="18" xfId="30" quotePrefix="1" applyNumberFormat="1" applyFont="1" applyBorder="1" applyAlignment="1">
      <alignment vertical="center" shrinkToFit="1"/>
    </xf>
    <xf numFmtId="3" fontId="24" fillId="0" borderId="3" xfId="0" applyNumberFormat="1" applyFont="1" applyBorder="1" applyAlignment="1">
      <alignment vertical="center" shrinkToFit="1"/>
    </xf>
    <xf numFmtId="0" fontId="24" fillId="0" borderId="11" xfId="30" applyFont="1" applyBorder="1" applyAlignment="1">
      <alignment horizontal="center" vertical="center" shrinkToFit="1"/>
    </xf>
    <xf numFmtId="0" fontId="24" fillId="0" borderId="7" xfId="30" applyFont="1" applyBorder="1" applyAlignment="1">
      <alignment horizontal="center" vertical="center" shrinkToFit="1"/>
    </xf>
    <xf numFmtId="0" fontId="24" fillId="0" borderId="3" xfId="30" applyFont="1" applyBorder="1" applyAlignment="1">
      <alignment vertical="center" wrapText="1" shrinkToFit="1"/>
    </xf>
    <xf numFmtId="3" fontId="24" fillId="8" borderId="25" xfId="23" applyNumberFormat="1" applyFont="1" applyFill="1" applyBorder="1" applyAlignment="1">
      <alignment vertical="center"/>
    </xf>
    <xf numFmtId="38" fontId="31" fillId="0" borderId="25" xfId="23" applyFont="1" applyBorder="1" applyAlignment="1">
      <alignment vertical="center"/>
    </xf>
    <xf numFmtId="177" fontId="24" fillId="0" borderId="25" xfId="30" applyNumberFormat="1" applyFont="1" applyBorder="1" applyAlignment="1">
      <alignment horizontal="center" vertical="center"/>
    </xf>
    <xf numFmtId="0" fontId="39" fillId="0" borderId="25" xfId="0" applyFont="1" applyBorder="1" applyAlignment="1">
      <alignment vertical="center" wrapText="1"/>
    </xf>
    <xf numFmtId="0" fontId="24" fillId="0" borderId="26" xfId="30" applyFont="1" applyBorder="1" applyAlignment="1">
      <alignment vertical="center"/>
    </xf>
    <xf numFmtId="0" fontId="24" fillId="0" borderId="33" xfId="30" applyFont="1" applyBorder="1" applyAlignment="1">
      <alignment horizontal="center" vertical="center"/>
    </xf>
    <xf numFmtId="0" fontId="24" fillId="0" borderId="33" xfId="30" applyFont="1" applyBorder="1" applyAlignment="1">
      <alignment vertical="center"/>
    </xf>
    <xf numFmtId="38" fontId="31" fillId="0" borderId="33" xfId="30" applyNumberFormat="1" applyFont="1" applyBorder="1" applyAlignment="1">
      <alignment vertical="center"/>
    </xf>
    <xf numFmtId="38" fontId="24" fillId="0" borderId="24" xfId="23" applyFont="1" applyFill="1" applyBorder="1" applyAlignment="1">
      <alignment horizontal="center" vertical="center"/>
    </xf>
    <xf numFmtId="177" fontId="24" fillId="0" borderId="24" xfId="23" applyNumberFormat="1" applyFont="1" applyFill="1" applyBorder="1" applyAlignment="1">
      <alignment vertical="center"/>
    </xf>
    <xf numFmtId="38" fontId="31" fillId="0" borderId="24" xfId="23" applyFont="1" applyFill="1" applyBorder="1" applyAlignment="1">
      <alignment vertical="center"/>
    </xf>
    <xf numFmtId="0" fontId="24" fillId="0" borderId="36" xfId="30" applyFont="1" applyBorder="1" applyAlignment="1">
      <alignment horizontal="center" vertical="center"/>
    </xf>
    <xf numFmtId="0" fontId="24" fillId="0" borderId="37" xfId="30" applyFont="1" applyBorder="1" applyAlignment="1">
      <alignment vertical="center"/>
    </xf>
    <xf numFmtId="0" fontId="24" fillId="9" borderId="37" xfId="30" applyFont="1" applyFill="1" applyBorder="1" applyAlignment="1">
      <alignment horizontal="center" vertical="center"/>
    </xf>
    <xf numFmtId="0" fontId="24" fillId="8" borderId="37" xfId="30" applyFont="1" applyFill="1" applyBorder="1" applyAlignment="1">
      <alignment horizontal="center" vertical="center"/>
    </xf>
    <xf numFmtId="0" fontId="24" fillId="0" borderId="37" xfId="30" applyFont="1" applyBorder="1" applyAlignment="1">
      <alignment horizontal="center" vertical="center"/>
    </xf>
    <xf numFmtId="0" fontId="24" fillId="0" borderId="37" xfId="0" applyFont="1" applyBorder="1" applyAlignment="1">
      <alignment horizontal="center" vertical="center" shrinkToFit="1"/>
    </xf>
    <xf numFmtId="0" fontId="24" fillId="8" borderId="37" xfId="0" applyFont="1" applyFill="1" applyBorder="1" applyAlignment="1">
      <alignment horizontal="center" vertical="center" shrinkToFit="1"/>
    </xf>
    <xf numFmtId="0" fontId="24" fillId="9" borderId="37" xfId="0" applyFont="1" applyFill="1" applyBorder="1" applyAlignment="1">
      <alignment horizontal="center" vertical="center" shrinkToFit="1"/>
    </xf>
    <xf numFmtId="0" fontId="24" fillId="0" borderId="38" xfId="0" applyFont="1" applyBorder="1" applyAlignment="1">
      <alignment horizontal="center" vertical="center" shrinkToFit="1"/>
    </xf>
    <xf numFmtId="0" fontId="31" fillId="0" borderId="39" xfId="30" applyFont="1" applyBorder="1" applyAlignment="1">
      <alignment horizontal="center" vertical="center"/>
    </xf>
    <xf numFmtId="0" fontId="24" fillId="0" borderId="36" xfId="30" applyFont="1" applyBorder="1" applyAlignment="1">
      <alignment vertical="center"/>
    </xf>
    <xf numFmtId="0" fontId="24" fillId="0" borderId="38" xfId="0" applyFont="1" applyBorder="1" applyAlignment="1">
      <alignment vertical="center" shrinkToFit="1"/>
    </xf>
    <xf numFmtId="0" fontId="25" fillId="0" borderId="40" xfId="30" applyFont="1" applyBorder="1" applyAlignment="1">
      <alignment horizontal="center" vertical="center"/>
    </xf>
    <xf numFmtId="0" fontId="24" fillId="0" borderId="41" xfId="30" applyFont="1" applyBorder="1" applyAlignment="1">
      <alignment horizontal="left" vertical="center"/>
    </xf>
    <xf numFmtId="0" fontId="24" fillId="0" borderId="42" xfId="30" applyFont="1" applyBorder="1" applyAlignment="1">
      <alignment horizontal="left" vertical="center"/>
    </xf>
    <xf numFmtId="0" fontId="24" fillId="0" borderId="42" xfId="30" applyFont="1" applyBorder="1" applyAlignment="1">
      <alignment horizontal="left" vertical="center" shrinkToFit="1"/>
    </xf>
    <xf numFmtId="0" fontId="24" fillId="0" borderId="42" xfId="30" applyFont="1" applyBorder="1" applyAlignment="1">
      <alignment vertical="center" shrinkToFit="1"/>
    </xf>
    <xf numFmtId="0" fontId="24" fillId="0" borderId="42" xfId="30" applyFont="1" applyBorder="1" applyAlignment="1">
      <alignment horizontal="center" vertical="center"/>
    </xf>
    <xf numFmtId="0" fontId="24" fillId="0" borderId="42" xfId="0" applyFont="1" applyBorder="1" applyAlignment="1">
      <alignment horizontal="center" vertical="center"/>
    </xf>
    <xf numFmtId="0" fontId="24" fillId="0" borderId="42" xfId="30" applyFont="1" applyBorder="1" applyAlignment="1">
      <alignment horizontal="center" vertical="center" wrapText="1"/>
    </xf>
    <xf numFmtId="0" fontId="24" fillId="0" borderId="43" xfId="30" applyFont="1" applyBorder="1" applyAlignment="1">
      <alignment horizontal="left" vertical="center" shrinkToFit="1"/>
    </xf>
    <xf numFmtId="0" fontId="38" fillId="0" borderId="37" xfId="30" applyFont="1" applyBorder="1" applyAlignment="1">
      <alignment horizontal="left" vertical="center" wrapText="1"/>
    </xf>
    <xf numFmtId="38" fontId="24" fillId="0" borderId="0" xfId="30" applyNumberFormat="1" applyFont="1" applyAlignment="1">
      <alignment vertical="center" shrinkToFit="1"/>
    </xf>
    <xf numFmtId="38" fontId="24" fillId="0" borderId="0" xfId="30" applyNumberFormat="1" applyFont="1" applyAlignment="1">
      <alignment vertical="center"/>
    </xf>
    <xf numFmtId="56" fontId="40" fillId="0" borderId="0" xfId="30" applyNumberFormat="1" applyFont="1" applyAlignment="1">
      <alignment horizontal="center" shrinkToFit="1"/>
    </xf>
    <xf numFmtId="0" fontId="40" fillId="0" borderId="0" xfId="30" applyFont="1" applyAlignment="1">
      <alignment horizontal="center" shrinkToFit="1"/>
    </xf>
    <xf numFmtId="0" fontId="40" fillId="0" borderId="0" xfId="30" applyFont="1" applyAlignment="1">
      <alignment horizontal="center"/>
    </xf>
    <xf numFmtId="0" fontId="33" fillId="0" borderId="0" xfId="30" applyFont="1" applyAlignment="1">
      <alignment horizontal="center" vertical="center"/>
    </xf>
    <xf numFmtId="3" fontId="41" fillId="0" borderId="3" xfId="0" applyNumberFormat="1" applyFont="1" applyBorder="1" applyAlignment="1">
      <alignment vertical="center"/>
    </xf>
    <xf numFmtId="176" fontId="24" fillId="0" borderId="3" xfId="23" applyNumberFormat="1" applyFont="1" applyFill="1" applyBorder="1" applyAlignment="1">
      <alignment vertical="center"/>
    </xf>
    <xf numFmtId="0" fontId="41" fillId="0" borderId="3" xfId="30" applyFont="1" applyBorder="1" applyAlignment="1">
      <alignment horizontal="center" vertical="center"/>
    </xf>
    <xf numFmtId="40" fontId="41" fillId="0" borderId="3" xfId="23" applyNumberFormat="1" applyFont="1" applyFill="1" applyBorder="1" applyAlignment="1">
      <alignment vertical="center" shrinkToFit="1"/>
    </xf>
    <xf numFmtId="3" fontId="41" fillId="0" borderId="3" xfId="0" applyNumberFormat="1" applyFont="1" applyBorder="1" applyAlignment="1">
      <alignment vertical="center" shrinkToFit="1"/>
    </xf>
    <xf numFmtId="38" fontId="41" fillId="0" borderId="3" xfId="23" applyFont="1" applyBorder="1" applyAlignment="1">
      <alignment vertical="center" shrinkToFit="1"/>
    </xf>
    <xf numFmtId="0" fontId="41" fillId="0" borderId="7" xfId="30" applyFont="1" applyBorder="1" applyAlignment="1">
      <alignment horizontal="center" vertical="center" shrinkToFit="1"/>
    </xf>
    <xf numFmtId="38" fontId="24" fillId="0" borderId="3" xfId="23" applyFont="1" applyFill="1" applyBorder="1" applyAlignment="1">
      <alignment vertical="center" shrinkToFit="1"/>
    </xf>
    <xf numFmtId="176" fontId="38" fillId="0" borderId="9" xfId="23" applyNumberFormat="1" applyFont="1" applyBorder="1" applyAlignment="1">
      <alignment vertical="center"/>
    </xf>
    <xf numFmtId="0" fontId="41" fillId="0" borderId="3" xfId="30" applyFont="1" applyBorder="1" applyAlignment="1">
      <alignment vertical="center"/>
    </xf>
    <xf numFmtId="38" fontId="27" fillId="0" borderId="3" xfId="23" applyFont="1" applyBorder="1" applyAlignment="1">
      <alignment vertical="center"/>
    </xf>
    <xf numFmtId="0" fontId="41" fillId="0" borderId="3" xfId="30" applyFont="1" applyBorder="1" applyAlignment="1">
      <alignment vertical="center" wrapText="1" shrinkToFit="1"/>
    </xf>
    <xf numFmtId="0" fontId="42" fillId="0" borderId="52" xfId="33" applyBorder="1" applyAlignment="1">
      <alignment horizontal="center" vertical="center"/>
    </xf>
    <xf numFmtId="0" fontId="42" fillId="0" borderId="53" xfId="33" applyBorder="1" applyAlignment="1">
      <alignment horizontal="center" vertical="center"/>
    </xf>
    <xf numFmtId="0" fontId="42" fillId="0" borderId="54" xfId="33" applyBorder="1" applyAlignment="1">
      <alignment horizontal="center" vertical="center"/>
    </xf>
    <xf numFmtId="0" fontId="42" fillId="0" borderId="0" xfId="33" applyAlignment="1">
      <alignment horizontal="center" vertical="center"/>
    </xf>
    <xf numFmtId="0" fontId="42" fillId="0" borderId="47" xfId="33" applyBorder="1" applyAlignment="1">
      <alignment vertical="center"/>
    </xf>
    <xf numFmtId="0" fontId="42" fillId="0" borderId="0" xfId="33" applyAlignment="1">
      <alignment vertical="center"/>
    </xf>
    <xf numFmtId="184" fontId="44" fillId="0" borderId="0" xfId="33" applyNumberFormat="1" applyFont="1" applyAlignment="1">
      <alignment horizontal="right" vertical="center"/>
    </xf>
    <xf numFmtId="0" fontId="44" fillId="0" borderId="0" xfId="33" applyFont="1" applyAlignment="1">
      <alignment vertical="center"/>
    </xf>
    <xf numFmtId="0" fontId="44" fillId="0" borderId="51" xfId="33" applyFont="1" applyBorder="1" applyAlignment="1">
      <alignment vertical="center"/>
    </xf>
    <xf numFmtId="0" fontId="42" fillId="0" borderId="47" xfId="33" applyBorder="1" applyAlignment="1">
      <alignment horizontal="center" vertical="center"/>
    </xf>
    <xf numFmtId="0" fontId="45" fillId="0" borderId="0" xfId="33" applyFont="1" applyAlignment="1">
      <alignment vertical="center"/>
    </xf>
    <xf numFmtId="0" fontId="42" fillId="0" borderId="51" xfId="33" applyBorder="1" applyAlignment="1">
      <alignment horizontal="center" vertical="center"/>
    </xf>
    <xf numFmtId="0" fontId="42" fillId="0" borderId="47" xfId="33" applyBorder="1"/>
    <xf numFmtId="0" fontId="46" fillId="0" borderId="0" xfId="33" applyFont="1"/>
    <xf numFmtId="0" fontId="42" fillId="0" borderId="0" xfId="33"/>
    <xf numFmtId="0" fontId="42" fillId="0" borderId="0" xfId="33" applyAlignment="1">
      <alignment horizontal="center"/>
    </xf>
    <xf numFmtId="0" fontId="42" fillId="0" borderId="51" xfId="33" applyBorder="1" applyAlignment="1">
      <alignment horizontal="center"/>
    </xf>
    <xf numFmtId="0" fontId="42" fillId="0" borderId="0" xfId="33" applyAlignment="1">
      <alignment horizontal="left" vertical="center"/>
    </xf>
    <xf numFmtId="0" fontId="42" fillId="0" borderId="47" xfId="33" applyBorder="1" applyAlignment="1">
      <alignment vertical="top"/>
    </xf>
    <xf numFmtId="0" fontId="42" fillId="0" borderId="0" xfId="33" applyAlignment="1">
      <alignment vertical="top"/>
    </xf>
    <xf numFmtId="0" fontId="42" fillId="0" borderId="0" xfId="33" applyAlignment="1">
      <alignment horizontal="center" vertical="top"/>
    </xf>
    <xf numFmtId="0" fontId="42" fillId="0" borderId="51" xfId="33" applyBorder="1" applyAlignment="1">
      <alignment horizontal="center" vertical="top"/>
    </xf>
    <xf numFmtId="0" fontId="42" fillId="0" borderId="47" xfId="33" applyBorder="1" applyAlignment="1">
      <alignment horizontal="center" vertical="center" textRotation="255"/>
    </xf>
    <xf numFmtId="0" fontId="42" fillId="0" borderId="0" xfId="33" applyAlignment="1">
      <alignment horizontal="center" vertical="center" textRotation="255"/>
    </xf>
    <xf numFmtId="0" fontId="42" fillId="0" borderId="0" xfId="33" applyAlignment="1">
      <alignment horizontal="center" vertical="center" textRotation="255" wrapText="1"/>
    </xf>
    <xf numFmtId="0" fontId="47" fillId="0" borderId="0" xfId="33" applyFont="1" applyAlignment="1">
      <alignment horizontal="left" vertical="top" wrapText="1"/>
    </xf>
    <xf numFmtId="0" fontId="42" fillId="0" borderId="51" xfId="33" applyBorder="1" applyAlignment="1">
      <alignment horizontal="center" vertical="center" textRotation="255"/>
    </xf>
    <xf numFmtId="0" fontId="44" fillId="0" borderId="0" xfId="33" applyFont="1" applyAlignment="1">
      <alignment horizontal="center" vertical="top"/>
    </xf>
    <xf numFmtId="0" fontId="42" fillId="0" borderId="51" xfId="33" applyBorder="1" applyAlignment="1">
      <alignment vertical="center"/>
    </xf>
    <xf numFmtId="0" fontId="42" fillId="0" borderId="47" xfId="33" applyBorder="1" applyAlignment="1">
      <alignment vertical="center" textRotation="255"/>
    </xf>
    <xf numFmtId="0" fontId="49" fillId="0" borderId="49" xfId="33" applyFont="1" applyBorder="1" applyAlignment="1">
      <alignment vertical="center"/>
    </xf>
    <xf numFmtId="0" fontId="42" fillId="0" borderId="49" xfId="33" applyBorder="1" applyAlignment="1">
      <alignment vertical="center"/>
    </xf>
    <xf numFmtId="0" fontId="42" fillId="0" borderId="47" xfId="33" applyBorder="1" applyAlignment="1">
      <alignment horizontal="distributed" vertical="center"/>
    </xf>
    <xf numFmtId="0" fontId="42" fillId="0" borderId="0" xfId="33" applyAlignment="1">
      <alignment horizontal="distributed" vertical="center"/>
    </xf>
    <xf numFmtId="186" fontId="50" fillId="0" borderId="0" xfId="33" applyNumberFormat="1" applyFont="1" applyAlignment="1">
      <alignment horizontal="right" vertical="center"/>
    </xf>
    <xf numFmtId="186" fontId="50" fillId="0" borderId="0" xfId="33" applyNumberFormat="1" applyFont="1" applyAlignment="1">
      <alignment horizontal="left" vertical="center"/>
    </xf>
    <xf numFmtId="0" fontId="42" fillId="0" borderId="49" xfId="33" applyBorder="1" applyAlignment="1">
      <alignment horizontal="left" vertical="center"/>
    </xf>
    <xf numFmtId="186" fontId="50" fillId="0" borderId="49" xfId="33" applyNumberFormat="1" applyFont="1" applyBorder="1" applyAlignment="1">
      <alignment horizontal="left" vertical="center"/>
    </xf>
    <xf numFmtId="0" fontId="51" fillId="0" borderId="49" xfId="33" applyFont="1" applyBorder="1" applyAlignment="1">
      <alignment horizontal="left" vertical="center"/>
    </xf>
    <xf numFmtId="0" fontId="42" fillId="0" borderId="49" xfId="33" applyBorder="1" applyAlignment="1">
      <alignment horizontal="right" vertical="center"/>
    </xf>
    <xf numFmtId="183" fontId="42" fillId="0" borderId="0" xfId="33" applyNumberFormat="1" applyAlignment="1">
      <alignment horizontal="right" vertical="center"/>
    </xf>
    <xf numFmtId="0" fontId="42" fillId="0" borderId="48" xfId="33" applyBorder="1" applyAlignment="1">
      <alignment horizontal="center" vertical="center" textRotation="255"/>
    </xf>
    <xf numFmtId="0" fontId="42" fillId="0" borderId="50" xfId="33" applyBorder="1" applyAlignment="1">
      <alignment vertical="center"/>
    </xf>
    <xf numFmtId="0" fontId="42" fillId="0" borderId="53" xfId="33" applyBorder="1" applyAlignment="1">
      <alignment horizontal="center" vertical="center" textRotation="255"/>
    </xf>
    <xf numFmtId="0" fontId="42" fillId="0" borderId="53" xfId="33" applyBorder="1" applyAlignment="1">
      <alignment vertical="center"/>
    </xf>
    <xf numFmtId="0" fontId="42" fillId="0" borderId="0" xfId="33" applyAlignment="1">
      <alignment horizontal="right" vertical="center"/>
    </xf>
    <xf numFmtId="0" fontId="52" fillId="0" borderId="0" xfId="33" applyFont="1" applyAlignment="1">
      <alignment horizontal="center"/>
    </xf>
    <xf numFmtId="0" fontId="43" fillId="0" borderId="47" xfId="33" applyFont="1" applyBorder="1" applyAlignment="1">
      <alignment horizontal="center" vertical="center"/>
    </xf>
    <xf numFmtId="0" fontId="43" fillId="0" borderId="0" xfId="33" applyFont="1" applyAlignment="1">
      <alignment horizontal="center" vertical="center"/>
    </xf>
    <xf numFmtId="0" fontId="43" fillId="0" borderId="51" xfId="33" applyFont="1" applyBorder="1" applyAlignment="1">
      <alignment horizontal="center" vertical="center"/>
    </xf>
    <xf numFmtId="0" fontId="42" fillId="0" borderId="0" xfId="33" applyAlignment="1">
      <alignment horizontal="left" vertical="center"/>
    </xf>
    <xf numFmtId="0" fontId="48" fillId="0" borderId="0" xfId="33" applyFont="1" applyAlignment="1">
      <alignment horizontal="left" vertical="top" wrapText="1"/>
    </xf>
    <xf numFmtId="0" fontId="42" fillId="0" borderId="0" xfId="33" applyAlignment="1">
      <alignment horizontal="left" vertical="top" wrapText="1"/>
    </xf>
    <xf numFmtId="0" fontId="46" fillId="0" borderId="0" xfId="33" applyFont="1" applyAlignment="1">
      <alignment horizontal="left" vertical="center" wrapText="1"/>
    </xf>
    <xf numFmtId="185" fontId="49" fillId="0" borderId="49" xfId="33" applyNumberFormat="1" applyFont="1" applyBorder="1" applyAlignment="1">
      <alignment vertical="center"/>
    </xf>
    <xf numFmtId="185" fontId="42" fillId="0" borderId="49" xfId="33" applyNumberFormat="1" applyBorder="1" applyAlignment="1">
      <alignment vertical="center"/>
    </xf>
    <xf numFmtId="0" fontId="29" fillId="7" borderId="14" xfId="30" applyFont="1" applyFill="1" applyBorder="1" applyAlignment="1">
      <alignment horizontal="center" vertical="center"/>
    </xf>
    <xf numFmtId="0" fontId="29" fillId="7" borderId="15" xfId="30" applyFont="1" applyFill="1" applyBorder="1" applyAlignment="1">
      <alignment horizontal="center" vertical="center"/>
    </xf>
    <xf numFmtId="0" fontId="29" fillId="7" borderId="16" xfId="30" applyFont="1" applyFill="1" applyBorder="1" applyAlignment="1">
      <alignment horizontal="center" vertical="center"/>
    </xf>
    <xf numFmtId="0" fontId="29" fillId="7" borderId="17" xfId="30" applyFont="1" applyFill="1" applyBorder="1" applyAlignment="1">
      <alignment horizontal="center" vertical="center"/>
    </xf>
    <xf numFmtId="0" fontId="29" fillId="7" borderId="4" xfId="30" applyFont="1" applyFill="1" applyBorder="1" applyAlignment="1">
      <alignment horizontal="center" vertical="center"/>
    </xf>
    <xf numFmtId="0" fontId="29" fillId="7" borderId="18" xfId="30" applyFont="1" applyFill="1" applyBorder="1" applyAlignment="1">
      <alignment horizontal="center" vertical="center"/>
    </xf>
    <xf numFmtId="0" fontId="27" fillId="0" borderId="0" xfId="0" applyFont="1" applyAlignment="1">
      <alignment horizontal="left" vertical="center" wrapText="1" indent="1"/>
    </xf>
    <xf numFmtId="0" fontId="24" fillId="9" borderId="25" xfId="30" applyFont="1" applyFill="1" applyBorder="1" applyAlignment="1">
      <alignment horizontal="left" vertical="center" shrinkToFit="1"/>
    </xf>
    <xf numFmtId="0" fontId="24" fillId="9" borderId="25" xfId="30" applyFont="1" applyFill="1" applyBorder="1" applyAlignment="1">
      <alignment horizontal="left" vertical="center"/>
    </xf>
    <xf numFmtId="0" fontId="37" fillId="9" borderId="25" xfId="0" applyFont="1" applyFill="1" applyBorder="1" applyAlignment="1">
      <alignment horizontal="left"/>
    </xf>
    <xf numFmtId="0" fontId="24" fillId="8" borderId="28" xfId="30" applyFont="1" applyFill="1" applyBorder="1" applyAlignment="1">
      <alignment horizontal="left" vertical="center" shrinkToFit="1"/>
    </xf>
    <xf numFmtId="0" fontId="24" fillId="8" borderId="29" xfId="30" applyFont="1" applyFill="1" applyBorder="1" applyAlignment="1">
      <alignment horizontal="left" vertical="center" shrinkToFit="1"/>
    </xf>
    <xf numFmtId="0" fontId="31" fillId="0" borderId="44" xfId="30" applyFont="1" applyBorder="1" applyAlignment="1">
      <alignment horizontal="center" vertical="center"/>
    </xf>
    <xf numFmtId="0" fontId="31" fillId="0" borderId="34" xfId="30" applyFont="1" applyBorder="1" applyAlignment="1">
      <alignment horizontal="center" vertical="center"/>
    </xf>
    <xf numFmtId="0" fontId="31" fillId="0" borderId="35" xfId="30" applyFont="1" applyBorder="1" applyAlignment="1">
      <alignment horizontal="center" vertical="center"/>
    </xf>
    <xf numFmtId="0" fontId="31" fillId="0" borderId="45" xfId="30" applyFont="1" applyBorder="1" applyAlignment="1">
      <alignment horizontal="center" vertical="center" shrinkToFit="1"/>
    </xf>
    <xf numFmtId="0" fontId="31" fillId="0" borderId="30" xfId="30" applyFont="1" applyBorder="1" applyAlignment="1">
      <alignment horizontal="center" vertical="center" shrinkToFit="1"/>
    </xf>
    <xf numFmtId="0" fontId="31" fillId="0" borderId="29" xfId="30" applyFont="1" applyBorder="1" applyAlignment="1">
      <alignment horizontal="center" vertical="center" shrinkToFit="1"/>
    </xf>
    <xf numFmtId="0" fontId="31" fillId="0" borderId="46" xfId="30" applyFont="1" applyBorder="1" applyAlignment="1">
      <alignment horizontal="center" vertical="center"/>
    </xf>
    <xf numFmtId="0" fontId="31" fillId="0" borderId="31" xfId="30" applyFont="1" applyBorder="1" applyAlignment="1">
      <alignment horizontal="center" vertical="center"/>
    </xf>
    <xf numFmtId="0" fontId="31" fillId="0" borderId="32" xfId="30" applyFont="1" applyBorder="1" applyAlignment="1">
      <alignment horizontal="center" vertical="center"/>
    </xf>
    <xf numFmtId="0" fontId="24" fillId="0" borderId="28" xfId="30" applyFont="1" applyBorder="1" applyAlignment="1">
      <alignment horizontal="left" vertical="center" shrinkToFit="1"/>
    </xf>
    <xf numFmtId="0" fontId="24" fillId="0" borderId="30" xfId="30" applyFont="1" applyBorder="1" applyAlignment="1">
      <alignment horizontal="left" vertical="center" shrinkToFit="1"/>
    </xf>
    <xf numFmtId="0" fontId="24" fillId="0" borderId="29" xfId="30" applyFont="1" applyBorder="1" applyAlignment="1">
      <alignment horizontal="left" vertical="center" shrinkToFit="1"/>
    </xf>
    <xf numFmtId="0" fontId="33" fillId="0" borderId="0" xfId="0" applyFont="1" applyAlignment="1">
      <alignment horizontal="left" vertical="center"/>
    </xf>
    <xf numFmtId="0" fontId="27" fillId="0" borderId="0" xfId="0" applyFont="1" applyAlignment="1">
      <alignment horizontal="left" wrapText="1" indent="1"/>
    </xf>
    <xf numFmtId="0" fontId="38" fillId="10" borderId="1" xfId="30" applyFont="1" applyFill="1" applyBorder="1" applyAlignment="1">
      <alignment horizontal="left" vertical="center"/>
    </xf>
    <xf numFmtId="0" fontId="38" fillId="10" borderId="21" xfId="30" applyFont="1" applyFill="1" applyBorder="1" applyAlignment="1">
      <alignment horizontal="left" vertical="center"/>
    </xf>
    <xf numFmtId="0" fontId="24" fillId="7" borderId="20" xfId="30" applyFont="1" applyFill="1" applyBorder="1" applyAlignment="1">
      <alignment horizontal="center" vertical="center"/>
    </xf>
    <xf numFmtId="0" fontId="24" fillId="7" borderId="1" xfId="30" applyFont="1" applyFill="1" applyBorder="1" applyAlignment="1">
      <alignment horizontal="center" vertical="center"/>
    </xf>
    <xf numFmtId="0" fontId="24" fillId="7" borderId="21" xfId="30" applyFont="1" applyFill="1" applyBorder="1" applyAlignment="1">
      <alignment horizontal="center" vertical="center"/>
    </xf>
    <xf numFmtId="0" fontId="24" fillId="10" borderId="1" xfId="30" applyFont="1" applyFill="1" applyBorder="1" applyAlignment="1">
      <alignment horizontal="left" vertical="center"/>
    </xf>
    <xf numFmtId="0" fontId="24" fillId="10" borderId="21" xfId="30" applyFont="1" applyFill="1" applyBorder="1" applyAlignment="1">
      <alignment horizontal="left" vertical="center"/>
    </xf>
  </cellXfs>
  <cellStyles count="34">
    <cellStyle name="Body" xfId="1" xr:uid="{00000000-0005-0000-0000-000000000000}"/>
    <cellStyle name="Calc Currency (0)" xfId="2" xr:uid="{00000000-0005-0000-0000-000001000000}"/>
    <cellStyle name="Comma [0]_laroux" xfId="3" xr:uid="{00000000-0005-0000-0000-000002000000}"/>
    <cellStyle name="Comma_laroux" xfId="4" xr:uid="{00000000-0005-0000-0000-000003000000}"/>
    <cellStyle name="Currency [0]_laroux" xfId="5" xr:uid="{00000000-0005-0000-0000-000004000000}"/>
    <cellStyle name="Currency_laroux" xfId="6" xr:uid="{00000000-0005-0000-0000-000005000000}"/>
    <cellStyle name="entry" xfId="7" xr:uid="{00000000-0005-0000-0000-000006000000}"/>
    <cellStyle name="Grey" xfId="8" xr:uid="{00000000-0005-0000-0000-000007000000}"/>
    <cellStyle name="Head 1" xfId="9" xr:uid="{00000000-0005-0000-0000-000008000000}"/>
    <cellStyle name="Header1" xfId="10" xr:uid="{00000000-0005-0000-0000-000009000000}"/>
    <cellStyle name="Header2" xfId="11" xr:uid="{00000000-0005-0000-0000-00000A000000}"/>
    <cellStyle name="Input [yellow]" xfId="12" xr:uid="{00000000-0005-0000-0000-00000B000000}"/>
    <cellStyle name="Normal - Style1" xfId="13" xr:uid="{00000000-0005-0000-0000-00000C000000}"/>
    <cellStyle name="Normal_#18-Internet" xfId="14" xr:uid="{00000000-0005-0000-0000-00000D000000}"/>
    <cellStyle name="Percent [2]" xfId="15" xr:uid="{00000000-0005-0000-0000-00000E000000}"/>
    <cellStyle name="price" xfId="16" xr:uid="{00000000-0005-0000-0000-00000F000000}"/>
    <cellStyle name="PSChar" xfId="17" xr:uid="{00000000-0005-0000-0000-000010000000}"/>
    <cellStyle name="PSHeading" xfId="18" xr:uid="{00000000-0005-0000-0000-000011000000}"/>
    <cellStyle name="revised" xfId="19" xr:uid="{00000000-0005-0000-0000-000012000000}"/>
    <cellStyle name="section" xfId="20" xr:uid="{00000000-0005-0000-0000-000013000000}"/>
    <cellStyle name="title" xfId="21" xr:uid="{00000000-0005-0000-0000-000014000000}"/>
    <cellStyle name="パーセント" xfId="32" builtinId="5"/>
    <cellStyle name="ﾌｫﾝﾄ9" xfId="22" xr:uid="{00000000-0005-0000-0000-000016000000}"/>
    <cellStyle name="桁区切り" xfId="23" builtinId="6"/>
    <cellStyle name="桁区切り [0.00" xfId="24" xr:uid="{00000000-0005-0000-0000-000018000000}"/>
    <cellStyle name="桁区切り 2" xfId="25" xr:uid="{00000000-0005-0000-0000-000019000000}"/>
    <cellStyle name="数字" xfId="26" xr:uid="{00000000-0005-0000-0000-00001A000000}"/>
    <cellStyle name="折返し" xfId="27" xr:uid="{00000000-0005-0000-0000-00001B000000}"/>
    <cellStyle name="標準" xfId="0" builtinId="0"/>
    <cellStyle name="標準 2" xfId="28" xr:uid="{00000000-0005-0000-0000-00001D000000}"/>
    <cellStyle name="標準 2 2" xfId="33" xr:uid="{105E9A36-AA52-440C-A60C-B515BC65845D}"/>
    <cellStyle name="標準 3" xfId="29" xr:uid="{00000000-0005-0000-0000-00001E000000}"/>
    <cellStyle name="標準_H18基礎調査(那覇広域)5.8" xfId="30" xr:uid="{00000000-0005-0000-0000-00001F000000}"/>
    <cellStyle name="未定義" xfId="31" xr:uid="{00000000-0005-0000-0000-000020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as0b7dac\&#26223;&#35251;&#24418;&#25104;&#29677;\&#12304;0411&#26283;&#23450;&#12305;H31&#26223;&#35251;&#24418;&#25104;&#29677;\03_&#26223;&#35251;&#12539;&#23627;&#22806;\01_&#23627;&#22806;&#24195;&#21578;&#29289;\01&#23627;&#22806;&#65288;&#19968;&#33324;&#65289;\17&#23627;&#22806;&#24195;&#21578;&#29289;&#23433;&#20840;&#28857;&#26908;&#22996;&#35351;&#26989;&#21209;\&#12304;&#36020;&#31038;&#21517;&#12305;&#65288;&#26696;&#65297;&#65289;&#35211;&#31309;&#20316;&#25104;&#27096;&#24335;.xlsx" TargetMode="External"/><Relationship Id="rId1" Type="http://schemas.openxmlformats.org/officeDocument/2006/relationships/externalLinkPath" Target="/&#12304;0411&#26283;&#23450;&#12305;H31&#26223;&#35251;&#24418;&#25104;&#29677;/03_&#26223;&#35251;&#12539;&#23627;&#22806;/01_&#23627;&#22806;&#24195;&#21578;&#29289;/01&#23627;&#22806;&#65288;&#19968;&#33324;&#65289;/17&#20196;&#21644;&#65303;&#24180;&#24230;&#23627;&#22806;&#24195;&#21578;&#29289;&#12354;&#12426;&#26041;&#26908;&#35342;&#26989;&#21209;&#65288;&#22996;&#35351;&#65289;/&#12304;&#36020;&#31038;&#21517;&#12305;&#65288;&#26696;&#65297;&#65289;&#35211;&#31309;&#20316;&#25104;&#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内訳書"/>
      <sheetName val="単価表（第1～5表）"/>
      <sheetName val="単価表（第7～12表）"/>
      <sheetName val="単価表（第13～18表)"/>
      <sheetName val="単価表（第19～23表) "/>
      <sheetName val="単価表（第24～）"/>
    </sheetNames>
    <sheetDataSet>
      <sheetData sheetId="0">
        <row r="2">
          <cell r="A2" t="str">
            <v>令和７年度沖縄県屋外広告物あり方検討業務（案１）</v>
          </cell>
        </row>
        <row r="15">
          <cell r="C15" t="str">
            <v>(2)「沖縄県屋外広告物ガイドライン～新たな屋外広告物編～」の素案作成</v>
          </cell>
        </row>
        <row r="25">
          <cell r="C25" t="str">
            <v>(3)「沖縄県屋外広告物ガイドライン～安全点検編～」の素案作成</v>
          </cell>
        </row>
      </sheetData>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18EBE-8550-4E93-BDE4-57B5587DEBC9}">
  <sheetPr>
    <tabColor indexed="47"/>
  </sheetPr>
  <dimension ref="A2:S47"/>
  <sheetViews>
    <sheetView tabSelected="1" zoomScaleNormal="100" workbookViewId="0">
      <selection activeCell="AB13" sqref="AB13"/>
    </sheetView>
  </sheetViews>
  <sheetFormatPr defaultRowHeight="13.5"/>
  <cols>
    <col min="1" max="21" width="4.125" style="167" customWidth="1"/>
    <col min="22" max="24" width="4.375" style="167" customWidth="1"/>
    <col min="25" max="256" width="9" style="167"/>
    <col min="257" max="277" width="4.125" style="167" customWidth="1"/>
    <col min="278" max="280" width="4.375" style="167" customWidth="1"/>
    <col min="281" max="512" width="9" style="167"/>
    <col min="513" max="533" width="4.125" style="167" customWidth="1"/>
    <col min="534" max="536" width="4.375" style="167" customWidth="1"/>
    <col min="537" max="768" width="9" style="167"/>
    <col min="769" max="789" width="4.125" style="167" customWidth="1"/>
    <col min="790" max="792" width="4.375" style="167" customWidth="1"/>
    <col min="793" max="1024" width="9" style="167"/>
    <col min="1025" max="1045" width="4.125" style="167" customWidth="1"/>
    <col min="1046" max="1048" width="4.375" style="167" customWidth="1"/>
    <col min="1049" max="1280" width="9" style="167"/>
    <col min="1281" max="1301" width="4.125" style="167" customWidth="1"/>
    <col min="1302" max="1304" width="4.375" style="167" customWidth="1"/>
    <col min="1305" max="1536" width="9" style="167"/>
    <col min="1537" max="1557" width="4.125" style="167" customWidth="1"/>
    <col min="1558" max="1560" width="4.375" style="167" customWidth="1"/>
    <col min="1561" max="1792" width="9" style="167"/>
    <col min="1793" max="1813" width="4.125" style="167" customWidth="1"/>
    <col min="1814" max="1816" width="4.375" style="167" customWidth="1"/>
    <col min="1817" max="2048" width="9" style="167"/>
    <col min="2049" max="2069" width="4.125" style="167" customWidth="1"/>
    <col min="2070" max="2072" width="4.375" style="167" customWidth="1"/>
    <col min="2073" max="2304" width="9" style="167"/>
    <col min="2305" max="2325" width="4.125" style="167" customWidth="1"/>
    <col min="2326" max="2328" width="4.375" style="167" customWidth="1"/>
    <col min="2329" max="2560" width="9" style="167"/>
    <col min="2561" max="2581" width="4.125" style="167" customWidth="1"/>
    <col min="2582" max="2584" width="4.375" style="167" customWidth="1"/>
    <col min="2585" max="2816" width="9" style="167"/>
    <col min="2817" max="2837" width="4.125" style="167" customWidth="1"/>
    <col min="2838" max="2840" width="4.375" style="167" customWidth="1"/>
    <col min="2841" max="3072" width="9" style="167"/>
    <col min="3073" max="3093" width="4.125" style="167" customWidth="1"/>
    <col min="3094" max="3096" width="4.375" style="167" customWidth="1"/>
    <col min="3097" max="3328" width="9" style="167"/>
    <col min="3329" max="3349" width="4.125" style="167" customWidth="1"/>
    <col min="3350" max="3352" width="4.375" style="167" customWidth="1"/>
    <col min="3353" max="3584" width="9" style="167"/>
    <col min="3585" max="3605" width="4.125" style="167" customWidth="1"/>
    <col min="3606" max="3608" width="4.375" style="167" customWidth="1"/>
    <col min="3609" max="3840" width="9" style="167"/>
    <col min="3841" max="3861" width="4.125" style="167" customWidth="1"/>
    <col min="3862" max="3864" width="4.375" style="167" customWidth="1"/>
    <col min="3865" max="4096" width="9" style="167"/>
    <col min="4097" max="4117" width="4.125" style="167" customWidth="1"/>
    <col min="4118" max="4120" width="4.375" style="167" customWidth="1"/>
    <col min="4121" max="4352" width="9" style="167"/>
    <col min="4353" max="4373" width="4.125" style="167" customWidth="1"/>
    <col min="4374" max="4376" width="4.375" style="167" customWidth="1"/>
    <col min="4377" max="4608" width="9" style="167"/>
    <col min="4609" max="4629" width="4.125" style="167" customWidth="1"/>
    <col min="4630" max="4632" width="4.375" style="167" customWidth="1"/>
    <col min="4633" max="4864" width="9" style="167"/>
    <col min="4865" max="4885" width="4.125" style="167" customWidth="1"/>
    <col min="4886" max="4888" width="4.375" style="167" customWidth="1"/>
    <col min="4889" max="5120" width="9" style="167"/>
    <col min="5121" max="5141" width="4.125" style="167" customWidth="1"/>
    <col min="5142" max="5144" width="4.375" style="167" customWidth="1"/>
    <col min="5145" max="5376" width="9" style="167"/>
    <col min="5377" max="5397" width="4.125" style="167" customWidth="1"/>
    <col min="5398" max="5400" width="4.375" style="167" customWidth="1"/>
    <col min="5401" max="5632" width="9" style="167"/>
    <col min="5633" max="5653" width="4.125" style="167" customWidth="1"/>
    <col min="5654" max="5656" width="4.375" style="167" customWidth="1"/>
    <col min="5657" max="5888" width="9" style="167"/>
    <col min="5889" max="5909" width="4.125" style="167" customWidth="1"/>
    <col min="5910" max="5912" width="4.375" style="167" customWidth="1"/>
    <col min="5913" max="6144" width="9" style="167"/>
    <col min="6145" max="6165" width="4.125" style="167" customWidth="1"/>
    <col min="6166" max="6168" width="4.375" style="167" customWidth="1"/>
    <col min="6169" max="6400" width="9" style="167"/>
    <col min="6401" max="6421" width="4.125" style="167" customWidth="1"/>
    <col min="6422" max="6424" width="4.375" style="167" customWidth="1"/>
    <col min="6425" max="6656" width="9" style="167"/>
    <col min="6657" max="6677" width="4.125" style="167" customWidth="1"/>
    <col min="6678" max="6680" width="4.375" style="167" customWidth="1"/>
    <col min="6681" max="6912" width="9" style="167"/>
    <col min="6913" max="6933" width="4.125" style="167" customWidth="1"/>
    <col min="6934" max="6936" width="4.375" style="167" customWidth="1"/>
    <col min="6937" max="7168" width="9" style="167"/>
    <col min="7169" max="7189" width="4.125" style="167" customWidth="1"/>
    <col min="7190" max="7192" width="4.375" style="167" customWidth="1"/>
    <col min="7193" max="7424" width="9" style="167"/>
    <col min="7425" max="7445" width="4.125" style="167" customWidth="1"/>
    <col min="7446" max="7448" width="4.375" style="167" customWidth="1"/>
    <col min="7449" max="7680" width="9" style="167"/>
    <col min="7681" max="7701" width="4.125" style="167" customWidth="1"/>
    <col min="7702" max="7704" width="4.375" style="167" customWidth="1"/>
    <col min="7705" max="7936" width="9" style="167"/>
    <col min="7937" max="7957" width="4.125" style="167" customWidth="1"/>
    <col min="7958" max="7960" width="4.375" style="167" customWidth="1"/>
    <col min="7961" max="8192" width="9" style="167"/>
    <col min="8193" max="8213" width="4.125" style="167" customWidth="1"/>
    <col min="8214" max="8216" width="4.375" style="167" customWidth="1"/>
    <col min="8217" max="8448" width="9" style="167"/>
    <col min="8449" max="8469" width="4.125" style="167" customWidth="1"/>
    <col min="8470" max="8472" width="4.375" style="167" customWidth="1"/>
    <col min="8473" max="8704" width="9" style="167"/>
    <col min="8705" max="8725" width="4.125" style="167" customWidth="1"/>
    <col min="8726" max="8728" width="4.375" style="167" customWidth="1"/>
    <col min="8729" max="8960" width="9" style="167"/>
    <col min="8961" max="8981" width="4.125" style="167" customWidth="1"/>
    <col min="8982" max="8984" width="4.375" style="167" customWidth="1"/>
    <col min="8985" max="9216" width="9" style="167"/>
    <col min="9217" max="9237" width="4.125" style="167" customWidth="1"/>
    <col min="9238" max="9240" width="4.375" style="167" customWidth="1"/>
    <col min="9241" max="9472" width="9" style="167"/>
    <col min="9473" max="9493" width="4.125" style="167" customWidth="1"/>
    <col min="9494" max="9496" width="4.375" style="167" customWidth="1"/>
    <col min="9497" max="9728" width="9" style="167"/>
    <col min="9729" max="9749" width="4.125" style="167" customWidth="1"/>
    <col min="9750" max="9752" width="4.375" style="167" customWidth="1"/>
    <col min="9753" max="9984" width="9" style="167"/>
    <col min="9985" max="10005" width="4.125" style="167" customWidth="1"/>
    <col min="10006" max="10008" width="4.375" style="167" customWidth="1"/>
    <col min="10009" max="10240" width="9" style="167"/>
    <col min="10241" max="10261" width="4.125" style="167" customWidth="1"/>
    <col min="10262" max="10264" width="4.375" style="167" customWidth="1"/>
    <col min="10265" max="10496" width="9" style="167"/>
    <col min="10497" max="10517" width="4.125" style="167" customWidth="1"/>
    <col min="10518" max="10520" width="4.375" style="167" customWidth="1"/>
    <col min="10521" max="10752" width="9" style="167"/>
    <col min="10753" max="10773" width="4.125" style="167" customWidth="1"/>
    <col min="10774" max="10776" width="4.375" style="167" customWidth="1"/>
    <col min="10777" max="11008" width="9" style="167"/>
    <col min="11009" max="11029" width="4.125" style="167" customWidth="1"/>
    <col min="11030" max="11032" width="4.375" style="167" customWidth="1"/>
    <col min="11033" max="11264" width="9" style="167"/>
    <col min="11265" max="11285" width="4.125" style="167" customWidth="1"/>
    <col min="11286" max="11288" width="4.375" style="167" customWidth="1"/>
    <col min="11289" max="11520" width="9" style="167"/>
    <col min="11521" max="11541" width="4.125" style="167" customWidth="1"/>
    <col min="11542" max="11544" width="4.375" style="167" customWidth="1"/>
    <col min="11545" max="11776" width="9" style="167"/>
    <col min="11777" max="11797" width="4.125" style="167" customWidth="1"/>
    <col min="11798" max="11800" width="4.375" style="167" customWidth="1"/>
    <col min="11801" max="12032" width="9" style="167"/>
    <col min="12033" max="12053" width="4.125" style="167" customWidth="1"/>
    <col min="12054" max="12056" width="4.375" style="167" customWidth="1"/>
    <col min="12057" max="12288" width="9" style="167"/>
    <col min="12289" max="12309" width="4.125" style="167" customWidth="1"/>
    <col min="12310" max="12312" width="4.375" style="167" customWidth="1"/>
    <col min="12313" max="12544" width="9" style="167"/>
    <col min="12545" max="12565" width="4.125" style="167" customWidth="1"/>
    <col min="12566" max="12568" width="4.375" style="167" customWidth="1"/>
    <col min="12569" max="12800" width="9" style="167"/>
    <col min="12801" max="12821" width="4.125" style="167" customWidth="1"/>
    <col min="12822" max="12824" width="4.375" style="167" customWidth="1"/>
    <col min="12825" max="13056" width="9" style="167"/>
    <col min="13057" max="13077" width="4.125" style="167" customWidth="1"/>
    <col min="13078" max="13080" width="4.375" style="167" customWidth="1"/>
    <col min="13081" max="13312" width="9" style="167"/>
    <col min="13313" max="13333" width="4.125" style="167" customWidth="1"/>
    <col min="13334" max="13336" width="4.375" style="167" customWidth="1"/>
    <col min="13337" max="13568" width="9" style="167"/>
    <col min="13569" max="13589" width="4.125" style="167" customWidth="1"/>
    <col min="13590" max="13592" width="4.375" style="167" customWidth="1"/>
    <col min="13593" max="13824" width="9" style="167"/>
    <col min="13825" max="13845" width="4.125" style="167" customWidth="1"/>
    <col min="13846" max="13848" width="4.375" style="167" customWidth="1"/>
    <col min="13849" max="14080" width="9" style="167"/>
    <col min="14081" max="14101" width="4.125" style="167" customWidth="1"/>
    <col min="14102" max="14104" width="4.375" style="167" customWidth="1"/>
    <col min="14105" max="14336" width="9" style="167"/>
    <col min="14337" max="14357" width="4.125" style="167" customWidth="1"/>
    <col min="14358" max="14360" width="4.375" style="167" customWidth="1"/>
    <col min="14361" max="14592" width="9" style="167"/>
    <col min="14593" max="14613" width="4.125" style="167" customWidth="1"/>
    <col min="14614" max="14616" width="4.375" style="167" customWidth="1"/>
    <col min="14617" max="14848" width="9" style="167"/>
    <col min="14849" max="14869" width="4.125" style="167" customWidth="1"/>
    <col min="14870" max="14872" width="4.375" style="167" customWidth="1"/>
    <col min="14873" max="15104" width="9" style="167"/>
    <col min="15105" max="15125" width="4.125" style="167" customWidth="1"/>
    <col min="15126" max="15128" width="4.375" style="167" customWidth="1"/>
    <col min="15129" max="15360" width="9" style="167"/>
    <col min="15361" max="15381" width="4.125" style="167" customWidth="1"/>
    <col min="15382" max="15384" width="4.375" style="167" customWidth="1"/>
    <col min="15385" max="15616" width="9" style="167"/>
    <col min="15617" max="15637" width="4.125" style="167" customWidth="1"/>
    <col min="15638" max="15640" width="4.375" style="167" customWidth="1"/>
    <col min="15641" max="15872" width="9" style="167"/>
    <col min="15873" max="15893" width="4.125" style="167" customWidth="1"/>
    <col min="15894" max="15896" width="4.375" style="167" customWidth="1"/>
    <col min="15897" max="16128" width="9" style="167"/>
    <col min="16129" max="16149" width="4.125" style="167" customWidth="1"/>
    <col min="16150" max="16152" width="4.375" style="167" customWidth="1"/>
    <col min="16153" max="16384" width="9" style="167"/>
  </cols>
  <sheetData>
    <row r="2" spans="1:19" ht="31.5" customHeight="1">
      <c r="A2" s="164"/>
      <c r="B2" s="165"/>
      <c r="C2" s="165"/>
      <c r="D2" s="165"/>
      <c r="E2" s="165"/>
      <c r="F2" s="165"/>
      <c r="G2" s="165"/>
      <c r="H2" s="165"/>
      <c r="I2" s="165"/>
      <c r="J2" s="165"/>
      <c r="K2" s="165"/>
      <c r="L2" s="165"/>
      <c r="M2" s="165"/>
      <c r="N2" s="165"/>
      <c r="O2" s="165"/>
      <c r="P2" s="165"/>
      <c r="Q2" s="165"/>
      <c r="R2" s="165"/>
      <c r="S2" s="166"/>
    </row>
    <row r="3" spans="1:19" ht="34.5" customHeight="1">
      <c r="A3" s="211" t="s">
        <v>129</v>
      </c>
      <c r="B3" s="212"/>
      <c r="C3" s="212"/>
      <c r="D3" s="212"/>
      <c r="E3" s="212"/>
      <c r="F3" s="212"/>
      <c r="G3" s="212"/>
      <c r="H3" s="212"/>
      <c r="I3" s="212"/>
      <c r="J3" s="212"/>
      <c r="K3" s="212"/>
      <c r="L3" s="212"/>
      <c r="M3" s="212"/>
      <c r="N3" s="212"/>
      <c r="O3" s="212"/>
      <c r="P3" s="212"/>
      <c r="Q3" s="212"/>
      <c r="R3" s="212"/>
      <c r="S3" s="213"/>
    </row>
    <row r="4" spans="1:19" ht="19.5" customHeight="1">
      <c r="A4" s="168"/>
      <c r="B4" s="169"/>
      <c r="C4" s="169"/>
      <c r="D4" s="169"/>
      <c r="E4" s="169"/>
      <c r="F4" s="169"/>
      <c r="G4" s="169"/>
      <c r="M4" s="167" t="s">
        <v>130</v>
      </c>
      <c r="O4" s="167" t="s">
        <v>131</v>
      </c>
      <c r="Q4" s="170" t="s">
        <v>132</v>
      </c>
      <c r="R4" s="171"/>
      <c r="S4" s="172" t="s">
        <v>133</v>
      </c>
    </row>
    <row r="5" spans="1:19" ht="19.5" customHeight="1">
      <c r="A5" s="173"/>
      <c r="F5" s="169"/>
      <c r="G5" s="174"/>
      <c r="S5" s="175"/>
    </row>
    <row r="6" spans="1:19" s="179" customFormat="1" ht="19.5" customHeight="1">
      <c r="A6" s="176"/>
      <c r="B6" s="177" t="s">
        <v>134</v>
      </c>
      <c r="C6" s="178"/>
      <c r="D6" s="178"/>
      <c r="E6" s="178"/>
      <c r="J6" s="178"/>
      <c r="K6" s="178"/>
      <c r="P6" s="178"/>
      <c r="S6" s="180"/>
    </row>
    <row r="7" spans="1:19" s="179" customFormat="1" ht="19.5" customHeight="1">
      <c r="A7" s="176"/>
      <c r="B7" s="177"/>
      <c r="C7" s="178"/>
      <c r="D7" s="178"/>
      <c r="E7" s="178"/>
      <c r="J7" s="178"/>
      <c r="K7" s="178"/>
      <c r="L7" s="210" t="s">
        <v>145</v>
      </c>
      <c r="P7" s="178"/>
      <c r="S7" s="180"/>
    </row>
    <row r="8" spans="1:19" ht="19.5" customHeight="1">
      <c r="A8" s="173"/>
      <c r="F8" s="169"/>
      <c r="G8" s="169"/>
      <c r="L8" s="214" t="s">
        <v>135</v>
      </c>
      <c r="M8" s="214"/>
      <c r="S8" s="175"/>
    </row>
    <row r="9" spans="1:19" s="184" customFormat="1" ht="19.5" customHeight="1">
      <c r="A9" s="182"/>
      <c r="B9" s="183"/>
      <c r="C9" s="183"/>
      <c r="D9" s="183"/>
      <c r="E9" s="183"/>
      <c r="K9" s="183"/>
      <c r="S9" s="185"/>
    </row>
    <row r="10" spans="1:19" ht="19.5" customHeight="1">
      <c r="A10" s="186"/>
      <c r="B10" s="187"/>
      <c r="C10" s="187"/>
      <c r="D10" s="187"/>
      <c r="E10" s="188"/>
      <c r="F10" s="188"/>
      <c r="G10" s="187"/>
      <c r="H10" s="188"/>
      <c r="I10" s="187"/>
      <c r="J10" s="187"/>
      <c r="K10" s="189"/>
      <c r="L10" s="215" t="s">
        <v>136</v>
      </c>
      <c r="M10" s="216"/>
      <c r="N10" s="187"/>
      <c r="O10" s="187"/>
      <c r="P10" s="187"/>
      <c r="Q10" s="187"/>
      <c r="R10" s="187"/>
      <c r="S10" s="190"/>
    </row>
    <row r="11" spans="1:19" s="183" customFormat="1" ht="19.5" customHeight="1">
      <c r="A11" s="186"/>
      <c r="B11" s="187"/>
      <c r="C11" s="187"/>
      <c r="D11" s="187"/>
      <c r="E11" s="191"/>
      <c r="F11" s="191"/>
      <c r="G11" s="187"/>
      <c r="H11" s="191"/>
      <c r="I11" s="187"/>
      <c r="J11" s="187"/>
      <c r="K11" s="189"/>
      <c r="L11" s="169" t="s">
        <v>137</v>
      </c>
      <c r="M11" s="169"/>
      <c r="N11" s="187"/>
      <c r="O11" s="187"/>
      <c r="P11" s="187"/>
      <c r="Q11" s="187"/>
      <c r="R11" s="187"/>
      <c r="S11" s="190"/>
    </row>
    <row r="12" spans="1:19" s="169" customFormat="1" ht="19.5" customHeight="1">
      <c r="A12" s="168"/>
      <c r="L12" s="169" t="s">
        <v>138</v>
      </c>
      <c r="S12" s="192"/>
    </row>
    <row r="13" spans="1:19" s="169" customFormat="1" ht="19.5" customHeight="1">
      <c r="A13" s="193"/>
      <c r="S13" s="192"/>
    </row>
    <row r="14" spans="1:19" s="169" customFormat="1" ht="19.5" customHeight="1">
      <c r="A14" s="193"/>
      <c r="S14" s="192"/>
    </row>
    <row r="15" spans="1:19" s="169" customFormat="1" ht="19.5" customHeight="1">
      <c r="A15" s="193"/>
      <c r="C15" s="169" t="s">
        <v>139</v>
      </c>
      <c r="S15" s="192"/>
    </row>
    <row r="16" spans="1:19" s="169" customFormat="1" ht="19.5" customHeight="1">
      <c r="A16" s="193"/>
      <c r="S16" s="192"/>
    </row>
    <row r="17" spans="1:19" s="169" customFormat="1" ht="19.5" customHeight="1">
      <c r="A17" s="193"/>
      <c r="S17" s="192"/>
    </row>
    <row r="18" spans="1:19" s="169" customFormat="1" ht="19.5" customHeight="1">
      <c r="A18" s="193"/>
      <c r="B18" s="169" t="s">
        <v>140</v>
      </c>
      <c r="S18" s="192"/>
    </row>
    <row r="19" spans="1:19" s="169" customFormat="1" ht="19.5" customHeight="1">
      <c r="A19" s="193"/>
      <c r="B19" s="217" t="s">
        <v>146</v>
      </c>
      <c r="C19" s="217"/>
      <c r="D19" s="217"/>
      <c r="E19" s="217"/>
      <c r="F19" s="217"/>
      <c r="G19" s="217"/>
      <c r="H19" s="217"/>
      <c r="I19" s="217"/>
      <c r="J19" s="217"/>
      <c r="K19" s="217"/>
      <c r="L19" s="217"/>
      <c r="M19" s="217"/>
      <c r="N19" s="217"/>
      <c r="O19" s="217"/>
      <c r="P19" s="217"/>
      <c r="Q19" s="217"/>
      <c r="R19" s="217"/>
      <c r="S19" s="192"/>
    </row>
    <row r="20" spans="1:19" s="169" customFormat="1" ht="19.5" customHeight="1">
      <c r="A20" s="193"/>
      <c r="B20" s="217"/>
      <c r="C20" s="217"/>
      <c r="D20" s="217"/>
      <c r="E20" s="217"/>
      <c r="F20" s="217"/>
      <c r="G20" s="217"/>
      <c r="H20" s="217"/>
      <c r="I20" s="217"/>
      <c r="J20" s="217"/>
      <c r="K20" s="217"/>
      <c r="L20" s="217"/>
      <c r="M20" s="217"/>
      <c r="N20" s="217"/>
      <c r="O20" s="217"/>
      <c r="P20" s="217"/>
      <c r="Q20" s="217"/>
      <c r="R20" s="217"/>
      <c r="S20" s="192"/>
    </row>
    <row r="21" spans="1:19" s="169" customFormat="1" ht="19.5" customHeight="1">
      <c r="A21" s="193"/>
      <c r="S21" s="192"/>
    </row>
    <row r="22" spans="1:19" s="169" customFormat="1" ht="19.5" customHeight="1">
      <c r="A22" s="168"/>
      <c r="E22" s="194" t="s">
        <v>141</v>
      </c>
      <c r="F22" s="218"/>
      <c r="G22" s="219"/>
      <c r="H22" s="219"/>
      <c r="I22" s="219"/>
      <c r="J22" s="219"/>
      <c r="K22" s="219"/>
      <c r="L22" s="219"/>
      <c r="M22" s="219"/>
      <c r="N22" s="219"/>
      <c r="O22" s="194" t="s">
        <v>142</v>
      </c>
      <c r="P22" s="195"/>
      <c r="S22" s="192"/>
    </row>
    <row r="23" spans="1:19" s="169" customFormat="1" ht="19.5" customHeight="1">
      <c r="A23" s="168"/>
      <c r="E23" s="167"/>
      <c r="F23" s="167"/>
      <c r="G23" s="167"/>
      <c r="H23" s="167"/>
      <c r="I23" s="167"/>
      <c r="J23" s="167"/>
      <c r="K23" s="167"/>
      <c r="L23" s="167"/>
      <c r="M23" s="167"/>
      <c r="N23" s="167" t="s">
        <v>143</v>
      </c>
      <c r="O23" s="167"/>
      <c r="P23" s="167"/>
      <c r="S23" s="192"/>
    </row>
    <row r="24" spans="1:19" s="169" customFormat="1" ht="19.5" customHeight="1">
      <c r="A24" s="196"/>
      <c r="B24" s="197"/>
      <c r="C24" s="197"/>
      <c r="D24" s="197"/>
      <c r="E24" s="198"/>
      <c r="F24" s="198"/>
      <c r="G24" s="198"/>
      <c r="H24" s="198"/>
      <c r="I24" s="167"/>
      <c r="J24" s="167"/>
      <c r="K24" s="167"/>
      <c r="L24" s="167"/>
      <c r="M24" s="167"/>
      <c r="N24" s="167"/>
      <c r="O24" s="167"/>
      <c r="P24" s="167"/>
      <c r="Q24" s="167"/>
      <c r="R24" s="167"/>
      <c r="S24" s="192"/>
    </row>
    <row r="25" spans="1:19" s="169" customFormat="1" ht="19.5" customHeight="1">
      <c r="A25" s="196"/>
      <c r="B25" s="197"/>
      <c r="C25" s="197"/>
      <c r="D25" s="197"/>
      <c r="E25" s="198"/>
      <c r="F25" s="198"/>
      <c r="G25" s="198"/>
      <c r="H25" s="198"/>
      <c r="I25" s="167"/>
      <c r="J25" s="167"/>
      <c r="K25" s="167"/>
      <c r="L25" s="167"/>
      <c r="M25" s="167"/>
      <c r="N25" s="167"/>
      <c r="O25" s="167"/>
      <c r="P25" s="167"/>
      <c r="Q25" s="167"/>
      <c r="R25" s="167"/>
      <c r="S25" s="192"/>
    </row>
    <row r="26" spans="1:19" s="169" customFormat="1" ht="19.5" customHeight="1">
      <c r="A26" s="196"/>
      <c r="B26" s="181"/>
      <c r="C26" s="181"/>
      <c r="D26" s="181"/>
      <c r="E26" s="199"/>
      <c r="F26" s="199"/>
      <c r="G26" s="199"/>
      <c r="H26" s="199"/>
      <c r="I26" s="181"/>
      <c r="J26" s="181"/>
      <c r="K26" s="181"/>
      <c r="L26" s="181"/>
      <c r="M26" s="181"/>
      <c r="N26" s="181"/>
      <c r="O26" s="181"/>
      <c r="P26" s="181"/>
      <c r="Q26" s="181"/>
      <c r="R26" s="181"/>
      <c r="S26" s="192"/>
    </row>
    <row r="27" spans="1:19" s="169" customFormat="1" ht="19.5" customHeight="1">
      <c r="A27" s="196"/>
      <c r="B27" s="200" t="s">
        <v>144</v>
      </c>
      <c r="C27" s="200"/>
      <c r="D27" s="200"/>
      <c r="E27" s="201"/>
      <c r="F27" s="201"/>
      <c r="G27" s="201"/>
      <c r="H27" s="201"/>
      <c r="I27" s="202"/>
      <c r="J27" s="202"/>
      <c r="K27" s="202"/>
      <c r="L27" s="202"/>
      <c r="M27" s="202"/>
      <c r="N27" s="202"/>
      <c r="O27" s="202"/>
      <c r="P27" s="202"/>
      <c r="Q27" s="200"/>
      <c r="R27" s="181"/>
      <c r="S27" s="192"/>
    </row>
    <row r="28" spans="1:19" s="169" customFormat="1" ht="19.5" customHeight="1">
      <c r="A28" s="196"/>
      <c r="B28" s="203"/>
      <c r="C28" s="200"/>
      <c r="D28" s="200"/>
      <c r="E28" s="201"/>
      <c r="F28" s="201"/>
      <c r="G28" s="201"/>
      <c r="H28" s="201"/>
      <c r="I28" s="202"/>
      <c r="J28" s="202"/>
      <c r="K28" s="202"/>
      <c r="L28" s="202"/>
      <c r="M28" s="202"/>
      <c r="N28" s="202"/>
      <c r="O28" s="202"/>
      <c r="P28" s="202"/>
      <c r="Q28" s="200"/>
      <c r="R28" s="181"/>
      <c r="S28" s="192"/>
    </row>
    <row r="29" spans="1:19" s="169" customFormat="1" ht="19.5" customHeight="1">
      <c r="A29" s="196"/>
      <c r="B29" s="203"/>
      <c r="C29" s="200"/>
      <c r="D29" s="200"/>
      <c r="E29" s="201"/>
      <c r="F29" s="201"/>
      <c r="G29" s="201"/>
      <c r="H29" s="201"/>
      <c r="I29" s="202"/>
      <c r="J29" s="202"/>
      <c r="K29" s="202"/>
      <c r="L29" s="202"/>
      <c r="M29" s="202"/>
      <c r="N29" s="202"/>
      <c r="O29" s="202"/>
      <c r="P29" s="202"/>
      <c r="Q29" s="200"/>
      <c r="R29" s="181"/>
      <c r="S29" s="192"/>
    </row>
    <row r="30" spans="1:19" s="169" customFormat="1" ht="19.5" customHeight="1">
      <c r="A30" s="168"/>
      <c r="B30" s="181"/>
      <c r="C30" s="181"/>
      <c r="D30" s="181"/>
      <c r="E30" s="181"/>
      <c r="F30" s="181"/>
      <c r="G30" s="181"/>
      <c r="H30" s="181"/>
      <c r="I30" s="181"/>
      <c r="J30" s="181"/>
      <c r="K30" s="181"/>
      <c r="L30" s="181"/>
      <c r="M30" s="181"/>
      <c r="N30" s="181"/>
      <c r="O30" s="181"/>
      <c r="P30" s="181"/>
      <c r="Q30" s="181"/>
      <c r="R30" s="181"/>
      <c r="S30" s="192"/>
    </row>
    <row r="31" spans="1:19" s="169" customFormat="1" ht="19.5" customHeight="1">
      <c r="A31" s="173"/>
      <c r="B31" s="181"/>
      <c r="C31" s="181"/>
      <c r="D31" s="181"/>
      <c r="E31" s="181"/>
      <c r="F31" s="181"/>
      <c r="G31" s="181"/>
      <c r="H31" s="181"/>
      <c r="I31" s="181"/>
      <c r="J31" s="181"/>
      <c r="K31" s="181"/>
      <c r="L31" s="181"/>
      <c r="M31" s="181"/>
      <c r="N31" s="181"/>
      <c r="O31" s="181"/>
      <c r="P31" s="181"/>
      <c r="Q31" s="181"/>
      <c r="R31" s="181"/>
      <c r="S31" s="175"/>
    </row>
    <row r="32" spans="1:19" s="169" customFormat="1" ht="19.5" customHeight="1">
      <c r="A32" s="186"/>
      <c r="S32" s="192"/>
    </row>
    <row r="33" spans="1:19" s="169" customFormat="1" ht="19.5" customHeight="1">
      <c r="A33" s="186"/>
      <c r="S33" s="192"/>
    </row>
    <row r="34" spans="1:19" s="169" customFormat="1" ht="19.5" customHeight="1">
      <c r="A34" s="186"/>
      <c r="E34" s="167"/>
      <c r="F34" s="167"/>
      <c r="G34" s="167"/>
      <c r="H34" s="167"/>
      <c r="I34" s="167"/>
      <c r="J34" s="167"/>
      <c r="K34" s="167"/>
      <c r="L34" s="167"/>
      <c r="M34" s="167"/>
      <c r="N34" s="167"/>
      <c r="O34" s="167"/>
      <c r="S34" s="192"/>
    </row>
    <row r="35" spans="1:19" s="169" customFormat="1" ht="19.5" customHeight="1">
      <c r="A35" s="186"/>
      <c r="E35" s="204"/>
      <c r="F35" s="204"/>
      <c r="G35" s="204"/>
      <c r="H35" s="204"/>
      <c r="I35" s="204"/>
      <c r="J35" s="204"/>
      <c r="K35" s="204"/>
      <c r="L35" s="204"/>
      <c r="M35" s="204"/>
      <c r="N35" s="204"/>
      <c r="O35" s="204"/>
      <c r="S35" s="192"/>
    </row>
    <row r="36" spans="1:19" s="169" customFormat="1" ht="19.5" customHeight="1">
      <c r="A36" s="186"/>
      <c r="S36" s="192"/>
    </row>
    <row r="37" spans="1:19" s="169" customFormat="1" ht="19.5" customHeight="1">
      <c r="A37" s="186"/>
      <c r="S37" s="192"/>
    </row>
    <row r="38" spans="1:19" s="169" customFormat="1" ht="19.5" customHeight="1">
      <c r="A38" s="186"/>
      <c r="S38" s="192"/>
    </row>
    <row r="39" spans="1:19" s="169" customFormat="1" ht="19.5" customHeight="1">
      <c r="A39" s="205"/>
      <c r="B39" s="195"/>
      <c r="C39" s="195"/>
      <c r="D39" s="195"/>
      <c r="E39" s="195"/>
      <c r="F39" s="195"/>
      <c r="G39" s="195"/>
      <c r="H39" s="195"/>
      <c r="I39" s="195"/>
      <c r="J39" s="195"/>
      <c r="K39" s="195"/>
      <c r="L39" s="195"/>
      <c r="M39" s="195"/>
      <c r="N39" s="195"/>
      <c r="O39" s="195"/>
      <c r="P39" s="195"/>
      <c r="Q39" s="195"/>
      <c r="R39" s="195"/>
      <c r="S39" s="206"/>
    </row>
    <row r="40" spans="1:19" s="169" customFormat="1" ht="19.5" customHeight="1">
      <c r="A40" s="207"/>
      <c r="B40" s="208"/>
      <c r="C40" s="208"/>
      <c r="D40" s="208"/>
      <c r="E40" s="208"/>
      <c r="F40" s="208"/>
      <c r="G40" s="208"/>
      <c r="H40" s="208"/>
      <c r="I40" s="208"/>
      <c r="J40" s="208"/>
      <c r="K40" s="208"/>
      <c r="L40" s="208"/>
      <c r="M40" s="208"/>
      <c r="N40" s="208"/>
      <c r="O40" s="208"/>
      <c r="P40" s="208"/>
      <c r="Q40" s="208"/>
      <c r="R40" s="208"/>
      <c r="S40" s="208"/>
    </row>
    <row r="41" spans="1:19" s="169" customFormat="1" ht="18" customHeight="1">
      <c r="S41" s="209"/>
    </row>
    <row r="42" spans="1:19" s="169" customFormat="1"/>
    <row r="43" spans="1:19" s="169" customFormat="1"/>
    <row r="44" spans="1:19" s="169" customFormat="1"/>
    <row r="45" spans="1:19" s="169" customFormat="1"/>
    <row r="46" spans="1:19" s="169" customFormat="1"/>
    <row r="47" spans="1:19" s="169" customFormat="1"/>
  </sheetData>
  <mergeCells count="5">
    <mergeCell ref="A3:S3"/>
    <mergeCell ref="L8:M8"/>
    <mergeCell ref="L10:M10"/>
    <mergeCell ref="B19:R20"/>
    <mergeCell ref="F22:N22"/>
  </mergeCells>
  <phoneticPr fontId="2"/>
  <pageMargins left="1" right="1"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T54"/>
  <sheetViews>
    <sheetView view="pageBreakPreview" zoomScaleNormal="100" zoomScaleSheetLayoutView="100" workbookViewId="0">
      <selection activeCell="A43" sqref="A43:E43"/>
    </sheetView>
  </sheetViews>
  <sheetFormatPr defaultRowHeight="20.25" customHeight="1"/>
  <cols>
    <col min="1" max="1" width="6.625" style="27" customWidth="1"/>
    <col min="2" max="2" width="8.875" style="27" customWidth="1"/>
    <col min="3" max="3" width="5.75" style="27" customWidth="1"/>
    <col min="4" max="4" width="25.5" style="27" customWidth="1"/>
    <col min="5" max="5" width="37.25" style="27" customWidth="1"/>
    <col min="6" max="8" width="5.5" style="27" customWidth="1"/>
    <col min="9" max="9" width="10.375" style="27" customWidth="1"/>
    <col min="10" max="10" width="25.375" style="27" customWidth="1"/>
    <col min="11" max="11" width="1.75" style="27" customWidth="1"/>
    <col min="12" max="12" width="10.75" style="27" customWidth="1"/>
    <col min="13" max="13" width="9.5" style="27" customWidth="1"/>
    <col min="14" max="21" width="6.625" style="27" customWidth="1"/>
    <col min="22" max="16384" width="9" style="27"/>
  </cols>
  <sheetData>
    <row r="1" spans="1:20" ht="20.25" customHeight="1" thickBot="1">
      <c r="J1" s="151"/>
    </row>
    <row r="2" spans="1:20" ht="20.25" customHeight="1">
      <c r="A2" s="220" t="s">
        <v>19</v>
      </c>
      <c r="B2" s="221"/>
      <c r="C2" s="221"/>
      <c r="D2" s="221"/>
      <c r="E2" s="221"/>
      <c r="F2" s="221"/>
      <c r="G2" s="221"/>
      <c r="H2" s="221"/>
      <c r="I2" s="221"/>
      <c r="J2" s="222"/>
      <c r="L2" s="28"/>
      <c r="M2" s="29"/>
      <c r="N2" s="30"/>
      <c r="O2" s="30"/>
      <c r="P2" s="30"/>
      <c r="Q2" s="30"/>
      <c r="R2" s="30"/>
      <c r="S2" s="30"/>
      <c r="T2" s="30"/>
    </row>
    <row r="3" spans="1:20" ht="20.25" customHeight="1" thickBot="1">
      <c r="A3" s="223" t="s">
        <v>116</v>
      </c>
      <c r="B3" s="224"/>
      <c r="C3" s="224"/>
      <c r="D3" s="224"/>
      <c r="E3" s="224"/>
      <c r="F3" s="224"/>
      <c r="G3" s="224"/>
      <c r="H3" s="224"/>
      <c r="I3" s="224"/>
      <c r="J3" s="225"/>
    </row>
    <row r="4" spans="1:20" ht="20.25" customHeight="1" thickBot="1">
      <c r="A4" s="31"/>
      <c r="B4" s="31"/>
      <c r="C4" s="31"/>
      <c r="D4" s="31"/>
      <c r="G4" s="32"/>
      <c r="H4" s="32"/>
      <c r="I4" s="33"/>
      <c r="J4" s="34"/>
    </row>
    <row r="5" spans="1:20" ht="20.25" customHeight="1">
      <c r="A5" s="35" t="s">
        <v>12</v>
      </c>
      <c r="B5" s="36" t="s">
        <v>42</v>
      </c>
      <c r="C5" s="36" t="s">
        <v>54</v>
      </c>
      <c r="D5" s="57" t="s">
        <v>55</v>
      </c>
      <c r="E5" s="36" t="s">
        <v>56</v>
      </c>
      <c r="F5" s="36" t="s">
        <v>9</v>
      </c>
      <c r="G5" s="36" t="s">
        <v>17</v>
      </c>
      <c r="H5" s="36" t="s">
        <v>18</v>
      </c>
      <c r="I5" s="36" t="s">
        <v>13</v>
      </c>
      <c r="J5" s="37" t="s">
        <v>14</v>
      </c>
    </row>
    <row r="6" spans="1:20" ht="20.25" customHeight="1">
      <c r="A6" s="137" t="s">
        <v>43</v>
      </c>
      <c r="B6" s="76"/>
      <c r="C6" s="76"/>
      <c r="D6" s="76"/>
      <c r="E6" s="76"/>
      <c r="F6" s="76"/>
      <c r="G6" s="76"/>
      <c r="H6" s="76"/>
      <c r="I6" s="76"/>
      <c r="J6" s="124"/>
    </row>
    <row r="7" spans="1:20" ht="20.25" customHeight="1">
      <c r="A7" s="138"/>
      <c r="B7" s="60" t="s">
        <v>10</v>
      </c>
      <c r="C7" s="60"/>
      <c r="D7" s="60"/>
      <c r="E7" s="60"/>
      <c r="F7" s="58"/>
      <c r="G7" s="60"/>
      <c r="H7" s="60"/>
      <c r="I7" s="60"/>
      <c r="J7" s="125"/>
    </row>
    <row r="8" spans="1:20" ht="20.25" customHeight="1">
      <c r="A8" s="139"/>
      <c r="B8" s="61"/>
      <c r="C8" s="227" t="s">
        <v>110</v>
      </c>
      <c r="D8" s="227"/>
      <c r="E8" s="227"/>
      <c r="F8" s="79" t="s">
        <v>11</v>
      </c>
      <c r="G8" s="79">
        <v>1</v>
      </c>
      <c r="H8" s="82"/>
      <c r="I8" s="83">
        <f>I9+I12+I16+I17</f>
        <v>0</v>
      </c>
      <c r="J8" s="126"/>
      <c r="M8" s="38"/>
    </row>
    <row r="9" spans="1:20" ht="20.25" customHeight="1">
      <c r="A9" s="140"/>
      <c r="B9" s="65"/>
      <c r="C9" s="65"/>
      <c r="D9" s="84" t="s">
        <v>44</v>
      </c>
      <c r="E9" s="85"/>
      <c r="F9" s="77" t="s">
        <v>11</v>
      </c>
      <c r="G9" s="77">
        <v>1</v>
      </c>
      <c r="H9" s="85"/>
      <c r="I9" s="89">
        <f>SUM(I10:I11)</f>
        <v>0</v>
      </c>
      <c r="J9" s="127"/>
    </row>
    <row r="10" spans="1:20" ht="20.25" customHeight="1">
      <c r="A10" s="139"/>
      <c r="B10" s="61"/>
      <c r="C10" s="61"/>
      <c r="D10" s="61"/>
      <c r="E10" s="60" t="s">
        <v>45</v>
      </c>
      <c r="F10" s="58" t="s">
        <v>11</v>
      </c>
      <c r="G10" s="58">
        <v>1</v>
      </c>
      <c r="H10" s="60"/>
      <c r="I10" s="71">
        <f>'単価表（第1～5表）'!F14</f>
        <v>0</v>
      </c>
      <c r="J10" s="128" t="s">
        <v>67</v>
      </c>
    </row>
    <row r="11" spans="1:20" ht="20.100000000000001" customHeight="1">
      <c r="A11" s="139"/>
      <c r="B11" s="61"/>
      <c r="C11" s="61"/>
      <c r="D11" s="61"/>
      <c r="E11" s="60" t="s">
        <v>46</v>
      </c>
      <c r="F11" s="58" t="s">
        <v>11</v>
      </c>
      <c r="G11" s="58">
        <v>1</v>
      </c>
      <c r="H11" s="60"/>
      <c r="I11" s="71">
        <f>'単価表（第1～5表）'!F26</f>
        <v>0</v>
      </c>
      <c r="J11" s="128" t="s">
        <v>68</v>
      </c>
    </row>
    <row r="12" spans="1:20" ht="20.100000000000001" customHeight="1">
      <c r="A12" s="139"/>
      <c r="B12" s="61"/>
      <c r="C12" s="61"/>
      <c r="D12" s="86" t="s">
        <v>47</v>
      </c>
      <c r="E12" s="85"/>
      <c r="F12" s="77" t="s">
        <v>11</v>
      </c>
      <c r="G12" s="77">
        <v>1</v>
      </c>
      <c r="H12" s="85"/>
      <c r="I12" s="89">
        <f>SUM(I13:I15)</f>
        <v>0</v>
      </c>
      <c r="J12" s="127"/>
      <c r="L12" s="39"/>
      <c r="M12" s="40"/>
    </row>
    <row r="13" spans="1:20" ht="20.100000000000001" customHeight="1">
      <c r="A13" s="139"/>
      <c r="B13" s="61"/>
      <c r="C13" s="61"/>
      <c r="D13" s="61"/>
      <c r="E13" s="60" t="s">
        <v>48</v>
      </c>
      <c r="F13" s="58" t="s">
        <v>57</v>
      </c>
      <c r="G13" s="58">
        <v>1</v>
      </c>
      <c r="H13" s="60"/>
      <c r="I13" s="71">
        <f>'単価表（第1～5表）'!F37</f>
        <v>0</v>
      </c>
      <c r="J13" s="128" t="s">
        <v>69</v>
      </c>
      <c r="L13" s="39"/>
      <c r="M13" s="40"/>
    </row>
    <row r="14" spans="1:20" ht="20.100000000000001" customHeight="1">
      <c r="A14" s="139"/>
      <c r="B14" s="61"/>
      <c r="C14" s="61"/>
      <c r="D14" s="61"/>
      <c r="E14" s="60" t="s">
        <v>49</v>
      </c>
      <c r="F14" s="58" t="s">
        <v>16</v>
      </c>
      <c r="G14" s="58">
        <v>1</v>
      </c>
      <c r="H14" s="60"/>
      <c r="I14" s="71">
        <f>'単価表（第1～5表）'!F49</f>
        <v>0</v>
      </c>
      <c r="J14" s="128" t="s">
        <v>70</v>
      </c>
      <c r="L14" s="39"/>
      <c r="M14" s="40"/>
    </row>
    <row r="15" spans="1:20" ht="20.25" customHeight="1">
      <c r="A15" s="142"/>
      <c r="B15" s="72"/>
      <c r="C15" s="72"/>
      <c r="D15" s="72"/>
      <c r="E15" s="116" t="s">
        <v>63</v>
      </c>
      <c r="F15" s="58" t="s">
        <v>16</v>
      </c>
      <c r="G15" s="67">
        <v>1</v>
      </c>
      <c r="H15" s="68"/>
      <c r="I15" s="69">
        <f>'単価表（第1～5表）'!F61</f>
        <v>0</v>
      </c>
      <c r="J15" s="129" t="s">
        <v>71</v>
      </c>
    </row>
    <row r="16" spans="1:20" ht="20.25" customHeight="1">
      <c r="A16" s="143"/>
      <c r="B16" s="73"/>
      <c r="C16" s="73"/>
      <c r="D16" s="90" t="s">
        <v>50</v>
      </c>
      <c r="E16" s="85"/>
      <c r="F16" s="77" t="s">
        <v>16</v>
      </c>
      <c r="G16" s="87">
        <v>1</v>
      </c>
      <c r="H16" s="88"/>
      <c r="I16" s="91">
        <f>'単価表（第6～12表）'!F14</f>
        <v>0</v>
      </c>
      <c r="J16" s="127" t="s">
        <v>38</v>
      </c>
    </row>
    <row r="17" spans="1:13" ht="20.25" customHeight="1">
      <c r="A17" s="138"/>
      <c r="B17" s="59"/>
      <c r="C17" s="59"/>
      <c r="D17" s="84" t="s">
        <v>51</v>
      </c>
      <c r="E17" s="85"/>
      <c r="F17" s="77" t="s">
        <v>11</v>
      </c>
      <c r="G17" s="77">
        <v>1</v>
      </c>
      <c r="H17" s="85"/>
      <c r="I17" s="78">
        <f>'単価表（第6～12表）'!F26</f>
        <v>0</v>
      </c>
      <c r="J17" s="130" t="s">
        <v>108</v>
      </c>
      <c r="L17" s="41"/>
    </row>
    <row r="18" spans="1:13" ht="20.25" customHeight="1">
      <c r="A18" s="141"/>
      <c r="B18" s="58"/>
      <c r="C18" s="228" t="s">
        <v>111</v>
      </c>
      <c r="D18" s="228"/>
      <c r="E18" s="228"/>
      <c r="F18" s="79" t="s">
        <v>16</v>
      </c>
      <c r="G18" s="79">
        <v>1</v>
      </c>
      <c r="H18" s="82"/>
      <c r="I18" s="83">
        <f>I19+I22+I25+I28+I29+I30</f>
        <v>0</v>
      </c>
      <c r="J18" s="126"/>
    </row>
    <row r="19" spans="1:13" ht="20.25" customHeight="1">
      <c r="A19" s="141"/>
      <c r="B19" s="58"/>
      <c r="C19" s="58"/>
      <c r="D19" s="84" t="s">
        <v>44</v>
      </c>
      <c r="E19" s="85"/>
      <c r="F19" s="77" t="s">
        <v>16</v>
      </c>
      <c r="G19" s="77">
        <v>1</v>
      </c>
      <c r="H19" s="85"/>
      <c r="I19" s="89">
        <f>SUM(I20:I21)</f>
        <v>0</v>
      </c>
      <c r="J19" s="130"/>
    </row>
    <row r="20" spans="1:13" ht="20.25" customHeight="1">
      <c r="A20" s="141"/>
      <c r="B20" s="58"/>
      <c r="C20" s="58"/>
      <c r="D20" s="61"/>
      <c r="E20" s="60" t="s">
        <v>45</v>
      </c>
      <c r="F20" s="58" t="s">
        <v>16</v>
      </c>
      <c r="G20" s="58">
        <v>1</v>
      </c>
      <c r="H20" s="58"/>
      <c r="I20" s="71">
        <f>'単価表（第6～12表）'!F37</f>
        <v>0</v>
      </c>
      <c r="J20" s="129" t="s">
        <v>39</v>
      </c>
    </row>
    <row r="21" spans="1:13" ht="20.25" customHeight="1">
      <c r="A21" s="138"/>
      <c r="B21" s="59"/>
      <c r="C21" s="59"/>
      <c r="D21" s="61"/>
      <c r="E21" s="60" t="s">
        <v>46</v>
      </c>
      <c r="F21" s="58" t="s">
        <v>16</v>
      </c>
      <c r="G21" s="58">
        <v>1</v>
      </c>
      <c r="H21" s="60"/>
      <c r="I21" s="69">
        <f>'単価表（第6～12表）'!F49</f>
        <v>0</v>
      </c>
      <c r="J21" s="128" t="s">
        <v>72</v>
      </c>
    </row>
    <row r="22" spans="1:13" ht="20.100000000000001" customHeight="1">
      <c r="A22" s="139"/>
      <c r="B22" s="61"/>
      <c r="C22" s="61"/>
      <c r="D22" s="86" t="s">
        <v>47</v>
      </c>
      <c r="E22" s="85"/>
      <c r="F22" s="77" t="s">
        <v>11</v>
      </c>
      <c r="G22" s="77">
        <v>1</v>
      </c>
      <c r="H22" s="85"/>
      <c r="I22" s="89">
        <f>SUM(I23:I24)</f>
        <v>0</v>
      </c>
      <c r="J22" s="127"/>
      <c r="L22" s="39"/>
      <c r="M22" s="40"/>
    </row>
    <row r="23" spans="1:13" ht="20.100000000000001" customHeight="1">
      <c r="A23" s="139"/>
      <c r="B23" s="61"/>
      <c r="C23" s="61"/>
      <c r="D23" s="61"/>
      <c r="E23" s="60" t="s">
        <v>48</v>
      </c>
      <c r="F23" s="58" t="s">
        <v>57</v>
      </c>
      <c r="G23" s="58">
        <v>1</v>
      </c>
      <c r="H23" s="60"/>
      <c r="I23" s="71">
        <f>'単価表（第6～12表）'!F61</f>
        <v>0</v>
      </c>
      <c r="J23" s="128" t="s">
        <v>73</v>
      </c>
      <c r="L23" s="39"/>
      <c r="M23" s="40"/>
    </row>
    <row r="24" spans="1:13" ht="20.100000000000001" customHeight="1">
      <c r="A24" s="139"/>
      <c r="B24" s="61"/>
      <c r="C24" s="61"/>
      <c r="D24" s="61"/>
      <c r="E24" s="60" t="s">
        <v>49</v>
      </c>
      <c r="F24" s="58" t="s">
        <v>16</v>
      </c>
      <c r="G24" s="58">
        <v>1</v>
      </c>
      <c r="H24" s="60"/>
      <c r="I24" s="71">
        <f>'単価表（第6～12表）'!F73</f>
        <v>0</v>
      </c>
      <c r="J24" s="128" t="s">
        <v>74</v>
      </c>
      <c r="L24" s="39"/>
      <c r="M24" s="40"/>
    </row>
    <row r="25" spans="1:13" ht="20.25" customHeight="1">
      <c r="A25" s="141"/>
      <c r="B25" s="58"/>
      <c r="C25" s="58"/>
      <c r="D25" s="84" t="s">
        <v>52</v>
      </c>
      <c r="E25" s="92"/>
      <c r="F25" s="77" t="s">
        <v>16</v>
      </c>
      <c r="G25" s="77">
        <v>1</v>
      </c>
      <c r="H25" s="85"/>
      <c r="I25" s="113">
        <f>SUM(I26:I27)</f>
        <v>0</v>
      </c>
      <c r="J25" s="130"/>
    </row>
    <row r="26" spans="1:13" ht="20.25" customHeight="1">
      <c r="A26" s="141"/>
      <c r="B26" s="58"/>
      <c r="C26" s="58"/>
      <c r="D26" s="58"/>
      <c r="E26" s="66" t="s">
        <v>53</v>
      </c>
      <c r="F26" s="58" t="s">
        <v>16</v>
      </c>
      <c r="G26" s="58">
        <v>1</v>
      </c>
      <c r="H26" s="60"/>
      <c r="I26" s="71">
        <f>'単価表（第6～12表）'!F85</f>
        <v>0</v>
      </c>
      <c r="J26" s="129" t="s">
        <v>109</v>
      </c>
    </row>
    <row r="27" spans="1:13" ht="20.25" customHeight="1">
      <c r="A27" s="139"/>
      <c r="B27" s="61"/>
      <c r="C27" s="61"/>
      <c r="D27" s="61"/>
      <c r="E27" s="60" t="s">
        <v>62</v>
      </c>
      <c r="F27" s="58" t="s">
        <v>16</v>
      </c>
      <c r="G27" s="62">
        <v>1</v>
      </c>
      <c r="H27" s="63"/>
      <c r="I27" s="64">
        <f>'単価表（第13～18表)'!F14</f>
        <v>0</v>
      </c>
      <c r="J27" s="128" t="s">
        <v>75</v>
      </c>
    </row>
    <row r="28" spans="1:13" ht="20.25" customHeight="1">
      <c r="A28" s="139"/>
      <c r="B28" s="61"/>
      <c r="C28" s="61"/>
      <c r="D28" s="230" t="s">
        <v>64</v>
      </c>
      <c r="E28" s="231"/>
      <c r="F28" s="77" t="s">
        <v>16</v>
      </c>
      <c r="G28" s="87">
        <v>1</v>
      </c>
      <c r="H28" s="88"/>
      <c r="I28" s="91">
        <f>'単価表（第13～18表)'!F26</f>
        <v>0</v>
      </c>
      <c r="J28" s="127" t="s">
        <v>76</v>
      </c>
    </row>
    <row r="29" spans="1:13" ht="20.25" customHeight="1">
      <c r="A29" s="139"/>
      <c r="B29" s="61"/>
      <c r="C29" s="61"/>
      <c r="D29" s="90" t="s">
        <v>50</v>
      </c>
      <c r="E29" s="85"/>
      <c r="F29" s="77" t="s">
        <v>16</v>
      </c>
      <c r="G29" s="87">
        <v>1</v>
      </c>
      <c r="H29" s="88"/>
      <c r="I29" s="91">
        <f>'単価表（第13～18表)'!F37</f>
        <v>0</v>
      </c>
      <c r="J29" s="127" t="s">
        <v>77</v>
      </c>
    </row>
    <row r="30" spans="1:13" ht="20.25" customHeight="1">
      <c r="A30" s="139"/>
      <c r="B30" s="61"/>
      <c r="C30" s="61"/>
      <c r="D30" s="84" t="s">
        <v>51</v>
      </c>
      <c r="E30" s="85"/>
      <c r="F30" s="77" t="s">
        <v>16</v>
      </c>
      <c r="G30" s="77">
        <v>1</v>
      </c>
      <c r="H30" s="85"/>
      <c r="I30" s="89">
        <f>'単価表（第13～18表)'!F49</f>
        <v>0</v>
      </c>
      <c r="J30" s="130" t="s">
        <v>78</v>
      </c>
    </row>
    <row r="31" spans="1:13" ht="20.25" customHeight="1">
      <c r="A31" s="139"/>
      <c r="B31" s="74"/>
      <c r="C31" s="229" t="s">
        <v>106</v>
      </c>
      <c r="D31" s="229"/>
      <c r="E31" s="229"/>
      <c r="F31" s="79" t="s">
        <v>16</v>
      </c>
      <c r="G31" s="79">
        <v>1</v>
      </c>
      <c r="H31" s="82"/>
      <c r="I31" s="83">
        <f>'単価表（第13～18表)'!F61</f>
        <v>0</v>
      </c>
      <c r="J31" s="131" t="s">
        <v>79</v>
      </c>
    </row>
    <row r="32" spans="1:13" ht="20.25" customHeight="1">
      <c r="A32" s="139"/>
      <c r="B32" s="61"/>
      <c r="C32" s="227" t="s">
        <v>107</v>
      </c>
      <c r="D32" s="227"/>
      <c r="E32" s="227"/>
      <c r="F32" s="79" t="s">
        <v>16</v>
      </c>
      <c r="G32" s="79">
        <v>1</v>
      </c>
      <c r="H32" s="82"/>
      <c r="I32" s="83">
        <f>'単価表（第13～18表)'!F73</f>
        <v>0</v>
      </c>
      <c r="J32" s="131" t="s">
        <v>80</v>
      </c>
    </row>
    <row r="33" spans="1:10" ht="12" customHeight="1">
      <c r="A33" s="144"/>
      <c r="B33" s="93"/>
      <c r="C33" s="93"/>
      <c r="D33" s="93"/>
      <c r="E33" s="93"/>
      <c r="F33" s="94"/>
      <c r="G33" s="94"/>
      <c r="H33" s="95"/>
      <c r="I33" s="96"/>
      <c r="J33" s="132"/>
    </row>
    <row r="34" spans="1:10" ht="20.25" customHeight="1">
      <c r="A34" s="232" t="s">
        <v>15</v>
      </c>
      <c r="B34" s="233"/>
      <c r="C34" s="233"/>
      <c r="D34" s="233"/>
      <c r="E34" s="234"/>
      <c r="F34" s="118"/>
      <c r="G34" s="118"/>
      <c r="H34" s="119"/>
      <c r="I34" s="120">
        <f>+I8+I18+I31+I32</f>
        <v>0</v>
      </c>
      <c r="J34" s="133" t="s">
        <v>99</v>
      </c>
    </row>
    <row r="35" spans="1:10" ht="20.25" customHeight="1">
      <c r="A35" s="137"/>
      <c r="B35" s="117" t="s">
        <v>58</v>
      </c>
      <c r="C35" s="117"/>
      <c r="D35" s="117"/>
      <c r="E35" s="117"/>
      <c r="F35" s="76"/>
      <c r="G35" s="76"/>
      <c r="H35" s="117"/>
      <c r="I35" s="117"/>
      <c r="J35" s="134"/>
    </row>
    <row r="36" spans="1:10" ht="20.25" customHeight="1">
      <c r="A36" s="139"/>
      <c r="B36" s="61"/>
      <c r="C36" s="227" t="s">
        <v>59</v>
      </c>
      <c r="D36" s="227"/>
      <c r="E36" s="227"/>
      <c r="F36" s="79" t="s">
        <v>11</v>
      </c>
      <c r="G36" s="80">
        <v>1</v>
      </c>
      <c r="H36" s="81"/>
      <c r="I36" s="103">
        <f>'単価表（第19～）'!F17</f>
        <v>1016560</v>
      </c>
      <c r="J36" s="126" t="s">
        <v>81</v>
      </c>
    </row>
    <row r="37" spans="1:10" ht="20.25" customHeight="1">
      <c r="A37" s="139"/>
      <c r="B37" s="61"/>
      <c r="C37" s="227" t="s">
        <v>147</v>
      </c>
      <c r="D37" s="227"/>
      <c r="E37" s="227"/>
      <c r="F37" s="79" t="s">
        <v>16</v>
      </c>
      <c r="G37" s="79">
        <v>1</v>
      </c>
      <c r="H37" s="82"/>
      <c r="I37" s="83">
        <f>'単価表（第19～）'!F26</f>
        <v>0</v>
      </c>
      <c r="J37" s="131" t="s">
        <v>148</v>
      </c>
    </row>
    <row r="38" spans="1:10" ht="9.75" customHeight="1">
      <c r="A38" s="144"/>
      <c r="B38" s="93"/>
      <c r="C38" s="93"/>
      <c r="D38" s="93"/>
      <c r="E38" s="93"/>
      <c r="F38" s="94"/>
      <c r="G38" s="95"/>
      <c r="H38" s="95"/>
      <c r="I38" s="96"/>
      <c r="J38" s="135"/>
    </row>
    <row r="39" spans="1:10" ht="20.25" customHeight="1">
      <c r="A39" s="232" t="s">
        <v>15</v>
      </c>
      <c r="B39" s="233"/>
      <c r="C39" s="233"/>
      <c r="D39" s="233"/>
      <c r="E39" s="234"/>
      <c r="F39" s="118"/>
      <c r="G39" s="119"/>
      <c r="H39" s="119"/>
      <c r="I39" s="120">
        <f>I36+I37</f>
        <v>1016560</v>
      </c>
      <c r="J39" s="133" t="s">
        <v>100</v>
      </c>
    </row>
    <row r="40" spans="1:10" ht="15.75" customHeight="1">
      <c r="A40" s="137" t="s">
        <v>60</v>
      </c>
      <c r="B40" s="76"/>
      <c r="C40" s="76"/>
      <c r="D40" s="76"/>
      <c r="E40" s="76"/>
      <c r="F40" s="76"/>
      <c r="G40" s="76"/>
      <c r="H40" s="76"/>
      <c r="I40" s="76"/>
      <c r="J40" s="124"/>
    </row>
    <row r="41" spans="1:10" ht="18.75" customHeight="1">
      <c r="A41" s="139"/>
      <c r="B41" s="241" t="s">
        <v>114</v>
      </c>
      <c r="C41" s="242"/>
      <c r="D41" s="242"/>
      <c r="E41" s="243"/>
      <c r="F41" s="58" t="s">
        <v>11</v>
      </c>
      <c r="G41" s="97">
        <v>1</v>
      </c>
      <c r="H41" s="98"/>
      <c r="I41" s="99">
        <f>INT((I34+I39)*0.1)</f>
        <v>101656</v>
      </c>
      <c r="J41" s="145" t="s">
        <v>128</v>
      </c>
    </row>
    <row r="42" spans="1:10" ht="11.25" customHeight="1">
      <c r="A42" s="140"/>
      <c r="B42" s="65"/>
      <c r="C42" s="65"/>
      <c r="D42" s="66"/>
      <c r="E42" s="60"/>
      <c r="F42" s="58"/>
      <c r="G42" s="97"/>
      <c r="H42" s="98"/>
      <c r="I42" s="99"/>
      <c r="J42" s="128"/>
    </row>
    <row r="43" spans="1:10" ht="26.25" customHeight="1">
      <c r="A43" s="235" t="s">
        <v>61</v>
      </c>
      <c r="B43" s="236"/>
      <c r="C43" s="236"/>
      <c r="D43" s="236"/>
      <c r="E43" s="237"/>
      <c r="F43" s="58"/>
      <c r="G43" s="67"/>
      <c r="H43" s="68"/>
      <c r="I43" s="64">
        <f>I34+I39+I41</f>
        <v>1118216</v>
      </c>
      <c r="J43" s="128" t="s">
        <v>101</v>
      </c>
    </row>
    <row r="44" spans="1:10" ht="18.75" customHeight="1">
      <c r="A44" s="139"/>
      <c r="B44" s="61"/>
      <c r="C44" s="61"/>
      <c r="D44" s="61"/>
      <c r="E44" s="60"/>
      <c r="F44" s="58"/>
      <c r="G44" s="67"/>
      <c r="H44" s="115" t="s">
        <v>102</v>
      </c>
      <c r="I44" s="114">
        <f>ROUNDDOWN(I43,-4)</f>
        <v>1110000</v>
      </c>
      <c r="J44" s="128" t="s">
        <v>103</v>
      </c>
    </row>
    <row r="45" spans="1:10" ht="12" customHeight="1">
      <c r="A45" s="139"/>
      <c r="B45" s="61"/>
      <c r="C45" s="61"/>
      <c r="D45" s="61"/>
      <c r="E45" s="60"/>
      <c r="F45" s="58"/>
      <c r="G45" s="67"/>
      <c r="H45" s="68"/>
      <c r="I45" s="99"/>
      <c r="J45" s="128"/>
    </row>
    <row r="46" spans="1:10" ht="20.25" customHeight="1">
      <c r="A46" s="235" t="s">
        <v>65</v>
      </c>
      <c r="B46" s="236"/>
      <c r="C46" s="236"/>
      <c r="D46" s="236"/>
      <c r="E46" s="237"/>
      <c r="F46" s="58"/>
      <c r="G46" s="67"/>
      <c r="H46" s="68"/>
      <c r="I46" s="70">
        <f>I44*0.1</f>
        <v>111000</v>
      </c>
      <c r="J46" s="128" t="s">
        <v>104</v>
      </c>
    </row>
    <row r="47" spans="1:10" ht="7.5" customHeight="1">
      <c r="A47" s="141"/>
      <c r="B47" s="58"/>
      <c r="C47" s="58"/>
      <c r="D47" s="58"/>
      <c r="E47" s="60"/>
      <c r="F47" s="58"/>
      <c r="G47" s="67"/>
      <c r="H47" s="68"/>
      <c r="I47" s="70"/>
      <c r="J47" s="129"/>
    </row>
    <row r="48" spans="1:10" ht="20.25" customHeight="1" thickBot="1">
      <c r="A48" s="238" t="s">
        <v>66</v>
      </c>
      <c r="B48" s="239"/>
      <c r="C48" s="239"/>
      <c r="D48" s="239"/>
      <c r="E48" s="240"/>
      <c r="F48" s="75"/>
      <c r="G48" s="121"/>
      <c r="H48" s="122"/>
      <c r="I48" s="123">
        <f>I44+I46</f>
        <v>1221000</v>
      </c>
      <c r="J48" s="136" t="s">
        <v>105</v>
      </c>
    </row>
    <row r="50" spans="1:10" ht="20.25" customHeight="1">
      <c r="A50" s="244" t="s">
        <v>123</v>
      </c>
      <c r="B50" s="244"/>
      <c r="C50" s="244"/>
      <c r="D50" s="244"/>
      <c r="E50" s="244"/>
      <c r="I50" s="32"/>
      <c r="J50" s="34"/>
    </row>
    <row r="51" spans="1:10" ht="20.25" customHeight="1">
      <c r="A51" s="226" t="s">
        <v>126</v>
      </c>
      <c r="B51" s="226"/>
      <c r="C51" s="226"/>
      <c r="D51" s="226"/>
      <c r="E51" s="226"/>
      <c r="F51" s="226"/>
      <c r="G51" s="226"/>
      <c r="H51" s="226"/>
      <c r="I51" s="226"/>
      <c r="J51" s="226"/>
    </row>
    <row r="52" spans="1:10" ht="20.25" customHeight="1">
      <c r="A52" s="226" t="s">
        <v>124</v>
      </c>
      <c r="B52" s="226"/>
      <c r="C52" s="226"/>
      <c r="D52" s="226"/>
      <c r="E52" s="226"/>
      <c r="F52" s="226"/>
      <c r="G52" s="226"/>
      <c r="H52" s="226"/>
      <c r="I52" s="226"/>
      <c r="J52" s="226"/>
    </row>
    <row r="53" spans="1:10" ht="20.25" customHeight="1">
      <c r="A53" s="226" t="s">
        <v>127</v>
      </c>
      <c r="B53" s="226"/>
      <c r="C53" s="226"/>
      <c r="D53" s="226"/>
      <c r="E53" s="226"/>
      <c r="F53" s="226"/>
      <c r="G53" s="226"/>
      <c r="H53" s="226"/>
      <c r="I53" s="226"/>
      <c r="J53" s="226"/>
    </row>
    <row r="54" spans="1:10" ht="20.25" customHeight="1">
      <c r="A54" s="245" t="s">
        <v>125</v>
      </c>
      <c r="B54" s="245"/>
      <c r="C54" s="245"/>
      <c r="D54" s="245"/>
      <c r="E54" s="245"/>
      <c r="F54" s="245"/>
      <c r="G54" s="245"/>
      <c r="H54" s="245"/>
      <c r="I54" s="245"/>
      <c r="J54" s="245"/>
    </row>
  </sheetData>
  <mergeCells count="20">
    <mergeCell ref="A43:E43"/>
    <mergeCell ref="A50:E50"/>
    <mergeCell ref="A54:J54"/>
    <mergeCell ref="C37:E37"/>
    <mergeCell ref="A2:J2"/>
    <mergeCell ref="A3:J3"/>
    <mergeCell ref="A51:J51"/>
    <mergeCell ref="A52:J52"/>
    <mergeCell ref="A53:J53"/>
    <mergeCell ref="C8:E8"/>
    <mergeCell ref="C18:E18"/>
    <mergeCell ref="C31:E31"/>
    <mergeCell ref="C32:E32"/>
    <mergeCell ref="C36:E36"/>
    <mergeCell ref="D28:E28"/>
    <mergeCell ref="A34:E34"/>
    <mergeCell ref="A39:E39"/>
    <mergeCell ref="A46:E46"/>
    <mergeCell ref="A48:E48"/>
    <mergeCell ref="B41:E41"/>
  </mergeCells>
  <phoneticPr fontId="4"/>
  <printOptions horizontalCentered="1" gridLinesSet="0"/>
  <pageMargins left="0.78740157480314965" right="0.78740157480314965" top="0.78740157480314965" bottom="0.78740157480314965" header="0" footer="0"/>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J64"/>
  <sheetViews>
    <sheetView view="pageBreakPreview" topLeftCell="A34" zoomScale="85" zoomScaleNormal="75" zoomScaleSheetLayoutView="85" workbookViewId="0">
      <selection activeCell="D59" sqref="D59"/>
    </sheetView>
  </sheetViews>
  <sheetFormatPr defaultRowHeight="20.25" customHeight="1"/>
  <cols>
    <col min="1" max="1" width="10.75" style="26" customWidth="1"/>
    <col min="2" max="2" width="20.75" style="26" customWidth="1"/>
    <col min="3" max="3" width="7.125" style="26" customWidth="1"/>
    <col min="4" max="4" width="7.5" style="26" customWidth="1"/>
    <col min="5" max="5" width="12.5" style="26" customWidth="1"/>
    <col min="6" max="6" width="12.75" style="26" customWidth="1"/>
    <col min="7" max="7" width="25.75" style="26" customWidth="1"/>
    <col min="8" max="16384" width="9" style="26"/>
  </cols>
  <sheetData>
    <row r="1" spans="1:10" ht="20.25" customHeight="1" thickBot="1">
      <c r="G1" s="150"/>
    </row>
    <row r="2" spans="1:10" ht="20.25" customHeight="1" thickBot="1">
      <c r="A2" s="248" t="str">
        <f>内訳書!A3</f>
        <v>令和７年度沖縄県屋外広告物あり方等検討業務（新たな技術開発による屋外広告物・安全管理編）</v>
      </c>
      <c r="B2" s="249"/>
      <c r="C2" s="249"/>
      <c r="D2" s="249"/>
      <c r="E2" s="249"/>
      <c r="F2" s="249"/>
      <c r="G2" s="250"/>
    </row>
    <row r="3" spans="1:10" ht="9" customHeight="1" thickBot="1"/>
    <row r="4" spans="1:10" s="3" customFormat="1" ht="27" customHeight="1" thickBot="1">
      <c r="A4" s="5" t="s">
        <v>22</v>
      </c>
      <c r="B4" s="102" t="s">
        <v>21</v>
      </c>
      <c r="C4" s="246" t="str">
        <f>内訳書!C8</f>
        <v>(1)「沖縄県屋外広告物ガイドライン～新たな技術開発による屋外広告物編～」の素案作成</v>
      </c>
      <c r="D4" s="246"/>
      <c r="E4" s="246"/>
      <c r="F4" s="246"/>
      <c r="G4" s="247"/>
    </row>
    <row r="5" spans="1:10" s="3" customFormat="1" ht="20.25" customHeight="1">
      <c r="A5" s="6" t="s">
        <v>0</v>
      </c>
      <c r="B5" s="7" t="s">
        <v>1</v>
      </c>
      <c r="C5" s="7" t="s">
        <v>2</v>
      </c>
      <c r="D5" s="7" t="s">
        <v>3</v>
      </c>
      <c r="E5" s="7" t="s">
        <v>4</v>
      </c>
      <c r="F5" s="7" t="s">
        <v>5</v>
      </c>
      <c r="G5" s="8" t="s">
        <v>6</v>
      </c>
    </row>
    <row r="6" spans="1:10" s="3" customFormat="1" ht="20.25" customHeight="1">
      <c r="A6" s="9" t="str">
        <f>内訳書!E10</f>
        <v>前提条件の整理</v>
      </c>
      <c r="B6" s="2"/>
      <c r="C6" s="10"/>
      <c r="D6" s="2"/>
      <c r="E6" s="2"/>
      <c r="F6" s="2"/>
      <c r="G6" s="11"/>
    </row>
    <row r="7" spans="1:10" s="3" customFormat="1" ht="20.25" customHeight="1">
      <c r="A7" s="9" t="s">
        <v>7</v>
      </c>
      <c r="B7" s="2"/>
      <c r="C7" s="10"/>
      <c r="D7" s="12"/>
      <c r="E7" s="13"/>
      <c r="F7" s="14"/>
      <c r="G7" s="15"/>
    </row>
    <row r="8" spans="1:10" s="3" customFormat="1" ht="20.25" customHeight="1">
      <c r="A8" s="9"/>
      <c r="B8" s="2" t="s">
        <v>32</v>
      </c>
      <c r="C8" s="10" t="s">
        <v>29</v>
      </c>
      <c r="D8" s="12"/>
      <c r="E8" s="17">
        <f>$J$8</f>
        <v>66900</v>
      </c>
      <c r="F8" s="13">
        <f t="shared" ref="F8:F12" si="0">D8*E8</f>
        <v>0</v>
      </c>
      <c r="G8" s="15"/>
      <c r="I8" s="100" t="s">
        <v>82</v>
      </c>
      <c r="J8" s="101">
        <v>66900</v>
      </c>
    </row>
    <row r="9" spans="1:10" s="3" customFormat="1" ht="20.25" customHeight="1">
      <c r="A9" s="9"/>
      <c r="B9" s="2" t="s">
        <v>33</v>
      </c>
      <c r="C9" s="10" t="s">
        <v>29</v>
      </c>
      <c r="D9" s="12"/>
      <c r="E9" s="17">
        <f>$J$9</f>
        <v>59600</v>
      </c>
      <c r="F9" s="13">
        <f t="shared" si="0"/>
        <v>0</v>
      </c>
      <c r="G9" s="16"/>
      <c r="I9" s="100" t="s">
        <v>83</v>
      </c>
      <c r="J9" s="101">
        <v>59600</v>
      </c>
    </row>
    <row r="10" spans="1:10" s="3" customFormat="1" ht="20.25" customHeight="1">
      <c r="A10" s="9"/>
      <c r="B10" s="2" t="s">
        <v>34</v>
      </c>
      <c r="C10" s="10" t="s">
        <v>29</v>
      </c>
      <c r="D10" s="12"/>
      <c r="E10" s="17">
        <f>$J$10</f>
        <v>48500</v>
      </c>
      <c r="F10" s="13">
        <f t="shared" si="0"/>
        <v>0</v>
      </c>
      <c r="G10" s="16"/>
      <c r="I10" s="100" t="s">
        <v>84</v>
      </c>
      <c r="J10" s="101">
        <v>48500</v>
      </c>
    </row>
    <row r="11" spans="1:10" s="3" customFormat="1" ht="20.25" customHeight="1">
      <c r="A11" s="9"/>
      <c r="B11" s="2" t="s">
        <v>35</v>
      </c>
      <c r="C11" s="10" t="s">
        <v>29</v>
      </c>
      <c r="D11" s="12"/>
      <c r="E11" s="17">
        <f>$J$11</f>
        <v>40300</v>
      </c>
      <c r="F11" s="13">
        <f t="shared" si="0"/>
        <v>0</v>
      </c>
      <c r="G11" s="16"/>
      <c r="I11" s="100" t="s">
        <v>85</v>
      </c>
      <c r="J11" s="101">
        <v>40300</v>
      </c>
    </row>
    <row r="12" spans="1:10" s="3" customFormat="1" ht="20.25" customHeight="1">
      <c r="A12" s="9"/>
      <c r="B12" s="2" t="s">
        <v>36</v>
      </c>
      <c r="C12" s="10" t="s">
        <v>29</v>
      </c>
      <c r="D12" s="12"/>
      <c r="E12" s="17">
        <f>$J$12</f>
        <v>36100</v>
      </c>
      <c r="F12" s="13">
        <f t="shared" si="0"/>
        <v>0</v>
      </c>
      <c r="G12" s="16"/>
      <c r="I12" s="100" t="s">
        <v>86</v>
      </c>
      <c r="J12" s="101">
        <v>36100</v>
      </c>
    </row>
    <row r="13" spans="1:10" s="3" customFormat="1" ht="20.25" customHeight="1">
      <c r="A13" s="9"/>
      <c r="B13" s="2"/>
      <c r="C13" s="10"/>
      <c r="D13" s="18"/>
      <c r="E13" s="14"/>
      <c r="F13" s="14"/>
      <c r="G13" s="11"/>
    </row>
    <row r="14" spans="1:10" s="3" customFormat="1" ht="20.25" customHeight="1" thickBot="1">
      <c r="A14" s="19"/>
      <c r="B14" s="20" t="s">
        <v>8</v>
      </c>
      <c r="C14" s="20"/>
      <c r="D14" s="21"/>
      <c r="E14" s="22"/>
      <c r="F14" s="22">
        <f>SUM(F8:F13)</f>
        <v>0</v>
      </c>
      <c r="G14" s="23"/>
    </row>
    <row r="15" spans="1:10" s="3" customFormat="1" ht="9.75" customHeight="1" thickBot="1">
      <c r="G15" s="4"/>
    </row>
    <row r="16" spans="1:10" s="3" customFormat="1" ht="27" customHeight="1" thickBot="1">
      <c r="A16" s="5" t="s">
        <v>23</v>
      </c>
      <c r="B16" s="102" t="s">
        <v>21</v>
      </c>
      <c r="C16" s="246" t="str">
        <f>内訳書!C8</f>
        <v>(1)「沖縄県屋外広告物ガイドライン～新たな技術開発による屋外広告物編～」の素案作成</v>
      </c>
      <c r="D16" s="246"/>
      <c r="E16" s="246"/>
      <c r="F16" s="246"/>
      <c r="G16" s="247"/>
    </row>
    <row r="17" spans="1:7" s="3" customFormat="1" ht="20.25" customHeight="1">
      <c r="A17" s="6" t="s">
        <v>0</v>
      </c>
      <c r="B17" s="7" t="s">
        <v>1</v>
      </c>
      <c r="C17" s="7" t="s">
        <v>2</v>
      </c>
      <c r="D17" s="7" t="s">
        <v>3</v>
      </c>
      <c r="E17" s="7" t="s">
        <v>4</v>
      </c>
      <c r="F17" s="7" t="s">
        <v>20</v>
      </c>
      <c r="G17" s="8" t="s">
        <v>6</v>
      </c>
    </row>
    <row r="18" spans="1:7" s="3" customFormat="1" ht="20.25" customHeight="1">
      <c r="A18" s="9" t="str">
        <f>内訳書!E11</f>
        <v>既往資料の収集・整理</v>
      </c>
      <c r="B18" s="2"/>
      <c r="C18" s="10"/>
      <c r="D18" s="2"/>
      <c r="E18" s="2"/>
      <c r="F18" s="2"/>
      <c r="G18" s="11"/>
    </row>
    <row r="19" spans="1:7" s="3" customFormat="1" ht="20.25" customHeight="1">
      <c r="A19" s="9" t="s">
        <v>7</v>
      </c>
      <c r="B19" s="2"/>
      <c r="C19" s="10"/>
      <c r="D19" s="12"/>
      <c r="E19" s="13"/>
      <c r="F19" s="14"/>
      <c r="G19" s="15"/>
    </row>
    <row r="20" spans="1:7" s="3" customFormat="1" ht="20.25" customHeight="1">
      <c r="A20" s="9"/>
      <c r="B20" s="2" t="s">
        <v>32</v>
      </c>
      <c r="C20" s="10" t="s">
        <v>29</v>
      </c>
      <c r="D20" s="12"/>
      <c r="E20" s="17">
        <f>$J$8</f>
        <v>66900</v>
      </c>
      <c r="F20" s="13">
        <f t="shared" ref="F20:F24" si="1">D20*E20</f>
        <v>0</v>
      </c>
      <c r="G20" s="15"/>
    </row>
    <row r="21" spans="1:7" s="3" customFormat="1" ht="20.25" customHeight="1">
      <c r="A21" s="9"/>
      <c r="B21" s="2" t="s">
        <v>33</v>
      </c>
      <c r="C21" s="10" t="s">
        <v>29</v>
      </c>
      <c r="D21" s="12"/>
      <c r="E21" s="17">
        <f>$J$9</f>
        <v>59600</v>
      </c>
      <c r="F21" s="13">
        <f t="shared" si="1"/>
        <v>0</v>
      </c>
      <c r="G21" s="16"/>
    </row>
    <row r="22" spans="1:7" s="3" customFormat="1" ht="20.25" customHeight="1">
      <c r="A22" s="9"/>
      <c r="B22" s="161" t="s">
        <v>122</v>
      </c>
      <c r="C22" s="10" t="s">
        <v>29</v>
      </c>
      <c r="D22" s="12"/>
      <c r="E22" s="152">
        <f>$J$10</f>
        <v>48500</v>
      </c>
      <c r="F22" s="13">
        <f t="shared" ref="F22" si="2">D22*E22</f>
        <v>0</v>
      </c>
      <c r="G22" s="16"/>
    </row>
    <row r="23" spans="1:7" s="3" customFormat="1" ht="20.25" customHeight="1">
      <c r="A23" s="9"/>
      <c r="B23" s="2" t="s">
        <v>35</v>
      </c>
      <c r="C23" s="10" t="s">
        <v>29</v>
      </c>
      <c r="D23" s="12"/>
      <c r="E23" s="17">
        <f>$J$11</f>
        <v>40300</v>
      </c>
      <c r="F23" s="13">
        <f t="shared" si="1"/>
        <v>0</v>
      </c>
      <c r="G23" s="16"/>
    </row>
    <row r="24" spans="1:7" s="3" customFormat="1" ht="20.25" customHeight="1">
      <c r="A24" s="9"/>
      <c r="B24" s="2" t="s">
        <v>36</v>
      </c>
      <c r="C24" s="10" t="s">
        <v>29</v>
      </c>
      <c r="D24" s="12"/>
      <c r="E24" s="17">
        <f>$J$12</f>
        <v>36100</v>
      </c>
      <c r="F24" s="13">
        <f t="shared" si="1"/>
        <v>0</v>
      </c>
      <c r="G24" s="16"/>
    </row>
    <row r="25" spans="1:7" s="3" customFormat="1" ht="20.25" customHeight="1">
      <c r="A25" s="9"/>
      <c r="B25" s="2"/>
      <c r="C25" s="10"/>
      <c r="D25" s="12"/>
      <c r="E25" s="17"/>
      <c r="F25" s="14"/>
      <c r="G25" s="16"/>
    </row>
    <row r="26" spans="1:7" s="3" customFormat="1" ht="20.25" customHeight="1" thickBot="1">
      <c r="A26" s="19"/>
      <c r="B26" s="20" t="s">
        <v>8</v>
      </c>
      <c r="C26" s="20"/>
      <c r="D26" s="160"/>
      <c r="E26" s="22"/>
      <c r="F26" s="22">
        <f>SUM(F20:F25)</f>
        <v>0</v>
      </c>
      <c r="G26" s="24"/>
    </row>
    <row r="27" spans="1:7" s="3" customFormat="1" ht="9.75" customHeight="1" thickBot="1">
      <c r="F27" s="147"/>
      <c r="G27" s="25"/>
    </row>
    <row r="28" spans="1:7" s="3" customFormat="1" ht="27" customHeight="1" thickBot="1">
      <c r="A28" s="5" t="s">
        <v>24</v>
      </c>
      <c r="B28" s="102" t="s">
        <v>21</v>
      </c>
      <c r="C28" s="246" t="str">
        <f>内訳書!C8</f>
        <v>(1)「沖縄県屋外広告物ガイドライン～新たな技術開発による屋外広告物編～」の素案作成</v>
      </c>
      <c r="D28" s="246"/>
      <c r="E28" s="246"/>
      <c r="F28" s="246"/>
      <c r="G28" s="247"/>
    </row>
    <row r="29" spans="1:7" s="3" customFormat="1" ht="20.25" customHeight="1">
      <c r="A29" s="6" t="s">
        <v>0</v>
      </c>
      <c r="B29" s="7" t="s">
        <v>1</v>
      </c>
      <c r="C29" s="7" t="s">
        <v>2</v>
      </c>
      <c r="D29" s="7" t="s">
        <v>3</v>
      </c>
      <c r="E29" s="7" t="s">
        <v>4</v>
      </c>
      <c r="F29" s="7" t="s">
        <v>20</v>
      </c>
      <c r="G29" s="8" t="s">
        <v>6</v>
      </c>
    </row>
    <row r="30" spans="1:7" s="3" customFormat="1" ht="20.25" customHeight="1">
      <c r="A30" s="9" t="str">
        <f>内訳書!E13</f>
        <v>アンケート調査又はヒアリング</v>
      </c>
      <c r="B30" s="2"/>
      <c r="C30" s="10"/>
      <c r="D30" s="2"/>
      <c r="E30" s="2"/>
      <c r="F30" s="2"/>
      <c r="G30" s="11"/>
    </row>
    <row r="31" spans="1:7" s="3" customFormat="1" ht="20.25" customHeight="1">
      <c r="A31" s="9" t="s">
        <v>7</v>
      </c>
      <c r="B31" s="2"/>
      <c r="C31" s="10"/>
      <c r="D31" s="12"/>
      <c r="E31" s="13"/>
      <c r="F31" s="14"/>
      <c r="G31" s="15"/>
    </row>
    <row r="32" spans="1:7" s="3" customFormat="1" ht="20.25" customHeight="1">
      <c r="A32" s="9"/>
      <c r="B32" s="2" t="s">
        <v>32</v>
      </c>
      <c r="C32" s="10" t="s">
        <v>29</v>
      </c>
      <c r="D32" s="12"/>
      <c r="E32" s="17">
        <f>$J$8</f>
        <v>66900</v>
      </c>
      <c r="F32" s="13">
        <f t="shared" ref="F32:F36" si="3">D32*E32</f>
        <v>0</v>
      </c>
      <c r="G32" s="15"/>
    </row>
    <row r="33" spans="1:7" s="3" customFormat="1" ht="20.25" customHeight="1">
      <c r="A33" s="9"/>
      <c r="B33" s="2" t="s">
        <v>33</v>
      </c>
      <c r="C33" s="10" t="s">
        <v>29</v>
      </c>
      <c r="D33" s="12"/>
      <c r="E33" s="17">
        <f>$J$9</f>
        <v>59600</v>
      </c>
      <c r="F33" s="13">
        <f t="shared" si="3"/>
        <v>0</v>
      </c>
      <c r="G33" s="16"/>
    </row>
    <row r="34" spans="1:7" s="3" customFormat="1" ht="20.25" customHeight="1">
      <c r="A34" s="9"/>
      <c r="B34" s="2" t="s">
        <v>34</v>
      </c>
      <c r="C34" s="10" t="s">
        <v>29</v>
      </c>
      <c r="D34" s="12"/>
      <c r="E34" s="17">
        <f>$J$10</f>
        <v>48500</v>
      </c>
      <c r="F34" s="13">
        <f t="shared" si="3"/>
        <v>0</v>
      </c>
      <c r="G34" s="16"/>
    </row>
    <row r="35" spans="1:7" s="3" customFormat="1" ht="20.25" customHeight="1">
      <c r="A35" s="9"/>
      <c r="B35" s="2" t="s">
        <v>35</v>
      </c>
      <c r="C35" s="10" t="s">
        <v>29</v>
      </c>
      <c r="D35" s="12"/>
      <c r="E35" s="17">
        <f>$J$11</f>
        <v>40300</v>
      </c>
      <c r="F35" s="13">
        <f t="shared" si="3"/>
        <v>0</v>
      </c>
      <c r="G35" s="16"/>
    </row>
    <row r="36" spans="1:7" s="3" customFormat="1" ht="20.25" customHeight="1">
      <c r="A36" s="9"/>
      <c r="B36" s="2" t="s">
        <v>36</v>
      </c>
      <c r="C36" s="10" t="s">
        <v>29</v>
      </c>
      <c r="D36" s="12"/>
      <c r="E36" s="17">
        <f>$J$12</f>
        <v>36100</v>
      </c>
      <c r="F36" s="13">
        <f t="shared" si="3"/>
        <v>0</v>
      </c>
      <c r="G36" s="16"/>
    </row>
    <row r="37" spans="1:7" s="3" customFormat="1" ht="20.25" customHeight="1" thickBot="1">
      <c r="A37" s="19"/>
      <c r="B37" s="20" t="s">
        <v>8</v>
      </c>
      <c r="C37" s="20"/>
      <c r="D37" s="21"/>
      <c r="E37" s="22"/>
      <c r="F37" s="22">
        <f>SUM(F32:F36)</f>
        <v>0</v>
      </c>
      <c r="G37" s="24"/>
    </row>
    <row r="38" spans="1:7" s="3" customFormat="1" ht="9.75" customHeight="1" thickBot="1">
      <c r="G38" s="25"/>
    </row>
    <row r="39" spans="1:7" s="3" customFormat="1" ht="27" customHeight="1" thickBot="1">
      <c r="A39" s="5" t="s">
        <v>25</v>
      </c>
      <c r="B39" s="102" t="s">
        <v>21</v>
      </c>
      <c r="C39" s="246" t="str">
        <f>内訳書!C8</f>
        <v>(1)「沖縄県屋外広告物ガイドライン～新たな技術開発による屋外広告物編～」の素案作成</v>
      </c>
      <c r="D39" s="246"/>
      <c r="E39" s="246"/>
      <c r="F39" s="246"/>
      <c r="G39" s="247"/>
    </row>
    <row r="40" spans="1:7" s="3" customFormat="1" ht="20.25" customHeight="1">
      <c r="A40" s="6" t="s">
        <v>0</v>
      </c>
      <c r="B40" s="7" t="s">
        <v>1</v>
      </c>
      <c r="C40" s="7" t="s">
        <v>2</v>
      </c>
      <c r="D40" s="7" t="s">
        <v>3</v>
      </c>
      <c r="E40" s="7" t="s">
        <v>4</v>
      </c>
      <c r="F40" s="7" t="s">
        <v>5</v>
      </c>
      <c r="G40" s="8" t="s">
        <v>6</v>
      </c>
    </row>
    <row r="41" spans="1:7" s="3" customFormat="1" ht="20.25" customHeight="1">
      <c r="A41" s="9" t="str">
        <f>内訳書!E14</f>
        <v>モデル（事業スキーム）調査</v>
      </c>
      <c r="B41" s="2"/>
      <c r="C41" s="10"/>
      <c r="D41" s="2"/>
      <c r="E41" s="2"/>
      <c r="F41" s="2"/>
      <c r="G41" s="11"/>
    </row>
    <row r="42" spans="1:7" s="3" customFormat="1" ht="20.25" customHeight="1">
      <c r="A42" s="9" t="s">
        <v>7</v>
      </c>
      <c r="B42" s="2"/>
      <c r="C42" s="10"/>
      <c r="D42" s="12"/>
      <c r="E42" s="13"/>
      <c r="F42" s="14"/>
      <c r="G42" s="15"/>
    </row>
    <row r="43" spans="1:7" s="3" customFormat="1" ht="20.25" customHeight="1">
      <c r="A43" s="9"/>
      <c r="B43" s="2" t="s">
        <v>32</v>
      </c>
      <c r="C43" s="10" t="s">
        <v>29</v>
      </c>
      <c r="D43" s="12"/>
      <c r="E43" s="17">
        <f>$J$8</f>
        <v>66900</v>
      </c>
      <c r="F43" s="13">
        <f t="shared" ref="F43:F47" si="4">D43*E43</f>
        <v>0</v>
      </c>
      <c r="G43" s="15"/>
    </row>
    <row r="44" spans="1:7" s="3" customFormat="1" ht="20.25" customHeight="1">
      <c r="A44" s="9"/>
      <c r="B44" s="2" t="s">
        <v>33</v>
      </c>
      <c r="C44" s="10" t="s">
        <v>29</v>
      </c>
      <c r="D44" s="12"/>
      <c r="E44" s="17">
        <f>$J$9</f>
        <v>59600</v>
      </c>
      <c r="F44" s="13">
        <f t="shared" si="4"/>
        <v>0</v>
      </c>
      <c r="G44" s="16"/>
    </row>
    <row r="45" spans="1:7" s="3" customFormat="1" ht="20.25" customHeight="1">
      <c r="A45" s="9"/>
      <c r="B45" s="2" t="s">
        <v>34</v>
      </c>
      <c r="C45" s="10" t="s">
        <v>29</v>
      </c>
      <c r="D45" s="12"/>
      <c r="E45" s="17">
        <f>$J$10</f>
        <v>48500</v>
      </c>
      <c r="F45" s="13">
        <f t="shared" si="4"/>
        <v>0</v>
      </c>
      <c r="G45" s="16"/>
    </row>
    <row r="46" spans="1:7" s="3" customFormat="1" ht="20.25" customHeight="1">
      <c r="A46" s="9"/>
      <c r="B46" s="2" t="s">
        <v>35</v>
      </c>
      <c r="C46" s="10" t="s">
        <v>29</v>
      </c>
      <c r="D46" s="12"/>
      <c r="E46" s="17">
        <f>$J$11</f>
        <v>40300</v>
      </c>
      <c r="F46" s="13">
        <f t="shared" si="4"/>
        <v>0</v>
      </c>
      <c r="G46" s="16"/>
    </row>
    <row r="47" spans="1:7" s="3" customFormat="1" ht="20.25" customHeight="1">
      <c r="A47" s="9"/>
      <c r="B47" s="2" t="s">
        <v>36</v>
      </c>
      <c r="C47" s="10" t="s">
        <v>29</v>
      </c>
      <c r="D47" s="12"/>
      <c r="E47" s="17">
        <f>$J$12</f>
        <v>36100</v>
      </c>
      <c r="F47" s="13">
        <f t="shared" si="4"/>
        <v>0</v>
      </c>
      <c r="G47" s="16"/>
    </row>
    <row r="48" spans="1:7" s="3" customFormat="1" ht="20.25" customHeight="1">
      <c r="A48" s="9"/>
      <c r="B48" s="2"/>
      <c r="C48" s="10"/>
      <c r="D48" s="18"/>
      <c r="E48" s="14"/>
      <c r="F48" s="14"/>
      <c r="G48" s="11"/>
    </row>
    <row r="49" spans="1:7" s="3" customFormat="1" ht="20.25" customHeight="1" thickBot="1">
      <c r="A49" s="19"/>
      <c r="B49" s="20" t="s">
        <v>8</v>
      </c>
      <c r="C49" s="20"/>
      <c r="D49" s="21"/>
      <c r="E49" s="22"/>
      <c r="F49" s="22">
        <f>SUM(F43:F48)</f>
        <v>0</v>
      </c>
      <c r="G49" s="23"/>
    </row>
    <row r="50" spans="1:7" s="3" customFormat="1" ht="9.75" customHeight="1" thickBot="1">
      <c r="G50" s="4"/>
    </row>
    <row r="51" spans="1:7" s="3" customFormat="1" ht="27" customHeight="1" thickBot="1">
      <c r="A51" s="5" t="s">
        <v>30</v>
      </c>
      <c r="B51" s="102" t="s">
        <v>21</v>
      </c>
      <c r="C51" s="246" t="str">
        <f>内訳書!C8</f>
        <v>(1)「沖縄県屋外広告物ガイドライン～新たな技術開発による屋外広告物編～」の素案作成</v>
      </c>
      <c r="D51" s="246"/>
      <c r="E51" s="246"/>
      <c r="F51" s="246"/>
      <c r="G51" s="247"/>
    </row>
    <row r="52" spans="1:7" s="3" customFormat="1" ht="20.25" customHeight="1">
      <c r="A52" s="6" t="s">
        <v>0</v>
      </c>
      <c r="B52" s="7" t="s">
        <v>1</v>
      </c>
      <c r="C52" s="7" t="s">
        <v>2</v>
      </c>
      <c r="D52" s="7" t="s">
        <v>3</v>
      </c>
      <c r="E52" s="7" t="s">
        <v>4</v>
      </c>
      <c r="F52" s="7" t="s">
        <v>20</v>
      </c>
      <c r="G52" s="8" t="s">
        <v>6</v>
      </c>
    </row>
    <row r="53" spans="1:7" s="3" customFormat="1" ht="20.25" customHeight="1">
      <c r="A53" s="9" t="str">
        <f>内訳書!E15</f>
        <v>「ガイドライン」作成に係る今後の方向性の整理</v>
      </c>
      <c r="B53" s="2"/>
      <c r="C53" s="10"/>
      <c r="D53" s="2"/>
      <c r="E53" s="2"/>
      <c r="F53" s="2"/>
      <c r="G53" s="11"/>
    </row>
    <row r="54" spans="1:7" s="3" customFormat="1" ht="20.25" customHeight="1">
      <c r="A54" s="9" t="s">
        <v>7</v>
      </c>
      <c r="B54" s="2"/>
      <c r="C54" s="10"/>
      <c r="D54" s="12"/>
      <c r="E54" s="13"/>
      <c r="F54" s="14"/>
      <c r="G54" s="15"/>
    </row>
    <row r="55" spans="1:7" s="3" customFormat="1" ht="20.25" customHeight="1">
      <c r="A55" s="9"/>
      <c r="B55" s="2" t="s">
        <v>32</v>
      </c>
      <c r="C55" s="10" t="s">
        <v>29</v>
      </c>
      <c r="D55" s="12"/>
      <c r="E55" s="17">
        <f>$J$8</f>
        <v>66900</v>
      </c>
      <c r="F55" s="13">
        <f t="shared" ref="F55:F59" si="5">D55*E55</f>
        <v>0</v>
      </c>
      <c r="G55" s="15"/>
    </row>
    <row r="56" spans="1:7" s="3" customFormat="1" ht="20.25" customHeight="1">
      <c r="A56" s="9"/>
      <c r="B56" s="2" t="s">
        <v>33</v>
      </c>
      <c r="C56" s="10" t="s">
        <v>29</v>
      </c>
      <c r="D56" s="12"/>
      <c r="E56" s="17">
        <f>$J$9</f>
        <v>59600</v>
      </c>
      <c r="F56" s="13">
        <f t="shared" si="5"/>
        <v>0</v>
      </c>
      <c r="G56" s="16"/>
    </row>
    <row r="57" spans="1:7" s="3" customFormat="1" ht="20.25" customHeight="1">
      <c r="A57" s="9"/>
      <c r="B57" s="2" t="s">
        <v>34</v>
      </c>
      <c r="C57" s="10" t="s">
        <v>29</v>
      </c>
      <c r="D57" s="12"/>
      <c r="E57" s="17">
        <f>$J$10</f>
        <v>48500</v>
      </c>
      <c r="F57" s="13">
        <f t="shared" si="5"/>
        <v>0</v>
      </c>
      <c r="G57" s="16"/>
    </row>
    <row r="58" spans="1:7" s="3" customFormat="1" ht="20.25" customHeight="1">
      <c r="A58" s="9"/>
      <c r="B58" s="2" t="s">
        <v>35</v>
      </c>
      <c r="C58" s="10" t="s">
        <v>29</v>
      </c>
      <c r="D58" s="12"/>
      <c r="E58" s="17">
        <f>$J$11</f>
        <v>40300</v>
      </c>
      <c r="F58" s="13">
        <f t="shared" si="5"/>
        <v>0</v>
      </c>
      <c r="G58" s="16"/>
    </row>
    <row r="59" spans="1:7" s="3" customFormat="1" ht="20.25" customHeight="1">
      <c r="A59" s="9"/>
      <c r="B59" s="2" t="s">
        <v>36</v>
      </c>
      <c r="C59" s="10" t="s">
        <v>29</v>
      </c>
      <c r="D59" s="12"/>
      <c r="E59" s="17">
        <f>$J$12</f>
        <v>36100</v>
      </c>
      <c r="F59" s="13">
        <f t="shared" si="5"/>
        <v>0</v>
      </c>
      <c r="G59" s="16"/>
    </row>
    <row r="60" spans="1:7" s="3" customFormat="1" ht="20.25" customHeight="1">
      <c r="A60" s="9"/>
      <c r="B60" s="2"/>
      <c r="C60" s="10"/>
      <c r="D60" s="12"/>
      <c r="E60" s="17"/>
      <c r="F60" s="14"/>
      <c r="G60" s="16"/>
    </row>
    <row r="61" spans="1:7" s="3" customFormat="1" ht="20.25" customHeight="1" thickBot="1">
      <c r="A61" s="19"/>
      <c r="B61" s="20" t="s">
        <v>8</v>
      </c>
      <c r="C61" s="20"/>
      <c r="D61" s="21"/>
      <c r="E61" s="22"/>
      <c r="F61" s="22">
        <f>SUM(F55:F60)</f>
        <v>0</v>
      </c>
      <c r="G61" s="24"/>
    </row>
    <row r="62" spans="1:7" s="3" customFormat="1" ht="9.75" customHeight="1">
      <c r="G62" s="25"/>
    </row>
    <row r="63" spans="1:7" s="3" customFormat="1" ht="9.75" customHeight="1">
      <c r="G63" s="25"/>
    </row>
    <row r="64" spans="1:7" ht="20.25" customHeight="1">
      <c r="A64" s="3"/>
      <c r="B64" s="3"/>
      <c r="C64" s="3"/>
      <c r="D64" s="3"/>
      <c r="E64" s="3"/>
      <c r="F64" s="3"/>
      <c r="G64" s="3"/>
    </row>
  </sheetData>
  <mergeCells count="6">
    <mergeCell ref="C51:G51"/>
    <mergeCell ref="A2:G2"/>
    <mergeCell ref="C4:G4"/>
    <mergeCell ref="C16:G16"/>
    <mergeCell ref="C28:G28"/>
    <mergeCell ref="C39:G39"/>
  </mergeCells>
  <phoneticPr fontId="4"/>
  <printOptions horizontalCentered="1" gridLinesSet="0"/>
  <pageMargins left="0.78740157480314965" right="0.78740157480314965" top="0.78740157480314965" bottom="0.78740157480314965" header="0" footer="0"/>
  <pageSetup paperSize="9" scale="88" fitToHeight="0" orientation="portrait" r:id="rId1"/>
  <headerFooter alignWithMargins="0"/>
  <rowBreaks count="1" manualBreakCount="1">
    <brk id="3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5"/>
  <sheetViews>
    <sheetView view="pageBreakPreview" zoomScale="85" zoomScaleNormal="75" zoomScaleSheetLayoutView="85" workbookViewId="0">
      <selection activeCell="D83" sqref="D83"/>
    </sheetView>
  </sheetViews>
  <sheetFormatPr defaultRowHeight="20.25" customHeight="1"/>
  <cols>
    <col min="1" max="1" width="10.75" style="26" customWidth="1"/>
    <col min="2" max="2" width="20.75" style="42" customWidth="1"/>
    <col min="3" max="3" width="7.125" style="42" customWidth="1"/>
    <col min="4" max="4" width="7.5" style="42" customWidth="1"/>
    <col min="5" max="5" width="12.5" style="42" customWidth="1"/>
    <col min="6" max="6" width="12.75" style="42" customWidth="1"/>
    <col min="7" max="7" width="25.75" style="42" customWidth="1"/>
    <col min="8" max="16384" width="9" style="26"/>
  </cols>
  <sheetData>
    <row r="1" spans="1:10" ht="20.25" customHeight="1" thickBot="1">
      <c r="G1" s="148"/>
    </row>
    <row r="2" spans="1:10" ht="20.25" customHeight="1" thickBot="1">
      <c r="A2" s="248" t="str">
        <f>内訳書!A3</f>
        <v>令和７年度沖縄県屋外広告物あり方等検討業務（新たな技術開発による屋外広告物・安全管理編）</v>
      </c>
      <c r="B2" s="249"/>
      <c r="C2" s="249"/>
      <c r="D2" s="249"/>
      <c r="E2" s="249"/>
      <c r="F2" s="249"/>
      <c r="G2" s="250"/>
    </row>
    <row r="3" spans="1:10" ht="9" customHeight="1" thickBot="1"/>
    <row r="4" spans="1:10" s="3" customFormat="1" ht="27" customHeight="1" thickBot="1">
      <c r="A4" s="5" t="s">
        <v>31</v>
      </c>
      <c r="B4" s="102" t="s">
        <v>21</v>
      </c>
      <c r="C4" s="246" t="str">
        <f>内訳書!C8</f>
        <v>(1)「沖縄県屋外広告物ガイドライン～新たな技術開発による屋外広告物編～」の素案作成</v>
      </c>
      <c r="D4" s="246"/>
      <c r="E4" s="246"/>
      <c r="F4" s="246"/>
      <c r="G4" s="247"/>
    </row>
    <row r="5" spans="1:10" s="3" customFormat="1" ht="20.25" customHeight="1">
      <c r="A5" s="6" t="s">
        <v>0</v>
      </c>
      <c r="B5" s="44" t="s">
        <v>1</v>
      </c>
      <c r="C5" s="44" t="s">
        <v>2</v>
      </c>
      <c r="D5" s="44" t="s">
        <v>3</v>
      </c>
      <c r="E5" s="44" t="s">
        <v>4</v>
      </c>
      <c r="F5" s="44" t="s">
        <v>5</v>
      </c>
      <c r="G5" s="45" t="s">
        <v>6</v>
      </c>
    </row>
    <row r="6" spans="1:10" s="3" customFormat="1" ht="20.25" customHeight="1">
      <c r="A6" s="9" t="str">
        <f>内訳書!D16</f>
        <v>素案作成</v>
      </c>
      <c r="B6" s="1"/>
      <c r="C6" s="46"/>
      <c r="D6" s="1"/>
      <c r="E6" s="1"/>
      <c r="F6" s="1"/>
      <c r="G6" s="47"/>
    </row>
    <row r="7" spans="1:10" s="3" customFormat="1" ht="20.25" customHeight="1">
      <c r="A7" s="9" t="s">
        <v>7</v>
      </c>
      <c r="B7" s="2"/>
      <c r="C7" s="10"/>
      <c r="D7" s="12"/>
      <c r="E7" s="13"/>
      <c r="F7" s="14"/>
      <c r="G7" s="15"/>
      <c r="I7" s="100" t="s">
        <v>82</v>
      </c>
      <c r="J7" s="101">
        <v>66900</v>
      </c>
    </row>
    <row r="8" spans="1:10" s="3" customFormat="1" ht="20.25" customHeight="1">
      <c r="A8" s="9"/>
      <c r="B8" s="2" t="s">
        <v>32</v>
      </c>
      <c r="C8" s="10" t="s">
        <v>29</v>
      </c>
      <c r="D8" s="12"/>
      <c r="E8" s="17">
        <f>$J$7</f>
        <v>66900</v>
      </c>
      <c r="F8" s="13">
        <f t="shared" ref="F8:F12" si="0">D8*E8</f>
        <v>0</v>
      </c>
      <c r="G8" s="15"/>
      <c r="I8" s="100" t="s">
        <v>83</v>
      </c>
      <c r="J8" s="101">
        <v>59600</v>
      </c>
    </row>
    <row r="9" spans="1:10" s="3" customFormat="1" ht="20.25" customHeight="1">
      <c r="A9" s="9"/>
      <c r="B9" s="2" t="s">
        <v>33</v>
      </c>
      <c r="C9" s="10" t="s">
        <v>29</v>
      </c>
      <c r="D9" s="12"/>
      <c r="E9" s="17">
        <f>$J$8</f>
        <v>59600</v>
      </c>
      <c r="F9" s="13">
        <f t="shared" si="0"/>
        <v>0</v>
      </c>
      <c r="G9" s="16"/>
      <c r="I9" s="100" t="s">
        <v>84</v>
      </c>
      <c r="J9" s="101">
        <v>48500</v>
      </c>
    </row>
    <row r="10" spans="1:10" s="3" customFormat="1" ht="20.25" customHeight="1">
      <c r="A10" s="9"/>
      <c r="B10" s="2" t="s">
        <v>34</v>
      </c>
      <c r="C10" s="10" t="s">
        <v>29</v>
      </c>
      <c r="D10" s="12"/>
      <c r="E10" s="17">
        <f>$J$9</f>
        <v>48500</v>
      </c>
      <c r="F10" s="13">
        <f t="shared" si="0"/>
        <v>0</v>
      </c>
      <c r="G10" s="16"/>
      <c r="I10" s="100" t="s">
        <v>85</v>
      </c>
      <c r="J10" s="101">
        <v>40300</v>
      </c>
    </row>
    <row r="11" spans="1:10" s="3" customFormat="1" ht="20.25" customHeight="1">
      <c r="A11" s="9"/>
      <c r="B11" s="2" t="s">
        <v>35</v>
      </c>
      <c r="C11" s="10" t="s">
        <v>29</v>
      </c>
      <c r="D11" s="12"/>
      <c r="E11" s="17">
        <f>$J$10</f>
        <v>40300</v>
      </c>
      <c r="F11" s="13">
        <f t="shared" si="0"/>
        <v>0</v>
      </c>
      <c r="G11" s="16"/>
      <c r="I11" s="100" t="s">
        <v>86</v>
      </c>
      <c r="J11" s="101">
        <v>36100</v>
      </c>
    </row>
    <row r="12" spans="1:10" s="3" customFormat="1" ht="20.25" customHeight="1">
      <c r="A12" s="9"/>
      <c r="B12" s="2" t="s">
        <v>36</v>
      </c>
      <c r="C12" s="10" t="s">
        <v>29</v>
      </c>
      <c r="D12" s="12"/>
      <c r="E12" s="17">
        <f>$J$11</f>
        <v>36100</v>
      </c>
      <c r="F12" s="13">
        <f t="shared" si="0"/>
        <v>0</v>
      </c>
      <c r="G12" s="16"/>
    </row>
    <row r="13" spans="1:10" s="3" customFormat="1" ht="20.25" customHeight="1">
      <c r="A13" s="9"/>
      <c r="B13" s="2"/>
      <c r="C13" s="10"/>
      <c r="D13" s="18"/>
      <c r="E13" s="14"/>
      <c r="F13" s="14"/>
      <c r="G13" s="11"/>
    </row>
    <row r="14" spans="1:10" s="3" customFormat="1" ht="20.25" customHeight="1" thickBot="1">
      <c r="A14" s="19"/>
      <c r="B14" s="20" t="s">
        <v>8</v>
      </c>
      <c r="C14" s="20"/>
      <c r="D14" s="21"/>
      <c r="E14" s="22"/>
      <c r="F14" s="22">
        <f>SUM(F8:F13)</f>
        <v>0</v>
      </c>
      <c r="G14" s="23"/>
    </row>
    <row r="15" spans="1:10" s="3" customFormat="1" ht="9.75" customHeight="1" thickBot="1">
      <c r="B15" s="43"/>
      <c r="C15" s="43"/>
      <c r="D15" s="43"/>
      <c r="E15" s="43"/>
      <c r="F15" s="43"/>
      <c r="G15" s="52"/>
    </row>
    <row r="16" spans="1:10" s="3" customFormat="1" ht="27" customHeight="1" thickBot="1">
      <c r="A16" s="5" t="s">
        <v>26</v>
      </c>
      <c r="B16" s="102" t="s">
        <v>21</v>
      </c>
      <c r="C16" s="246" t="str">
        <f>内訳書!C8</f>
        <v>(1)「沖縄県屋外広告物ガイドライン～新たな技術開発による屋外広告物編～」の素案作成</v>
      </c>
      <c r="D16" s="246"/>
      <c r="E16" s="246"/>
      <c r="F16" s="246"/>
      <c r="G16" s="247"/>
    </row>
    <row r="17" spans="1:7" s="3" customFormat="1" ht="20.25" customHeight="1">
      <c r="A17" s="6" t="s">
        <v>0</v>
      </c>
      <c r="B17" s="44" t="s">
        <v>1</v>
      </c>
      <c r="C17" s="44" t="s">
        <v>2</v>
      </c>
      <c r="D17" s="44" t="s">
        <v>3</v>
      </c>
      <c r="E17" s="44" t="s">
        <v>4</v>
      </c>
      <c r="F17" s="44" t="s">
        <v>20</v>
      </c>
      <c r="G17" s="45" t="s">
        <v>6</v>
      </c>
    </row>
    <row r="18" spans="1:7" s="3" customFormat="1" ht="20.25" customHeight="1">
      <c r="A18" s="9" t="str">
        <f>内訳書!D17</f>
        <v>今後の予定（作業フロー）の作成</v>
      </c>
      <c r="B18" s="1"/>
      <c r="C18" s="46"/>
      <c r="D18" s="1"/>
      <c r="E18" s="1"/>
      <c r="F18" s="1"/>
      <c r="G18" s="47"/>
    </row>
    <row r="19" spans="1:7" s="3" customFormat="1" ht="20.25" customHeight="1">
      <c r="A19" s="9" t="s">
        <v>7</v>
      </c>
      <c r="B19" s="2"/>
      <c r="C19" s="10"/>
      <c r="D19" s="12"/>
      <c r="E19" s="13"/>
      <c r="F19" s="162"/>
      <c r="G19" s="15"/>
    </row>
    <row r="20" spans="1:7" s="3" customFormat="1" ht="20.25" customHeight="1">
      <c r="A20" s="9"/>
      <c r="B20" s="2" t="s">
        <v>32</v>
      </c>
      <c r="C20" s="10" t="s">
        <v>29</v>
      </c>
      <c r="D20" s="12"/>
      <c r="E20" s="17">
        <f>$J$7</f>
        <v>66900</v>
      </c>
      <c r="F20" s="13">
        <f t="shared" ref="F20:F24" si="1">D20*E20</f>
        <v>0</v>
      </c>
      <c r="G20" s="15"/>
    </row>
    <row r="21" spans="1:7" s="3" customFormat="1" ht="20.25" customHeight="1">
      <c r="A21" s="9"/>
      <c r="B21" s="2" t="s">
        <v>33</v>
      </c>
      <c r="C21" s="10" t="s">
        <v>29</v>
      </c>
      <c r="D21" s="12"/>
      <c r="E21" s="17">
        <f>$J$8</f>
        <v>59600</v>
      </c>
      <c r="F21" s="13">
        <f t="shared" si="1"/>
        <v>0</v>
      </c>
      <c r="G21" s="16"/>
    </row>
    <row r="22" spans="1:7" s="3" customFormat="1" ht="20.25" customHeight="1">
      <c r="A22" s="9"/>
      <c r="B22" s="161" t="s">
        <v>121</v>
      </c>
      <c r="C22" s="10" t="s">
        <v>29</v>
      </c>
      <c r="D22" s="12"/>
      <c r="E22" s="152">
        <f>$J$9</f>
        <v>48500</v>
      </c>
      <c r="F22" s="13">
        <f t="shared" ref="F22" si="2">D22*E22</f>
        <v>0</v>
      </c>
      <c r="G22" s="16"/>
    </row>
    <row r="23" spans="1:7" s="3" customFormat="1" ht="20.25" customHeight="1">
      <c r="A23" s="9"/>
      <c r="B23" s="2" t="s">
        <v>35</v>
      </c>
      <c r="C23" s="10" t="s">
        <v>29</v>
      </c>
      <c r="D23" s="12"/>
      <c r="E23" s="17">
        <f>$J$10</f>
        <v>40300</v>
      </c>
      <c r="F23" s="13">
        <f t="shared" si="1"/>
        <v>0</v>
      </c>
      <c r="G23" s="16"/>
    </row>
    <row r="24" spans="1:7" s="3" customFormat="1" ht="20.25" customHeight="1">
      <c r="A24" s="9"/>
      <c r="B24" s="2" t="s">
        <v>36</v>
      </c>
      <c r="C24" s="10" t="s">
        <v>29</v>
      </c>
      <c r="D24" s="12"/>
      <c r="E24" s="17">
        <f>$J$11</f>
        <v>36100</v>
      </c>
      <c r="F24" s="13">
        <f t="shared" si="1"/>
        <v>0</v>
      </c>
      <c r="G24" s="16"/>
    </row>
    <row r="25" spans="1:7" s="3" customFormat="1" ht="20.25" customHeight="1">
      <c r="A25" s="9"/>
      <c r="B25" s="2"/>
      <c r="C25" s="10"/>
      <c r="D25" s="18"/>
      <c r="E25" s="14"/>
      <c r="F25" s="14"/>
      <c r="G25" s="11"/>
    </row>
    <row r="26" spans="1:7" s="3" customFormat="1" ht="20.25" customHeight="1" thickBot="1">
      <c r="A26" s="19"/>
      <c r="B26" s="20" t="s">
        <v>8</v>
      </c>
      <c r="C26" s="20"/>
      <c r="D26" s="21"/>
      <c r="E26" s="22"/>
      <c r="F26" s="22">
        <f>SUM(F20:F25)</f>
        <v>0</v>
      </c>
      <c r="G26" s="23"/>
    </row>
    <row r="27" spans="1:7" s="3" customFormat="1" ht="9.75" customHeight="1" thickBot="1">
      <c r="B27" s="43"/>
      <c r="C27" s="43"/>
      <c r="D27" s="43"/>
      <c r="E27" s="43"/>
      <c r="F27" s="146"/>
      <c r="G27" s="55"/>
    </row>
    <row r="28" spans="1:7" s="3" customFormat="1" ht="27" customHeight="1" thickBot="1">
      <c r="A28" s="5" t="s">
        <v>27</v>
      </c>
      <c r="B28" s="102" t="s">
        <v>21</v>
      </c>
      <c r="C28" s="246" t="str">
        <f>内訳書!C18</f>
        <v>(2)「沖縄県屋外広告物ガイドライン～安全管理編～」の素案作成</v>
      </c>
      <c r="D28" s="246"/>
      <c r="E28" s="246"/>
      <c r="F28" s="246"/>
      <c r="G28" s="247"/>
    </row>
    <row r="29" spans="1:7" s="3" customFormat="1" ht="20.25" customHeight="1">
      <c r="A29" s="6" t="s">
        <v>0</v>
      </c>
      <c r="B29" s="44" t="s">
        <v>1</v>
      </c>
      <c r="C29" s="44" t="s">
        <v>2</v>
      </c>
      <c r="D29" s="44" t="s">
        <v>3</v>
      </c>
      <c r="E29" s="44" t="s">
        <v>4</v>
      </c>
      <c r="F29" s="44" t="s">
        <v>20</v>
      </c>
      <c r="G29" s="45" t="s">
        <v>6</v>
      </c>
    </row>
    <row r="30" spans="1:7" s="3" customFormat="1" ht="20.25" customHeight="1">
      <c r="A30" s="9" t="str">
        <f>内訳書!E20</f>
        <v>前提条件の整理</v>
      </c>
      <c r="B30" s="1"/>
      <c r="C30" s="46"/>
      <c r="D30" s="1"/>
      <c r="E30" s="1"/>
      <c r="F30" s="1"/>
      <c r="G30" s="47"/>
    </row>
    <row r="31" spans="1:7" s="3" customFormat="1" ht="20.25" customHeight="1">
      <c r="A31" s="9" t="s">
        <v>7</v>
      </c>
      <c r="B31" s="2"/>
      <c r="C31" s="10"/>
      <c r="D31" s="12"/>
      <c r="E31" s="13"/>
      <c r="F31" s="14"/>
      <c r="G31" s="15"/>
    </row>
    <row r="32" spans="1:7" s="3" customFormat="1" ht="20.25" customHeight="1">
      <c r="A32" s="9"/>
      <c r="B32" s="2" t="s">
        <v>32</v>
      </c>
      <c r="C32" s="10" t="s">
        <v>29</v>
      </c>
      <c r="D32" s="12"/>
      <c r="E32" s="17">
        <f>$J$7</f>
        <v>66900</v>
      </c>
      <c r="F32" s="13">
        <f t="shared" ref="F32:F36" si="3">D32*E32</f>
        <v>0</v>
      </c>
      <c r="G32" s="15"/>
    </row>
    <row r="33" spans="1:7" s="3" customFormat="1" ht="20.25" customHeight="1">
      <c r="A33" s="9"/>
      <c r="B33" s="2" t="s">
        <v>33</v>
      </c>
      <c r="C33" s="10" t="s">
        <v>29</v>
      </c>
      <c r="D33" s="12"/>
      <c r="E33" s="17">
        <f>$J$8</f>
        <v>59600</v>
      </c>
      <c r="F33" s="13">
        <f t="shared" si="3"/>
        <v>0</v>
      </c>
      <c r="G33" s="16"/>
    </row>
    <row r="34" spans="1:7" s="3" customFormat="1" ht="20.25" customHeight="1">
      <c r="A34" s="9"/>
      <c r="B34" s="2" t="s">
        <v>34</v>
      </c>
      <c r="C34" s="10" t="s">
        <v>29</v>
      </c>
      <c r="D34" s="12"/>
      <c r="E34" s="17">
        <f>$J$9</f>
        <v>48500</v>
      </c>
      <c r="F34" s="13">
        <f t="shared" si="3"/>
        <v>0</v>
      </c>
      <c r="G34" s="16"/>
    </row>
    <row r="35" spans="1:7" s="3" customFormat="1" ht="20.25" customHeight="1">
      <c r="A35" s="9"/>
      <c r="B35" s="2" t="s">
        <v>35</v>
      </c>
      <c r="C35" s="10" t="s">
        <v>29</v>
      </c>
      <c r="D35" s="12"/>
      <c r="E35" s="17">
        <f>$J$10</f>
        <v>40300</v>
      </c>
      <c r="F35" s="13">
        <f t="shared" si="3"/>
        <v>0</v>
      </c>
      <c r="G35" s="16"/>
    </row>
    <row r="36" spans="1:7" s="3" customFormat="1" ht="20.25" customHeight="1">
      <c r="A36" s="9"/>
      <c r="B36" s="2" t="s">
        <v>36</v>
      </c>
      <c r="C36" s="10" t="s">
        <v>29</v>
      </c>
      <c r="D36" s="12"/>
      <c r="E36" s="17">
        <f>$J$11</f>
        <v>36100</v>
      </c>
      <c r="F36" s="13">
        <f t="shared" si="3"/>
        <v>0</v>
      </c>
      <c r="G36" s="16"/>
    </row>
    <row r="37" spans="1:7" s="3" customFormat="1" ht="24.75" customHeight="1" thickBot="1">
      <c r="A37" s="19"/>
      <c r="B37" s="20" t="s">
        <v>8</v>
      </c>
      <c r="C37" s="20"/>
      <c r="D37" s="21"/>
      <c r="E37" s="22"/>
      <c r="F37" s="22">
        <f>SUM(F32:F36)</f>
        <v>0</v>
      </c>
      <c r="G37" s="23"/>
    </row>
    <row r="38" spans="1:7" s="3" customFormat="1" ht="9.75" customHeight="1" thickBot="1">
      <c r="A38" s="104"/>
      <c r="B38" s="105"/>
      <c r="C38" s="105"/>
      <c r="D38" s="106"/>
      <c r="E38" s="107"/>
      <c r="F38" s="107"/>
      <c r="G38" s="108"/>
    </row>
    <row r="39" spans="1:7" s="3" customFormat="1" ht="27" customHeight="1" thickBot="1">
      <c r="A39" s="5" t="s">
        <v>40</v>
      </c>
      <c r="B39" s="102" t="s">
        <v>21</v>
      </c>
      <c r="C39" s="246" t="str">
        <f>内訳書!C18</f>
        <v>(2)「沖縄県屋外広告物ガイドライン～安全管理編～」の素案作成</v>
      </c>
      <c r="D39" s="246"/>
      <c r="E39" s="246"/>
      <c r="F39" s="246"/>
      <c r="G39" s="247"/>
    </row>
    <row r="40" spans="1:7" s="3" customFormat="1" ht="20.25" customHeight="1">
      <c r="A40" s="6" t="s">
        <v>0</v>
      </c>
      <c r="B40" s="44" t="s">
        <v>1</v>
      </c>
      <c r="C40" s="44" t="s">
        <v>2</v>
      </c>
      <c r="D40" s="44" t="s">
        <v>3</v>
      </c>
      <c r="E40" s="44" t="s">
        <v>4</v>
      </c>
      <c r="F40" s="44" t="s">
        <v>5</v>
      </c>
      <c r="G40" s="45" t="s">
        <v>6</v>
      </c>
    </row>
    <row r="41" spans="1:7" s="3" customFormat="1" ht="20.25" customHeight="1">
      <c r="A41" s="9" t="str">
        <f>内訳書!E21</f>
        <v>既往資料の収集・整理</v>
      </c>
      <c r="B41" s="1"/>
      <c r="C41" s="46"/>
      <c r="D41" s="1"/>
      <c r="E41" s="1"/>
      <c r="F41" s="1"/>
      <c r="G41" s="47"/>
    </row>
    <row r="42" spans="1:7" s="3" customFormat="1" ht="20.25" customHeight="1">
      <c r="A42" s="9" t="s">
        <v>7</v>
      </c>
      <c r="B42" s="2"/>
      <c r="C42" s="10"/>
      <c r="D42" s="12"/>
      <c r="E42" s="13"/>
      <c r="F42" s="14"/>
      <c r="G42" s="15"/>
    </row>
    <row r="43" spans="1:7" s="3" customFormat="1" ht="20.25" customHeight="1">
      <c r="A43" s="9"/>
      <c r="B43" s="2" t="s">
        <v>32</v>
      </c>
      <c r="C43" s="10" t="s">
        <v>29</v>
      </c>
      <c r="D43" s="12"/>
      <c r="E43" s="17">
        <f>$J$7</f>
        <v>66900</v>
      </c>
      <c r="F43" s="13">
        <f t="shared" ref="F43:F47" si="4">D43*E43</f>
        <v>0</v>
      </c>
      <c r="G43" s="15"/>
    </row>
    <row r="44" spans="1:7" s="3" customFormat="1" ht="20.25" customHeight="1">
      <c r="A44" s="9"/>
      <c r="B44" s="2" t="s">
        <v>33</v>
      </c>
      <c r="C44" s="10" t="s">
        <v>29</v>
      </c>
      <c r="D44" s="12"/>
      <c r="E44" s="17">
        <f>$J$8</f>
        <v>59600</v>
      </c>
      <c r="F44" s="13">
        <f t="shared" si="4"/>
        <v>0</v>
      </c>
      <c r="G44" s="16"/>
    </row>
    <row r="45" spans="1:7" s="3" customFormat="1" ht="20.25" customHeight="1">
      <c r="A45" s="9"/>
      <c r="B45" s="2" t="s">
        <v>34</v>
      </c>
      <c r="C45" s="10" t="s">
        <v>29</v>
      </c>
      <c r="D45" s="12"/>
      <c r="E45" s="17">
        <f>$J$9</f>
        <v>48500</v>
      </c>
      <c r="F45" s="13">
        <f t="shared" si="4"/>
        <v>0</v>
      </c>
      <c r="G45" s="16"/>
    </row>
    <row r="46" spans="1:7" s="3" customFormat="1" ht="20.25" customHeight="1">
      <c r="A46" s="9"/>
      <c r="B46" s="2" t="s">
        <v>35</v>
      </c>
      <c r="C46" s="10" t="s">
        <v>29</v>
      </c>
      <c r="D46" s="12"/>
      <c r="E46" s="17">
        <f>$J$10</f>
        <v>40300</v>
      </c>
      <c r="F46" s="13">
        <f t="shared" si="4"/>
        <v>0</v>
      </c>
      <c r="G46" s="16"/>
    </row>
    <row r="47" spans="1:7" s="3" customFormat="1" ht="20.25" customHeight="1">
      <c r="A47" s="9"/>
      <c r="B47" s="2" t="s">
        <v>36</v>
      </c>
      <c r="C47" s="10" t="s">
        <v>29</v>
      </c>
      <c r="D47" s="12"/>
      <c r="E47" s="17">
        <f>$J$11</f>
        <v>36100</v>
      </c>
      <c r="F47" s="13">
        <f t="shared" si="4"/>
        <v>0</v>
      </c>
      <c r="G47" s="16"/>
    </row>
    <row r="48" spans="1:7" s="3" customFormat="1" ht="9.75" customHeight="1">
      <c r="A48" s="9"/>
      <c r="B48" s="2"/>
      <c r="C48" s="10"/>
      <c r="D48" s="18"/>
      <c r="E48" s="14"/>
      <c r="F48" s="14"/>
      <c r="G48" s="11"/>
    </row>
    <row r="49" spans="1:7" s="3" customFormat="1" ht="27" customHeight="1" thickBot="1">
      <c r="A49" s="19"/>
      <c r="B49" s="20" t="s">
        <v>8</v>
      </c>
      <c r="C49" s="20"/>
      <c r="D49" s="21"/>
      <c r="E49" s="22"/>
      <c r="F49" s="22">
        <f>SUM(F43:F48)</f>
        <v>0</v>
      </c>
      <c r="G49" s="23"/>
    </row>
    <row r="50" spans="1:7" s="3" customFormat="1" ht="9.75" customHeight="1" thickBot="1">
      <c r="A50" s="104"/>
      <c r="B50" s="105"/>
      <c r="C50" s="105"/>
      <c r="D50" s="106"/>
      <c r="E50" s="107"/>
      <c r="F50" s="107"/>
      <c r="G50" s="108"/>
    </row>
    <row r="51" spans="1:7" s="3" customFormat="1" ht="27" customHeight="1" thickBot="1">
      <c r="A51" s="5" t="s">
        <v>41</v>
      </c>
      <c r="B51" s="102" t="s">
        <v>21</v>
      </c>
      <c r="C51" s="246" t="str">
        <f>内訳書!C18</f>
        <v>(2)「沖縄県屋外広告物ガイドライン～安全管理編～」の素案作成</v>
      </c>
      <c r="D51" s="246"/>
      <c r="E51" s="246"/>
      <c r="F51" s="246"/>
      <c r="G51" s="247"/>
    </row>
    <row r="52" spans="1:7" s="3" customFormat="1" ht="20.25" customHeight="1">
      <c r="A52" s="6" t="s">
        <v>0</v>
      </c>
      <c r="B52" s="44" t="s">
        <v>1</v>
      </c>
      <c r="C52" s="44" t="s">
        <v>2</v>
      </c>
      <c r="D52" s="44" t="s">
        <v>3</v>
      </c>
      <c r="E52" s="44" t="s">
        <v>4</v>
      </c>
      <c r="F52" s="44" t="s">
        <v>5</v>
      </c>
      <c r="G52" s="45" t="s">
        <v>6</v>
      </c>
    </row>
    <row r="53" spans="1:7" s="3" customFormat="1" ht="20.25" customHeight="1">
      <c r="A53" s="9" t="str">
        <f>内訳書!E23</f>
        <v>アンケート調査又はヒアリング</v>
      </c>
      <c r="B53" s="1"/>
      <c r="C53" s="46"/>
      <c r="D53" s="1"/>
      <c r="E53" s="1"/>
      <c r="F53" s="1"/>
      <c r="G53" s="47"/>
    </row>
    <row r="54" spans="1:7" s="3" customFormat="1" ht="20.25" customHeight="1">
      <c r="A54" s="9" t="s">
        <v>7</v>
      </c>
      <c r="B54" s="2"/>
      <c r="C54" s="10"/>
      <c r="D54" s="12"/>
      <c r="E54" s="13"/>
      <c r="F54" s="14"/>
      <c r="G54" s="15"/>
    </row>
    <row r="55" spans="1:7" s="3" customFormat="1" ht="20.25" customHeight="1">
      <c r="A55" s="9"/>
      <c r="B55" s="2" t="s">
        <v>32</v>
      </c>
      <c r="C55" s="10" t="s">
        <v>29</v>
      </c>
      <c r="D55" s="12"/>
      <c r="E55" s="17">
        <f>$J$7</f>
        <v>66900</v>
      </c>
      <c r="F55" s="13">
        <f t="shared" ref="F55:F59" si="5">D55*E55</f>
        <v>0</v>
      </c>
      <c r="G55" s="15"/>
    </row>
    <row r="56" spans="1:7" s="3" customFormat="1" ht="20.25" customHeight="1">
      <c r="A56" s="9"/>
      <c r="B56" s="2" t="s">
        <v>33</v>
      </c>
      <c r="C56" s="10" t="s">
        <v>29</v>
      </c>
      <c r="D56" s="12"/>
      <c r="E56" s="17">
        <f>$J$8</f>
        <v>59600</v>
      </c>
      <c r="F56" s="13">
        <f t="shared" si="5"/>
        <v>0</v>
      </c>
      <c r="G56" s="16"/>
    </row>
    <row r="57" spans="1:7" s="3" customFormat="1" ht="20.25" customHeight="1">
      <c r="A57" s="9"/>
      <c r="B57" s="2" t="s">
        <v>34</v>
      </c>
      <c r="C57" s="10" t="s">
        <v>29</v>
      </c>
      <c r="D57" s="12"/>
      <c r="E57" s="17">
        <f>$J$9</f>
        <v>48500</v>
      </c>
      <c r="F57" s="13">
        <f t="shared" si="5"/>
        <v>0</v>
      </c>
      <c r="G57" s="16"/>
    </row>
    <row r="58" spans="1:7" s="3" customFormat="1" ht="20.25" customHeight="1">
      <c r="A58" s="9"/>
      <c r="B58" s="2" t="s">
        <v>35</v>
      </c>
      <c r="C58" s="10" t="s">
        <v>29</v>
      </c>
      <c r="D58" s="12"/>
      <c r="E58" s="17">
        <f>$J$10</f>
        <v>40300</v>
      </c>
      <c r="F58" s="13">
        <f t="shared" si="5"/>
        <v>0</v>
      </c>
      <c r="G58" s="16"/>
    </row>
    <row r="59" spans="1:7" s="3" customFormat="1" ht="27" customHeight="1">
      <c r="A59" s="9"/>
      <c r="B59" s="2" t="s">
        <v>36</v>
      </c>
      <c r="C59" s="10" t="s">
        <v>29</v>
      </c>
      <c r="D59" s="12"/>
      <c r="E59" s="17">
        <f>$J$11</f>
        <v>36100</v>
      </c>
      <c r="F59" s="13">
        <f t="shared" si="5"/>
        <v>0</v>
      </c>
      <c r="G59" s="16"/>
    </row>
    <row r="60" spans="1:7" s="3" customFormat="1" ht="11.25" customHeight="1">
      <c r="A60" s="9"/>
      <c r="B60" s="2"/>
      <c r="C60" s="10"/>
      <c r="D60" s="18"/>
      <c r="E60" s="14"/>
      <c r="F60" s="14"/>
      <c r="G60" s="11"/>
    </row>
    <row r="61" spans="1:7" s="3" customFormat="1" ht="20.25" customHeight="1" thickBot="1">
      <c r="A61" s="19"/>
      <c r="B61" s="20" t="s">
        <v>8</v>
      </c>
      <c r="C61" s="20"/>
      <c r="D61" s="21"/>
      <c r="E61" s="22"/>
      <c r="F61" s="22">
        <f>SUM(F55:F60)</f>
        <v>0</v>
      </c>
      <c r="G61" s="23"/>
    </row>
    <row r="62" spans="1:7" s="3" customFormat="1" ht="9.75" customHeight="1" thickBot="1">
      <c r="B62" s="43"/>
      <c r="C62" s="43"/>
      <c r="D62" s="43"/>
      <c r="E62" s="43"/>
      <c r="F62" s="43"/>
      <c r="G62" s="55"/>
    </row>
    <row r="63" spans="1:7" s="3" customFormat="1" ht="27" customHeight="1" thickBot="1">
      <c r="A63" s="5" t="s">
        <v>28</v>
      </c>
      <c r="B63" s="102" t="s">
        <v>21</v>
      </c>
      <c r="C63" s="246" t="str">
        <f>内訳書!C18</f>
        <v>(2)「沖縄県屋外広告物ガイドライン～安全管理編～」の素案作成</v>
      </c>
      <c r="D63" s="246"/>
      <c r="E63" s="246"/>
      <c r="F63" s="246"/>
      <c r="G63" s="247"/>
    </row>
    <row r="64" spans="1:7" s="3" customFormat="1" ht="20.25" customHeight="1">
      <c r="A64" s="6" t="s">
        <v>0</v>
      </c>
      <c r="B64" s="44" t="s">
        <v>1</v>
      </c>
      <c r="C64" s="44" t="s">
        <v>2</v>
      </c>
      <c r="D64" s="44" t="s">
        <v>3</v>
      </c>
      <c r="E64" s="44" t="s">
        <v>4</v>
      </c>
      <c r="F64" s="44" t="s">
        <v>20</v>
      </c>
      <c r="G64" s="45" t="s">
        <v>6</v>
      </c>
    </row>
    <row r="65" spans="1:7" s="3" customFormat="1" ht="20.25" customHeight="1">
      <c r="A65" s="56" t="str">
        <f>内訳書!E24</f>
        <v>モデル（事業スキーム）調査</v>
      </c>
      <c r="B65" s="1"/>
      <c r="C65" s="46"/>
      <c r="D65" s="1"/>
      <c r="E65" s="1"/>
      <c r="F65" s="1"/>
      <c r="G65" s="47"/>
    </row>
    <row r="66" spans="1:7" s="3" customFormat="1" ht="20.25" customHeight="1">
      <c r="A66" s="9" t="s">
        <v>7</v>
      </c>
      <c r="B66" s="2"/>
      <c r="C66" s="10"/>
      <c r="D66" s="12"/>
      <c r="E66" s="13"/>
      <c r="F66" s="14"/>
      <c r="G66" s="15"/>
    </row>
    <row r="67" spans="1:7" s="3" customFormat="1" ht="20.25" customHeight="1">
      <c r="A67" s="9"/>
      <c r="B67" s="2" t="s">
        <v>32</v>
      </c>
      <c r="C67" s="10" t="s">
        <v>29</v>
      </c>
      <c r="D67" s="12"/>
      <c r="E67" s="17">
        <f>$J$7</f>
        <v>66900</v>
      </c>
      <c r="F67" s="13">
        <f t="shared" ref="F67:F71" si="6">D67*E67</f>
        <v>0</v>
      </c>
      <c r="G67" s="15"/>
    </row>
    <row r="68" spans="1:7" s="3" customFormat="1" ht="20.25" customHeight="1">
      <c r="A68" s="9"/>
      <c r="B68" s="2" t="s">
        <v>33</v>
      </c>
      <c r="C68" s="10" t="s">
        <v>29</v>
      </c>
      <c r="D68" s="12"/>
      <c r="E68" s="17">
        <f>$J$8</f>
        <v>59600</v>
      </c>
      <c r="F68" s="13">
        <f t="shared" si="6"/>
        <v>0</v>
      </c>
      <c r="G68" s="16"/>
    </row>
    <row r="69" spans="1:7" s="3" customFormat="1" ht="20.25" customHeight="1">
      <c r="A69" s="9"/>
      <c r="B69" s="2" t="s">
        <v>34</v>
      </c>
      <c r="C69" s="10" t="s">
        <v>29</v>
      </c>
      <c r="D69" s="12"/>
      <c r="E69" s="17">
        <f>$J$9</f>
        <v>48500</v>
      </c>
      <c r="F69" s="13">
        <f t="shared" si="6"/>
        <v>0</v>
      </c>
      <c r="G69" s="16"/>
    </row>
    <row r="70" spans="1:7" s="3" customFormat="1" ht="20.25" customHeight="1">
      <c r="A70" s="9"/>
      <c r="B70" s="2" t="s">
        <v>35</v>
      </c>
      <c r="C70" s="10" t="s">
        <v>29</v>
      </c>
      <c r="D70" s="12"/>
      <c r="E70" s="17">
        <f>$J$10</f>
        <v>40300</v>
      </c>
      <c r="F70" s="13">
        <f t="shared" si="6"/>
        <v>0</v>
      </c>
      <c r="G70" s="16"/>
    </row>
    <row r="71" spans="1:7" s="3" customFormat="1" ht="20.25" customHeight="1">
      <c r="A71" s="9"/>
      <c r="B71" s="2" t="s">
        <v>36</v>
      </c>
      <c r="C71" s="10" t="s">
        <v>29</v>
      </c>
      <c r="D71" s="12"/>
      <c r="E71" s="17">
        <f>$J$11</f>
        <v>36100</v>
      </c>
      <c r="F71" s="13">
        <f t="shared" si="6"/>
        <v>0</v>
      </c>
      <c r="G71" s="16"/>
    </row>
    <row r="72" spans="1:7" s="3" customFormat="1" ht="9.75" customHeight="1">
      <c r="A72" s="9"/>
      <c r="B72" s="2"/>
      <c r="C72" s="10"/>
      <c r="D72" s="18"/>
      <c r="E72" s="14"/>
      <c r="F72" s="14"/>
      <c r="G72" s="11"/>
    </row>
    <row r="73" spans="1:7" ht="20.25" customHeight="1" thickBot="1">
      <c r="A73" s="19"/>
      <c r="B73" s="20" t="s">
        <v>8</v>
      </c>
      <c r="C73" s="20"/>
      <c r="D73" s="21"/>
      <c r="E73" s="22"/>
      <c r="F73" s="22">
        <f>SUM(F67:F72)</f>
        <v>0</v>
      </c>
      <c r="G73" s="23"/>
    </row>
    <row r="74" spans="1:7" s="3" customFormat="1" ht="9.75" customHeight="1" thickBot="1">
      <c r="B74" s="43"/>
      <c r="C74" s="43"/>
      <c r="D74" s="43"/>
      <c r="E74" s="43"/>
      <c r="F74" s="43"/>
      <c r="G74" s="55"/>
    </row>
    <row r="75" spans="1:7" s="3" customFormat="1" ht="27" customHeight="1" thickBot="1">
      <c r="A75" s="5" t="s">
        <v>87</v>
      </c>
      <c r="B75" s="102" t="s">
        <v>21</v>
      </c>
      <c r="C75" s="246" t="str">
        <f>内訳書!C18</f>
        <v>(2)「沖縄県屋外広告物ガイドライン～安全管理編～」の素案作成</v>
      </c>
      <c r="D75" s="246"/>
      <c r="E75" s="246"/>
      <c r="F75" s="246"/>
      <c r="G75" s="247"/>
    </row>
    <row r="76" spans="1:7" s="3" customFormat="1" ht="20.25" customHeight="1">
      <c r="A76" s="6" t="s">
        <v>0</v>
      </c>
      <c r="B76" s="44" t="s">
        <v>1</v>
      </c>
      <c r="C76" s="44" t="s">
        <v>2</v>
      </c>
      <c r="D76" s="44" t="s">
        <v>3</v>
      </c>
      <c r="E76" s="44" t="s">
        <v>4</v>
      </c>
      <c r="F76" s="44" t="s">
        <v>20</v>
      </c>
      <c r="G76" s="45" t="s">
        <v>6</v>
      </c>
    </row>
    <row r="77" spans="1:7" s="3" customFormat="1" ht="20.25" customHeight="1">
      <c r="A77" s="56" t="str">
        <f>内訳書!E26</f>
        <v>事例調査</v>
      </c>
      <c r="B77" s="1"/>
      <c r="C77" s="46"/>
      <c r="D77" s="1"/>
      <c r="E77" s="1"/>
      <c r="F77" s="1"/>
      <c r="G77" s="47"/>
    </row>
    <row r="78" spans="1:7" s="3" customFormat="1" ht="20.25" customHeight="1">
      <c r="A78" s="9" t="s">
        <v>7</v>
      </c>
      <c r="B78" s="2"/>
      <c r="C78" s="10"/>
      <c r="D78" s="12"/>
      <c r="E78" s="13"/>
      <c r="F78" s="14"/>
      <c r="G78" s="15"/>
    </row>
    <row r="79" spans="1:7" s="3" customFormat="1" ht="20.25" customHeight="1">
      <c r="A79" s="9"/>
      <c r="B79" s="2" t="s">
        <v>32</v>
      </c>
      <c r="C79" s="10" t="s">
        <v>29</v>
      </c>
      <c r="D79" s="12"/>
      <c r="E79" s="17">
        <f>$J$7</f>
        <v>66900</v>
      </c>
      <c r="F79" s="13">
        <f t="shared" ref="F79:F83" si="7">D79*E79</f>
        <v>0</v>
      </c>
      <c r="G79" s="15"/>
    </row>
    <row r="80" spans="1:7" s="3" customFormat="1" ht="20.25" customHeight="1">
      <c r="A80" s="9"/>
      <c r="B80" s="2" t="s">
        <v>33</v>
      </c>
      <c r="C80" s="10" t="s">
        <v>29</v>
      </c>
      <c r="D80" s="12"/>
      <c r="E80" s="17">
        <f>$J$8</f>
        <v>59600</v>
      </c>
      <c r="F80" s="13">
        <f t="shared" si="7"/>
        <v>0</v>
      </c>
      <c r="G80" s="16"/>
    </row>
    <row r="81" spans="1:7" s="3" customFormat="1" ht="20.25" customHeight="1">
      <c r="A81" s="9"/>
      <c r="B81" s="2" t="s">
        <v>34</v>
      </c>
      <c r="C81" s="10" t="s">
        <v>29</v>
      </c>
      <c r="D81" s="12"/>
      <c r="E81" s="17">
        <f>$J$9</f>
        <v>48500</v>
      </c>
      <c r="F81" s="13">
        <f t="shared" si="7"/>
        <v>0</v>
      </c>
      <c r="G81" s="16"/>
    </row>
    <row r="82" spans="1:7" s="3" customFormat="1" ht="20.25" customHeight="1">
      <c r="A82" s="9"/>
      <c r="B82" s="2" t="s">
        <v>35</v>
      </c>
      <c r="C82" s="10" t="s">
        <v>29</v>
      </c>
      <c r="D82" s="12"/>
      <c r="E82" s="17">
        <f>$J$10</f>
        <v>40300</v>
      </c>
      <c r="F82" s="13">
        <f t="shared" si="7"/>
        <v>0</v>
      </c>
      <c r="G82" s="16"/>
    </row>
    <row r="83" spans="1:7" s="3" customFormat="1" ht="20.25" customHeight="1">
      <c r="A83" s="9"/>
      <c r="B83" s="2" t="s">
        <v>36</v>
      </c>
      <c r="C83" s="10" t="s">
        <v>29</v>
      </c>
      <c r="D83" s="12"/>
      <c r="E83" s="17">
        <f>$J$11</f>
        <v>36100</v>
      </c>
      <c r="F83" s="13">
        <f t="shared" si="7"/>
        <v>0</v>
      </c>
      <c r="G83" s="16"/>
    </row>
    <row r="84" spans="1:7" s="3" customFormat="1" ht="9.75" customHeight="1">
      <c r="A84" s="9"/>
      <c r="B84" s="2"/>
      <c r="C84" s="10"/>
      <c r="D84" s="18"/>
      <c r="E84" s="14"/>
      <c r="F84" s="14"/>
      <c r="G84" s="11"/>
    </row>
    <row r="85" spans="1:7" ht="20.25" customHeight="1" thickBot="1">
      <c r="A85" s="19"/>
      <c r="B85" s="20" t="s">
        <v>8</v>
      </c>
      <c r="C85" s="20"/>
      <c r="D85" s="21"/>
      <c r="E85" s="22"/>
      <c r="F85" s="22">
        <f>SUM(F79:F84)</f>
        <v>0</v>
      </c>
      <c r="G85" s="23"/>
    </row>
  </sheetData>
  <mergeCells count="8">
    <mergeCell ref="C63:G63"/>
    <mergeCell ref="C75:G75"/>
    <mergeCell ref="A2:G2"/>
    <mergeCell ref="C4:G4"/>
    <mergeCell ref="C16:G16"/>
    <mergeCell ref="C28:G28"/>
    <mergeCell ref="C39:G39"/>
    <mergeCell ref="C51:G51"/>
  </mergeCells>
  <phoneticPr fontId="2"/>
  <printOptions horizontalCentered="1" gridLinesSet="0"/>
  <pageMargins left="0.78740157480314965" right="0.78740157480314965" top="0.78740157480314965" bottom="0.78740157480314965" header="0" footer="0"/>
  <pageSetup paperSize="9" scale="88" fitToHeight="0" orientation="portrait" r:id="rId1"/>
  <headerFooter alignWithMargins="0"/>
  <rowBreaks count="2" manualBreakCount="2">
    <brk id="37" max="6" man="1"/>
    <brk id="6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3714-902B-4D44-B1BC-BC06BE61EB4A}">
  <sheetPr>
    <pageSetUpPr fitToPage="1"/>
  </sheetPr>
  <dimension ref="A1:J73"/>
  <sheetViews>
    <sheetView view="pageBreakPreview" topLeftCell="A52" zoomScale="85" zoomScaleNormal="75" zoomScaleSheetLayoutView="85" workbookViewId="0">
      <selection activeCell="D72" sqref="D72"/>
    </sheetView>
  </sheetViews>
  <sheetFormatPr defaultRowHeight="20.25" customHeight="1"/>
  <cols>
    <col min="1" max="1" width="10.75" style="26" customWidth="1"/>
    <col min="2" max="2" width="20.75" style="42" customWidth="1"/>
    <col min="3" max="3" width="7.125" style="42" customWidth="1"/>
    <col min="4" max="4" width="7.5" style="42" customWidth="1"/>
    <col min="5" max="5" width="12.5" style="42" customWidth="1"/>
    <col min="6" max="6" width="12.75" style="42" customWidth="1"/>
    <col min="7" max="7" width="25.75" style="42" customWidth="1"/>
    <col min="8" max="16384" width="9" style="26"/>
  </cols>
  <sheetData>
    <row r="1" spans="1:10" ht="20.25" customHeight="1" thickBot="1">
      <c r="G1" s="149"/>
    </row>
    <row r="2" spans="1:10" ht="20.25" customHeight="1" thickBot="1">
      <c r="A2" s="248" t="str">
        <f>内訳書!A3</f>
        <v>令和７年度沖縄県屋外広告物あり方等検討業務（新たな技術開発による屋外広告物・安全管理編）</v>
      </c>
      <c r="B2" s="249"/>
      <c r="C2" s="249"/>
      <c r="D2" s="249"/>
      <c r="E2" s="249"/>
      <c r="F2" s="249"/>
      <c r="G2" s="250"/>
    </row>
    <row r="3" spans="1:10" ht="9" customHeight="1" thickBot="1"/>
    <row r="4" spans="1:10" s="3" customFormat="1" ht="27" customHeight="1" thickBot="1">
      <c r="A4" s="5" t="s">
        <v>88</v>
      </c>
      <c r="B4" s="102" t="s">
        <v>21</v>
      </c>
      <c r="C4" s="246" t="str">
        <f>内訳書!C18</f>
        <v>(2)「沖縄県屋外広告物ガイドライン～安全管理編～」の素案作成</v>
      </c>
      <c r="D4" s="246"/>
      <c r="E4" s="246"/>
      <c r="F4" s="246"/>
      <c r="G4" s="247"/>
    </row>
    <row r="5" spans="1:10" s="3" customFormat="1" ht="20.25" customHeight="1">
      <c r="A5" s="6" t="s">
        <v>0</v>
      </c>
      <c r="B5" s="44" t="s">
        <v>1</v>
      </c>
      <c r="C5" s="44" t="s">
        <v>2</v>
      </c>
      <c r="D5" s="44" t="s">
        <v>3</v>
      </c>
      <c r="E5" s="44" t="s">
        <v>4</v>
      </c>
      <c r="F5" s="44" t="s">
        <v>5</v>
      </c>
      <c r="G5" s="45" t="s">
        <v>6</v>
      </c>
    </row>
    <row r="6" spans="1:10" s="3" customFormat="1" ht="20.25" customHeight="1">
      <c r="A6" s="9" t="str">
        <f>内訳書!E27</f>
        <v>事例調査の考察</v>
      </c>
      <c r="B6" s="1"/>
      <c r="C6" s="46"/>
      <c r="D6" s="1"/>
      <c r="E6" s="1"/>
      <c r="F6" s="1"/>
      <c r="G6" s="47"/>
    </row>
    <row r="7" spans="1:10" s="3" customFormat="1" ht="20.25" customHeight="1">
      <c r="A7" s="9" t="s">
        <v>7</v>
      </c>
      <c r="B7" s="2"/>
      <c r="C7" s="10"/>
      <c r="D7" s="12"/>
      <c r="E7" s="13"/>
      <c r="F7" s="14"/>
      <c r="G7" s="15"/>
      <c r="I7" s="100" t="s">
        <v>82</v>
      </c>
      <c r="J7" s="101">
        <v>66900</v>
      </c>
    </row>
    <row r="8" spans="1:10" s="3" customFormat="1" ht="20.25" customHeight="1">
      <c r="A8" s="9"/>
      <c r="B8" s="2" t="s">
        <v>32</v>
      </c>
      <c r="C8" s="10" t="s">
        <v>29</v>
      </c>
      <c r="D8" s="12"/>
      <c r="E8" s="17">
        <f>$J$7</f>
        <v>66900</v>
      </c>
      <c r="F8" s="13">
        <f t="shared" ref="F8:F12" si="0">D8*E8</f>
        <v>0</v>
      </c>
      <c r="G8" s="15"/>
      <c r="I8" s="100" t="s">
        <v>83</v>
      </c>
      <c r="J8" s="101">
        <v>59600</v>
      </c>
    </row>
    <row r="9" spans="1:10" s="3" customFormat="1" ht="20.25" customHeight="1">
      <c r="A9" s="9"/>
      <c r="B9" s="2" t="s">
        <v>33</v>
      </c>
      <c r="C9" s="10" t="s">
        <v>29</v>
      </c>
      <c r="D9" s="12"/>
      <c r="E9" s="17">
        <f>$J$8</f>
        <v>59600</v>
      </c>
      <c r="F9" s="13">
        <f t="shared" si="0"/>
        <v>0</v>
      </c>
      <c r="G9" s="16"/>
      <c r="I9" s="100" t="s">
        <v>84</v>
      </c>
      <c r="J9" s="101">
        <v>48500</v>
      </c>
    </row>
    <row r="10" spans="1:10" s="3" customFormat="1" ht="20.25" customHeight="1">
      <c r="A10" s="9"/>
      <c r="B10" s="2" t="s">
        <v>34</v>
      </c>
      <c r="C10" s="10" t="s">
        <v>29</v>
      </c>
      <c r="D10" s="12"/>
      <c r="E10" s="17">
        <f>$J$9</f>
        <v>48500</v>
      </c>
      <c r="F10" s="13">
        <f t="shared" si="0"/>
        <v>0</v>
      </c>
      <c r="G10" s="16"/>
      <c r="I10" s="100" t="s">
        <v>85</v>
      </c>
      <c r="J10" s="101">
        <v>40300</v>
      </c>
    </row>
    <row r="11" spans="1:10" s="3" customFormat="1" ht="20.25" customHeight="1">
      <c r="A11" s="9"/>
      <c r="B11" s="2" t="s">
        <v>35</v>
      </c>
      <c r="C11" s="10" t="s">
        <v>29</v>
      </c>
      <c r="D11" s="12"/>
      <c r="E11" s="17">
        <f>$J$10</f>
        <v>40300</v>
      </c>
      <c r="F11" s="13">
        <f t="shared" si="0"/>
        <v>0</v>
      </c>
      <c r="G11" s="16"/>
      <c r="I11" s="100" t="s">
        <v>86</v>
      </c>
      <c r="J11" s="101">
        <v>36100</v>
      </c>
    </row>
    <row r="12" spans="1:10" s="3" customFormat="1" ht="20.25" customHeight="1">
      <c r="A12" s="9"/>
      <c r="B12" s="2" t="s">
        <v>36</v>
      </c>
      <c r="C12" s="10" t="s">
        <v>29</v>
      </c>
      <c r="D12" s="12"/>
      <c r="E12" s="17">
        <f>$J$11</f>
        <v>36100</v>
      </c>
      <c r="F12" s="13">
        <f t="shared" si="0"/>
        <v>0</v>
      </c>
      <c r="G12" s="16"/>
    </row>
    <row r="13" spans="1:10" s="3" customFormat="1" ht="20.25" customHeight="1">
      <c r="A13" s="9"/>
      <c r="B13" s="2"/>
      <c r="C13" s="10"/>
      <c r="D13" s="18"/>
      <c r="E13" s="14"/>
      <c r="F13" s="14"/>
      <c r="G13" s="11"/>
    </row>
    <row r="14" spans="1:10" s="3" customFormat="1" ht="20.25" customHeight="1" thickBot="1">
      <c r="A14" s="19"/>
      <c r="B14" s="20" t="s">
        <v>8</v>
      </c>
      <c r="C14" s="20"/>
      <c r="D14" s="21"/>
      <c r="E14" s="22"/>
      <c r="F14" s="22">
        <f>SUM(F8:F13)</f>
        <v>0</v>
      </c>
      <c r="G14" s="23"/>
    </row>
    <row r="15" spans="1:10" s="3" customFormat="1" ht="9.75" customHeight="1" thickBot="1">
      <c r="B15" s="43"/>
      <c r="C15" s="43"/>
      <c r="D15" s="43"/>
      <c r="E15" s="43"/>
      <c r="F15" s="43"/>
      <c r="G15" s="52"/>
    </row>
    <row r="16" spans="1:10" s="3" customFormat="1" ht="27" customHeight="1" thickBot="1">
      <c r="A16" s="5" t="s">
        <v>89</v>
      </c>
      <c r="B16" s="102" t="s">
        <v>21</v>
      </c>
      <c r="C16" s="251" t="str">
        <f>内訳書!C18</f>
        <v>(2)「沖縄県屋外広告物ガイドライン～安全管理編～」の素案作成</v>
      </c>
      <c r="D16" s="251"/>
      <c r="E16" s="251"/>
      <c r="F16" s="251"/>
      <c r="G16" s="252"/>
    </row>
    <row r="17" spans="1:7" s="3" customFormat="1" ht="20.25" customHeight="1">
      <c r="A17" s="6" t="s">
        <v>0</v>
      </c>
      <c r="B17" s="44" t="s">
        <v>1</v>
      </c>
      <c r="C17" s="44" t="s">
        <v>2</v>
      </c>
      <c r="D17" s="44" t="s">
        <v>3</v>
      </c>
      <c r="E17" s="44" t="s">
        <v>4</v>
      </c>
      <c r="F17" s="44" t="s">
        <v>20</v>
      </c>
      <c r="G17" s="45" t="s">
        <v>6</v>
      </c>
    </row>
    <row r="18" spans="1:7" s="3" customFormat="1" ht="20.25" customHeight="1">
      <c r="A18" s="9" t="str">
        <f>内訳書!D28</f>
        <v>「ガイドライン」作成に係る今後の方向性の整理</v>
      </c>
      <c r="B18" s="1"/>
      <c r="C18" s="46"/>
      <c r="D18" s="1"/>
      <c r="E18" s="1"/>
      <c r="F18" s="1"/>
      <c r="G18" s="47"/>
    </row>
    <row r="19" spans="1:7" s="3" customFormat="1" ht="20.25" customHeight="1">
      <c r="A19" s="9" t="s">
        <v>7</v>
      </c>
      <c r="B19" s="2"/>
      <c r="C19" s="10"/>
      <c r="D19" s="12"/>
      <c r="E19" s="13"/>
      <c r="F19" s="14"/>
      <c r="G19" s="15"/>
    </row>
    <row r="20" spans="1:7" s="3" customFormat="1" ht="20.25" customHeight="1">
      <c r="A20" s="9"/>
      <c r="B20" s="2" t="s">
        <v>32</v>
      </c>
      <c r="C20" s="10" t="s">
        <v>29</v>
      </c>
      <c r="D20" s="12"/>
      <c r="E20" s="17">
        <f>$J$7</f>
        <v>66900</v>
      </c>
      <c r="F20" s="13">
        <f t="shared" ref="F20:F24" si="1">D20*E20</f>
        <v>0</v>
      </c>
      <c r="G20" s="15"/>
    </row>
    <row r="21" spans="1:7" s="3" customFormat="1" ht="20.25" customHeight="1">
      <c r="A21" s="9"/>
      <c r="B21" s="2" t="s">
        <v>33</v>
      </c>
      <c r="C21" s="10" t="s">
        <v>29</v>
      </c>
      <c r="D21" s="12"/>
      <c r="E21" s="17">
        <f>$J$8</f>
        <v>59600</v>
      </c>
      <c r="F21" s="13">
        <f t="shared" si="1"/>
        <v>0</v>
      </c>
      <c r="G21" s="16"/>
    </row>
    <row r="22" spans="1:7" s="3" customFormat="1" ht="20.25" customHeight="1">
      <c r="A22" s="9"/>
      <c r="B22" s="161" t="s">
        <v>121</v>
      </c>
      <c r="C22" s="10" t="s">
        <v>29</v>
      </c>
      <c r="D22" s="12"/>
      <c r="E22" s="152">
        <f>$J$9</f>
        <v>48500</v>
      </c>
      <c r="F22" s="13">
        <f t="shared" ref="F22" si="2">D22*E22</f>
        <v>0</v>
      </c>
      <c r="G22" s="16"/>
    </row>
    <row r="23" spans="1:7" s="3" customFormat="1" ht="20.25" customHeight="1">
      <c r="A23" s="9"/>
      <c r="B23" s="2" t="s">
        <v>35</v>
      </c>
      <c r="C23" s="10" t="s">
        <v>29</v>
      </c>
      <c r="D23" s="12"/>
      <c r="E23" s="17">
        <f>$J$10</f>
        <v>40300</v>
      </c>
      <c r="F23" s="13">
        <f t="shared" si="1"/>
        <v>0</v>
      </c>
      <c r="G23" s="16"/>
    </row>
    <row r="24" spans="1:7" s="3" customFormat="1" ht="20.25" customHeight="1">
      <c r="A24" s="9"/>
      <c r="B24" s="2" t="s">
        <v>36</v>
      </c>
      <c r="C24" s="10" t="s">
        <v>29</v>
      </c>
      <c r="D24" s="12"/>
      <c r="E24" s="17">
        <f>$J$11</f>
        <v>36100</v>
      </c>
      <c r="F24" s="13">
        <f t="shared" si="1"/>
        <v>0</v>
      </c>
      <c r="G24" s="16"/>
    </row>
    <row r="25" spans="1:7" s="3" customFormat="1" ht="20.25" customHeight="1">
      <c r="A25" s="9"/>
      <c r="B25" s="2"/>
      <c r="C25" s="10"/>
      <c r="D25" s="18"/>
      <c r="E25" s="14"/>
      <c r="F25" s="14"/>
      <c r="G25" s="11"/>
    </row>
    <row r="26" spans="1:7" s="3" customFormat="1" ht="20.25" customHeight="1" thickBot="1">
      <c r="A26" s="19"/>
      <c r="B26" s="20" t="s">
        <v>8</v>
      </c>
      <c r="C26" s="20"/>
      <c r="D26" s="21"/>
      <c r="E26" s="22"/>
      <c r="F26" s="22">
        <f>SUM(F20:F25)</f>
        <v>0</v>
      </c>
      <c r="G26" s="23"/>
    </row>
    <row r="27" spans="1:7" s="3" customFormat="1" ht="9.75" customHeight="1" thickBot="1">
      <c r="B27" s="43"/>
      <c r="C27" s="43"/>
      <c r="D27" s="43"/>
      <c r="E27" s="43"/>
      <c r="F27" s="146"/>
      <c r="G27" s="55"/>
    </row>
    <row r="28" spans="1:7" s="3" customFormat="1" ht="27" customHeight="1" thickBot="1">
      <c r="A28" s="5" t="s">
        <v>90</v>
      </c>
      <c r="B28" s="102" t="s">
        <v>21</v>
      </c>
      <c r="C28" s="246" t="str">
        <f>内訳書!C18</f>
        <v>(2)「沖縄県屋外広告物ガイドライン～安全管理編～」の素案作成</v>
      </c>
      <c r="D28" s="246"/>
      <c r="E28" s="246"/>
      <c r="F28" s="246"/>
      <c r="G28" s="247"/>
    </row>
    <row r="29" spans="1:7" s="3" customFormat="1" ht="20.25" customHeight="1">
      <c r="A29" s="6" t="s">
        <v>0</v>
      </c>
      <c r="B29" s="44" t="s">
        <v>1</v>
      </c>
      <c r="C29" s="44" t="s">
        <v>2</v>
      </c>
      <c r="D29" s="44" t="s">
        <v>3</v>
      </c>
      <c r="E29" s="44" t="s">
        <v>4</v>
      </c>
      <c r="F29" s="44" t="s">
        <v>20</v>
      </c>
      <c r="G29" s="45" t="s">
        <v>6</v>
      </c>
    </row>
    <row r="30" spans="1:7" s="3" customFormat="1" ht="20.25" customHeight="1">
      <c r="A30" s="9" t="str">
        <f>内訳書!D29</f>
        <v>素案作成</v>
      </c>
      <c r="B30" s="1"/>
      <c r="C30" s="46"/>
      <c r="D30" s="1"/>
      <c r="E30" s="1"/>
      <c r="F30" s="1"/>
      <c r="G30" s="47"/>
    </row>
    <row r="31" spans="1:7" s="3" customFormat="1" ht="20.25" customHeight="1">
      <c r="A31" s="9" t="s">
        <v>7</v>
      </c>
      <c r="B31" s="2"/>
      <c r="C31" s="10"/>
      <c r="D31" s="12"/>
      <c r="E31" s="13"/>
      <c r="F31" s="14"/>
      <c r="G31" s="15"/>
    </row>
    <row r="32" spans="1:7" s="3" customFormat="1" ht="20.25" customHeight="1">
      <c r="A32" s="9"/>
      <c r="B32" s="2" t="s">
        <v>32</v>
      </c>
      <c r="C32" s="10" t="s">
        <v>29</v>
      </c>
      <c r="D32" s="12"/>
      <c r="E32" s="17">
        <f>$J$7</f>
        <v>66900</v>
      </c>
      <c r="F32" s="13">
        <f t="shared" ref="F32:F36" si="3">D32*E32</f>
        <v>0</v>
      </c>
      <c r="G32" s="15"/>
    </row>
    <row r="33" spans="1:7" s="3" customFormat="1" ht="20.25" customHeight="1">
      <c r="A33" s="9"/>
      <c r="B33" s="2" t="s">
        <v>33</v>
      </c>
      <c r="C33" s="10" t="s">
        <v>29</v>
      </c>
      <c r="D33" s="12"/>
      <c r="E33" s="17">
        <f>$J$8</f>
        <v>59600</v>
      </c>
      <c r="F33" s="13">
        <f t="shared" si="3"/>
        <v>0</v>
      </c>
      <c r="G33" s="16"/>
    </row>
    <row r="34" spans="1:7" s="3" customFormat="1" ht="20.25" customHeight="1">
      <c r="A34" s="9"/>
      <c r="B34" s="2" t="s">
        <v>34</v>
      </c>
      <c r="C34" s="10" t="s">
        <v>29</v>
      </c>
      <c r="D34" s="12"/>
      <c r="E34" s="17">
        <f>$J$9</f>
        <v>48500</v>
      </c>
      <c r="F34" s="13">
        <f t="shared" si="3"/>
        <v>0</v>
      </c>
      <c r="G34" s="16"/>
    </row>
    <row r="35" spans="1:7" s="3" customFormat="1" ht="20.25" customHeight="1">
      <c r="A35" s="9"/>
      <c r="B35" s="2" t="s">
        <v>35</v>
      </c>
      <c r="C35" s="10" t="s">
        <v>29</v>
      </c>
      <c r="D35" s="12"/>
      <c r="E35" s="17">
        <f>$J$10</f>
        <v>40300</v>
      </c>
      <c r="F35" s="13">
        <f t="shared" si="3"/>
        <v>0</v>
      </c>
      <c r="G35" s="16"/>
    </row>
    <row r="36" spans="1:7" s="3" customFormat="1" ht="20.25" customHeight="1">
      <c r="A36" s="9"/>
      <c r="B36" s="2" t="s">
        <v>36</v>
      </c>
      <c r="C36" s="10" t="s">
        <v>29</v>
      </c>
      <c r="D36" s="12"/>
      <c r="E36" s="17">
        <f>$J$11</f>
        <v>36100</v>
      </c>
      <c r="F36" s="13">
        <f t="shared" si="3"/>
        <v>0</v>
      </c>
      <c r="G36" s="16"/>
    </row>
    <row r="37" spans="1:7" s="3" customFormat="1" ht="24.75" customHeight="1" thickBot="1">
      <c r="A37" s="19"/>
      <c r="B37" s="20" t="s">
        <v>8</v>
      </c>
      <c r="C37" s="20"/>
      <c r="D37" s="21"/>
      <c r="E37" s="22"/>
      <c r="F37" s="22">
        <f>SUM(F32:F36)</f>
        <v>0</v>
      </c>
      <c r="G37" s="23"/>
    </row>
    <row r="38" spans="1:7" s="3" customFormat="1" ht="9.75" customHeight="1" thickBot="1">
      <c r="A38" s="104"/>
      <c r="B38" s="105"/>
      <c r="C38" s="105"/>
      <c r="D38" s="106"/>
      <c r="E38" s="107"/>
      <c r="F38" s="107"/>
      <c r="G38" s="108"/>
    </row>
    <row r="39" spans="1:7" s="3" customFormat="1" ht="27" customHeight="1" thickBot="1">
      <c r="A39" s="5" t="s">
        <v>91</v>
      </c>
      <c r="B39" s="102" t="s">
        <v>21</v>
      </c>
      <c r="C39" s="246" t="str">
        <f>内訳書!C18</f>
        <v>(2)「沖縄県屋外広告物ガイドライン～安全管理編～」の素案作成</v>
      </c>
      <c r="D39" s="246"/>
      <c r="E39" s="246"/>
      <c r="F39" s="246"/>
      <c r="G39" s="247"/>
    </row>
    <row r="40" spans="1:7" s="3" customFormat="1" ht="20.25" customHeight="1">
      <c r="A40" s="6" t="s">
        <v>0</v>
      </c>
      <c r="B40" s="44" t="s">
        <v>1</v>
      </c>
      <c r="C40" s="44" t="s">
        <v>2</v>
      </c>
      <c r="D40" s="44" t="s">
        <v>3</v>
      </c>
      <c r="E40" s="44" t="s">
        <v>4</v>
      </c>
      <c r="F40" s="44" t="s">
        <v>5</v>
      </c>
      <c r="G40" s="45" t="s">
        <v>6</v>
      </c>
    </row>
    <row r="41" spans="1:7" s="3" customFormat="1" ht="20.25" customHeight="1">
      <c r="A41" s="9" t="str">
        <f>内訳書!D30</f>
        <v>今後の予定（作業フロー）の作成</v>
      </c>
      <c r="B41" s="1"/>
      <c r="C41" s="46"/>
      <c r="D41" s="1"/>
      <c r="E41" s="1"/>
      <c r="F41" s="1"/>
      <c r="G41" s="47"/>
    </row>
    <row r="42" spans="1:7" s="3" customFormat="1" ht="20.25" customHeight="1">
      <c r="A42" s="9" t="s">
        <v>7</v>
      </c>
      <c r="B42" s="2"/>
      <c r="C42" s="10"/>
      <c r="D42" s="12"/>
      <c r="E42" s="13"/>
      <c r="F42" s="14"/>
      <c r="G42" s="15"/>
    </row>
    <row r="43" spans="1:7" s="3" customFormat="1" ht="20.25" customHeight="1">
      <c r="A43" s="9"/>
      <c r="B43" s="2" t="s">
        <v>32</v>
      </c>
      <c r="C43" s="10" t="s">
        <v>29</v>
      </c>
      <c r="D43" s="12"/>
      <c r="E43" s="17">
        <f>$J$7</f>
        <v>66900</v>
      </c>
      <c r="F43" s="13">
        <f t="shared" ref="F43:F47" si="4">D43*E43</f>
        <v>0</v>
      </c>
      <c r="G43" s="15"/>
    </row>
    <row r="44" spans="1:7" s="3" customFormat="1" ht="20.25" customHeight="1">
      <c r="A44" s="9"/>
      <c r="B44" s="2" t="s">
        <v>33</v>
      </c>
      <c r="C44" s="10" t="s">
        <v>29</v>
      </c>
      <c r="D44" s="12"/>
      <c r="E44" s="17">
        <f>$J$8</f>
        <v>59600</v>
      </c>
      <c r="F44" s="13">
        <f t="shared" si="4"/>
        <v>0</v>
      </c>
      <c r="G44" s="16"/>
    </row>
    <row r="45" spans="1:7" s="3" customFormat="1" ht="20.25" customHeight="1">
      <c r="A45" s="9"/>
      <c r="B45" s="2" t="s">
        <v>34</v>
      </c>
      <c r="C45" s="10" t="s">
        <v>29</v>
      </c>
      <c r="D45" s="12"/>
      <c r="E45" s="17">
        <f>$J$9</f>
        <v>48500</v>
      </c>
      <c r="F45" s="13">
        <f t="shared" si="4"/>
        <v>0</v>
      </c>
      <c r="G45" s="16"/>
    </row>
    <row r="46" spans="1:7" s="3" customFormat="1" ht="20.25" customHeight="1">
      <c r="A46" s="9"/>
      <c r="B46" s="2" t="s">
        <v>35</v>
      </c>
      <c r="C46" s="10" t="s">
        <v>29</v>
      </c>
      <c r="D46" s="12"/>
      <c r="E46" s="17">
        <f>$J$10</f>
        <v>40300</v>
      </c>
      <c r="F46" s="13">
        <f t="shared" si="4"/>
        <v>0</v>
      </c>
      <c r="G46" s="16"/>
    </row>
    <row r="47" spans="1:7" s="3" customFormat="1" ht="20.25" customHeight="1">
      <c r="A47" s="9"/>
      <c r="B47" s="2" t="s">
        <v>36</v>
      </c>
      <c r="C47" s="10" t="s">
        <v>29</v>
      </c>
      <c r="D47" s="12"/>
      <c r="E47" s="17">
        <f>$J$11</f>
        <v>36100</v>
      </c>
      <c r="F47" s="13">
        <f t="shared" si="4"/>
        <v>0</v>
      </c>
      <c r="G47" s="16"/>
    </row>
    <row r="48" spans="1:7" s="3" customFormat="1" ht="9.75" customHeight="1">
      <c r="A48" s="9"/>
      <c r="B48" s="2"/>
      <c r="C48" s="10"/>
      <c r="D48" s="153"/>
      <c r="E48" s="13"/>
      <c r="F48" s="13"/>
      <c r="G48" s="11"/>
    </row>
    <row r="49" spans="1:7" s="3" customFormat="1" ht="27" customHeight="1" thickBot="1">
      <c r="A49" s="19"/>
      <c r="B49" s="20" t="s">
        <v>8</v>
      </c>
      <c r="C49" s="20"/>
      <c r="D49" s="21"/>
      <c r="E49" s="22"/>
      <c r="F49" s="22">
        <f>SUM(F43:F48)</f>
        <v>0</v>
      </c>
      <c r="G49" s="23"/>
    </row>
    <row r="50" spans="1:7" s="3" customFormat="1" ht="9.75" customHeight="1" thickBot="1">
      <c r="A50" s="104"/>
      <c r="B50" s="105"/>
      <c r="C50" s="105"/>
      <c r="D50" s="106"/>
      <c r="E50" s="107"/>
      <c r="F50" s="107"/>
      <c r="G50" s="108"/>
    </row>
    <row r="51" spans="1:7" s="3" customFormat="1" ht="27" customHeight="1" thickBot="1">
      <c r="A51" s="5" t="s">
        <v>92</v>
      </c>
      <c r="B51" s="102" t="s">
        <v>21</v>
      </c>
      <c r="C51" s="246" t="str">
        <f>内訳書!C31</f>
        <v>(3)打合せ協議</v>
      </c>
      <c r="D51" s="246"/>
      <c r="E51" s="246"/>
      <c r="F51" s="246"/>
      <c r="G51" s="247"/>
    </row>
    <row r="52" spans="1:7" s="3" customFormat="1" ht="20.25" customHeight="1">
      <c r="A52" s="6" t="s">
        <v>0</v>
      </c>
      <c r="B52" s="44" t="s">
        <v>1</v>
      </c>
      <c r="C52" s="44" t="s">
        <v>2</v>
      </c>
      <c r="D52" s="44" t="s">
        <v>3</v>
      </c>
      <c r="E52" s="44" t="s">
        <v>4</v>
      </c>
      <c r="F52" s="44" t="s">
        <v>5</v>
      </c>
      <c r="G52" s="45" t="s">
        <v>6</v>
      </c>
    </row>
    <row r="53" spans="1:7" s="3" customFormat="1" ht="20.25" customHeight="1">
      <c r="A53" s="9"/>
      <c r="B53" s="1"/>
      <c r="C53" s="46"/>
      <c r="D53" s="1"/>
      <c r="E53" s="1"/>
      <c r="F53" s="1"/>
      <c r="G53" s="47"/>
    </row>
    <row r="54" spans="1:7" s="3" customFormat="1" ht="20.25" customHeight="1">
      <c r="A54" s="9" t="s">
        <v>7</v>
      </c>
      <c r="B54" s="2"/>
      <c r="C54" s="10"/>
      <c r="D54" s="12"/>
      <c r="E54" s="13"/>
      <c r="F54" s="14"/>
      <c r="G54" s="15"/>
    </row>
    <row r="55" spans="1:7" s="3" customFormat="1" ht="20.25" customHeight="1">
      <c r="A55" s="9"/>
      <c r="B55" s="2" t="s">
        <v>32</v>
      </c>
      <c r="C55" s="10" t="s">
        <v>29</v>
      </c>
      <c r="D55" s="12"/>
      <c r="E55" s="17">
        <f>$J$7</f>
        <v>66900</v>
      </c>
      <c r="F55" s="13">
        <f t="shared" ref="F55:F59" si="5">D55*E55</f>
        <v>0</v>
      </c>
      <c r="G55" s="15"/>
    </row>
    <row r="56" spans="1:7" s="3" customFormat="1" ht="20.25" customHeight="1">
      <c r="A56" s="9"/>
      <c r="B56" s="2" t="s">
        <v>33</v>
      </c>
      <c r="C56" s="10" t="s">
        <v>29</v>
      </c>
      <c r="D56" s="12"/>
      <c r="E56" s="17">
        <f>$J$8</f>
        <v>59600</v>
      </c>
      <c r="F56" s="13">
        <f t="shared" si="5"/>
        <v>0</v>
      </c>
      <c r="G56" s="16"/>
    </row>
    <row r="57" spans="1:7" s="3" customFormat="1" ht="20.25" customHeight="1">
      <c r="A57" s="9"/>
      <c r="B57" s="2" t="s">
        <v>34</v>
      </c>
      <c r="C57" s="10" t="s">
        <v>29</v>
      </c>
      <c r="D57" s="12"/>
      <c r="E57" s="17">
        <f>$J$9</f>
        <v>48500</v>
      </c>
      <c r="F57" s="13">
        <f t="shared" si="5"/>
        <v>0</v>
      </c>
      <c r="G57" s="16"/>
    </row>
    <row r="58" spans="1:7" s="3" customFormat="1" ht="20.25" customHeight="1">
      <c r="A58" s="9"/>
      <c r="B58" s="2" t="s">
        <v>35</v>
      </c>
      <c r="C58" s="10" t="s">
        <v>29</v>
      </c>
      <c r="D58" s="12"/>
      <c r="E58" s="17">
        <f>$J$10</f>
        <v>40300</v>
      </c>
      <c r="F58" s="13">
        <f t="shared" si="5"/>
        <v>0</v>
      </c>
      <c r="G58" s="16"/>
    </row>
    <row r="59" spans="1:7" s="3" customFormat="1" ht="27" customHeight="1">
      <c r="A59" s="9"/>
      <c r="B59" s="2" t="s">
        <v>36</v>
      </c>
      <c r="C59" s="10" t="s">
        <v>29</v>
      </c>
      <c r="D59" s="12"/>
      <c r="E59" s="17">
        <f>$J$11</f>
        <v>36100</v>
      </c>
      <c r="F59" s="13">
        <f t="shared" si="5"/>
        <v>0</v>
      </c>
      <c r="G59" s="16"/>
    </row>
    <row r="60" spans="1:7" s="3" customFormat="1" ht="11.25" customHeight="1">
      <c r="A60" s="9"/>
      <c r="B60" s="2"/>
      <c r="C60" s="10"/>
      <c r="D60" s="18"/>
      <c r="E60" s="14"/>
      <c r="F60" s="14"/>
      <c r="G60" s="11"/>
    </row>
    <row r="61" spans="1:7" s="3" customFormat="1" ht="20.25" customHeight="1" thickBot="1">
      <c r="A61" s="19"/>
      <c r="B61" s="20" t="s">
        <v>8</v>
      </c>
      <c r="C61" s="20"/>
      <c r="D61" s="21"/>
      <c r="E61" s="22"/>
      <c r="F61" s="22">
        <f>SUM(F55:F60)</f>
        <v>0</v>
      </c>
      <c r="G61" s="23"/>
    </row>
    <row r="62" spans="1:7" s="3" customFormat="1" ht="9.75" customHeight="1" thickBot="1">
      <c r="B62" s="43"/>
      <c r="C62" s="43"/>
      <c r="D62" s="43"/>
      <c r="E62" s="43"/>
      <c r="F62" s="43"/>
      <c r="G62" s="55"/>
    </row>
    <row r="63" spans="1:7" s="3" customFormat="1" ht="27" customHeight="1" thickBot="1">
      <c r="A63" s="5" t="s">
        <v>93</v>
      </c>
      <c r="B63" s="102" t="s">
        <v>21</v>
      </c>
      <c r="C63" s="246" t="str">
        <f>内訳書!C32</f>
        <v>(4)成果品、報告書の作成</v>
      </c>
      <c r="D63" s="246"/>
      <c r="E63" s="246"/>
      <c r="F63" s="246"/>
      <c r="G63" s="247"/>
    </row>
    <row r="64" spans="1:7" s="3" customFormat="1" ht="20.25" customHeight="1">
      <c r="A64" s="6" t="s">
        <v>0</v>
      </c>
      <c r="B64" s="44" t="s">
        <v>1</v>
      </c>
      <c r="C64" s="44" t="s">
        <v>2</v>
      </c>
      <c r="D64" s="44" t="s">
        <v>3</v>
      </c>
      <c r="E64" s="44" t="s">
        <v>4</v>
      </c>
      <c r="F64" s="44" t="s">
        <v>20</v>
      </c>
      <c r="G64" s="45" t="s">
        <v>6</v>
      </c>
    </row>
    <row r="65" spans="1:7" s="3" customFormat="1" ht="20.25" customHeight="1">
      <c r="A65" s="56"/>
      <c r="B65" s="1"/>
      <c r="C65" s="46"/>
      <c r="D65" s="1"/>
      <c r="E65" s="1"/>
      <c r="F65" s="1"/>
      <c r="G65" s="47"/>
    </row>
    <row r="66" spans="1:7" s="3" customFormat="1" ht="20.25" customHeight="1">
      <c r="A66" s="9" t="s">
        <v>7</v>
      </c>
      <c r="B66" s="2"/>
      <c r="C66" s="10"/>
      <c r="D66" s="12"/>
      <c r="E66" s="13"/>
      <c r="F66" s="14"/>
      <c r="G66" s="15"/>
    </row>
    <row r="67" spans="1:7" s="3" customFormat="1" ht="20.25" customHeight="1">
      <c r="A67" s="9"/>
      <c r="B67" s="2" t="s">
        <v>32</v>
      </c>
      <c r="C67" s="10" t="s">
        <v>29</v>
      </c>
      <c r="D67" s="12"/>
      <c r="E67" s="17">
        <f>$J$7</f>
        <v>66900</v>
      </c>
      <c r="F67" s="13">
        <f t="shared" ref="F67:F71" si="6">D67*E67</f>
        <v>0</v>
      </c>
      <c r="G67" s="15"/>
    </row>
    <row r="68" spans="1:7" s="3" customFormat="1" ht="20.25" customHeight="1">
      <c r="A68" s="9"/>
      <c r="B68" s="2" t="s">
        <v>33</v>
      </c>
      <c r="C68" s="10" t="s">
        <v>29</v>
      </c>
      <c r="D68" s="12"/>
      <c r="E68" s="17">
        <f>$J$8</f>
        <v>59600</v>
      </c>
      <c r="F68" s="13">
        <f t="shared" si="6"/>
        <v>0</v>
      </c>
      <c r="G68" s="16"/>
    </row>
    <row r="69" spans="1:7" s="3" customFormat="1" ht="20.25" customHeight="1">
      <c r="A69" s="9"/>
      <c r="B69" s="2" t="s">
        <v>34</v>
      </c>
      <c r="C69" s="10" t="s">
        <v>29</v>
      </c>
      <c r="D69" s="12"/>
      <c r="E69" s="17">
        <f>$J$9</f>
        <v>48500</v>
      </c>
      <c r="F69" s="13">
        <f t="shared" si="6"/>
        <v>0</v>
      </c>
      <c r="G69" s="16"/>
    </row>
    <row r="70" spans="1:7" s="3" customFormat="1" ht="20.25" customHeight="1">
      <c r="A70" s="9"/>
      <c r="B70" s="2" t="s">
        <v>35</v>
      </c>
      <c r="C70" s="10" t="s">
        <v>29</v>
      </c>
      <c r="D70" s="12"/>
      <c r="E70" s="17">
        <f>$J$10</f>
        <v>40300</v>
      </c>
      <c r="F70" s="13">
        <f t="shared" si="6"/>
        <v>0</v>
      </c>
      <c r="G70" s="16"/>
    </row>
    <row r="71" spans="1:7" s="3" customFormat="1" ht="20.25" customHeight="1">
      <c r="A71" s="9"/>
      <c r="B71" s="2" t="s">
        <v>36</v>
      </c>
      <c r="C71" s="10" t="s">
        <v>29</v>
      </c>
      <c r="D71" s="12"/>
      <c r="E71" s="17">
        <f>$J$11</f>
        <v>36100</v>
      </c>
      <c r="F71" s="13">
        <f t="shared" si="6"/>
        <v>0</v>
      </c>
      <c r="G71" s="16"/>
    </row>
    <row r="72" spans="1:7" s="3" customFormat="1" ht="9.75" customHeight="1">
      <c r="A72" s="9"/>
      <c r="B72" s="2"/>
      <c r="C72" s="10"/>
      <c r="D72" s="18"/>
      <c r="E72" s="14"/>
      <c r="F72" s="14"/>
      <c r="G72" s="11"/>
    </row>
    <row r="73" spans="1:7" ht="20.25" customHeight="1" thickBot="1">
      <c r="A73" s="19"/>
      <c r="B73" s="20" t="s">
        <v>8</v>
      </c>
      <c r="C73" s="20"/>
      <c r="D73" s="21"/>
      <c r="E73" s="22"/>
      <c r="F73" s="22">
        <f>SUM(F67:F72)</f>
        <v>0</v>
      </c>
      <c r="G73" s="23"/>
    </row>
  </sheetData>
  <mergeCells count="7">
    <mergeCell ref="C63:G63"/>
    <mergeCell ref="A2:G2"/>
    <mergeCell ref="C4:G4"/>
    <mergeCell ref="C16:G16"/>
    <mergeCell ref="C28:G28"/>
    <mergeCell ref="C39:G39"/>
    <mergeCell ref="C51:G51"/>
  </mergeCells>
  <phoneticPr fontId="2"/>
  <printOptions horizontalCentered="1" gridLinesSet="0"/>
  <pageMargins left="0.78740157480314965" right="0.78740157480314965" top="0.78740157480314965" bottom="0.78740157480314965" header="0" footer="0"/>
  <pageSetup paperSize="9" scale="88" fitToHeight="0" orientation="portrait" r:id="rId1"/>
  <headerFooter alignWithMargins="0"/>
  <rowBreaks count="1" manualBreakCount="1">
    <brk id="3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ACF41-7664-449E-9010-8F2C7BA440B9}">
  <sheetPr>
    <pageSetUpPr fitToPage="1"/>
  </sheetPr>
  <dimension ref="A1:G29"/>
  <sheetViews>
    <sheetView view="pageBreakPreview" topLeftCell="A16" zoomScale="85" zoomScaleNormal="75" zoomScaleSheetLayoutView="85" workbookViewId="0">
      <selection activeCell="C20" sqref="C20"/>
    </sheetView>
  </sheetViews>
  <sheetFormatPr defaultRowHeight="20.25" customHeight="1"/>
  <cols>
    <col min="1" max="1" width="10.75" style="26" customWidth="1"/>
    <col min="2" max="2" width="20.75" style="42" customWidth="1"/>
    <col min="3" max="3" width="7.125" style="42" customWidth="1"/>
    <col min="4" max="4" width="7.5" style="42" customWidth="1"/>
    <col min="5" max="5" width="12.5" style="42" customWidth="1"/>
    <col min="6" max="6" width="12.75" style="42" customWidth="1"/>
    <col min="7" max="7" width="25.75" style="42" customWidth="1"/>
    <col min="8" max="16384" width="9" style="26"/>
  </cols>
  <sheetData>
    <row r="1" spans="1:7" ht="20.25" customHeight="1" thickBot="1">
      <c r="G1" s="149"/>
    </row>
    <row r="2" spans="1:7" ht="20.25" customHeight="1" thickBot="1">
      <c r="A2" s="248" t="str">
        <f>内訳書!A3</f>
        <v>令和７年度沖縄県屋外広告物あり方等検討業務（新たな技術開発による屋外広告物・安全管理編）</v>
      </c>
      <c r="B2" s="249"/>
      <c r="C2" s="249"/>
      <c r="D2" s="249"/>
      <c r="E2" s="249"/>
      <c r="F2" s="249"/>
      <c r="G2" s="250"/>
    </row>
    <row r="3" spans="1:7" ht="9" customHeight="1" thickBot="1"/>
    <row r="4" spans="1:7" s="3" customFormat="1" ht="27" customHeight="1" thickBot="1">
      <c r="A4" s="5" t="s">
        <v>94</v>
      </c>
      <c r="B4" s="102" t="s">
        <v>21</v>
      </c>
      <c r="C4" s="246" t="str">
        <f>内訳書!C36</f>
        <v>(1)旅費（交通費、宿泊費）</v>
      </c>
      <c r="D4" s="246"/>
      <c r="E4" s="246"/>
      <c r="F4" s="246"/>
      <c r="G4" s="247"/>
    </row>
    <row r="5" spans="1:7" s="3" customFormat="1" ht="20.25" customHeight="1">
      <c r="A5" s="6" t="s">
        <v>0</v>
      </c>
      <c r="B5" s="44" t="s">
        <v>1</v>
      </c>
      <c r="C5" s="44" t="s">
        <v>2</v>
      </c>
      <c r="D5" s="44" t="s">
        <v>3</v>
      </c>
      <c r="E5" s="44" t="s">
        <v>4</v>
      </c>
      <c r="F5" s="44" t="s">
        <v>5</v>
      </c>
      <c r="G5" s="45" t="s">
        <v>6</v>
      </c>
    </row>
    <row r="6" spans="1:7" s="3" customFormat="1" ht="20.25" customHeight="1">
      <c r="A6" s="9" t="str">
        <f>内訳書!B35</f>
        <v>２．直接経費</v>
      </c>
      <c r="B6" s="1"/>
      <c r="C6" s="46"/>
      <c r="D6" s="1"/>
      <c r="E6" s="1"/>
      <c r="F6" s="1"/>
      <c r="G6" s="47"/>
    </row>
    <row r="7" spans="1:7" s="3" customFormat="1" ht="20.25" customHeight="1">
      <c r="A7" s="9" t="str">
        <f>[1]内訳書!C15</f>
        <v>(2)「沖縄県屋外広告物ガイドライン～新たな屋外広告物編～」の素案作成</v>
      </c>
      <c r="B7" s="1"/>
      <c r="C7" s="53"/>
      <c r="D7" s="53"/>
      <c r="E7" s="109"/>
      <c r="F7" s="48"/>
      <c r="G7" s="110"/>
    </row>
    <row r="8" spans="1:7" s="3" customFormat="1" ht="20.25" customHeight="1">
      <c r="A8" s="9"/>
      <c r="B8" s="1" t="s">
        <v>117</v>
      </c>
      <c r="C8" s="154" t="s">
        <v>115</v>
      </c>
      <c r="D8" s="155">
        <v>2</v>
      </c>
      <c r="E8" s="156">
        <v>142260</v>
      </c>
      <c r="F8" s="157">
        <f>E8*D8</f>
        <v>284520</v>
      </c>
      <c r="G8" s="158" t="s">
        <v>119</v>
      </c>
    </row>
    <row r="9" spans="1:7" s="3" customFormat="1" ht="20.25" customHeight="1">
      <c r="A9" s="9"/>
      <c r="B9" s="1" t="s">
        <v>118</v>
      </c>
      <c r="C9" s="154" t="s">
        <v>115</v>
      </c>
      <c r="D9" s="155">
        <v>2</v>
      </c>
      <c r="E9" s="156">
        <v>111880</v>
      </c>
      <c r="F9" s="157">
        <f>E9*D9</f>
        <v>223760</v>
      </c>
      <c r="G9" s="158" t="s">
        <v>120</v>
      </c>
    </row>
    <row r="10" spans="1:7" s="3" customFormat="1" ht="20.25" customHeight="1">
      <c r="A10" s="9" t="str">
        <f>[1]内訳書!C25</f>
        <v>(3)「沖縄県屋外広告物ガイドライン～安全点検編～」の素案作成</v>
      </c>
      <c r="B10" s="1"/>
      <c r="C10" s="155"/>
      <c r="D10" s="155"/>
      <c r="E10" s="156"/>
      <c r="F10" s="157"/>
      <c r="G10" s="158"/>
    </row>
    <row r="11" spans="1:7" s="3" customFormat="1" ht="20.25" customHeight="1">
      <c r="A11" s="9"/>
      <c r="B11" s="1" t="s">
        <v>117</v>
      </c>
      <c r="C11" s="154" t="s">
        <v>115</v>
      </c>
      <c r="D11" s="155">
        <v>2</v>
      </c>
      <c r="E11" s="156">
        <v>142260</v>
      </c>
      <c r="F11" s="157">
        <f>E11*D11</f>
        <v>284520</v>
      </c>
      <c r="G11" s="158" t="s">
        <v>96</v>
      </c>
    </row>
    <row r="12" spans="1:7" s="3" customFormat="1" ht="20.25" customHeight="1">
      <c r="A12" s="9"/>
      <c r="B12" s="1" t="s">
        <v>118</v>
      </c>
      <c r="C12" s="154" t="s">
        <v>115</v>
      </c>
      <c r="D12" s="155">
        <v>2</v>
      </c>
      <c r="E12" s="156">
        <v>111880</v>
      </c>
      <c r="F12" s="157">
        <f>E12*D12</f>
        <v>223760</v>
      </c>
      <c r="G12" s="158" t="s">
        <v>120</v>
      </c>
    </row>
    <row r="13" spans="1:7" s="3" customFormat="1" ht="20.25" customHeight="1">
      <c r="A13" s="9"/>
      <c r="B13" s="1"/>
      <c r="C13" s="53"/>
      <c r="D13" s="53"/>
      <c r="E13" s="109"/>
      <c r="F13" s="48">
        <f t="shared" ref="F13:F16" si="0">D13*E13</f>
        <v>0</v>
      </c>
      <c r="G13" s="111"/>
    </row>
    <row r="14" spans="1:7" s="3" customFormat="1" ht="20.25" customHeight="1">
      <c r="A14" s="9"/>
      <c r="B14" s="1"/>
      <c r="C14" s="53"/>
      <c r="D14" s="53"/>
      <c r="E14" s="109"/>
      <c r="F14" s="48">
        <f t="shared" si="0"/>
        <v>0</v>
      </c>
      <c r="G14" s="111"/>
    </row>
    <row r="15" spans="1:7" s="3" customFormat="1" ht="20.25" customHeight="1">
      <c r="A15" s="9"/>
      <c r="B15" s="1"/>
      <c r="C15" s="53"/>
      <c r="D15" s="53"/>
      <c r="E15" s="109"/>
      <c r="F15" s="48">
        <f t="shared" si="0"/>
        <v>0</v>
      </c>
      <c r="G15" s="111"/>
    </row>
    <row r="16" spans="1:7" s="3" customFormat="1" ht="20.25" customHeight="1">
      <c r="A16" s="9"/>
      <c r="B16" s="1"/>
      <c r="C16" s="53"/>
      <c r="D16" s="53"/>
      <c r="E16" s="109"/>
      <c r="F16" s="48">
        <f t="shared" si="0"/>
        <v>0</v>
      </c>
      <c r="G16" s="110"/>
    </row>
    <row r="17" spans="1:7" s="3" customFormat="1" ht="20.25" customHeight="1" thickBot="1">
      <c r="A17" s="19"/>
      <c r="B17" s="49" t="s">
        <v>8</v>
      </c>
      <c r="C17" s="49"/>
      <c r="D17" s="50"/>
      <c r="E17" s="51"/>
      <c r="F17" s="51">
        <f>SUM(F7:F16)</f>
        <v>1016560</v>
      </c>
      <c r="G17" s="23"/>
    </row>
    <row r="18" spans="1:7" s="3" customFormat="1" ht="9.75" customHeight="1" thickBot="1">
      <c r="B18" s="43"/>
      <c r="C18" s="43"/>
      <c r="D18" s="43"/>
      <c r="E18" s="43"/>
      <c r="F18" s="43"/>
      <c r="G18" s="52"/>
    </row>
    <row r="19" spans="1:7" s="3" customFormat="1" ht="27" customHeight="1" thickBot="1">
      <c r="A19" s="5" t="s">
        <v>95</v>
      </c>
      <c r="B19" s="102" t="s">
        <v>21</v>
      </c>
      <c r="C19" s="246" t="str">
        <f>内訳書!C37</f>
        <v>(2)成果品、報告書印刷費等</v>
      </c>
      <c r="D19" s="246"/>
      <c r="E19" s="246"/>
      <c r="F19" s="246"/>
      <c r="G19" s="247"/>
    </row>
    <row r="20" spans="1:7" s="3" customFormat="1" ht="20.25" customHeight="1">
      <c r="A20" s="6" t="s">
        <v>0</v>
      </c>
      <c r="B20" s="44" t="s">
        <v>1</v>
      </c>
      <c r="C20" s="44" t="s">
        <v>2</v>
      </c>
      <c r="D20" s="44" t="s">
        <v>3</v>
      </c>
      <c r="E20" s="44" t="s">
        <v>4</v>
      </c>
      <c r="F20" s="44" t="s">
        <v>20</v>
      </c>
      <c r="G20" s="45" t="s">
        <v>6</v>
      </c>
    </row>
    <row r="21" spans="1:7" s="3" customFormat="1" ht="20.25" customHeight="1">
      <c r="A21" s="9" t="str">
        <f>内訳書!B35</f>
        <v>２．直接経費</v>
      </c>
      <c r="B21" s="1"/>
      <c r="C21" s="46"/>
      <c r="D21" s="1"/>
      <c r="E21" s="1"/>
      <c r="F21" s="1"/>
      <c r="G21" s="47"/>
    </row>
    <row r="22" spans="1:7" s="3" customFormat="1" ht="84.75" customHeight="1">
      <c r="A22" s="9"/>
      <c r="B22" s="163" t="s">
        <v>112</v>
      </c>
      <c r="C22" s="46" t="s">
        <v>37</v>
      </c>
      <c r="D22" s="53">
        <v>20</v>
      </c>
      <c r="E22" s="109"/>
      <c r="F22" s="159">
        <f t="shared" ref="F22:F25" si="1">D22*E22</f>
        <v>0</v>
      </c>
      <c r="G22" s="110"/>
    </row>
    <row r="23" spans="1:7" s="3" customFormat="1" ht="67.5" customHeight="1">
      <c r="A23" s="9"/>
      <c r="B23" s="112" t="s">
        <v>113</v>
      </c>
      <c r="C23" s="46" t="s">
        <v>37</v>
      </c>
      <c r="D23" s="53">
        <v>20</v>
      </c>
      <c r="E23" s="109"/>
      <c r="F23" s="159">
        <f t="shared" si="1"/>
        <v>0</v>
      </c>
      <c r="G23" s="111"/>
    </row>
    <row r="24" spans="1:7" s="3" customFormat="1" ht="20.25" customHeight="1">
      <c r="A24" s="9"/>
      <c r="B24" s="1" t="s">
        <v>98</v>
      </c>
      <c r="C24" s="46" t="s">
        <v>37</v>
      </c>
      <c r="D24" s="53">
        <v>20</v>
      </c>
      <c r="E24" s="109"/>
      <c r="F24" s="159">
        <f t="shared" si="1"/>
        <v>0</v>
      </c>
      <c r="G24" s="111"/>
    </row>
    <row r="25" spans="1:7" s="3" customFormat="1" ht="20.25" customHeight="1">
      <c r="A25" s="9"/>
      <c r="B25" s="1" t="s">
        <v>97</v>
      </c>
      <c r="C25" s="46" t="s">
        <v>37</v>
      </c>
      <c r="D25" s="53">
        <v>1</v>
      </c>
      <c r="E25" s="109"/>
      <c r="F25" s="159">
        <f t="shared" si="1"/>
        <v>0</v>
      </c>
      <c r="G25" s="111"/>
    </row>
    <row r="26" spans="1:7" s="3" customFormat="1" ht="20.25" customHeight="1" thickBot="1">
      <c r="A26" s="19"/>
      <c r="B26" s="49" t="s">
        <v>8</v>
      </c>
      <c r="C26" s="49"/>
      <c r="D26" s="50"/>
      <c r="E26" s="51"/>
      <c r="F26" s="51">
        <f>SUM(F22:F25)</f>
        <v>0</v>
      </c>
      <c r="G26" s="54"/>
    </row>
    <row r="27" spans="1:7" s="3" customFormat="1" ht="9.75" customHeight="1">
      <c r="B27" s="43"/>
      <c r="C27" s="43"/>
      <c r="D27" s="43"/>
      <c r="E27" s="43"/>
      <c r="F27" s="43"/>
      <c r="G27" s="55"/>
    </row>
    <row r="28" spans="1:7" s="3" customFormat="1" ht="9.75" customHeight="1">
      <c r="B28" s="43"/>
      <c r="C28" s="43"/>
      <c r="D28" s="43"/>
      <c r="E28" s="43"/>
      <c r="F28" s="43"/>
      <c r="G28" s="55"/>
    </row>
    <row r="29" spans="1:7" ht="20.25" customHeight="1">
      <c r="A29" s="3"/>
      <c r="B29" s="43"/>
      <c r="C29" s="43"/>
      <c r="D29" s="43"/>
      <c r="E29" s="43"/>
      <c r="F29" s="43"/>
      <c r="G29" s="43"/>
    </row>
  </sheetData>
  <mergeCells count="3">
    <mergeCell ref="A2:G2"/>
    <mergeCell ref="C4:G4"/>
    <mergeCell ref="C19:G19"/>
  </mergeCells>
  <phoneticPr fontId="2"/>
  <printOptions horizontalCentered="1" gridLinesSet="0"/>
  <pageMargins left="0.78740157480314965" right="0.78740157480314965" top="0.78740157480314965" bottom="0.78740157480314965" header="0" footer="0"/>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見積書</vt:lpstr>
      <vt:lpstr>内訳書</vt:lpstr>
      <vt:lpstr>単価表（第1～5表）</vt:lpstr>
      <vt:lpstr>単価表（第6～12表）</vt:lpstr>
      <vt:lpstr>単価表（第13～18表)</vt:lpstr>
      <vt:lpstr>単価表（第19～）</vt:lpstr>
      <vt:lpstr>見積書!Print_Area</vt:lpstr>
      <vt:lpstr>'単価表（第1～5表）'!Print_Area</vt:lpstr>
      <vt:lpstr>'単価表（第13～18表)'!Print_Area</vt:lpstr>
      <vt:lpstr>'単価表（第19～）'!Print_Area</vt:lpstr>
      <vt:lpstr>'単価表（第6～12表）'!Print_Area</vt:lpstr>
      <vt:lpstr>内訳書!Print_Area</vt:lpstr>
      <vt:lpstr>'単価表（第1～5表）'!Print_Titles</vt:lpstr>
      <vt:lpstr>'単価表（第13～18表)'!Print_Titles</vt:lpstr>
      <vt:lpstr>'単価表（第19～）'!Print_Titles</vt:lpstr>
      <vt:lpstr>'単価表（第6～12表）'!Print_Titles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noharakz</dc:creator>
  <cp:lastModifiedBy>0006291</cp:lastModifiedBy>
  <cp:lastPrinted>2025-06-20T10:06:50Z</cp:lastPrinted>
  <dcterms:created xsi:type="dcterms:W3CDTF">2007-04-20T06:57:53Z</dcterms:created>
  <dcterms:modified xsi:type="dcterms:W3CDTF">2025-06-24T05:51:13Z</dcterms:modified>
</cp:coreProperties>
</file>