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updateLinks="never"/>
  <mc:AlternateContent xmlns:mc="http://schemas.openxmlformats.org/markup-compatibility/2006">
    <mc:Choice Requires="x15">
      <x15ac:absPath xmlns:x15ac="http://schemas.microsoft.com/office/spreadsheetml/2010/11/ac" url="\\172.16.200.4\部署別\総務課\④財政係\財政係・・・・・1\令和５年度\01 市町村課関係\060311★重要★大至急 【３11(月)〆】令和４年度財政状況資料集の作成等について\"/>
    </mc:Choice>
  </mc:AlternateContent>
  <xr:revisionPtr revIDLastSave="0" documentId="13_ncr:1_{9DA97666-8C27-42E4-BD27-85432152232F}" xr6:coauthVersionLast="36" xr6:coauthVersionMax="47" xr10:uidLastSave="{00000000-0000-0000-0000-000000000000}"/>
  <bookViews>
    <workbookView xWindow="-120" yWindow="-16320" windowWidth="29040" windowHeight="15840" tabRatio="842" firstSheet="6" activeTab="10" xr2:uid="{00000000-000D-0000-FFFF-FFFF00000000}"/>
  </bookViews>
  <sheets>
    <sheet name="総括表" sheetId="10" r:id="rId1"/>
    <sheet name="普通会計の状況" sheetId="11" r:id="rId2"/>
    <sheet name="各会計、関係団体の財政状況及び健全化判断比率" sheetId="12" r:id="rId3"/>
    <sheet name="財政比較分析表" sheetId="20"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19"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l="1"/>
  <c r="AA23" i="12"/>
  <c r="V23" i="12"/>
  <c r="Q23" i="12"/>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C34" i="10"/>
  <c r="U34" i="10" l="1"/>
  <c r="U35" i="10" s="1"/>
  <c r="AM34" i="10"/>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<sst xmlns="http://schemas.openxmlformats.org/spreadsheetml/2006/main" count="1131" uniqueCount="609">
  <si>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</si>
  <si>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</si>
  <si>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</si>
  <si>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</si>
  <si>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</si>
  <si>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</si>
  <si>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</si>
  <si>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</si>
  <si>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</si>
  <si>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</si>
  <si>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</si>
  <si>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</si>
  <si>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</si>
  <si>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</si>
  <si>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</si>
  <si>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</si>
  <si>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</si>
  <si>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</si>
  <si>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</si>
  <si>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</si>
  <si>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</si>
  <si>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</si>
  <si>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</si>
  <si>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</si>
  <si>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</si>
  <si>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</si>
  <si>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</si>
  <si>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</si>
  <si>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</si>
  <si>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</si>
  <si>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</si>
  <si>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</si>
  <si>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</si>
  <si>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</si>
  <si>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</si>
  <si>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</si>
  <si>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</si>
  <si>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</si>
  <si>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</si>
  <si>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</si>
  <si>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</si>
  <si>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</si>
  <si>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</si>
  <si>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</si>
  <si>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</si>
  <si>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</si>
  <si>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</si>
  <si>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</si>
  <si>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</si>
  <si>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</si>
  <si>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</si>
  <si>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</si>
  <si>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</si>
  <si>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</si>
  <si>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</si>
  <si>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</si>
  <si>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</si>
  <si>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</si>
  <si>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</si>
  <si>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</si>
  <si>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</si>
  <si>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</si>
  <si>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</si>
  <si>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</si>
  <si>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</si>
  <si>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</si>
  <si>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</si>
  <si>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</si>
  <si>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</si>
  <si>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</si>
  <si>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</si>
  <si>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</si>
  <si>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</si>
  <si>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</si>
  <si>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</si>
  <si>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</si>
  <si>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</si>
  <si>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</si>
  <si>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</si>
  <si>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</si>
  <si>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</si>
  <si>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</si>
  <si>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</si>
  <si>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</si>
  <si>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</si>
  <si>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</si>
  <si>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</si>
  <si>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</si>
  <si>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</si>
  <si>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</si>
  <si>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</si>
  <si>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</si>
  <si>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</si>
  <si>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</si>
  <si>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</si>
  <si>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</si>
  <si>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</si>
  <si>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</si>
  <si>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</si>
  <si>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</si>
  <si>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恩納村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</si>
  <si>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</si>
  <si>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</si>
  <si>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</si>
  <si>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</si>
  <si>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</si>
  <si>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</si>
  <si>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</si>
  <si>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</si>
  <si>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</si>
  <si>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</si>
  <si>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</si>
  <si>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</si>
  <si>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</si>
  <si>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</si>
  <si>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</si>
  <si>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</si>
  <si>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</si>
  <si>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</si>
  <si>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</si>
  <si>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</si>
  <si>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</si>
  <si>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</si>
  <si>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</si>
  <si>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</si>
  <si>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</si>
  <si>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</si>
  <si>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</si>
  <si>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</si>
  <si>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</si>
  <si>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</si>
  <si>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</si>
  <si>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</si>
  <si>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</si>
  <si>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</si>
  <si>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</si>
  <si>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</si>
  <si>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</si>
  <si>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</si>
  <si>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</si>
  <si>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</si>
  <si>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</si>
  <si>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</si>
  <si>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</si>
  <si>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</si>
  <si>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</si>
  <si>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</si>
  <si>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</si>
  <si>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</si>
  <si>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</si>
  <si>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</si>
  <si>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</si>
  <si>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</si>
  <si>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</si>
  <si>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</si>
  <si>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</si>
  <si>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</si>
  <si>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</si>
  <si>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</si>
  <si>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</si>
  <si>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</si>
  <si>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</si>
  <si>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</si>
  <si>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</si>
  <si>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</si>
  <si>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</si>
  <si>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</si>
  <si>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</si>
  <si>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</si>
  <si>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</si>
  <si>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</si>
  <si>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</si>
  <si>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</si>
  <si>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</si>
  <si>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</si>
  <si>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</si>
  <si>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</si>
  <si>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</si>
  <si>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</si>
  <si>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</si>
  <si>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</si>
  <si>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</si>
  <si>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</si>
  <si>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</si>
  <si>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</si>
  <si>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</si>
  <si>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</si>
  <si>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</si>
  <si>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</si>
  <si>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</si>
  <si>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</si>
  <si>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</si>
  <si>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</si>
  <si>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</si>
  <si>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</si>
  <si>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</si>
  <si>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</si>
  <si>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</si>
  <si>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</si>
  <si>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</si>
  <si>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</si>
  <si>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</si>
  <si>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</si>
  <si>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</si>
  <si>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</si>
  <si>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</si>
  <si>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</si>
  <si>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</si>
  <si>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</si>
  <si>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</si>
  <si>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</si>
  <si>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</si>
  <si>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</si>
  <si>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</si>
  <si>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</si>
  <si>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</si>
  <si>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</si>
  <si>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</si>
  <si>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</si>
  <si>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</si>
  <si>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</si>
  <si>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沖縄県恩納村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</si>
  <si>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</si>
  <si>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</si>
  <si>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</si>
  <si>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</si>
  <si>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</si>
  <si>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</si>
  <si>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</si>
  <si>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</si>
  <si>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</si>
  <si>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</si>
  <si>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</si>
  <si>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</si>
  <si>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</si>
  <si>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</si>
  <si>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</si>
  <si>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</si>
  <si>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</si>
  <si>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</si>
  <si>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</si>
  <si>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</si>
  <si>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</si>
  <si>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</si>
  <si>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</si>
  <si>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</si>
  <si>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</si>
  <si>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</si>
  <si>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</si>
  <si>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</si>
  <si>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</si>
  <si>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</si>
  <si>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</si>
  <si>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</si>
  <si>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</si>
  <si>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</si>
  <si>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</si>
  <si>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</si>
  <si>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</si>
  <si>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</si>
  <si>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</si>
  <si>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</si>
  <si>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</si>
  <si>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</si>
  <si>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</si>
  <si>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</si>
  <si>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</si>
  <si>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</si>
  <si>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</si>
  <si>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</si>
  <si>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</si>
  <si>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</si>
  <si>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</si>
  <si>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</si>
  <si>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</si>
  <si>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</si>
  <si>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</si>
  <si>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</si>
  <si>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</si>
  <si>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</si>
  <si>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</si>
  <si>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</si>
  <si>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</si>
  <si>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</si>
  <si>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</si>
  <si>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</si>
  <si>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</si>
  <si>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</si>
  <si>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</si>
  <si>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</si>
  <si>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</si>
  <si>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</si>
  <si>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</si>
  <si>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</si>
  <si>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</si>
  <si>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</si>
  <si>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</si>
  <si>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</si>
  <si>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</si>
  <si>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</si>
  <si>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</si>
  <si>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</si>
  <si>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</si>
  <si>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</si>
  <si>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</si>
  <si>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</si>
  <si>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</si>
  <si>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</si>
  <si>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</si>
  <si>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</si>
  <si>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</si>
  <si>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</si>
  <si>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</si>
  <si>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</si>
  <si>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</si>
  <si>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</si>
  <si>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</si>
  <si>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</si>
  <si>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</si>
  <si>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</si>
  <si>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</si>
  <si>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</si>
  <si>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t>
    <phoneticPr fontId="5"/>
  </si>
  <si>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</si>
  <si>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</si>
  <si>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</si>
  <si>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</si>
  <si>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</si>
  <si>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</si>
  <si>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</si>
  <si>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</si>
  <si>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</si>
  <si>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</si>
  <si>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</si>
  <si>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</si>
  <si>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</si>
  <si>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</si>
  <si>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</si>
  <si>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</si>
  <si>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</si>
  <si>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</si>
  <si>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</si>
  <si>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</si>
  <si>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</si>
  <si>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</si>
  <si>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</si>
  <si>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</si>
  <si>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</si>
  <si>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</si>
  <si>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</si>
  <si>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</si>
  <si>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</si>
  <si>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</si>
  <si>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</si>
  <si>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</si>
  <si>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</si>
  <si>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</si>
  <si>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</si>
  <si>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</si>
  <si>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</si>
  <si>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</si>
  <si>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</si>
  <si>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</si>
  <si>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</si>
  <si>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</si>
  <si>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</si>
  <si>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</si>
  <si>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</si>
  <si>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</si>
  <si>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</si>
  <si>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</si>
  <si>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</si>
  <si>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</si>
  <si>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</si>
  <si>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</si>
  <si>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沖縄県恩納村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</si>
  <si>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</si>
  <si>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</si>
  <si>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</si>
  <si>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</si>
  <si>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</si>
  <si>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</si>
  <si>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</si>
  <si>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</si>
  <si>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</si>
  <si>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</si>
  <si>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</si>
  <si>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</si>
  <si>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</si>
  <si>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</si>
  <si>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</si>
  <si>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</si>
  <si>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</si>
  <si>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</si>
  <si>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</si>
  <si>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</si>
  <si>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</si>
  <si>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</si>
  <si>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</si>
  <si>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</si>
  <si>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</si>
  <si>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</si>
  <si>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</si>
  <si>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</si>
  <si>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</si>
  <si>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</si>
  <si>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</si>
  <si>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</si>
  <si>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</si>
  <si>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</si>
  <si>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恩納村国民健康保険特別会計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</si>
  <si>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</si>
  <si>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</si>
  <si>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</si>
  <si>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</si>
  <si>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</si>
  <si>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</si>
  <si>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</si>
  <si>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</si>
  <si>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</si>
  <si>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</si>
  <si>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</si>
  <si>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</si>
  <si>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</si>
  <si>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</si>
  <si>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</si>
  <si>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</si>
  <si>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</si>
  <si>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</si>
  <si>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</si>
  <si>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</si>
  <si>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</si>
  <si>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</si>
  <si>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</si>
  <si>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</si>
  <si>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</si>
  <si>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</si>
  <si>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</si>
  <si>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</si>
  <si>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</si>
  <si>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</si>
  <si>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</si>
  <si>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</si>
  <si>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</si>
  <si>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</si>
  <si>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</si>
  <si>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</si>
  <si>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</si>
  <si>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</si>
  <si>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</si>
  <si>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</si>
  <si>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</si>
  <si>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</si>
  <si>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</si>
  <si>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</si>
  <si>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</si>
  <si>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</si>
  <si>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</si>
  <si>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</si>
  <si>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</si>
  <si>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</si>
  <si>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</si>
  <si>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</si>
  <si>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</si>
  <si>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</si>
  <si>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</si>
  <si>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</si>
  <si>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</si>
  <si>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</si>
  <si>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</si>
  <si>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</si>
  <si>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</si>
  <si>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</si>
  <si>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</si>
  <si>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</si>
  <si>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</si>
  <si>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</si>
  <si>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</si>
  <si>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</si>
  <si>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</si>
  <si>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</si>
  <si>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</si>
  <si>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</si>
  <si>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</si>
  <si>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</si>
  <si>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</si>
  <si>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</si>
  <si>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</si>
  <si>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</si>
  <si>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</si>
  <si>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</si>
  <si>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</si>
  <si>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</si>
  <si>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</si>
  <si>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</si>
  <si>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</si>
  <si>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</si>
  <si>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</si>
  <si>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</si>
  <si>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</si>
  <si>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</si>
  <si>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</si>
  <si>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</si>
  <si>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</si>
  <si>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</si>
  <si>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</si>
  <si>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</si>
  <si>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</si>
  <si>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</si>
  <si>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</si>
  <si>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</si>
  <si>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</si>
  <si>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</si>
  <si>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</si>
  <si>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</si>
  <si>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</si>
  <si>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</si>
  <si>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</si>
  <si>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</si>
  <si>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</si>
  <si>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</si>
  <si>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</si>
  <si>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</si>
  <si>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</si>
  <si>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</si>
  <si>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</si>
  <si>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</si>
  <si>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</si>
  <si>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</si>
  <si>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</si>
  <si>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</si>
  <si>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</si>
  <si>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</si>
  <si>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</si>
  <si>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</si>
  <si>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</si>
  <si>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</si>
  <si>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</si>
  <si>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</si>
  <si>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</si>
  <si>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</si>
  <si>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</si>
  <si>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</si>
  <si>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</si>
  <si>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</si>
  <si>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</si>
  <si>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</si>
  <si>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</si>
  <si>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</si>
  <si>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</si>
  <si>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</si>
  <si>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</si>
  <si>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</si>
  <si>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</si>
  <si>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</si>
  <si>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</si>
  <si>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</si>
  <si>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</si>
  <si>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</si>
  <si>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</si>
  <si>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</si>
  <si>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</si>
  <si>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</si>
  <si>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</si>
  <si>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</si>
  <si>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</si>
  <si>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</si>
  <si>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</si>
  <si>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</si>
  <si>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</si>
  <si>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</si>
  <si>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</si>
  <si>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</si>
  <si>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9.10</t>
  </si>
  <si>
    <t>▲ 8.99</t>
  </si>
  <si>
    <t>▲ 3.00</t>
  </si>
  <si>
    <t>▲ 6.05</t>
  </si>
  <si>
    <t>水道事業会計</t>
  </si>
  <si>
    <t>一般会計</t>
  </si>
  <si>
    <t>下水道事業特別会計</t>
  </si>
  <si>
    <t>恩納村国民健康保険特別会計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</si>
  <si>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</si>
  <si>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</si>
  <si>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</si>
  <si>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</si>
  <si>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</si>
  <si>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</si>
  <si>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</si>
  <si>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</si>
  <si>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</si>
  <si>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沖縄県市町村自治会館管理組合</t>
  </si>
  <si>
    <t>沖縄県市町村総合事務組合</t>
  </si>
  <si>
    <t>金武地区消防衛生組合</t>
  </si>
  <si>
    <t>北部広域市町村圏事務組合</t>
  </si>
  <si>
    <t>沖縄県介護保険広域連合（一般会計）</t>
    <rPh sb="12" eb="14">
      <t>イッパン</t>
    </rPh>
    <rPh sb="14" eb="16">
      <t>カイケイ</t>
    </rPh>
    <phoneticPr fontId="2"/>
  </si>
  <si>
    <t>沖縄県介護保険広域連合（特別会計）</t>
    <rPh sb="12" eb="14">
      <t>トクベツ</t>
    </rPh>
    <rPh sb="14" eb="16">
      <t>カイケイ</t>
    </rPh>
    <phoneticPr fontId="2"/>
  </si>
  <si>
    <t>沖縄県後期高齢者医療広域（一般会計）</t>
    <rPh sb="13" eb="17">
      <t>イッパンカイケイ</t>
    </rPh>
    <phoneticPr fontId="2"/>
  </si>
  <si>
    <t>沖縄県後期高齢者医療広域（特別会計）</t>
    <rPh sb="13" eb="15">
      <t>トクベツ</t>
    </rPh>
    <rPh sb="15" eb="17">
      <t>カイケイ</t>
    </rPh>
    <phoneticPr fontId="2"/>
  </si>
  <si>
    <t>中部北環境施設組合</t>
    <rPh sb="0" eb="2">
      <t>チュウブ</t>
    </rPh>
    <rPh sb="2" eb="5">
      <t>キタカンキョウ</t>
    </rPh>
    <rPh sb="5" eb="7">
      <t>シセツ</t>
    </rPh>
    <rPh sb="7" eb="9">
      <t>クミアイ</t>
    </rPh>
    <phoneticPr fontId="2"/>
  </si>
  <si>
    <t>公共施設整備基金</t>
  </si>
  <si>
    <t>ふるさとづくり応援基金</t>
  </si>
  <si>
    <t>公民館建設基金</t>
  </si>
  <si>
    <t>職員退職加算負担金積立金基金</t>
  </si>
  <si>
    <t>地域福祉基金</t>
  </si>
  <si>
    <t>-</t>
    <phoneticPr fontId="2"/>
  </si>
  <si>
    <t>うち基金繰入金1,725百万円</t>
    <rPh sb="2" eb="7">
      <t>キキンクリイレキン</t>
    </rPh>
    <rPh sb="12" eb="15">
      <t>ヒャクマンエン</t>
    </rPh>
    <phoneticPr fontId="2"/>
  </si>
  <si>
    <t>うち基金繰入金30百万円</t>
    <rPh sb="2" eb="7">
      <t>キキンクリイレキン</t>
    </rPh>
    <rPh sb="9" eb="12">
      <t>ヒャクマンエン</t>
    </rPh>
    <phoneticPr fontId="2"/>
  </si>
  <si>
    <t>うち基金繰入金354百万円</t>
    <rPh sb="2" eb="7">
      <t>キキンクリイレキン</t>
    </rPh>
    <rPh sb="10" eb="13">
      <t>ヒャクマンエン</t>
    </rPh>
    <phoneticPr fontId="2"/>
  </si>
  <si>
    <t>うち基金繰入金961百万円</t>
    <rPh sb="2" eb="7">
      <t>キキンクリイレキン</t>
    </rPh>
    <rPh sb="10" eb="13">
      <t>ヒャクマンエン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</si>
</sst>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9" fillId="0" borderId="0" xfId="3" applyNumberFormat="1" applyFont="1" applyAlignment="1">
      <alignment horizontal="center" vertical="center" shrinkToFit="1"/>
    </xf>
    <xf numFmtId="177" fontId="7" fillId="0" borderId="22"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0" xfId="3" applyNumberFormat="1" applyFont="1" applyFill="1" applyBorder="1" applyAlignment="1" applyProtection="1">
      <alignment horizontal="right" vertical="center" shrinkToFit="1"/>
    </xf>
    <xf numFmtId="0" fontId="7" fillId="0" borderId="44" xfId="3" applyFont="1" applyFill="1" applyBorder="1" applyAlignment="1">
      <alignment vertical="center"/>
    </xf>
    <xf numFmtId="177" fontId="7" fillId="0" borderId="35"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3"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39" xfId="3" applyFont="1" applyFill="1" applyBorder="1" applyAlignment="1">
      <alignment vertical="center"/>
    </xf>
    <xf numFmtId="177" fontId="7" fillId="0" borderId="29"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7" xfId="3" applyNumberFormat="1" applyFont="1" applyFill="1" applyBorder="1" applyAlignment="1" applyProtection="1">
      <alignment horizontal="right" vertical="center" shrinkToFit="1"/>
    </xf>
    <xf numFmtId="0" fontId="7" fillId="0" borderId="37" xfId="3" applyFont="1" applyFill="1" applyBorder="1" applyAlignment="1">
      <alignment vertical="center" wrapTex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5285-4557-BE05-1762FBC029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414231</c:v>
                </c:pt>
                <c:pt idx="1">
                  <c:v>498622</c:v>
                </c:pt>
                <c:pt idx="2">
                  <c:v>372195</c:v>
                </c:pt>
                <c:pt idx="3">
                  <c:v>120523</c:v>
                </c:pt>
                <c:pt idx="4">
                  <c:v>99471</c:v>
                </c:pt>
              </c:numCache>
            </c:numRef>
          </c:val>
          <c:smooth val="0"/>
          <c:extLst>
            <c:ext xmlns:c16="http://schemas.microsoft.com/office/drawing/2014/chart" uri="{C3380CC4-5D6E-409C-BE32-E72D297353CC}">
              <c16:uniqueId val="{00000001-5285-4557-BE05-1762FBC029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10.84</c:v>
                </c:pt>
                <c:pt idx="1">
                  <c:v>4.8</c:v>
                </c:pt>
                <c:pt idx="2">
                  <c:v>8.7200000000000006</c:v>
                </c:pt>
                <c:pt idx="3">
                  <c:v>14.18</c:v>
                </c:pt>
                <c:pt idx="4">
                  <c:v>17.23</c:v>
                </c:pt>
              </c:numCache>
            </c:numRef>
          </c:val>
          <c:extLst>
            <c:ext xmlns:c16="http://schemas.microsoft.com/office/drawing/2014/chart" uri="{C3380CC4-5D6E-409C-BE32-E72D297353CC}">
              <c16:uniqueId val="{00000000-5548-4860-A3A2-58F8B97583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58.48</c:v>
                </c:pt>
                <c:pt idx="1">
                  <c:v>54.68</c:v>
                </c:pt>
                <c:pt idx="2">
                  <c:v>43.71</c:v>
                </c:pt>
                <c:pt idx="3">
                  <c:v>29.05</c:v>
                </c:pt>
                <c:pt idx="4">
                  <c:v>34.700000000000003</c:v>
                </c:pt>
              </c:numCache>
            </c:numRef>
          </c:val>
          <c:extLst>
            <c:ext xmlns:c16="http://schemas.microsoft.com/office/drawing/2014/chart" uri="{C3380CC4-5D6E-409C-BE32-E72D297353CC}">
              <c16:uniqueId val="{00000001-5548-4860-A3A2-58F8B97583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-9.1</c:v>
                </c:pt>
                <c:pt idx="1">
                  <c:v>-8.99</c:v>
                </c:pt>
                <c:pt idx="2">
                  <c:v>-3</c:v>
                </c:pt>
                <c:pt idx="3">
                  <c:v>-6.05</c:v>
                </c:pt>
                <c:pt idx="4">
                  <c:v>6.26</c:v>
                </c:pt>
              </c:numCache>
            </c:numRef>
          </c:val>
          <c:smooth val="0"/>
          <c:extLst>
            <c:ext xmlns:c16="http://schemas.microsoft.com/office/drawing/2014/chart" uri="{C3380CC4-5D6E-409C-BE32-E72D297353CC}">
              <c16:uniqueId val="{00000002-5548-4860-A3A2-58F8B97583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ED-4E99-8FFC-2DD7C41D05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ED-4E99-8FFC-2DD7C41D05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ED-4E99-8FFC-2DD7C41D056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ED-4E99-8FFC-2DD7C41D056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8ED-4E99-8FFC-2DD7C41D056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0.02</c:v>
                </c:pt>
                <c:pt idx="8">
                  <c:v>#N/A</c:v>
                </c:pt>
                <c:pt idx="9">
                  <c:v>0</c:v>
                </c:pt>
              </c:numCache>
            </c:numRef>
          </c:val>
          <c:extLst>
            <c:ext xmlns:c16="http://schemas.microsoft.com/office/drawing/2014/chart" uri="{C3380CC4-5D6E-409C-BE32-E72D297353CC}">
              <c16:uniqueId val="{00000005-F8ED-4E99-8FFC-2DD7C41D0566}"/>
            </c:ext>
          </c:extLst>
        </c:ser>
        <c:ser>
          <c:idx val="6"/>
          <c:order val="6"/>
          <c:tx>
            <c:strRef>
              <c:f>データシート!$A$33</c:f>
              <c:strCache>
                <c:ptCount val="1"/>
                <c:pt idx="0">
                  <c:v>恩納村国民健康保険特別会計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1.46</c:v>
                </c:pt>
                <c:pt idx="2">
                  <c:v>#N/A</c:v>
                </c:pt>
                <c:pt idx="3">
                  <c:v>1.02</c:v>
                </c:pt>
                <c:pt idx="4">
                  <c:v>#N/A</c:v>
                </c:pt>
                <c:pt idx="5">
                  <c:v>0.61</c:v>
                </c:pt>
                <c:pt idx="6">
                  <c:v>#N/A</c:v>
                </c:pt>
                <c:pt idx="7">
                  <c:v>1.1299999999999999</c:v>
                </c:pt>
                <c:pt idx="8">
                  <c:v>#N/A</c:v>
                </c:pt>
                <c:pt idx="9">
                  <c:v>0.24</c:v>
                </c:pt>
              </c:numCache>
            </c:numRef>
          </c:val>
          <c:extLst>
            <c:ext xmlns:c16="http://schemas.microsoft.com/office/drawing/2014/chart" uri="{C3380CC4-5D6E-409C-BE32-E72D297353CC}">
              <c16:uniqueId val="{00000006-F8ED-4E99-8FFC-2DD7C41D0566}"/>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0.23</c:v>
                </c:pt>
                <c:pt idx="2">
                  <c:v>#N/A</c:v>
                </c:pt>
                <c:pt idx="3">
                  <c:v>0.36</c:v>
                </c:pt>
                <c:pt idx="4">
                  <c:v>#N/A</c:v>
                </c:pt>
                <c:pt idx="5">
                  <c:v>0.25</c:v>
                </c:pt>
                <c:pt idx="6">
                  <c:v>#N/A</c:v>
                </c:pt>
                <c:pt idx="7">
                  <c:v>0.16</c:v>
                </c:pt>
                <c:pt idx="8">
                  <c:v>#N/A</c:v>
                </c:pt>
                <c:pt idx="9">
                  <c:v>0.31</c:v>
                </c:pt>
              </c:numCache>
            </c:numRef>
          </c:val>
          <c:extLst>
            <c:ext xmlns:c16="http://schemas.microsoft.com/office/drawing/2014/chart" uri="{C3380CC4-5D6E-409C-BE32-E72D297353CC}">
              <c16:uniqueId val="{00000007-F8ED-4E99-8FFC-2DD7C41D05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10.84</c:v>
                </c:pt>
                <c:pt idx="2">
                  <c:v>#N/A</c:v>
                </c:pt>
                <c:pt idx="3">
                  <c:v>4.8</c:v>
                </c:pt>
                <c:pt idx="4">
                  <c:v>#N/A</c:v>
                </c:pt>
                <c:pt idx="5">
                  <c:v>8.7100000000000009</c:v>
                </c:pt>
                <c:pt idx="6">
                  <c:v>#N/A</c:v>
                </c:pt>
                <c:pt idx="7">
                  <c:v>14.17</c:v>
                </c:pt>
                <c:pt idx="8">
                  <c:v>#N/A</c:v>
                </c:pt>
                <c:pt idx="9">
                  <c:v>17.23</c:v>
                </c:pt>
              </c:numCache>
            </c:numRef>
          </c:val>
          <c:extLst>
            <c:ext xmlns:c16="http://schemas.microsoft.com/office/drawing/2014/chart" uri="{C3380CC4-5D6E-409C-BE32-E72D297353CC}">
              <c16:uniqueId val="{00000008-F8ED-4E99-8FFC-2DD7C41D056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19.63</c:v>
                </c:pt>
                <c:pt idx="2">
                  <c:v>#N/A</c:v>
                </c:pt>
                <c:pt idx="3">
                  <c:v>21.67</c:v>
                </c:pt>
                <c:pt idx="4">
                  <c:v>#N/A</c:v>
                </c:pt>
                <c:pt idx="5">
                  <c:v>18.5</c:v>
                </c:pt>
                <c:pt idx="6">
                  <c:v>#N/A</c:v>
                </c:pt>
                <c:pt idx="7">
                  <c:v>15.32</c:v>
                </c:pt>
                <c:pt idx="8">
                  <c:v>#N/A</c:v>
                </c:pt>
                <c:pt idx="9">
                  <c:v>18</c:v>
                </c:pt>
              </c:numCache>
            </c:numRef>
          </c:val>
          <c:extLst>
            <c:ext xmlns:c16="http://schemas.microsoft.com/office/drawing/2014/chart" uri="{C3380CC4-5D6E-409C-BE32-E72D297353CC}">
              <c16:uniqueId val="{00000009-F8ED-4E99-8FFC-2DD7C41D05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334</c:v>
                </c:pt>
                <c:pt idx="5">
                  <c:v>319</c:v>
                </c:pt>
                <c:pt idx="8">
                  <c:v>317</c:v>
                </c:pt>
                <c:pt idx="11">
                  <c:v>314</c:v>
                </c:pt>
                <c:pt idx="14">
                  <c:v>308</c:v>
                </c:pt>
              </c:numCache>
            </c:numRef>
          </c:val>
          <c:extLst>
            <c:ext xmlns:c16="http://schemas.microsoft.com/office/drawing/2014/chart" uri="{C3380CC4-5D6E-409C-BE32-E72D297353CC}">
              <c16:uniqueId val="{00000000-B891-45A5-9A7B-CBEEEFE01A1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891-45A5-9A7B-CBEEEFE01A1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891-45A5-9A7B-CBEEEFE01A1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22</c:v>
                </c:pt>
                <c:pt idx="3">
                  <c:v>27</c:v>
                </c:pt>
                <c:pt idx="6">
                  <c:v>26</c:v>
                </c:pt>
                <c:pt idx="9">
                  <c:v>29</c:v>
                </c:pt>
                <c:pt idx="12">
                  <c:v>37</c:v>
                </c:pt>
              </c:numCache>
            </c:numRef>
          </c:val>
          <c:extLst>
            <c:ext xmlns:c16="http://schemas.microsoft.com/office/drawing/2014/chart" uri="{C3380CC4-5D6E-409C-BE32-E72D297353CC}">
              <c16:uniqueId val="{00000003-B891-45A5-9A7B-CBEEEFE01A1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35</c:v>
                </c:pt>
                <c:pt idx="3">
                  <c:v>41</c:v>
                </c:pt>
                <c:pt idx="6">
                  <c:v>45</c:v>
                </c:pt>
                <c:pt idx="9">
                  <c:v>47</c:v>
                </c:pt>
                <c:pt idx="12">
                  <c:v>49</c:v>
                </c:pt>
              </c:numCache>
            </c:numRef>
          </c:val>
          <c:extLst>
            <c:ext xmlns:c16="http://schemas.microsoft.com/office/drawing/2014/chart" uri="{C3380CC4-5D6E-409C-BE32-E72D297353CC}">
              <c16:uniqueId val="{00000004-B891-45A5-9A7B-CBEEEFE01A1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891-45A5-9A7B-CBEEEFE01A1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891-45A5-9A7B-CBEEEFE01A1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414</c:v>
                </c:pt>
                <c:pt idx="3">
                  <c:v>407</c:v>
                </c:pt>
                <c:pt idx="6">
                  <c:v>403</c:v>
                </c:pt>
                <c:pt idx="9">
                  <c:v>396</c:v>
                </c:pt>
                <c:pt idx="12">
                  <c:v>393</c:v>
                </c:pt>
              </c:numCache>
            </c:numRef>
          </c:val>
          <c:extLst>
            <c:ext xmlns:c16="http://schemas.microsoft.com/office/drawing/2014/chart" uri="{C3380CC4-5D6E-409C-BE32-E72D297353CC}">
              <c16:uniqueId val="{00000007-B891-45A5-9A7B-CBEEEFE01A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137</c:v>
                </c:pt>
                <c:pt idx="2">
                  <c:v>#N/A</c:v>
                </c:pt>
                <c:pt idx="3">
                  <c:v>#N/A</c:v>
                </c:pt>
                <c:pt idx="4">
                  <c:v>156</c:v>
                </c:pt>
                <c:pt idx="5">
                  <c:v>#N/A</c:v>
                </c:pt>
                <c:pt idx="6">
                  <c:v>#N/A</c:v>
                </c:pt>
                <c:pt idx="7">
                  <c:v>157</c:v>
                </c:pt>
                <c:pt idx="8">
                  <c:v>#N/A</c:v>
                </c:pt>
                <c:pt idx="9">
                  <c:v>#N/A</c:v>
                </c:pt>
                <c:pt idx="10">
                  <c:v>158</c:v>
                </c:pt>
                <c:pt idx="11">
                  <c:v>#N/A</c:v>
                </c:pt>
                <c:pt idx="12">
                  <c:v>#N/A</c:v>
                </c:pt>
                <c:pt idx="13">
                  <c:v>171</c:v>
                </c:pt>
                <c:pt idx="14">
                  <c:v>#N/A</c:v>
                </c:pt>
              </c:numCache>
            </c:numRef>
          </c:val>
          <c:smooth val="0"/>
          <c:extLst>
            <c:ext xmlns:c16="http://schemas.microsoft.com/office/drawing/2014/chart" uri="{C3380CC4-5D6E-409C-BE32-E72D297353CC}">
              <c16:uniqueId val="{00000008-B891-45A5-9A7B-CBEEEFE01A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3372</c:v>
                </c:pt>
                <c:pt idx="5">
                  <c:v>3763</c:v>
                </c:pt>
                <c:pt idx="8">
                  <c:v>3660</c:v>
                </c:pt>
                <c:pt idx="11">
                  <c:v>3575</c:v>
                </c:pt>
                <c:pt idx="14">
                  <c:v>3428</c:v>
                </c:pt>
              </c:numCache>
            </c:numRef>
          </c:val>
          <c:extLst>
            <c:ext xmlns:c16="http://schemas.microsoft.com/office/drawing/2014/chart" uri="{C3380CC4-5D6E-409C-BE32-E72D297353CC}">
              <c16:uniqueId val="{00000000-4AF6-4214-B75F-D33178319E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58</c:v>
                </c:pt>
                <c:pt idx="5">
                  <c:v>42</c:v>
                </c:pt>
                <c:pt idx="8">
                  <c:v>37</c:v>
                </c:pt>
                <c:pt idx="11">
                  <c:v>37</c:v>
                </c:pt>
                <c:pt idx="14">
                  <c:v>32</c:v>
                </c:pt>
              </c:numCache>
            </c:numRef>
          </c:val>
          <c:extLst>
            <c:ext xmlns:c16="http://schemas.microsoft.com/office/drawing/2014/chart" uri="{C3380CC4-5D6E-409C-BE32-E72D297353CC}">
              <c16:uniqueId val="{00000001-4AF6-4214-B75F-D33178319E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4802</c:v>
                </c:pt>
                <c:pt idx="5">
                  <c:v>4346</c:v>
                </c:pt>
                <c:pt idx="8">
                  <c:v>3760</c:v>
                </c:pt>
                <c:pt idx="11">
                  <c:v>4566</c:v>
                </c:pt>
                <c:pt idx="14">
                  <c:v>4913</c:v>
                </c:pt>
              </c:numCache>
            </c:numRef>
          </c:val>
          <c:extLst>
            <c:ext xmlns:c16="http://schemas.microsoft.com/office/drawing/2014/chart" uri="{C3380CC4-5D6E-409C-BE32-E72D297353CC}">
              <c16:uniqueId val="{00000002-4AF6-4214-B75F-D33178319E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AF6-4214-B75F-D33178319E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AF6-4214-B75F-D33178319E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F6-4214-B75F-D33178319E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268</c:v>
                </c:pt>
                <c:pt idx="3">
                  <c:v>242</c:v>
                </c:pt>
                <c:pt idx="6">
                  <c:v>280</c:v>
                </c:pt>
                <c:pt idx="9">
                  <c:v>212</c:v>
                </c:pt>
                <c:pt idx="12">
                  <c:v>238</c:v>
                </c:pt>
              </c:numCache>
            </c:numRef>
          </c:val>
          <c:extLst>
            <c:ext xmlns:c16="http://schemas.microsoft.com/office/drawing/2014/chart" uri="{C3380CC4-5D6E-409C-BE32-E72D297353CC}">
              <c16:uniqueId val="{00000006-4AF6-4214-B75F-D33178319E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194</c:v>
                </c:pt>
                <c:pt idx="3">
                  <c:v>167</c:v>
                </c:pt>
                <c:pt idx="6">
                  <c:v>152</c:v>
                </c:pt>
                <c:pt idx="9">
                  <c:v>119</c:v>
                </c:pt>
                <c:pt idx="12">
                  <c:v>85</c:v>
                </c:pt>
              </c:numCache>
            </c:numRef>
          </c:val>
          <c:extLst>
            <c:ext xmlns:c16="http://schemas.microsoft.com/office/drawing/2014/chart" uri="{C3380CC4-5D6E-409C-BE32-E72D297353CC}">
              <c16:uniqueId val="{00000007-4AF6-4214-B75F-D33178319E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767</c:v>
                </c:pt>
                <c:pt idx="3">
                  <c:v>796</c:v>
                </c:pt>
                <c:pt idx="6">
                  <c:v>833</c:v>
                </c:pt>
                <c:pt idx="9">
                  <c:v>894</c:v>
                </c:pt>
                <c:pt idx="12">
                  <c:v>948</c:v>
                </c:pt>
              </c:numCache>
            </c:numRef>
          </c:val>
          <c:extLst>
            <c:ext xmlns:c16="http://schemas.microsoft.com/office/drawing/2014/chart" uri="{C3380CC4-5D6E-409C-BE32-E72D297353CC}">
              <c16:uniqueId val="{00000008-4AF6-4214-B75F-D33178319E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AF6-4214-B75F-D33178319E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4102</c:v>
                </c:pt>
                <c:pt idx="3">
                  <c:v>5324</c:v>
                </c:pt>
                <c:pt idx="6">
                  <c:v>5284</c:v>
                </c:pt>
                <c:pt idx="9">
                  <c:v>5078</c:v>
                </c:pt>
                <c:pt idx="12">
                  <c:v>4807</c:v>
                </c:pt>
              </c:numCache>
            </c:numRef>
          </c:val>
          <c:extLst>
            <c:ext xmlns:c16="http://schemas.microsoft.com/office/drawing/2014/chart" uri="{C3380CC4-5D6E-409C-BE32-E72D297353CC}">
              <c16:uniqueId val="{0000000A-4AF6-4214-B75F-D33178319E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AF6-4214-B75F-D33178319E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1569</c:v>
                </c:pt>
                <c:pt idx="1">
                  <c:v>1109</c:v>
                </c:pt>
                <c:pt idx="2">
                  <c:v>1254</c:v>
                </c:pt>
              </c:numCache>
            </c:numRef>
          </c:val>
          <c:extLst>
            <c:ext xmlns:c16="http://schemas.microsoft.com/office/drawing/2014/chart" uri="{C3380CC4-5D6E-409C-BE32-E72D297353CC}">
              <c16:uniqueId val="{00000000-D2A0-4015-9A3A-36179D7B5B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484</c:v>
                </c:pt>
                <c:pt idx="1">
                  <c:v>484</c:v>
                </c:pt>
                <c:pt idx="2">
                  <c:v>484</c:v>
                </c:pt>
              </c:numCache>
            </c:numRef>
          </c:val>
          <c:extLst>
            <c:ext xmlns:c16="http://schemas.microsoft.com/office/drawing/2014/chart" uri="{C3380CC4-5D6E-409C-BE32-E72D297353CC}">
              <c16:uniqueId val="{00000001-D2A0-4015-9A3A-36179D7B5B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2353</c:v>
                </c:pt>
                <c:pt idx="1">
                  <c:v>3967</c:v>
                </c:pt>
                <c:pt idx="2">
                  <c:v>4915</c:v>
                </c:pt>
              </c:numCache>
            </c:numRef>
          </c:val>
          <c:extLst>
            <c:ext xmlns:c16="http://schemas.microsoft.com/office/drawing/2014/chart" uri="{C3380CC4-5D6E-409C-BE32-E72D297353CC}">
              <c16:uniqueId val="{00000002-D2A0-4015-9A3A-36179D7B5B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B5701F2F-206C-4346-9358-219EE87669E2}"/>
            </a:ext>
          </a:extLst>
        </xdr:cNvPr>
        <xdr:cNvSpPr>
          <a:spLocks noChangeArrowheads="1"/>
        </xdr:cNvSpPr>
      </xdr:nvSpPr>
      <xdr:spPr bwMode="auto">
        <a:xfrm>
          <a:off x="123825" y="123825"/>
          <a:ext cx="8401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2441CF13-A255-4631-85D0-CC6C574FE510}"/>
            </a:ext>
          </a:extLst>
        </xdr:cNvPr>
        <xdr:cNvSpPr>
          <a:spLocks noChangeArrowheads="1"/>
        </xdr:cNvSpPr>
      </xdr:nvSpPr>
      <xdr:spPr bwMode="auto">
        <a:xfrm>
          <a:off x="9544050" y="190500"/>
          <a:ext cx="21621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19A4B77-F4B1-4383-B39C-21464F719CEF}"/>
            </a:ext>
          </a:extLst>
        </xdr:cNvPr>
        <xdr:cNvSpPr>
          <a:spLocks noChangeArrowheads="1"/>
        </xdr:cNvSpPr>
      </xdr:nvSpPr>
      <xdr:spPr bwMode="auto">
        <a:xfrm>
          <a:off x="12096750" y="190500"/>
          <a:ext cx="32385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E2B599D-14FF-4D5E-AFE1-7B68F9CBAA7A}"/>
            </a:ext>
          </a:extLst>
        </xdr:cNvPr>
        <xdr:cNvSpPr>
          <a:spLocks noChangeShapeType="1"/>
        </xdr:cNvSpPr>
      </xdr:nvSpPr>
      <xdr:spPr bwMode="auto">
        <a:xfrm>
          <a:off x="438150" y="7372350"/>
          <a:ext cx="651510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4CB5C9D-4A91-4A6B-A57D-CB720C47D6DF}"/>
            </a:ext>
          </a:extLst>
        </xdr:cNvPr>
        <xdr:cNvSpPr>
          <a:spLocks noChangeArrowheads="1"/>
        </xdr:cNvSpPr>
      </xdr:nvSpPr>
      <xdr:spPr bwMode="auto">
        <a:xfrm>
          <a:off x="2038350"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27BF334C-42CB-4B60-9D39-BB3B02CA4310}"/>
            </a:ext>
          </a:extLst>
        </xdr:cNvPr>
        <xdr:cNvSpPr>
          <a:spLocks noChangeArrowheads="1"/>
        </xdr:cNvSpPr>
      </xdr:nvSpPr>
      <xdr:spPr bwMode="auto">
        <a:xfrm>
          <a:off x="2038350"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88BE7830-AE3B-44B3-9F27-742DA1926082}"/>
            </a:ext>
          </a:extLst>
        </xdr:cNvPr>
        <xdr:cNvSpPr>
          <a:spLocks noChangeArrowheads="1"/>
        </xdr:cNvSpPr>
      </xdr:nvSpPr>
      <xdr:spPr bwMode="auto">
        <a:xfrm>
          <a:off x="2038350"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A689EE9B-FD5E-4B4A-82E7-DF5966FB7F6D}"/>
            </a:ext>
          </a:extLst>
        </xdr:cNvPr>
        <xdr:cNvSpPr>
          <a:spLocks noChangeArrowheads="1"/>
        </xdr:cNvSpPr>
      </xdr:nvSpPr>
      <xdr:spPr bwMode="auto">
        <a:xfrm>
          <a:off x="2038350"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7716B973-2764-4B04-B062-E523FCDC4DE7}"/>
            </a:ext>
          </a:extLst>
        </xdr:cNvPr>
        <xdr:cNvSpPr>
          <a:spLocks noChangeArrowheads="1"/>
        </xdr:cNvSpPr>
      </xdr:nvSpPr>
      <xdr:spPr bwMode="auto">
        <a:xfrm>
          <a:off x="2038350"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B9C56D4-6B7A-4DE3-AF2B-0723688F86BA}"/>
            </a:ext>
          </a:extLst>
        </xdr:cNvPr>
        <xdr:cNvSpPr>
          <a:spLocks noChangeArrowheads="1"/>
        </xdr:cNvSpPr>
      </xdr:nvSpPr>
      <xdr:spPr bwMode="auto">
        <a:xfrm>
          <a:off x="2038350"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2801C315-BC16-4998-AA8D-F553C91F91D3}"/>
            </a:ext>
          </a:extLst>
        </xdr:cNvPr>
        <xdr:cNvSpPr>
          <a:spLocks noChangeArrowheads="1"/>
        </xdr:cNvSpPr>
      </xdr:nvSpPr>
      <xdr:spPr bwMode="auto">
        <a:xfrm>
          <a:off x="2038350"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D6D0388-683C-4D3C-9016-D4EE53112FD7}"/>
            </a:ext>
          </a:extLst>
        </xdr:cNvPr>
        <xdr:cNvSpPr>
          <a:spLocks noChangeArrowheads="1"/>
        </xdr:cNvSpPr>
      </xdr:nvSpPr>
      <xdr:spPr bwMode="auto">
        <a:xfrm>
          <a:off x="2038350"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2D3EB961-1E79-4B1C-894D-86C44B642B7F}"/>
            </a:ext>
          </a:extLst>
        </xdr:cNvPr>
        <xdr:cNvSpPr>
          <a:spLocks noChangeShapeType="1"/>
        </xdr:cNvSpPr>
      </xdr:nvSpPr>
      <xdr:spPr bwMode="auto">
        <a:xfrm>
          <a:off x="2038350"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BE35B35A-DE13-4295-8EEA-E85857D4B5EC}"/>
            </a:ext>
          </a:extLst>
        </xdr:cNvPr>
        <xdr:cNvSpPr>
          <a:spLocks noChangeArrowheads="1"/>
        </xdr:cNvSpPr>
      </xdr:nvSpPr>
      <xdr:spPr bwMode="auto">
        <a:xfrm>
          <a:off x="2200275"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5BF4E04-3E27-499A-868C-E270B32EB20C}"/>
            </a:ext>
          </a:extLst>
        </xdr:cNvPr>
        <xdr:cNvSpPr>
          <a:spLocks noChangeArrowheads="1"/>
        </xdr:cNvSpPr>
      </xdr:nvSpPr>
      <xdr:spPr bwMode="auto">
        <a:xfrm>
          <a:off x="11487150" y="7381875"/>
          <a:ext cx="38576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6B86F485-3928-402F-B2C5-9242D44D86F2}"/>
            </a:ext>
          </a:extLst>
        </xdr:cNvPr>
        <xdr:cNvSpPr>
          <a:spLocks noChangeArrowheads="1"/>
        </xdr:cNvSpPr>
      </xdr:nvSpPr>
      <xdr:spPr bwMode="auto">
        <a:xfrm>
          <a:off x="11487150" y="7372350"/>
          <a:ext cx="7715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74F8B48-3B16-4227-A6E7-C26B265F9B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AC83B2C-13E2-42C3-B02E-F96984A41EC0}"/>
            </a:ext>
          </a:extLst>
        </xdr:cNvPr>
        <xdr:cNvSpPr>
          <a:spLocks noChangeArrowheads="1"/>
        </xdr:cNvSpPr>
      </xdr:nvSpPr>
      <xdr:spPr bwMode="auto">
        <a:xfrm>
          <a:off x="314325" y="752475"/>
          <a:ext cx="12668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8A528321-553E-4F54-B16D-B1E6A002DC32}"/>
            </a:ext>
          </a:extLst>
        </xdr:cNvPr>
        <xdr:cNvSpPr txBox="1"/>
      </xdr:nvSpPr>
      <xdr:spPr>
        <a:xfrm>
          <a:off x="11610975" y="7543800"/>
          <a:ext cx="35909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いくつかの既発債の償還が終了したために元利償還金は減少している。</a:t>
          </a:r>
          <a:endParaRPr lang="ja-JP" altLang="ja-JP">
            <a:effectLst/>
          </a:endParaRPr>
        </a:p>
        <a:p>
          <a:r>
            <a:rPr kumimoji="1" lang="ja-JP" altLang="ja-JP" sz="1100">
              <a:solidFill>
                <a:schemeClr val="dk1"/>
              </a:solidFill>
              <a:effectLst/>
              <a:latin typeface="+mn-lt"/>
              <a:ea typeface="+mn-ea"/>
              <a:cs typeface="+mn-cs"/>
            </a:rPr>
            <a:t>　令和 </a:t>
          </a:r>
          <a:r>
            <a:rPr kumimoji="1" lang="en-US" altLang="ja-JP" sz="1100">
              <a:solidFill>
                <a:schemeClr val="dk1"/>
              </a:solidFill>
              <a:effectLst/>
              <a:latin typeface="+mn-lt"/>
              <a:ea typeface="+mn-ea"/>
              <a:cs typeface="+mn-cs"/>
            </a:rPr>
            <a:t>2 </a:t>
          </a:r>
          <a:r>
            <a:rPr kumimoji="1" lang="ja-JP" altLang="ja-JP" sz="1100">
              <a:solidFill>
                <a:schemeClr val="dk1"/>
              </a:solidFill>
              <a:effectLst/>
              <a:latin typeface="+mn-lt"/>
              <a:ea typeface="+mn-ea"/>
              <a:cs typeface="+mn-cs"/>
            </a:rPr>
            <a:t>年度決算までで大規模な建設事業が完了したことから、今後は地方債の発行を抑制する期間として財政運営に取り組む。</a:t>
          </a:r>
          <a:endParaRPr lang="ja-JP" altLang="ja-JP">
            <a:effectLst/>
          </a:endParaRPr>
        </a:p>
        <a:p>
          <a:r>
            <a:rPr kumimoji="1" lang="ja-JP" altLang="ja-JP" sz="1100">
              <a:solidFill>
                <a:schemeClr val="dk1"/>
              </a:solidFill>
              <a:effectLst/>
              <a:latin typeface="+mn-lt"/>
              <a:ea typeface="+mn-ea"/>
              <a:cs typeface="+mn-cs"/>
            </a:rPr>
            <a:t>　下水道事業特別会計は整備中の為に、元利償還金に対する繰入金が増加している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121123C2-94D7-41A1-BC6B-A2839F65FC60}"/>
            </a:ext>
          </a:extLst>
        </xdr:cNvPr>
        <xdr:cNvSpPr>
          <a:spLocks noChangeShapeType="1"/>
        </xdr:cNvSpPr>
      </xdr:nvSpPr>
      <xdr:spPr bwMode="auto">
        <a:xfrm>
          <a:off x="438150" y="9601200"/>
          <a:ext cx="6515100" cy="1714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811372-14F0-4BE7-BD39-A7D8656F6861}"/>
            </a:ext>
          </a:extLst>
        </xdr:cNvPr>
        <xdr:cNvSpPr>
          <a:spLocks noChangeArrowheads="1"/>
        </xdr:cNvSpPr>
      </xdr:nvSpPr>
      <xdr:spPr bwMode="auto">
        <a:xfrm>
          <a:off x="11487150" y="9610725"/>
          <a:ext cx="3884840" cy="6776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EA27B535-FE23-4976-9A1E-78A9AE52A058}"/>
            </a:ext>
          </a:extLst>
        </xdr:cNvPr>
        <xdr:cNvSpPr>
          <a:spLocks noChangeArrowheads="1"/>
        </xdr:cNvSpPr>
      </xdr:nvSpPr>
      <xdr:spPr bwMode="auto">
        <a:xfrm>
          <a:off x="11511643" y="9601200"/>
          <a:ext cx="7007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7EB4066B-A4B3-4958-AB82-0F16CEC91791}"/>
            </a:ext>
          </a:extLst>
        </xdr:cNvPr>
        <xdr:cNvSpPr txBox="1"/>
      </xdr:nvSpPr>
      <xdr:spPr>
        <a:xfrm>
          <a:off x="11591925" y="9772650"/>
          <a:ext cx="3677841" cy="5157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満期一括地方債の償還の財源として積み立てた額</a:t>
          </a:r>
          <a:r>
            <a:rPr kumimoji="1" lang="ja-JP" altLang="en-US" sz="1100">
              <a:solidFill>
                <a:schemeClr val="dk1"/>
              </a:solidFill>
              <a:effectLst/>
              <a:latin typeface="+mn-lt"/>
              <a:ea typeface="+mn-ea"/>
              <a:cs typeface="+mn-cs"/>
            </a:rPr>
            <a:t>又は、理論償還額</a:t>
          </a:r>
          <a:r>
            <a:rPr kumimoji="1" lang="ja-JP" altLang="ja-JP" sz="1100">
              <a:solidFill>
                <a:schemeClr val="dk1"/>
              </a:solidFill>
              <a:effectLst/>
              <a:latin typeface="+mn-lt"/>
              <a:ea typeface="+mn-ea"/>
              <a:cs typeface="+mn-cs"/>
            </a:rPr>
            <a:t>に係るものはない。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統合中学校整備事業や万座毛周辺活性化整備事業による新規発行債があった為に、令和元年度にかけ地方債の現在高が大幅に増加したものの、償還が進み令和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年度時点の地方債残高は減少している。　</a:t>
          </a:r>
        </a:p>
        <a:p>
          <a:r>
            <a:rPr kumimoji="1" lang="ja-JP" altLang="en-US" sz="1400">
              <a:latin typeface="ＭＳ ゴシック" pitchFamily="49" charset="-128"/>
              <a:ea typeface="ＭＳ ゴシック" pitchFamily="49" charset="-128"/>
            </a:rPr>
            <a:t>　上記</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つの大型事業が令和元年度に完了したことから、今後は起債の抑制ならびに充当可能基金の積み立てを積極的にを行い、適正な財政運営に努める。</a:t>
          </a:r>
        </a:p>
        <a:p>
          <a:r>
            <a:rPr kumimoji="1" lang="ja-JP" altLang="en-US" sz="1400">
              <a:latin typeface="ＭＳ ゴシック" pitchFamily="49" charset="-128"/>
              <a:ea typeface="ＭＳ ゴシック" pitchFamily="49" charset="-128"/>
            </a:rPr>
            <a:t>　下水道事業特別会計に係る公営企業等繰入見込額は下水道事業が完了するまで増加する傾向にある。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沖縄県恩納村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固定資産税及び村民税等の歳入増により公共施設整備基金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百万円の積み立てをおこなった。また、ふるさとづくり応援寄附金のうち、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百万円をふるさとづくり応援寄附金基金に積み立てた。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ふるさとづくり応援寄附金を活用した事業実施に充てるため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・今後も公共施設更新に備え、公共施設整備基金、財政調整基金への積み立てを優先的に行う。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・「恩納村中長期財政計画（後期）」に基づいた、基金の積立・維持を目指す。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・公共施設整備基金：恩納村の公共施設の整備、大規模修繕に要する資金を積立てるための基金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・恩納村ふるさとづくり応援基金：恩納村の発展を願い応援しようとする寄附者からの寄附を積立てるための基金。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①自然景観の維持。再生及び地域振興に関する事業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②子育て支援及び健康づくりに関する事業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③青少年の育成に関する事業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・公共施設整備基金：村内小学校の屋内運動整備等に対する財源として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百万円を充当した。令和４年度中に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百万円千円となった。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・恩納村ふるさとづくり応援基金：前年度に引き続きふるさと納税が好調であり、令和４年度は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百万円を積み立てた。令和４年度基金残高は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２年度策定の個別施設計画で見込まれている公共施設の更新費用への備えとして、今後も優先的に積立を行う。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百万円の積み立てを行った一方で、各事業の裏負担等に充てるため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財政調整基金については、他の基金とのバランスを考慮し積み立てていく。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積立・取崩しがないため増減はなし。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現在、繰上償還の効果は低いため検討していない。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360E9D0-4715-4D3F-989A-EF91EB88F729}"/>
            </a:ext>
          </a:extLst>
        </xdr:cNvPr>
        <xdr:cNvSpPr/>
      </xdr:nvSpPr>
      <xdr:spPr>
        <a:xfrm>
          <a:off x="638175" y="419100"/>
          <a:ext cx="109569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FF29828-0C7C-4222-93CB-A3DEEE3BA925}"/>
            </a:ext>
          </a:extLst>
        </xdr:cNvPr>
        <xdr:cNvSpPr/>
      </xdr:nvSpPr>
      <xdr:spPr>
        <a:xfrm>
          <a:off x="17449800" y="406400"/>
          <a:ext cx="33877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6C0464-4982-44D8-8043-C0BE1C51BC87}"/>
            </a:ext>
          </a:extLst>
        </xdr:cNvPr>
        <xdr:cNvSpPr/>
      </xdr:nvSpPr>
      <xdr:spPr>
        <a:xfrm>
          <a:off x="17475200" y="4318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370A100-7245-46E4-88DF-93C515275EBB}"/>
            </a:ext>
          </a:extLst>
        </xdr:cNvPr>
        <xdr:cNvSpPr/>
      </xdr:nvSpPr>
      <xdr:spPr>
        <a:xfrm>
          <a:off x="17500600" y="457200"/>
          <a:ext cx="3314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B990698-BCB1-424E-A376-801B68CB30AE}"/>
            </a:ext>
          </a:extLst>
        </xdr:cNvPr>
        <xdr:cNvSpPr/>
      </xdr:nvSpPr>
      <xdr:spPr>
        <a:xfrm>
          <a:off x="15027275" y="406400"/>
          <a:ext cx="231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2308819-DBA5-49A5-9F17-B41D845ECAEC}"/>
            </a:ext>
          </a:extLst>
        </xdr:cNvPr>
        <xdr:cNvSpPr/>
      </xdr:nvSpPr>
      <xdr:spPr>
        <a:xfrm>
          <a:off x="15052675" y="431800"/>
          <a:ext cx="227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9AC0D61-2277-49A3-823E-682BA3677D09}"/>
            </a:ext>
          </a:extLst>
        </xdr:cNvPr>
        <xdr:cNvSpPr/>
      </xdr:nvSpPr>
      <xdr:spPr>
        <a:xfrm>
          <a:off x="15078075" y="457200"/>
          <a:ext cx="22161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9C630BB-7FB9-4CAD-A4C4-EC10962AA668}"/>
            </a:ext>
          </a:extLst>
        </xdr:cNvPr>
        <xdr:cNvSpPr/>
      </xdr:nvSpPr>
      <xdr:spPr>
        <a:xfrm>
          <a:off x="720725" y="1206500"/>
          <a:ext cx="832802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C57A3CF-92D0-441C-9948-414582758342}"/>
            </a:ext>
          </a:extLst>
        </xdr:cNvPr>
        <xdr:cNvSpPr/>
      </xdr:nvSpPr>
      <xdr:spPr>
        <a:xfrm>
          <a:off x="838200" y="1238250"/>
          <a:ext cx="1196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F2C0F7E-B7BB-470B-ADDA-502F06702774}"/>
            </a:ext>
          </a:extLst>
        </xdr:cNvPr>
        <xdr:cNvSpPr/>
      </xdr:nvSpPr>
      <xdr:spPr>
        <a:xfrm>
          <a:off x="1990725" y="1238250"/>
          <a:ext cx="10890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11,298
10,232
50.84
13,004,882
12,167,893
622,732
3,613,651
4,806,648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F611E53-01E1-40B0-AB6A-5AEE7EA3CEB8}"/>
            </a:ext>
          </a:extLst>
        </xdr:cNvPr>
        <xdr:cNvSpPr/>
      </xdr:nvSpPr>
      <xdr:spPr>
        <a:xfrm>
          <a:off x="3133725" y="1238250"/>
          <a:ext cx="13239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74E9DD0-3EAA-4F59-B20A-8D77F4B6F50C}"/>
            </a:ext>
          </a:extLst>
        </xdr:cNvPr>
        <xdr:cNvSpPr/>
      </xdr:nvSpPr>
      <xdr:spPr>
        <a:xfrm>
          <a:off x="4457700" y="1257300"/>
          <a:ext cx="17462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F8D8E9D-2926-4A00-ACB2-7085B537F550}"/>
            </a:ext>
          </a:extLst>
        </xdr:cNvPr>
        <xdr:cNvSpPr/>
      </xdr:nvSpPr>
      <xdr:spPr>
        <a:xfrm>
          <a:off x="6203950" y="1257300"/>
          <a:ext cx="109855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6E340F7-F910-4CEB-9A29-27F4E94422FF}"/>
            </a:ext>
          </a:extLst>
        </xdr:cNvPr>
        <xdr:cNvSpPr/>
      </xdr:nvSpPr>
      <xdr:spPr>
        <a:xfrm>
          <a:off x="7366000" y="1257300"/>
          <a:ext cx="549275"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286F883-C87D-43F4-9727-47C953E7641F}"/>
            </a:ext>
          </a:extLst>
        </xdr:cNvPr>
        <xdr:cNvSpPr/>
      </xdr:nvSpPr>
      <xdr:spPr>
        <a:xfrm>
          <a:off x="4457700" y="2095500"/>
          <a:ext cx="17462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7991074-9F85-4854-9EA6-FAEDF182411B}"/>
            </a:ext>
          </a:extLst>
        </xdr:cNvPr>
        <xdr:cNvSpPr/>
      </xdr:nvSpPr>
      <xdr:spPr>
        <a:xfrm>
          <a:off x="6267450" y="2095500"/>
          <a:ext cx="29622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3BEE4A7A-7826-43D7-ABB5-EAB83E2BB6D4}"/>
            </a:ext>
          </a:extLst>
        </xdr:cNvPr>
        <xdr:cNvSpPr/>
      </xdr:nvSpPr>
      <xdr:spPr>
        <a:xfrm>
          <a:off x="9261475" y="1206500"/>
          <a:ext cx="123507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BC6F2CA-9ADD-4AA8-B97D-AF76DB9AD912}"/>
            </a:ext>
          </a:extLst>
        </xdr:cNvPr>
        <xdr:cNvSpPr/>
      </xdr:nvSpPr>
      <xdr:spPr>
        <a:xfrm>
          <a:off x="9467850" y="1270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62C2F17-E622-4A34-BB76-88905A8F0666}"/>
            </a:ext>
          </a:extLst>
        </xdr:cNvPr>
        <xdr:cNvSpPr/>
      </xdr:nvSpPr>
      <xdr:spPr>
        <a:xfrm>
          <a:off x="9467850" y="15367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CE5F492-FEF5-47E7-81EA-C03E1A9D1372}"/>
            </a:ext>
          </a:extLst>
        </xdr:cNvPr>
        <xdr:cNvSpPr/>
      </xdr:nvSpPr>
      <xdr:spPr>
        <a:xfrm>
          <a:off x="9467850" y="1866900"/>
          <a:ext cx="1098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9024DEF-CA56-439A-BDC0-A737B375BB78}"/>
            </a:ext>
          </a:extLst>
        </xdr:cNvPr>
        <xdr:cNvCxnSpPr/>
      </xdr:nvCxnSpPr>
      <xdr:spPr>
        <a:xfrm>
          <a:off x="9337675" y="1358900"/>
          <a:ext cx="1428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5CB1D25-1193-470F-817E-2E7E3DE473F7}"/>
            </a:ext>
          </a:extLst>
        </xdr:cNvPr>
        <xdr:cNvCxnSpPr/>
      </xdr:nvCxnSpPr>
      <xdr:spPr>
        <a:xfrm>
          <a:off x="941070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4040AFC-C708-42F6-9D12-36CBAFAE0EE4}"/>
            </a:ext>
          </a:extLst>
        </xdr:cNvPr>
        <xdr:cNvCxnSpPr/>
      </xdr:nvCxnSpPr>
      <xdr:spPr>
        <a:xfrm>
          <a:off x="9337675" y="1841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DF92FE4-DE5B-4249-B758-6F28FAC82183}"/>
            </a:ext>
          </a:extLst>
        </xdr:cNvPr>
        <xdr:cNvCxnSpPr/>
      </xdr:nvCxnSpPr>
      <xdr:spPr>
        <a:xfrm flipV="1">
          <a:off x="941070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BE0A247-F698-455A-82CE-B19811F9E02A}"/>
            </a:ext>
          </a:extLst>
        </xdr:cNvPr>
        <xdr:cNvCxnSpPr/>
      </xdr:nvCxnSpPr>
      <xdr:spPr>
        <a:xfrm>
          <a:off x="9337675" y="22225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FED3544-F9C8-408D-B15F-17B54DFFFB49}"/>
            </a:ext>
          </a:extLst>
        </xdr:cNvPr>
        <xdr:cNvSpPr/>
      </xdr:nvSpPr>
      <xdr:spPr>
        <a:xfrm>
          <a:off x="9372600" y="13081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002EE2B-EF09-47E5-89E9-6F5B306A88F6}"/>
            </a:ext>
          </a:extLst>
        </xdr:cNvPr>
        <xdr:cNvSpPr/>
      </xdr:nvSpPr>
      <xdr:spPr>
        <a:xfrm>
          <a:off x="9372600" y="15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26F079A-DF60-4CCA-9D14-40143F4C1ADF}"/>
            </a:ext>
          </a:extLst>
        </xdr:cNvPr>
        <xdr:cNvSpPr txBox="1"/>
      </xdr:nvSpPr>
      <xdr:spPr>
        <a:xfrm>
          <a:off x="676275"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57976C0A-98CD-4EAB-A209-EBD4D8504C2F}"/>
            </a:ext>
          </a:extLst>
        </xdr:cNvPr>
        <xdr:cNvSpPr txBox="1"/>
      </xdr:nvSpPr>
      <xdr:spPr>
        <a:xfrm>
          <a:off x="676275"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F728F5A3-DAB4-4382-8E0F-091DAE9D88A3}"/>
            </a:ext>
          </a:extLst>
        </xdr:cNvPr>
        <xdr:cNvSpPr txBox="1"/>
      </xdr:nvSpPr>
      <xdr:spPr>
        <a:xfrm>
          <a:off x="676275"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21C375A-DA4A-409F-B99F-4A5C6B503770}"/>
            </a:ext>
          </a:extLst>
        </xdr:cNvPr>
        <xdr:cNvSpPr txBox="1"/>
      </xdr:nvSpPr>
      <xdr:spPr>
        <a:xfrm>
          <a:off x="676275"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16E3FA3-2AC4-4ED6-945D-88CCA015D254}"/>
            </a:ext>
          </a:extLst>
        </xdr:cNvPr>
        <xdr:cNvSpPr txBox="1"/>
      </xdr:nvSpPr>
      <xdr:spPr>
        <a:xfrm>
          <a:off x="676275"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5D28F02-0C04-42C1-AB21-17152EE6CDC3}"/>
            </a:ext>
          </a:extLst>
        </xdr:cNvPr>
        <xdr:cNvSpPr txBox="1"/>
      </xdr:nvSpPr>
      <xdr:spPr>
        <a:xfrm>
          <a:off x="676275"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E079B78-D672-4130-A087-2A8E93FBFBBB}"/>
            </a:ext>
          </a:extLst>
        </xdr:cNvPr>
        <xdr:cNvSpPr txBox="1"/>
      </xdr:nvSpPr>
      <xdr:spPr>
        <a:xfrm>
          <a:off x="676275"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3894936-621D-4FD7-A503-9F253FF67C4B}"/>
            </a:ext>
          </a:extLst>
        </xdr:cNvPr>
        <xdr:cNvSpPr/>
      </xdr:nvSpPr>
      <xdr:spPr>
        <a:xfrm>
          <a:off x="67627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D416235-7BE7-4E04-82E7-38766F270048}"/>
            </a:ext>
          </a:extLst>
        </xdr:cNvPr>
        <xdr:cNvSpPr txBox="1"/>
      </xdr:nvSpPr>
      <xdr:spPr>
        <a:xfrm>
          <a:off x="15482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4F97ACC-1C19-4B2A-A515-32549E48E95F}"/>
            </a:ext>
          </a:extLst>
        </xdr:cNvPr>
        <xdr:cNvSpPr txBox="1"/>
      </xdr:nvSpPr>
      <xdr:spPr>
        <a:xfrm>
          <a:off x="274748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116B14C-2459-4ED8-B482-389A0ADEBFDE}"/>
            </a:ext>
          </a:extLst>
        </xdr:cNvPr>
        <xdr:cNvSpPr/>
      </xdr:nvSpPr>
      <xdr:spPr>
        <a:xfrm>
          <a:off x="5105400" y="527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8F8A305-2ADD-41A8-A60F-F84E2856ECB4}"/>
            </a:ext>
          </a:extLst>
        </xdr:cNvPr>
        <xdr:cNvSpPr/>
      </xdr:nvSpPr>
      <xdr:spPr>
        <a:xfrm>
          <a:off x="5105400" y="546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CB7C93-4928-4D69-9E31-FABD04A3969D}"/>
            </a:ext>
          </a:extLst>
        </xdr:cNvPr>
        <xdr:cNvSpPr/>
      </xdr:nvSpPr>
      <xdr:spPr>
        <a:xfrm>
          <a:off x="65278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9B04A1C4-7F77-42A2-AB16-862005EA97C6}"/>
            </a:ext>
          </a:extLst>
        </xdr:cNvPr>
        <xdr:cNvSpPr/>
      </xdr:nvSpPr>
      <xdr:spPr>
        <a:xfrm>
          <a:off x="65278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BEA53B8-5EAE-4F55-A00B-83D6D25C442B}"/>
            </a:ext>
          </a:extLst>
        </xdr:cNvPr>
        <xdr:cNvSpPr/>
      </xdr:nvSpPr>
      <xdr:spPr>
        <a:xfrm>
          <a:off x="778827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EC2351EB-B0D8-4931-A608-2C1FE773932A}"/>
            </a:ext>
          </a:extLst>
        </xdr:cNvPr>
        <xdr:cNvSpPr/>
      </xdr:nvSpPr>
      <xdr:spPr>
        <a:xfrm>
          <a:off x="778827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61AC2F8-A521-4E3C-832A-3D00925697BD}"/>
            </a:ext>
          </a:extLst>
        </xdr:cNvPr>
        <xdr:cNvSpPr/>
      </xdr:nvSpPr>
      <xdr:spPr>
        <a:xfrm>
          <a:off x="67627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2A1F5AE-3690-4644-A0BE-33AD8280136B}"/>
            </a:ext>
          </a:extLst>
        </xdr:cNvPr>
        <xdr:cNvSpPr/>
      </xdr:nvSpPr>
      <xdr:spPr>
        <a:xfrm>
          <a:off x="523240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15DDF084-19C9-4F55-B96E-29C922813299}"/>
            </a:ext>
          </a:extLst>
        </xdr:cNvPr>
        <xdr:cNvSpPr/>
      </xdr:nvSpPr>
      <xdr:spPr>
        <a:xfrm>
          <a:off x="5232400" y="577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057A55E-055A-43ED-ABFE-51BA9070BA81}"/>
            </a:ext>
          </a:extLst>
        </xdr:cNvPr>
        <xdr:cNvSpPr txBox="1"/>
      </xdr:nvSpPr>
      <xdr:spPr>
        <a:xfrm>
          <a:off x="5330825" y="609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経常収支比率は類似団体内で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位となっている。公債費については村内中学校の統合事業等により、平成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年度、令和元年度と多額の地方債の新規発行を行っており、これらの償還が令和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年度より開始される。このため高利率の地方債については、繰上返済や借換えの検討を行い、経常経費の抑制に努める。</a:t>
          </a:r>
          <a:endParaRPr lang="ja-JP" altLang="ja-JP" sz="1400">
            <a:effectLst/>
          </a:endParaRPr>
        </a:p>
        <a:p>
          <a:r>
            <a:rPr kumimoji="1" lang="ja-JP" altLang="ja-JP" sz="1100">
              <a:solidFill>
                <a:schemeClr val="dk1"/>
              </a:solidFill>
              <a:effectLst/>
              <a:latin typeface="+mn-lt"/>
              <a:ea typeface="+mn-ea"/>
              <a:cs typeface="+mn-cs"/>
            </a:rPr>
            <a:t>また、沖縄振興一括交付金に関連する事業や、公共施設の維持管理に関連する経費として物件費が高い傾向にあるため、委託料の適正化等、経常経費の抑制を検討する。</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B174443-3DF2-4241-B998-2404A824BBE1}"/>
            </a:ext>
          </a:extLst>
        </xdr:cNvPr>
        <xdr:cNvCxnSpPr/>
      </xdr:nvCxnSpPr>
      <xdr:spPr>
        <a:xfrm>
          <a:off x="67627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5F1C45F9-64C2-464C-B784-D5F504DDF944}"/>
            </a:ext>
          </a:extLst>
        </xdr:cNvPr>
        <xdr:cNvCxnSpPr/>
      </xdr:nvCxnSpPr>
      <xdr:spPr>
        <a:xfrm>
          <a:off x="676275" y="7846785"/>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7D2C9BDD-0FE7-42E8-BECF-8DC743CA14D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A34C2441-635D-4AA7-BE56-3DAD70857832}"/>
            </a:ext>
          </a:extLst>
        </xdr:cNvPr>
        <xdr:cNvCxnSpPr/>
      </xdr:nvCxnSpPr>
      <xdr:spPr>
        <a:xfrm>
          <a:off x="676275" y="7502072"/>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6FD2AB9B-895F-4159-9AF3-73F5671D1F1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295D2E0-947B-4EDA-B065-53FCE239FBAB}"/>
            </a:ext>
          </a:extLst>
        </xdr:cNvPr>
        <xdr:cNvCxnSpPr/>
      </xdr:nvCxnSpPr>
      <xdr:spPr>
        <a:xfrm>
          <a:off x="676275" y="715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59E0B49F-7C5F-4B29-AC21-8496BDCF421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A261558E-0611-4442-952D-93DFCC2860AF}"/>
            </a:ext>
          </a:extLst>
        </xdr:cNvPr>
        <xdr:cNvCxnSpPr/>
      </xdr:nvCxnSpPr>
      <xdr:spPr>
        <a:xfrm>
          <a:off x="676275" y="681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B2F7B3D2-F4DE-4AB9-BC1B-EAA2DD2C7F6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366C3525-03A5-447D-B2A4-19FD9118C1AC}"/>
            </a:ext>
          </a:extLst>
        </xdr:cNvPr>
        <xdr:cNvCxnSpPr/>
      </xdr:nvCxnSpPr>
      <xdr:spPr>
        <a:xfrm>
          <a:off x="676275" y="6467928"/>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D0E8921D-49D3-42E8-9AEF-04E20C70432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539A9890-EACF-4194-A5B3-C7C2BEB63E42}"/>
            </a:ext>
          </a:extLst>
        </xdr:cNvPr>
        <xdr:cNvCxnSpPr/>
      </xdr:nvCxnSpPr>
      <xdr:spPr>
        <a:xfrm>
          <a:off x="676275" y="612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D37AA938-5513-4416-9FE3-85645A5AD4A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D339B886-CE2B-4E9F-A424-C52B3EA9A432}"/>
            </a:ext>
          </a:extLst>
        </xdr:cNvPr>
        <xdr:cNvCxnSpPr/>
      </xdr:nvCxnSpPr>
      <xdr:spPr>
        <a:xfrm>
          <a:off x="67627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67DF025-98BF-4B02-9745-83305C411D6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32F19FBD-887B-4008-9831-E1367BEDDA01}"/>
            </a:ext>
          </a:extLst>
        </xdr:cNvPr>
        <xdr:cNvSpPr/>
      </xdr:nvSpPr>
      <xdr:spPr>
        <a:xfrm>
          <a:off x="67627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E5BA7059-076A-49C9-A649-208FE372D599}"/>
            </a:ext>
          </a:extLst>
        </xdr:cNvPr>
        <xdr:cNvCxnSpPr/>
      </xdr:nvCxnSpPr>
      <xdr:spPr>
        <a:xfrm flipV="1">
          <a:off x="4295775"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E3495CF7-3F0D-4576-9E49-C49F12E191B6}"/>
            </a:ext>
          </a:extLst>
        </xdr:cNvPr>
        <xdr:cNvSpPr txBox="1"/>
      </xdr:nvSpPr>
      <xdr:spPr>
        <a:xfrm>
          <a:off x="43561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BEBA2007-0934-4DA1-A187-F8F7282B52A6}"/>
            </a:ext>
          </a:extLst>
        </xdr:cNvPr>
        <xdr:cNvCxnSpPr/>
      </xdr:nvCxnSpPr>
      <xdr:spPr>
        <a:xfrm>
          <a:off x="4206875" y="76169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40208FA6-B331-42DA-9CCE-EF0E830A66AB}"/>
            </a:ext>
          </a:extLst>
        </xdr:cNvPr>
        <xdr:cNvSpPr txBox="1"/>
      </xdr:nvSpPr>
      <xdr:spPr>
        <a:xfrm>
          <a:off x="43561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56F47486-1204-4A77-9158-A4596173D8A0}"/>
            </a:ext>
          </a:extLst>
        </xdr:cNvPr>
        <xdr:cNvCxnSpPr/>
      </xdr:nvCxnSpPr>
      <xdr:spPr>
        <a:xfrm>
          <a:off x="4206875" y="631855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0" name="直線コネクタ 69">
          <a:extLst>
            <a:ext uri="{FF2B5EF4-FFF2-40B4-BE49-F238E27FC236}">
              <a16:creationId xmlns:a16="http://schemas.microsoft.com/office/drawing/2014/main" id="{5EA5E85E-9E96-465A-85E6-B2F7AF1AAD7C}"/>
            </a:ext>
          </a:extLst>
        </xdr:cNvPr>
        <xdr:cNvCxnSpPr/>
      </xdr:nvCxnSpPr>
      <xdr:spPr>
        <a:xfrm>
          <a:off x="3571875" y="715735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a:extLst>
            <a:ext uri="{FF2B5EF4-FFF2-40B4-BE49-F238E27FC236}">
              <a16:creationId xmlns:a16="http://schemas.microsoft.com/office/drawing/2014/main" id="{21CC0DC0-5F99-48B4-9737-FC368602C1B6}"/>
            </a:ext>
          </a:extLst>
        </xdr:cNvPr>
        <xdr:cNvSpPr txBox="1"/>
      </xdr:nvSpPr>
      <xdr:spPr>
        <a:xfrm>
          <a:off x="4356100" y="727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870504D5-E68B-4A7B-9EE0-29322044BCFC}"/>
            </a:ext>
          </a:extLst>
        </xdr:cNvPr>
        <xdr:cNvSpPr/>
      </xdr:nvSpPr>
      <xdr:spPr>
        <a:xfrm>
          <a:off x="4244975"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139398</xdr:rowOff>
    </xdr:to>
    <xdr:cxnSp macro="">
      <xdr:nvCxnSpPr>
        <xdr:cNvPr id="73" name="直線コネクタ 72">
          <a:extLst>
            <a:ext uri="{FF2B5EF4-FFF2-40B4-BE49-F238E27FC236}">
              <a16:creationId xmlns:a16="http://schemas.microsoft.com/office/drawing/2014/main" id="{5AA5AA86-1606-4844-A951-20C1A23514E8}"/>
            </a:ext>
          </a:extLst>
        </xdr:cNvPr>
        <xdr:cNvCxnSpPr/>
      </xdr:nvCxnSpPr>
      <xdr:spPr>
        <a:xfrm flipV="1">
          <a:off x="2797175" y="7157357"/>
          <a:ext cx="7747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B8C9DB4B-2ABE-482C-AED1-E890CF413110}"/>
            </a:ext>
          </a:extLst>
        </xdr:cNvPr>
        <xdr:cNvSpPr/>
      </xdr:nvSpPr>
      <xdr:spPr>
        <a:xfrm>
          <a:off x="3521075"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a:extLst>
            <a:ext uri="{FF2B5EF4-FFF2-40B4-BE49-F238E27FC236}">
              <a16:creationId xmlns:a16="http://schemas.microsoft.com/office/drawing/2014/main" id="{E85F3266-7057-4544-9A37-C3578AE49F4D}"/>
            </a:ext>
          </a:extLst>
        </xdr:cNvPr>
        <xdr:cNvSpPr txBox="1"/>
      </xdr:nvSpPr>
      <xdr:spPr>
        <a:xfrm>
          <a:off x="3248025"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139398</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39D1B8FA-A3F8-472B-A38F-C84216C239FB}"/>
            </a:ext>
          </a:extLst>
        </xdr:cNvPr>
        <xdr:cNvCxnSpPr/>
      </xdr:nvCxnSpPr>
      <xdr:spPr>
        <a:xfrm flipV="1">
          <a:off x="2022475" y="7168848"/>
          <a:ext cx="7747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84C4B6AD-96C4-4CB7-8531-94F9863DC16F}"/>
            </a:ext>
          </a:extLst>
        </xdr:cNvPr>
        <xdr:cNvSpPr/>
      </xdr:nvSpPr>
      <xdr:spPr>
        <a:xfrm>
          <a:off x="2746375"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a:extLst>
            <a:ext uri="{FF2B5EF4-FFF2-40B4-BE49-F238E27FC236}">
              <a16:creationId xmlns:a16="http://schemas.microsoft.com/office/drawing/2014/main" id="{99B05066-F3B3-4CFB-A85C-C7D18C628347}"/>
            </a:ext>
          </a:extLst>
        </xdr:cNvPr>
        <xdr:cNvSpPr txBox="1"/>
      </xdr:nvSpPr>
      <xdr:spPr>
        <a:xfrm>
          <a:off x="2473325"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13909</xdr:rowOff>
    </xdr:to>
    <xdr:cxnSp macro="">
      <xdr:nvCxnSpPr>
        <xdr:cNvPr id="79" name="直線コネクタ 78">
          <a:extLst>
            <a:ext uri="{FF2B5EF4-FFF2-40B4-BE49-F238E27FC236}">
              <a16:creationId xmlns:a16="http://schemas.microsoft.com/office/drawing/2014/main" id="{0815CE61-219F-46C7-8DA2-5EEF9F78CF87}"/>
            </a:ext>
          </a:extLst>
        </xdr:cNvPr>
        <xdr:cNvCxnSpPr/>
      </xdr:nvCxnSpPr>
      <xdr:spPr>
        <a:xfrm flipV="1">
          <a:off x="1266825" y="7191828"/>
          <a:ext cx="75565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13DAFD8-1CD9-4EA3-990E-337DC9C6D64C}"/>
            </a:ext>
          </a:extLst>
        </xdr:cNvPr>
        <xdr:cNvSpPr/>
      </xdr:nvSpPr>
      <xdr:spPr>
        <a:xfrm>
          <a:off x="1990725" y="72559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EA904D34-F84B-4D30-9011-01D6EAA5EC35}"/>
            </a:ext>
          </a:extLst>
        </xdr:cNvPr>
        <xdr:cNvSpPr txBox="1"/>
      </xdr:nvSpPr>
      <xdr:spPr>
        <a:xfrm>
          <a:off x="1698625"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28FBCE32-10A6-4C49-A4F5-4108E01FBDED}"/>
            </a:ext>
          </a:extLst>
        </xdr:cNvPr>
        <xdr:cNvSpPr/>
      </xdr:nvSpPr>
      <xdr:spPr>
        <a:xfrm>
          <a:off x="1225550" y="72444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9589CA36-31F4-48EF-AAA0-FA66A5285417}"/>
            </a:ext>
          </a:extLst>
        </xdr:cNvPr>
        <xdr:cNvSpPr txBox="1"/>
      </xdr:nvSpPr>
      <xdr:spPr>
        <a:xfrm>
          <a:off x="923925"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708A79C-652E-4E88-8733-6BD27619FB19}"/>
            </a:ext>
          </a:extLst>
        </xdr:cNvPr>
        <xdr:cNvSpPr txBox="1"/>
      </xdr:nvSpPr>
      <xdr:spPr>
        <a:xfrm>
          <a:off x="41084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47F554B-2AF5-4996-ADAF-D13D772EAEA6}"/>
            </a:ext>
          </a:extLst>
        </xdr:cNvPr>
        <xdr:cNvSpPr txBox="1"/>
      </xdr:nvSpPr>
      <xdr:spPr>
        <a:xfrm>
          <a:off x="33845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2D3B0420-135C-4BFB-8080-74040CE25DB0}"/>
            </a:ext>
          </a:extLst>
        </xdr:cNvPr>
        <xdr:cNvSpPr txBox="1"/>
      </xdr:nvSpPr>
      <xdr:spPr>
        <a:xfrm>
          <a:off x="26098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803FEE8-6855-4B3A-87FE-65EF129C08CC}"/>
            </a:ext>
          </a:extLst>
        </xdr:cNvPr>
        <xdr:cNvSpPr txBox="1"/>
      </xdr:nvSpPr>
      <xdr:spPr>
        <a:xfrm>
          <a:off x="183515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80726B2-8159-46AE-9F34-4FA26CF95342}"/>
            </a:ext>
          </a:extLst>
        </xdr:cNvPr>
        <xdr:cNvSpPr txBox="1"/>
      </xdr:nvSpPr>
      <xdr:spPr>
        <a:xfrm>
          <a:off x="1089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89" name="楕円 88">
          <a:extLst>
            <a:ext uri="{FF2B5EF4-FFF2-40B4-BE49-F238E27FC236}">
              <a16:creationId xmlns:a16="http://schemas.microsoft.com/office/drawing/2014/main" id="{6D88DA6E-FC5D-4955-B451-79EAAD35DAFF}"/>
            </a:ext>
          </a:extLst>
        </xdr:cNvPr>
        <xdr:cNvSpPr/>
      </xdr:nvSpPr>
      <xdr:spPr>
        <a:xfrm>
          <a:off x="4244975"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0" name="財政力該当値テキスト">
          <a:extLst>
            <a:ext uri="{FF2B5EF4-FFF2-40B4-BE49-F238E27FC236}">
              <a16:creationId xmlns:a16="http://schemas.microsoft.com/office/drawing/2014/main" id="{746FA82E-CD09-461F-B1A1-13BF1DA0C9DA}"/>
            </a:ext>
          </a:extLst>
        </xdr:cNvPr>
        <xdr:cNvSpPr txBox="1"/>
      </xdr:nvSpPr>
      <xdr:spPr>
        <a:xfrm>
          <a:off x="43561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1" name="楕円 90">
          <a:extLst>
            <a:ext uri="{FF2B5EF4-FFF2-40B4-BE49-F238E27FC236}">
              <a16:creationId xmlns:a16="http://schemas.microsoft.com/office/drawing/2014/main" id="{DE5C01D0-ACFE-4F1C-9338-5227AF0DFFFC}"/>
            </a:ext>
          </a:extLst>
        </xdr:cNvPr>
        <xdr:cNvSpPr/>
      </xdr:nvSpPr>
      <xdr:spPr>
        <a:xfrm>
          <a:off x="3521075"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2" name="テキスト ボックス 91">
          <a:extLst>
            <a:ext uri="{FF2B5EF4-FFF2-40B4-BE49-F238E27FC236}">
              <a16:creationId xmlns:a16="http://schemas.microsoft.com/office/drawing/2014/main" id="{29E0B25F-2E80-4439-8F04-F6E65C43C64C}"/>
            </a:ext>
          </a:extLst>
        </xdr:cNvPr>
        <xdr:cNvSpPr txBox="1"/>
      </xdr:nvSpPr>
      <xdr:spPr>
        <a:xfrm>
          <a:off x="3248025"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a:extLst>
            <a:ext uri="{FF2B5EF4-FFF2-40B4-BE49-F238E27FC236}">
              <a16:creationId xmlns:a16="http://schemas.microsoft.com/office/drawing/2014/main" id="{3FC672C9-29BA-43E3-8377-B5F68742D1D4}"/>
            </a:ext>
          </a:extLst>
        </xdr:cNvPr>
        <xdr:cNvSpPr/>
      </xdr:nvSpPr>
      <xdr:spPr>
        <a:xfrm>
          <a:off x="2746375"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a:extLst>
            <a:ext uri="{FF2B5EF4-FFF2-40B4-BE49-F238E27FC236}">
              <a16:creationId xmlns:a16="http://schemas.microsoft.com/office/drawing/2014/main" id="{000B1DE8-7980-4451-AA38-C43841BAA2C0}"/>
            </a:ext>
          </a:extLst>
        </xdr:cNvPr>
        <xdr:cNvSpPr txBox="1"/>
      </xdr:nvSpPr>
      <xdr:spPr>
        <a:xfrm>
          <a:off x="2473325"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5" name="楕円 94">
          <a:extLst>
            <a:ext uri="{FF2B5EF4-FFF2-40B4-BE49-F238E27FC236}">
              <a16:creationId xmlns:a16="http://schemas.microsoft.com/office/drawing/2014/main" id="{DEDD9B33-BD6F-4D51-84AB-586B8B95F769}"/>
            </a:ext>
          </a:extLst>
        </xdr:cNvPr>
        <xdr:cNvSpPr/>
      </xdr:nvSpPr>
      <xdr:spPr>
        <a:xfrm>
          <a:off x="1990725" y="71410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96" name="テキスト ボックス 95">
          <a:extLst>
            <a:ext uri="{FF2B5EF4-FFF2-40B4-BE49-F238E27FC236}">
              <a16:creationId xmlns:a16="http://schemas.microsoft.com/office/drawing/2014/main" id="{5C6F87BE-6ED3-418C-BA75-84F185A2BEF8}"/>
            </a:ext>
          </a:extLst>
        </xdr:cNvPr>
        <xdr:cNvSpPr txBox="1"/>
      </xdr:nvSpPr>
      <xdr:spPr>
        <a:xfrm>
          <a:off x="1698625"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97" name="楕円 96">
          <a:extLst>
            <a:ext uri="{FF2B5EF4-FFF2-40B4-BE49-F238E27FC236}">
              <a16:creationId xmlns:a16="http://schemas.microsoft.com/office/drawing/2014/main" id="{7704DEEB-052A-4131-B815-DC55EB8DA552}"/>
            </a:ext>
          </a:extLst>
        </xdr:cNvPr>
        <xdr:cNvSpPr/>
      </xdr:nvSpPr>
      <xdr:spPr>
        <a:xfrm>
          <a:off x="1225550" y="71640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98" name="テキスト ボックス 97">
          <a:extLst>
            <a:ext uri="{FF2B5EF4-FFF2-40B4-BE49-F238E27FC236}">
              <a16:creationId xmlns:a16="http://schemas.microsoft.com/office/drawing/2014/main" id="{252BE1B5-FDF1-40DF-9746-09860BFD0BA8}"/>
            </a:ext>
          </a:extLst>
        </xdr:cNvPr>
        <xdr:cNvSpPr txBox="1"/>
      </xdr:nvSpPr>
      <xdr:spPr>
        <a:xfrm>
          <a:off x="923925"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3929E112-7D08-48BA-BD32-FC81D623277B}"/>
            </a:ext>
          </a:extLst>
        </xdr:cNvPr>
        <xdr:cNvSpPr/>
      </xdr:nvSpPr>
      <xdr:spPr>
        <a:xfrm>
          <a:off x="67627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128EC128-15E6-46EE-9810-D444E000DB75}"/>
            </a:ext>
          </a:extLst>
        </xdr:cNvPr>
        <xdr:cNvSpPr txBox="1"/>
      </xdr:nvSpPr>
      <xdr:spPr>
        <a:xfrm>
          <a:off x="14649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2B0DBA40-A169-4F5D-B813-210F4679E18E}"/>
            </a:ext>
          </a:extLst>
        </xdr:cNvPr>
        <xdr:cNvSpPr txBox="1"/>
      </xdr:nvSpPr>
      <xdr:spPr>
        <a:xfrm>
          <a:off x="2830845"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F0B50AE1-88C5-41FF-BDC7-607550B4129B}"/>
            </a:ext>
          </a:extLst>
        </xdr:cNvPr>
        <xdr:cNvSpPr/>
      </xdr:nvSpPr>
      <xdr:spPr>
        <a:xfrm>
          <a:off x="5105400" y="908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7DA7838-FEE8-42BE-9B02-15A271007993}"/>
            </a:ext>
          </a:extLst>
        </xdr:cNvPr>
        <xdr:cNvSpPr/>
      </xdr:nvSpPr>
      <xdr:spPr>
        <a:xfrm>
          <a:off x="5105400" y="927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CFE146E-AF06-491C-9A45-EBC8F7F22DA5}"/>
            </a:ext>
          </a:extLst>
        </xdr:cNvPr>
        <xdr:cNvSpPr/>
      </xdr:nvSpPr>
      <xdr:spPr>
        <a:xfrm>
          <a:off x="65278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C1D4A76B-E602-4FC3-9907-E8F507073F80}"/>
            </a:ext>
          </a:extLst>
        </xdr:cNvPr>
        <xdr:cNvSpPr/>
      </xdr:nvSpPr>
      <xdr:spPr>
        <a:xfrm>
          <a:off x="65278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173D9BBE-516D-4DE2-834A-28C16C18CBDE}"/>
            </a:ext>
          </a:extLst>
        </xdr:cNvPr>
        <xdr:cNvSpPr/>
      </xdr:nvSpPr>
      <xdr:spPr>
        <a:xfrm>
          <a:off x="778827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B4EED77-4E5E-4F44-A97A-90D41372A990}"/>
            </a:ext>
          </a:extLst>
        </xdr:cNvPr>
        <xdr:cNvSpPr/>
      </xdr:nvSpPr>
      <xdr:spPr>
        <a:xfrm>
          <a:off x="778827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E506251-5544-4B3E-A451-8EFDFC6DE2BB}"/>
            </a:ext>
          </a:extLst>
        </xdr:cNvPr>
        <xdr:cNvSpPr/>
      </xdr:nvSpPr>
      <xdr:spPr>
        <a:xfrm>
          <a:off x="67627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D4AE8BE0-94BF-4055-8B34-394CF4DB3168}"/>
            </a:ext>
          </a:extLst>
        </xdr:cNvPr>
        <xdr:cNvSpPr/>
      </xdr:nvSpPr>
      <xdr:spPr>
        <a:xfrm>
          <a:off x="523240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A06D7F14-9A04-499C-88CE-82F59A880952}"/>
            </a:ext>
          </a:extLst>
        </xdr:cNvPr>
        <xdr:cNvSpPr/>
      </xdr:nvSpPr>
      <xdr:spPr>
        <a:xfrm>
          <a:off x="5232400" y="958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66D2505-205C-4036-BBBE-4CCB3CFA6036}"/>
            </a:ext>
          </a:extLst>
        </xdr:cNvPr>
        <xdr:cNvSpPr txBox="1"/>
      </xdr:nvSpPr>
      <xdr:spPr>
        <a:xfrm>
          <a:off x="5330825" y="990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前年度に比して</a:t>
          </a:r>
          <a:r>
            <a:rPr kumimoji="1" lang="en-US" altLang="ja-JP" sz="1100">
              <a:solidFill>
                <a:schemeClr val="dk1"/>
              </a:solidFill>
              <a:effectLst/>
              <a:latin typeface="+mn-lt"/>
              <a:ea typeface="+mn-ea"/>
              <a:cs typeface="+mn-cs"/>
            </a:rPr>
            <a:t>44,225</a:t>
          </a:r>
          <a:r>
            <a:rPr kumimoji="1" lang="ja-JP" altLang="ja-JP" sz="1100">
              <a:solidFill>
                <a:schemeClr val="dk1"/>
              </a:solidFill>
              <a:effectLst/>
              <a:latin typeface="+mn-lt"/>
              <a:ea typeface="+mn-ea"/>
              <a:cs typeface="+mn-cs"/>
            </a:rPr>
            <a:t>円増加し、類似団体内でも下位である。要因としては人件費よりも物件費の伸びによるところが大きく、特に「ふるさとづくり応援寄附金業務代行委託料」は令和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百万円であったが、令和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791</a:t>
          </a:r>
          <a:r>
            <a:rPr kumimoji="1" lang="ja-JP" altLang="ja-JP" sz="1100">
              <a:solidFill>
                <a:schemeClr val="dk1"/>
              </a:solidFill>
              <a:effectLst/>
              <a:latin typeface="+mn-lt"/>
              <a:ea typeface="+mn-ea"/>
              <a:cs typeface="+mn-cs"/>
            </a:rPr>
            <a:t>百万円まで増加した。今後も、委託費用の適正化や、個別計画に従った公共施設のマネジメントを行い、経常経費の抑制に努める。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766D262-6C3E-48B6-BF31-437A2138F46D}"/>
            </a:ext>
          </a:extLst>
        </xdr:cNvPr>
        <xdr:cNvSpPr txBox="1"/>
      </xdr:nvSpPr>
      <xdr:spPr>
        <a:xfrm>
          <a:off x="638175"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7E35E6BF-12C3-484B-9304-704D3F90DA57}"/>
            </a:ext>
          </a:extLst>
        </xdr:cNvPr>
        <xdr:cNvCxnSpPr/>
      </xdr:nvCxnSpPr>
      <xdr:spPr>
        <a:xfrm>
          <a:off x="67627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867505A-74D7-40FE-9915-75B8769C6E89}"/>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D0BCA296-451A-45F7-8744-24F592A7EC13}"/>
            </a:ext>
          </a:extLst>
        </xdr:cNvPr>
        <xdr:cNvCxnSpPr/>
      </xdr:nvCxnSpPr>
      <xdr:spPr>
        <a:xfrm>
          <a:off x="676275" y="1159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BA3A5681-321B-4147-9E21-1C6314AED4D3}"/>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1F4EF5D-ED63-4631-8A1E-81C22E120ABE}"/>
            </a:ext>
          </a:extLst>
        </xdr:cNvPr>
        <xdr:cNvCxnSpPr/>
      </xdr:nvCxnSpPr>
      <xdr:spPr>
        <a:xfrm>
          <a:off x="676275" y="1119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A6EA292B-9317-4540-B759-A72A843DCE2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ABB53F83-EB58-458B-9A32-EDF813BF95F6}"/>
            </a:ext>
          </a:extLst>
        </xdr:cNvPr>
        <xdr:cNvCxnSpPr/>
      </xdr:nvCxnSpPr>
      <xdr:spPr>
        <a:xfrm>
          <a:off x="676275" y="1079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F393B3A-6303-4060-96A4-B02AB609588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90A8B667-468C-4032-BAA3-EA6D180197B8}"/>
            </a:ext>
          </a:extLst>
        </xdr:cNvPr>
        <xdr:cNvCxnSpPr/>
      </xdr:nvCxnSpPr>
      <xdr:spPr>
        <a:xfrm>
          <a:off x="676275" y="1039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312D987F-0AE7-4E2E-8FD4-135E90B355F3}"/>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93E57D0-E860-45CF-B265-83C61B32A6EB}"/>
            </a:ext>
          </a:extLst>
        </xdr:cNvPr>
        <xdr:cNvCxnSpPr/>
      </xdr:nvCxnSpPr>
      <xdr:spPr>
        <a:xfrm>
          <a:off x="676275" y="999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3DAFF4AC-FBF5-4766-B25D-E5844D46691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A68CEE33-63ED-4665-9167-74FB9EF4CFB7}"/>
            </a:ext>
          </a:extLst>
        </xdr:cNvPr>
        <xdr:cNvCxnSpPr/>
      </xdr:nvCxnSpPr>
      <xdr:spPr>
        <a:xfrm>
          <a:off x="67627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5C99586D-0CEF-47CA-99DB-1962AF97948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7944DEA5-E7EB-4CB5-98A4-16C6615A2DA3}"/>
            </a:ext>
          </a:extLst>
        </xdr:cNvPr>
        <xdr:cNvSpPr/>
      </xdr:nvSpPr>
      <xdr:spPr>
        <a:xfrm>
          <a:off x="67627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021D4A46-0D63-4032-805A-08F2EA4815D3}"/>
            </a:ext>
          </a:extLst>
        </xdr:cNvPr>
        <xdr:cNvCxnSpPr/>
      </xdr:nvCxnSpPr>
      <xdr:spPr>
        <a:xfrm flipV="1">
          <a:off x="4295775"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AEA8F189-B464-4F0E-9609-211C4D17C6A0}"/>
            </a:ext>
          </a:extLst>
        </xdr:cNvPr>
        <xdr:cNvSpPr txBox="1"/>
      </xdr:nvSpPr>
      <xdr:spPr>
        <a:xfrm>
          <a:off x="43561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111733F2-155B-4C11-804B-CE82B46BEE6C}"/>
            </a:ext>
          </a:extLst>
        </xdr:cNvPr>
        <xdr:cNvCxnSpPr/>
      </xdr:nvCxnSpPr>
      <xdr:spPr>
        <a:xfrm>
          <a:off x="4206875" y="115872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83B61884-AACF-4D59-8E12-0E66431E5868}"/>
            </a:ext>
          </a:extLst>
        </xdr:cNvPr>
        <xdr:cNvSpPr txBox="1"/>
      </xdr:nvSpPr>
      <xdr:spPr>
        <a:xfrm>
          <a:off x="43561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60F28728-9FA6-4309-9244-B8C536EEA3C8}"/>
            </a:ext>
          </a:extLst>
        </xdr:cNvPr>
        <xdr:cNvCxnSpPr/>
      </xdr:nvCxnSpPr>
      <xdr:spPr>
        <a:xfrm>
          <a:off x="4206875" y="10115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57573</xdr:rowOff>
    </xdr:from>
    <xdr:to>
      <xdr:col>23</xdr:col>
      <xdr:colOff>133350</xdr:colOff>
      <xdr:row>62</xdr:row>
      <xdr:rowOff>4233</xdr:rowOff>
    </xdr:to>
    <xdr:cxnSp macro="">
      <xdr:nvCxnSpPr>
        <xdr:cNvPr id="133" name="直線コネクタ 132">
          <a:extLst>
            <a:ext uri="{FF2B5EF4-FFF2-40B4-BE49-F238E27FC236}">
              <a16:creationId xmlns:a16="http://schemas.microsoft.com/office/drawing/2014/main" id="{1FEEC4F0-C257-487A-B07B-0E3AEE4BEAE2}"/>
            </a:ext>
          </a:extLst>
        </xdr:cNvPr>
        <xdr:cNvCxnSpPr/>
      </xdr:nvCxnSpPr>
      <xdr:spPr>
        <a:xfrm>
          <a:off x="3571875" y="10344573"/>
          <a:ext cx="7239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54EBEC44-9727-4299-A866-51D5FB1B09FD}"/>
            </a:ext>
          </a:extLst>
        </xdr:cNvPr>
        <xdr:cNvSpPr txBox="1"/>
      </xdr:nvSpPr>
      <xdr:spPr>
        <a:xfrm>
          <a:off x="43561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5620C1D2-FA6A-40FF-82D8-84EA9E5B90FA}"/>
            </a:ext>
          </a:extLst>
        </xdr:cNvPr>
        <xdr:cNvSpPr/>
      </xdr:nvSpPr>
      <xdr:spPr>
        <a:xfrm>
          <a:off x="4244975"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57573</xdr:rowOff>
    </xdr:from>
    <xdr:to>
      <xdr:col>19</xdr:col>
      <xdr:colOff>133350</xdr:colOff>
      <xdr:row>62</xdr:row>
      <xdr:rowOff>96731</xdr:rowOff>
    </xdr:to>
    <xdr:cxnSp macro="">
      <xdr:nvCxnSpPr>
        <xdr:cNvPr id="136" name="直線コネクタ 135">
          <a:extLst>
            <a:ext uri="{FF2B5EF4-FFF2-40B4-BE49-F238E27FC236}">
              <a16:creationId xmlns:a16="http://schemas.microsoft.com/office/drawing/2014/main" id="{3F72667F-53BD-4331-8CD7-5BF8D9FA64C5}"/>
            </a:ext>
          </a:extLst>
        </xdr:cNvPr>
        <xdr:cNvCxnSpPr/>
      </xdr:nvCxnSpPr>
      <xdr:spPr>
        <a:xfrm flipV="1">
          <a:off x="2797175" y="10344573"/>
          <a:ext cx="774700" cy="38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045F78D8-FD1A-4B51-8A0B-9CF03B55C07F}"/>
            </a:ext>
          </a:extLst>
        </xdr:cNvPr>
        <xdr:cNvSpPr/>
      </xdr:nvSpPr>
      <xdr:spPr>
        <a:xfrm>
          <a:off x="3521075"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96D13AA1-5D84-46B8-A2C2-AFBE7F19F650}"/>
            </a:ext>
          </a:extLst>
        </xdr:cNvPr>
        <xdr:cNvSpPr txBox="1"/>
      </xdr:nvSpPr>
      <xdr:spPr>
        <a:xfrm>
          <a:off x="3248025"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96731</xdr:rowOff>
    </xdr:to>
    <xdr:cxnSp macro="">
      <xdr:nvCxnSpPr>
        <xdr:cNvPr id="139" name="直線コネクタ 138">
          <a:extLst>
            <a:ext uri="{FF2B5EF4-FFF2-40B4-BE49-F238E27FC236}">
              <a16:creationId xmlns:a16="http://schemas.microsoft.com/office/drawing/2014/main" id="{DA023209-9F5F-4122-92EE-D300A091A7AA}"/>
            </a:ext>
          </a:extLst>
        </xdr:cNvPr>
        <xdr:cNvCxnSpPr/>
      </xdr:nvCxnSpPr>
      <xdr:spPr>
        <a:xfrm>
          <a:off x="2022475" y="10710545"/>
          <a:ext cx="7747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0E7BCF88-DF5C-4DDC-A95B-963E9DDFBC2D}"/>
            </a:ext>
          </a:extLst>
        </xdr:cNvPr>
        <xdr:cNvSpPr/>
      </xdr:nvSpPr>
      <xdr:spPr>
        <a:xfrm>
          <a:off x="2746375"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0596E5D1-1D3B-44FE-939C-50FE1195E01F}"/>
            </a:ext>
          </a:extLst>
        </xdr:cNvPr>
        <xdr:cNvSpPr txBox="1"/>
      </xdr:nvSpPr>
      <xdr:spPr>
        <a:xfrm>
          <a:off x="2473325"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80645</xdr:rowOff>
    </xdr:to>
    <xdr:cxnSp macro="">
      <xdr:nvCxnSpPr>
        <xdr:cNvPr id="142" name="直線コネクタ 141">
          <a:extLst>
            <a:ext uri="{FF2B5EF4-FFF2-40B4-BE49-F238E27FC236}">
              <a16:creationId xmlns:a16="http://schemas.microsoft.com/office/drawing/2014/main" id="{1F9F1E85-EFC3-49C1-AFBE-C782F6F327F8}"/>
            </a:ext>
          </a:extLst>
        </xdr:cNvPr>
        <xdr:cNvCxnSpPr/>
      </xdr:nvCxnSpPr>
      <xdr:spPr>
        <a:xfrm>
          <a:off x="1266825" y="10698480"/>
          <a:ext cx="75565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4E3A8BE1-B121-486D-A676-0849E378B41B}"/>
            </a:ext>
          </a:extLst>
        </xdr:cNvPr>
        <xdr:cNvSpPr/>
      </xdr:nvSpPr>
      <xdr:spPr>
        <a:xfrm>
          <a:off x="1990725" y="111503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B7D85F88-0D39-4335-8E27-183F41C38965}"/>
            </a:ext>
          </a:extLst>
        </xdr:cNvPr>
        <xdr:cNvSpPr txBox="1"/>
      </xdr:nvSpPr>
      <xdr:spPr>
        <a:xfrm>
          <a:off x="1698625"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9B1841A4-C61D-4191-BED1-7A34DA78462C}"/>
            </a:ext>
          </a:extLst>
        </xdr:cNvPr>
        <xdr:cNvSpPr/>
      </xdr:nvSpPr>
      <xdr:spPr>
        <a:xfrm>
          <a:off x="1225550" y="1110212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a:extLst>
            <a:ext uri="{FF2B5EF4-FFF2-40B4-BE49-F238E27FC236}">
              <a16:creationId xmlns:a16="http://schemas.microsoft.com/office/drawing/2014/main" id="{D6B17DA9-1C32-40E9-9B36-C09CAC7B0427}"/>
            </a:ext>
          </a:extLst>
        </xdr:cNvPr>
        <xdr:cNvSpPr txBox="1"/>
      </xdr:nvSpPr>
      <xdr:spPr>
        <a:xfrm>
          <a:off x="923925"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2B38D72-9927-4792-B912-22A30EA08365}"/>
            </a:ext>
          </a:extLst>
        </xdr:cNvPr>
        <xdr:cNvSpPr txBox="1"/>
      </xdr:nvSpPr>
      <xdr:spPr>
        <a:xfrm>
          <a:off x="41084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08CF68F-9B2A-42FB-BCD0-55841675EF70}"/>
            </a:ext>
          </a:extLst>
        </xdr:cNvPr>
        <xdr:cNvSpPr txBox="1"/>
      </xdr:nvSpPr>
      <xdr:spPr>
        <a:xfrm>
          <a:off x="33845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A8EA921-4C79-46AA-8036-3694D2F8F53E}"/>
            </a:ext>
          </a:extLst>
        </xdr:cNvPr>
        <xdr:cNvSpPr txBox="1"/>
      </xdr:nvSpPr>
      <xdr:spPr>
        <a:xfrm>
          <a:off x="26098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F84B0FC-E8F2-4C31-BD5F-6A4530A32CFA}"/>
            </a:ext>
          </a:extLst>
        </xdr:cNvPr>
        <xdr:cNvSpPr txBox="1"/>
      </xdr:nvSpPr>
      <xdr:spPr>
        <a:xfrm>
          <a:off x="183515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ACA46C0C-2684-4C03-9880-26893E57F44F}"/>
            </a:ext>
          </a:extLst>
        </xdr:cNvPr>
        <xdr:cNvSpPr txBox="1"/>
      </xdr:nvSpPr>
      <xdr:spPr>
        <a:xfrm>
          <a:off x="1089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2" name="楕円 151">
          <a:extLst>
            <a:ext uri="{FF2B5EF4-FFF2-40B4-BE49-F238E27FC236}">
              <a16:creationId xmlns:a16="http://schemas.microsoft.com/office/drawing/2014/main" id="{B2A02EA3-D559-423A-A041-8A5394827A7B}"/>
            </a:ext>
          </a:extLst>
        </xdr:cNvPr>
        <xdr:cNvSpPr/>
      </xdr:nvSpPr>
      <xdr:spPr>
        <a:xfrm>
          <a:off x="4244975"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3" name="財政構造の弾力性該当値テキスト">
          <a:extLst>
            <a:ext uri="{FF2B5EF4-FFF2-40B4-BE49-F238E27FC236}">
              <a16:creationId xmlns:a16="http://schemas.microsoft.com/office/drawing/2014/main" id="{63C8125C-0997-4D13-AAD6-EBA1B6E33AB8}"/>
            </a:ext>
          </a:extLst>
        </xdr:cNvPr>
        <xdr:cNvSpPr txBox="1"/>
      </xdr:nvSpPr>
      <xdr:spPr>
        <a:xfrm>
          <a:off x="43561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6773</xdr:rowOff>
    </xdr:from>
    <xdr:to>
      <xdr:col>19</xdr:col>
      <xdr:colOff>184150</xdr:colOff>
      <xdr:row>60</xdr:row>
      <xdr:rowOff>108373</xdr:rowOff>
    </xdr:to>
    <xdr:sp macro="" textlink="">
      <xdr:nvSpPr>
        <xdr:cNvPr id="154" name="楕円 153">
          <a:extLst>
            <a:ext uri="{FF2B5EF4-FFF2-40B4-BE49-F238E27FC236}">
              <a16:creationId xmlns:a16="http://schemas.microsoft.com/office/drawing/2014/main" id="{A844F273-B79F-433E-BFBD-C571C143B2E8}"/>
            </a:ext>
          </a:extLst>
        </xdr:cNvPr>
        <xdr:cNvSpPr/>
      </xdr:nvSpPr>
      <xdr:spPr>
        <a:xfrm>
          <a:off x="3521075"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118550</xdr:rowOff>
    </xdr:from>
    <xdr:ext cx="736600" cy="259045"/>
    <xdr:sp macro="" textlink="">
      <xdr:nvSpPr>
        <xdr:cNvPr id="155" name="テキスト ボックス 154">
          <a:extLst>
            <a:ext uri="{FF2B5EF4-FFF2-40B4-BE49-F238E27FC236}">
              <a16:creationId xmlns:a16="http://schemas.microsoft.com/office/drawing/2014/main" id="{5671CCC8-4195-4E96-9205-395329674F16}"/>
            </a:ext>
          </a:extLst>
        </xdr:cNvPr>
        <xdr:cNvSpPr txBox="1"/>
      </xdr:nvSpPr>
      <xdr:spPr>
        <a:xfrm>
          <a:off x="3248025"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6" name="楕円 155">
          <a:extLst>
            <a:ext uri="{FF2B5EF4-FFF2-40B4-BE49-F238E27FC236}">
              <a16:creationId xmlns:a16="http://schemas.microsoft.com/office/drawing/2014/main" id="{F130AFB4-DD04-40C3-8DBF-A752DABFE3C2}"/>
            </a:ext>
          </a:extLst>
        </xdr:cNvPr>
        <xdr:cNvSpPr/>
      </xdr:nvSpPr>
      <xdr:spPr>
        <a:xfrm>
          <a:off x="2746375"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157708</xdr:rowOff>
    </xdr:from>
    <xdr:ext cx="762000" cy="259045"/>
    <xdr:sp macro="" textlink="">
      <xdr:nvSpPr>
        <xdr:cNvPr id="157" name="テキスト ボックス 156">
          <a:extLst>
            <a:ext uri="{FF2B5EF4-FFF2-40B4-BE49-F238E27FC236}">
              <a16:creationId xmlns:a16="http://schemas.microsoft.com/office/drawing/2014/main" id="{55264E71-C0BA-4010-B717-00E1D0674356}"/>
            </a:ext>
          </a:extLst>
        </xdr:cNvPr>
        <xdr:cNvSpPr txBox="1"/>
      </xdr:nvSpPr>
      <xdr:spPr>
        <a:xfrm>
          <a:off x="2473325"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a:extLst>
            <a:ext uri="{FF2B5EF4-FFF2-40B4-BE49-F238E27FC236}">
              <a16:creationId xmlns:a16="http://schemas.microsoft.com/office/drawing/2014/main" id="{CBE28902-CB06-4077-8F1F-F45F6ED8A541}"/>
            </a:ext>
          </a:extLst>
        </xdr:cNvPr>
        <xdr:cNvSpPr/>
      </xdr:nvSpPr>
      <xdr:spPr>
        <a:xfrm>
          <a:off x="1990725" y="106597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9" name="テキスト ボックス 158">
          <a:extLst>
            <a:ext uri="{FF2B5EF4-FFF2-40B4-BE49-F238E27FC236}">
              <a16:creationId xmlns:a16="http://schemas.microsoft.com/office/drawing/2014/main" id="{562E7C5A-F50B-4CDA-8C2E-846139664B6C}"/>
            </a:ext>
          </a:extLst>
        </xdr:cNvPr>
        <xdr:cNvSpPr txBox="1"/>
      </xdr:nvSpPr>
      <xdr:spPr>
        <a:xfrm>
          <a:off x="1698625"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0" name="楕円 159">
          <a:extLst>
            <a:ext uri="{FF2B5EF4-FFF2-40B4-BE49-F238E27FC236}">
              <a16:creationId xmlns:a16="http://schemas.microsoft.com/office/drawing/2014/main" id="{CF9F39D6-F6DB-45D3-9214-F05781D43779}"/>
            </a:ext>
          </a:extLst>
        </xdr:cNvPr>
        <xdr:cNvSpPr/>
      </xdr:nvSpPr>
      <xdr:spPr>
        <a:xfrm>
          <a:off x="1225550" y="106476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61" name="テキスト ボックス 160">
          <a:extLst>
            <a:ext uri="{FF2B5EF4-FFF2-40B4-BE49-F238E27FC236}">
              <a16:creationId xmlns:a16="http://schemas.microsoft.com/office/drawing/2014/main" id="{ADC26EB2-1BC4-4894-B5A0-56272400AE86}"/>
            </a:ext>
          </a:extLst>
        </xdr:cNvPr>
        <xdr:cNvSpPr txBox="1"/>
      </xdr:nvSpPr>
      <xdr:spPr>
        <a:xfrm>
          <a:off x="923925"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A4C10190-46DA-4157-83CE-58227D6BB9C4}"/>
            </a:ext>
          </a:extLst>
        </xdr:cNvPr>
        <xdr:cNvSpPr/>
      </xdr:nvSpPr>
      <xdr:spPr>
        <a:xfrm>
          <a:off x="67627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9A66C73-8085-4E70-B171-39D3001E4909}"/>
            </a:ext>
          </a:extLst>
        </xdr:cNvPr>
        <xdr:cNvSpPr txBox="1"/>
      </xdr:nvSpPr>
      <xdr:spPr>
        <a:xfrm>
          <a:off x="717978"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B3806ABE-28D1-46C6-BBAC-5042BE5201F3}"/>
            </a:ext>
          </a:extLst>
        </xdr:cNvPr>
        <xdr:cNvSpPr txBox="1"/>
      </xdr:nvSpPr>
      <xdr:spPr>
        <a:xfrm>
          <a:off x="3606372"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[355,440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48419E54-7A74-4A3A-8C61-F16730B4FB4F}"/>
            </a:ext>
          </a:extLst>
        </xdr:cNvPr>
        <xdr:cNvSpPr/>
      </xdr:nvSpPr>
      <xdr:spPr>
        <a:xfrm>
          <a:off x="5105400" y="128905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D3927520-AC6D-4DD2-BB2D-5A8FF2216434}"/>
            </a:ext>
          </a:extLst>
        </xdr:cNvPr>
        <xdr:cNvSpPr/>
      </xdr:nvSpPr>
      <xdr:spPr>
        <a:xfrm>
          <a:off x="5105400" y="13081000"/>
          <a:ext cx="13239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812804C3-DCFB-44C3-BC9A-2D3B0546BF09}"/>
            </a:ext>
          </a:extLst>
        </xdr:cNvPr>
        <xdr:cNvSpPr/>
      </xdr:nvSpPr>
      <xdr:spPr>
        <a:xfrm>
          <a:off x="65278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F3298AF1-801C-46A4-929D-392C69AE27D3}"/>
            </a:ext>
          </a:extLst>
        </xdr:cNvPr>
        <xdr:cNvSpPr/>
      </xdr:nvSpPr>
      <xdr:spPr>
        <a:xfrm>
          <a:off x="65278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19A26791-232D-418B-BB50-D684EE13FEE5}"/>
            </a:ext>
          </a:extLst>
        </xdr:cNvPr>
        <xdr:cNvSpPr/>
      </xdr:nvSpPr>
      <xdr:spPr>
        <a:xfrm>
          <a:off x="778827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E0438E04-C096-48B6-941B-68D75337A9F8}"/>
            </a:ext>
          </a:extLst>
        </xdr:cNvPr>
        <xdr:cNvSpPr/>
      </xdr:nvSpPr>
      <xdr:spPr>
        <a:xfrm>
          <a:off x="778827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C5BE988C-48CD-41EA-8198-452EF00412A0}"/>
            </a:ext>
          </a:extLst>
        </xdr:cNvPr>
        <xdr:cNvSpPr/>
      </xdr:nvSpPr>
      <xdr:spPr>
        <a:xfrm>
          <a:off x="67627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E32A8B4F-3ECF-4288-B30A-82A47FBA85E6}"/>
            </a:ext>
          </a:extLst>
        </xdr:cNvPr>
        <xdr:cNvSpPr/>
      </xdr:nvSpPr>
      <xdr:spPr>
        <a:xfrm>
          <a:off x="523240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3F7552E1-C468-4A89-AA58-22AC376C616A}"/>
            </a:ext>
          </a:extLst>
        </xdr:cNvPr>
        <xdr:cNvSpPr/>
      </xdr:nvSpPr>
      <xdr:spPr>
        <a:xfrm>
          <a:off x="5232400" y="13398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8BB7589A-7FAF-4754-8159-37E5BB6465FF}"/>
            </a:ext>
          </a:extLst>
        </xdr:cNvPr>
        <xdr:cNvSpPr txBox="1"/>
      </xdr:nvSpPr>
      <xdr:spPr>
        <a:xfrm>
          <a:off x="5330825" y="13716000"/>
          <a:ext cx="4987925"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前年度に比して</a:t>
          </a:r>
          <a:r>
            <a:rPr kumimoji="1" lang="en-US" altLang="ja-JP" sz="1100">
              <a:solidFill>
                <a:schemeClr val="dk1"/>
              </a:solidFill>
              <a:effectLst/>
              <a:latin typeface="+mn-lt"/>
              <a:ea typeface="+mn-ea"/>
              <a:cs typeface="+mn-cs"/>
            </a:rPr>
            <a:t>44,225</a:t>
          </a:r>
          <a:r>
            <a:rPr kumimoji="1" lang="ja-JP" altLang="ja-JP" sz="1100">
              <a:solidFill>
                <a:schemeClr val="dk1"/>
              </a:solidFill>
              <a:effectLst/>
              <a:latin typeface="+mn-lt"/>
              <a:ea typeface="+mn-ea"/>
              <a:cs typeface="+mn-cs"/>
            </a:rPr>
            <a:t>円増加し、類似団体内でも下位である。要因としては人件費</a:t>
          </a:r>
          <a:r>
            <a:rPr kumimoji="1" lang="en-US" altLang="ja-JP" sz="1100">
              <a:solidFill>
                <a:schemeClr val="dk1"/>
              </a:solidFill>
              <a:effectLst/>
              <a:latin typeface="+mn-lt"/>
              <a:ea typeface="+mn-ea"/>
              <a:cs typeface="+mn-cs"/>
            </a:rPr>
            <a:t>00</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りも物件費の伸びによるところが大きく、特に「ふるさとづくり応援寄附金業務代行委託料」は令和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年度が</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百万円であったが、令和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791</a:t>
          </a:r>
          <a:r>
            <a:rPr kumimoji="1" lang="ja-JP" altLang="ja-JP" sz="1100">
              <a:solidFill>
                <a:schemeClr val="dk1"/>
              </a:solidFill>
              <a:effectLst/>
              <a:latin typeface="+mn-lt"/>
              <a:ea typeface="+mn-ea"/>
              <a:cs typeface="+mn-cs"/>
            </a:rPr>
            <a:t>百万円まで増加した。今後も、委託費用の適正化や、個別計画に従った公共施設のマネジメントを行い、経常経費の抑制に努める。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90F17F6E-2E9C-48F4-8916-FDA75CC6A4C2}"/>
            </a:ext>
          </a:extLst>
        </xdr:cNvPr>
        <xdr:cNvSpPr txBox="1"/>
      </xdr:nvSpPr>
      <xdr:spPr>
        <a:xfrm>
          <a:off x="638175"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83D41771-6C89-4942-B020-E6917E975117}"/>
            </a:ext>
          </a:extLst>
        </xdr:cNvPr>
        <xdr:cNvCxnSpPr/>
      </xdr:nvCxnSpPr>
      <xdr:spPr>
        <a:xfrm>
          <a:off x="67627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F1A4A3C2-8AE4-4E78-A26B-BE4167F24BA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208216D-1C46-467D-96F0-CEBD0944F9F6}"/>
            </a:ext>
          </a:extLst>
        </xdr:cNvPr>
        <xdr:cNvCxnSpPr/>
      </xdr:nvCxnSpPr>
      <xdr:spPr>
        <a:xfrm>
          <a:off x="676275" y="1546678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4CF5D7D7-B85E-456C-9C51-7F4447BDC1D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A1EF2B35-9002-49D9-A1BF-52141E5EE34A}"/>
            </a:ext>
          </a:extLst>
        </xdr:cNvPr>
        <xdr:cNvCxnSpPr/>
      </xdr:nvCxnSpPr>
      <xdr:spPr>
        <a:xfrm>
          <a:off x="676275" y="15122071"/>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6D84227F-8B85-408C-B90C-3C4D8669C03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621C9C47-15FC-4503-B62E-905DD472D072}"/>
            </a:ext>
          </a:extLst>
        </xdr:cNvPr>
        <xdr:cNvCxnSpPr/>
      </xdr:nvCxnSpPr>
      <xdr:spPr>
        <a:xfrm>
          <a:off x="676275" y="1477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5D0680C1-C8C8-4E3E-8B58-4EA44BA11ED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D6021277-1C0C-4147-AE8B-687E4558CE7E}"/>
            </a:ext>
          </a:extLst>
        </xdr:cNvPr>
        <xdr:cNvCxnSpPr/>
      </xdr:nvCxnSpPr>
      <xdr:spPr>
        <a:xfrm>
          <a:off x="676275" y="1443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16CF101E-1088-4A80-A5DB-B36A2B96DD4F}"/>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45AA4A45-B8EA-40DA-B9A1-40ACDE2F9C0D}"/>
            </a:ext>
          </a:extLst>
        </xdr:cNvPr>
        <xdr:cNvCxnSpPr/>
      </xdr:nvCxnSpPr>
      <xdr:spPr>
        <a:xfrm>
          <a:off x="676275" y="14087929"/>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6A1D0E83-D0C6-4E3D-A752-B54EA1BFC951}"/>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E0A0D1D8-BB33-45E0-AB6B-727E096225BE}"/>
            </a:ext>
          </a:extLst>
        </xdr:cNvPr>
        <xdr:cNvCxnSpPr/>
      </xdr:nvCxnSpPr>
      <xdr:spPr>
        <a:xfrm>
          <a:off x="676275" y="1374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D2F5B803-0DA1-4968-ACE8-8DDF3ADAE1F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50AB3262-5382-4F5A-9AB9-837F6162BC6C}"/>
            </a:ext>
          </a:extLst>
        </xdr:cNvPr>
        <xdr:cNvCxnSpPr/>
      </xdr:nvCxnSpPr>
      <xdr:spPr>
        <a:xfrm>
          <a:off x="67627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F0918A3E-FA11-46F6-BD14-BC2DF05F5BD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6C7EF613-2833-4D84-83B7-28CD7FC111CA}"/>
            </a:ext>
          </a:extLst>
        </xdr:cNvPr>
        <xdr:cNvSpPr/>
      </xdr:nvSpPr>
      <xdr:spPr>
        <a:xfrm>
          <a:off x="67627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78AA6CD6-2AB2-4B67-A76D-31940BA468C2}"/>
            </a:ext>
          </a:extLst>
        </xdr:cNvPr>
        <xdr:cNvCxnSpPr/>
      </xdr:nvCxnSpPr>
      <xdr:spPr>
        <a:xfrm flipV="1">
          <a:off x="4295775"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13CB6047-7714-4056-9B5A-1DD3AF190C9A}"/>
            </a:ext>
          </a:extLst>
        </xdr:cNvPr>
        <xdr:cNvSpPr txBox="1"/>
      </xdr:nvSpPr>
      <xdr:spPr>
        <a:xfrm>
          <a:off x="43561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8CD8D0DC-DBDD-40E9-83B9-C0345DBC5C99}"/>
            </a:ext>
          </a:extLst>
        </xdr:cNvPr>
        <xdr:cNvCxnSpPr/>
      </xdr:nvCxnSpPr>
      <xdr:spPr>
        <a:xfrm>
          <a:off x="4206875" y="153707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587D0D07-EDCF-49D4-8A38-5AFB019160A4}"/>
            </a:ext>
          </a:extLst>
        </xdr:cNvPr>
        <xdr:cNvSpPr txBox="1"/>
      </xdr:nvSpPr>
      <xdr:spPr>
        <a:xfrm>
          <a:off x="43561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8963D3F0-9F0C-4596-80AC-54E51FBE6701}"/>
            </a:ext>
          </a:extLst>
        </xdr:cNvPr>
        <xdr:cNvCxnSpPr/>
      </xdr:nvCxnSpPr>
      <xdr:spPr>
        <a:xfrm>
          <a:off x="4206875" y="138125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69503</xdr:rowOff>
    </xdr:from>
    <xdr:to>
      <xdr:col>23</xdr:col>
      <xdr:colOff>133350</xdr:colOff>
      <xdr:row>85</xdr:row>
      <xdr:rowOff>50502</xdr:rowOff>
    </xdr:to>
    <xdr:cxnSp macro="">
      <xdr:nvCxnSpPr>
        <xdr:cNvPr id="198" name="直線コネクタ 197">
          <a:extLst>
            <a:ext uri="{FF2B5EF4-FFF2-40B4-BE49-F238E27FC236}">
              <a16:creationId xmlns:a16="http://schemas.microsoft.com/office/drawing/2014/main" id="{6ACE6AE4-7364-4C77-9311-43560C865A98}"/>
            </a:ext>
          </a:extLst>
        </xdr:cNvPr>
        <xdr:cNvCxnSpPr/>
      </xdr:nvCxnSpPr>
      <xdr:spPr>
        <a:xfrm>
          <a:off x="3571875" y="14471303"/>
          <a:ext cx="723900" cy="15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a:extLst>
            <a:ext uri="{FF2B5EF4-FFF2-40B4-BE49-F238E27FC236}">
              <a16:creationId xmlns:a16="http://schemas.microsoft.com/office/drawing/2014/main" id="{6D446E9C-BC24-47A8-B92A-4BEF87F660C0}"/>
            </a:ext>
          </a:extLst>
        </xdr:cNvPr>
        <xdr:cNvSpPr txBox="1"/>
      </xdr:nvSpPr>
      <xdr:spPr>
        <a:xfrm>
          <a:off x="43561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A3749750-135C-4DE2-9951-6599D7E709EA}"/>
            </a:ext>
          </a:extLst>
        </xdr:cNvPr>
        <xdr:cNvSpPr/>
      </xdr:nvSpPr>
      <xdr:spPr>
        <a:xfrm>
          <a:off x="4244975"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9764</xdr:rowOff>
    </xdr:from>
    <xdr:to>
      <xdr:col>19</xdr:col>
      <xdr:colOff>133350</xdr:colOff>
      <xdr:row>84</xdr:row>
      <xdr:rowOff>69503</xdr:rowOff>
    </xdr:to>
    <xdr:cxnSp macro="">
      <xdr:nvCxnSpPr>
        <xdr:cNvPr id="201" name="直線コネクタ 200">
          <a:extLst>
            <a:ext uri="{FF2B5EF4-FFF2-40B4-BE49-F238E27FC236}">
              <a16:creationId xmlns:a16="http://schemas.microsoft.com/office/drawing/2014/main" id="{2A37ECA6-4AEB-4D5F-A43C-8FD84F2F6F45}"/>
            </a:ext>
          </a:extLst>
        </xdr:cNvPr>
        <xdr:cNvCxnSpPr/>
      </xdr:nvCxnSpPr>
      <xdr:spPr>
        <a:xfrm>
          <a:off x="2797175" y="14411564"/>
          <a:ext cx="774700" cy="5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F2B0A0D2-4A52-4700-A361-987AD09EB46A}"/>
            </a:ext>
          </a:extLst>
        </xdr:cNvPr>
        <xdr:cNvSpPr/>
      </xdr:nvSpPr>
      <xdr:spPr>
        <a:xfrm>
          <a:off x="3521075"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a:extLst>
            <a:ext uri="{FF2B5EF4-FFF2-40B4-BE49-F238E27FC236}">
              <a16:creationId xmlns:a16="http://schemas.microsoft.com/office/drawing/2014/main" id="{B744C399-1E18-49C6-9DE0-903EFF609B4F}"/>
            </a:ext>
          </a:extLst>
        </xdr:cNvPr>
        <xdr:cNvSpPr txBox="1"/>
      </xdr:nvSpPr>
      <xdr:spPr>
        <a:xfrm>
          <a:off x="3248025"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127315</xdr:rowOff>
    </xdr:from>
    <xdr:to>
      <xdr:col>15</xdr:col>
      <xdr:colOff>82550</xdr:colOff>
      <xdr:row>84</xdr:row>
      <xdr:rowOff>9764</xdr:rowOff>
    </xdr:to>
    <xdr:cxnSp macro="">
      <xdr:nvCxnSpPr>
        <xdr:cNvPr id="204" name="直線コネクタ 203">
          <a:extLst>
            <a:ext uri="{FF2B5EF4-FFF2-40B4-BE49-F238E27FC236}">
              <a16:creationId xmlns:a16="http://schemas.microsoft.com/office/drawing/2014/main" id="{AA4CD095-3774-49BE-B484-DB61A85003E5}"/>
            </a:ext>
          </a:extLst>
        </xdr:cNvPr>
        <xdr:cNvCxnSpPr/>
      </xdr:nvCxnSpPr>
      <xdr:spPr>
        <a:xfrm>
          <a:off x="2022475" y="14357665"/>
          <a:ext cx="7747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DFFCE690-8179-4213-A7C2-EE0DF42F0C49}"/>
            </a:ext>
          </a:extLst>
        </xdr:cNvPr>
        <xdr:cNvSpPr/>
      </xdr:nvSpPr>
      <xdr:spPr>
        <a:xfrm>
          <a:off x="2746375"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a:extLst>
            <a:ext uri="{FF2B5EF4-FFF2-40B4-BE49-F238E27FC236}">
              <a16:creationId xmlns:a16="http://schemas.microsoft.com/office/drawing/2014/main" id="{4C522BAC-3199-42EA-8092-C3E5060A0EBD}"/>
            </a:ext>
          </a:extLst>
        </xdr:cNvPr>
        <xdr:cNvSpPr txBox="1"/>
      </xdr:nvSpPr>
      <xdr:spPr>
        <a:xfrm>
          <a:off x="2473325"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128750</xdr:rowOff>
    </xdr:from>
    <xdr:to>
      <xdr:col>11</xdr:col>
      <xdr:colOff>31750</xdr:colOff>
      <xdr:row>83</xdr:row>
      <xdr:rowOff>127315</xdr:rowOff>
    </xdr:to>
    <xdr:cxnSp macro="">
      <xdr:nvCxnSpPr>
        <xdr:cNvPr id="207" name="直線コネクタ 206">
          <a:extLst>
            <a:ext uri="{FF2B5EF4-FFF2-40B4-BE49-F238E27FC236}">
              <a16:creationId xmlns:a16="http://schemas.microsoft.com/office/drawing/2014/main" id="{2E54F12D-FA14-41D6-B948-B9AC3F60C62E}"/>
            </a:ext>
          </a:extLst>
        </xdr:cNvPr>
        <xdr:cNvCxnSpPr/>
      </xdr:nvCxnSpPr>
      <xdr:spPr>
        <a:xfrm>
          <a:off x="1266825" y="14187650"/>
          <a:ext cx="755650" cy="17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C1A58CB6-0811-4AEB-83D5-2A2C7C199FF6}"/>
            </a:ext>
          </a:extLst>
        </xdr:cNvPr>
        <xdr:cNvSpPr/>
      </xdr:nvSpPr>
      <xdr:spPr>
        <a:xfrm>
          <a:off x="1990725" y="139938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a:extLst>
            <a:ext uri="{FF2B5EF4-FFF2-40B4-BE49-F238E27FC236}">
              <a16:creationId xmlns:a16="http://schemas.microsoft.com/office/drawing/2014/main" id="{4A99C5F4-5FD7-4AE9-A4DC-D2EF5476F934}"/>
            </a:ext>
          </a:extLst>
        </xdr:cNvPr>
        <xdr:cNvSpPr txBox="1"/>
      </xdr:nvSpPr>
      <xdr:spPr>
        <a:xfrm>
          <a:off x="1698625"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4CAE9E23-F67C-41CC-BC65-C1ACF14063AD}"/>
            </a:ext>
          </a:extLst>
        </xdr:cNvPr>
        <xdr:cNvSpPr/>
      </xdr:nvSpPr>
      <xdr:spPr>
        <a:xfrm>
          <a:off x="1225550" y="139653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a:extLst>
            <a:ext uri="{FF2B5EF4-FFF2-40B4-BE49-F238E27FC236}">
              <a16:creationId xmlns:a16="http://schemas.microsoft.com/office/drawing/2014/main" id="{7073F12B-2792-4D89-9ECD-5D0F23FEC581}"/>
            </a:ext>
          </a:extLst>
        </xdr:cNvPr>
        <xdr:cNvSpPr txBox="1"/>
      </xdr:nvSpPr>
      <xdr:spPr>
        <a:xfrm>
          <a:off x="923925"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2150541-3617-460E-B741-1F23CA6F5DE0}"/>
            </a:ext>
          </a:extLst>
        </xdr:cNvPr>
        <xdr:cNvSpPr txBox="1"/>
      </xdr:nvSpPr>
      <xdr:spPr>
        <a:xfrm>
          <a:off x="41084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74AF294-C444-4837-BDC8-42F6F6F4C7B2}"/>
            </a:ext>
          </a:extLst>
        </xdr:cNvPr>
        <xdr:cNvSpPr txBox="1"/>
      </xdr:nvSpPr>
      <xdr:spPr>
        <a:xfrm>
          <a:off x="33845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E671A3A2-8B90-4CA1-92FA-8A09DC5B270B}"/>
            </a:ext>
          </a:extLst>
        </xdr:cNvPr>
        <xdr:cNvSpPr txBox="1"/>
      </xdr:nvSpPr>
      <xdr:spPr>
        <a:xfrm>
          <a:off x="26098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C5D1C216-75D0-414F-8120-5945079381F2}"/>
            </a:ext>
          </a:extLst>
        </xdr:cNvPr>
        <xdr:cNvSpPr txBox="1"/>
      </xdr:nvSpPr>
      <xdr:spPr>
        <a:xfrm>
          <a:off x="183515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AEAF2251-613D-49E5-9A85-0151D96F0282}"/>
            </a:ext>
          </a:extLst>
        </xdr:cNvPr>
        <xdr:cNvSpPr txBox="1"/>
      </xdr:nvSpPr>
      <xdr:spPr>
        <a:xfrm>
          <a:off x="1089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171152</xdr:rowOff>
    </xdr:from>
    <xdr:to>
      <xdr:col>23</xdr:col>
      <xdr:colOff>184150</xdr:colOff>
      <xdr:row>85</xdr:row>
      <xdr:rowOff>101302</xdr:rowOff>
    </xdr:to>
    <xdr:sp macro="" textlink="">
      <xdr:nvSpPr>
        <xdr:cNvPr id="217" name="楕円 216">
          <a:extLst>
            <a:ext uri="{FF2B5EF4-FFF2-40B4-BE49-F238E27FC236}">
              <a16:creationId xmlns:a16="http://schemas.microsoft.com/office/drawing/2014/main" id="{80820399-A37E-4CD1-B1CD-2676085C08E0}"/>
            </a:ext>
          </a:extLst>
        </xdr:cNvPr>
        <xdr:cNvSpPr/>
      </xdr:nvSpPr>
      <xdr:spPr>
        <a:xfrm>
          <a:off x="4244975" y="1457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143229</xdr:rowOff>
    </xdr:from>
    <xdr:ext cx="762000" cy="259045"/>
    <xdr:sp macro="" textlink="">
      <xdr:nvSpPr>
        <xdr:cNvPr id="218" name="人件費・物件費等の状況該当値テキスト">
          <a:extLst>
            <a:ext uri="{FF2B5EF4-FFF2-40B4-BE49-F238E27FC236}">
              <a16:creationId xmlns:a16="http://schemas.microsoft.com/office/drawing/2014/main" id="{31A879F1-CAAC-4503-B40B-78051C8C7583}"/>
            </a:ext>
          </a:extLst>
        </xdr:cNvPr>
        <xdr:cNvSpPr txBox="1"/>
      </xdr:nvSpPr>
      <xdr:spPr>
        <a:xfrm>
          <a:off x="4356100" y="1454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18703</xdr:rowOff>
    </xdr:from>
    <xdr:to>
      <xdr:col>19</xdr:col>
      <xdr:colOff>184150</xdr:colOff>
      <xdr:row>84</xdr:row>
      <xdr:rowOff>120303</xdr:rowOff>
    </xdr:to>
    <xdr:sp macro="" textlink="">
      <xdr:nvSpPr>
        <xdr:cNvPr id="219" name="楕円 218">
          <a:extLst>
            <a:ext uri="{FF2B5EF4-FFF2-40B4-BE49-F238E27FC236}">
              <a16:creationId xmlns:a16="http://schemas.microsoft.com/office/drawing/2014/main" id="{C7749D17-53B4-43E5-B984-E2D6B3D345A7}"/>
            </a:ext>
          </a:extLst>
        </xdr:cNvPr>
        <xdr:cNvSpPr/>
      </xdr:nvSpPr>
      <xdr:spPr>
        <a:xfrm>
          <a:off x="3521075" y="144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105080</xdr:rowOff>
    </xdr:from>
    <xdr:ext cx="736600" cy="259045"/>
    <xdr:sp macro="" textlink="">
      <xdr:nvSpPr>
        <xdr:cNvPr id="220" name="テキスト ボックス 219">
          <a:extLst>
            <a:ext uri="{FF2B5EF4-FFF2-40B4-BE49-F238E27FC236}">
              <a16:creationId xmlns:a16="http://schemas.microsoft.com/office/drawing/2014/main" id="{6AD5B5EB-4525-4616-9B1D-B931B4B656FA}"/>
            </a:ext>
          </a:extLst>
        </xdr:cNvPr>
        <xdr:cNvSpPr txBox="1"/>
      </xdr:nvSpPr>
      <xdr:spPr>
        <a:xfrm>
          <a:off x="3248025" y="1450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130414</xdr:rowOff>
    </xdr:from>
    <xdr:to>
      <xdr:col>15</xdr:col>
      <xdr:colOff>133350</xdr:colOff>
      <xdr:row>84</xdr:row>
      <xdr:rowOff>60564</xdr:rowOff>
    </xdr:to>
    <xdr:sp macro="" textlink="">
      <xdr:nvSpPr>
        <xdr:cNvPr id="221" name="楕円 220">
          <a:extLst>
            <a:ext uri="{FF2B5EF4-FFF2-40B4-BE49-F238E27FC236}">
              <a16:creationId xmlns:a16="http://schemas.microsoft.com/office/drawing/2014/main" id="{B6DD2BAD-4C60-47E3-894B-09FEF4CD22AE}"/>
            </a:ext>
          </a:extLst>
        </xdr:cNvPr>
        <xdr:cNvSpPr/>
      </xdr:nvSpPr>
      <xdr:spPr>
        <a:xfrm>
          <a:off x="2746375" y="143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45341</xdr:rowOff>
    </xdr:from>
    <xdr:ext cx="762000" cy="259045"/>
    <xdr:sp macro="" textlink="">
      <xdr:nvSpPr>
        <xdr:cNvPr id="222" name="テキスト ボックス 221">
          <a:extLst>
            <a:ext uri="{FF2B5EF4-FFF2-40B4-BE49-F238E27FC236}">
              <a16:creationId xmlns:a16="http://schemas.microsoft.com/office/drawing/2014/main" id="{090B1488-4FF6-481F-8BB6-09C9DF356BD8}"/>
            </a:ext>
          </a:extLst>
        </xdr:cNvPr>
        <xdr:cNvSpPr txBox="1"/>
      </xdr:nvSpPr>
      <xdr:spPr>
        <a:xfrm>
          <a:off x="2473325" y="144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76515</xdr:rowOff>
    </xdr:from>
    <xdr:to>
      <xdr:col>11</xdr:col>
      <xdr:colOff>82550</xdr:colOff>
      <xdr:row>84</xdr:row>
      <xdr:rowOff>6665</xdr:rowOff>
    </xdr:to>
    <xdr:sp macro="" textlink="">
      <xdr:nvSpPr>
        <xdr:cNvPr id="223" name="楕円 222">
          <a:extLst>
            <a:ext uri="{FF2B5EF4-FFF2-40B4-BE49-F238E27FC236}">
              <a16:creationId xmlns:a16="http://schemas.microsoft.com/office/drawing/2014/main" id="{B9B013D8-FB0F-465A-AEDD-D40788A17EC8}"/>
            </a:ext>
          </a:extLst>
        </xdr:cNvPr>
        <xdr:cNvSpPr/>
      </xdr:nvSpPr>
      <xdr:spPr>
        <a:xfrm>
          <a:off x="1990725" y="14306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162892</xdr:rowOff>
    </xdr:from>
    <xdr:ext cx="762000" cy="259045"/>
    <xdr:sp macro="" textlink="">
      <xdr:nvSpPr>
        <xdr:cNvPr id="224" name="テキスト ボックス 223">
          <a:extLst>
            <a:ext uri="{FF2B5EF4-FFF2-40B4-BE49-F238E27FC236}">
              <a16:creationId xmlns:a16="http://schemas.microsoft.com/office/drawing/2014/main" id="{6E8ADB90-3B10-4A80-8505-C194BA65C271}"/>
            </a:ext>
          </a:extLst>
        </xdr:cNvPr>
        <xdr:cNvSpPr txBox="1"/>
      </xdr:nvSpPr>
      <xdr:spPr>
        <a:xfrm>
          <a:off x="1698625" y="143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77950</xdr:rowOff>
    </xdr:from>
    <xdr:to>
      <xdr:col>7</xdr:col>
      <xdr:colOff>31750</xdr:colOff>
      <xdr:row>83</xdr:row>
      <xdr:rowOff>8100</xdr:rowOff>
    </xdr:to>
    <xdr:sp macro="" textlink="">
      <xdr:nvSpPr>
        <xdr:cNvPr id="225" name="楕円 224">
          <a:extLst>
            <a:ext uri="{FF2B5EF4-FFF2-40B4-BE49-F238E27FC236}">
              <a16:creationId xmlns:a16="http://schemas.microsoft.com/office/drawing/2014/main" id="{D81EC966-69CD-49CE-A34E-E2FB9FBC2A21}"/>
            </a:ext>
          </a:extLst>
        </xdr:cNvPr>
        <xdr:cNvSpPr/>
      </xdr:nvSpPr>
      <xdr:spPr>
        <a:xfrm>
          <a:off x="1225550" y="141368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164327</xdr:rowOff>
    </xdr:from>
    <xdr:ext cx="762000" cy="259045"/>
    <xdr:sp macro="" textlink="">
      <xdr:nvSpPr>
        <xdr:cNvPr id="226" name="テキスト ボックス 225">
          <a:extLst>
            <a:ext uri="{FF2B5EF4-FFF2-40B4-BE49-F238E27FC236}">
              <a16:creationId xmlns:a16="http://schemas.microsoft.com/office/drawing/2014/main" id="{D4CB9011-BFAA-428D-9B14-67E52ACE7ACA}"/>
            </a:ext>
          </a:extLst>
        </xdr:cNvPr>
        <xdr:cNvSpPr txBox="1"/>
      </xdr:nvSpPr>
      <xdr:spPr>
        <a:xfrm>
          <a:off x="923925" y="1422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6CAEFF3D-5321-486B-89CE-C8A30F2F775B}"/>
            </a:ext>
          </a:extLst>
        </xdr:cNvPr>
        <xdr:cNvSpPr/>
      </xdr:nvSpPr>
      <xdr:spPr>
        <a:xfrm>
          <a:off x="11083925" y="1263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F7EBC9C0-CCF1-4149-9148-42D65EB6B327}"/>
            </a:ext>
          </a:extLst>
        </xdr:cNvPr>
        <xdr:cNvSpPr txBox="1"/>
      </xdr:nvSpPr>
      <xdr:spPr>
        <a:xfrm>
          <a:off x="11793722"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6B83CEE9-D667-4A2D-922E-8EE5817B6DBD}"/>
            </a:ext>
          </a:extLst>
        </xdr:cNvPr>
        <xdr:cNvSpPr txBox="1"/>
      </xdr:nvSpPr>
      <xdr:spPr>
        <a:xfrm>
          <a:off x="13345930"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9D68B547-9E80-4815-8C66-22744ED534BF}"/>
            </a:ext>
          </a:extLst>
        </xdr:cNvPr>
        <xdr:cNvSpPr/>
      </xdr:nvSpPr>
      <xdr:spPr>
        <a:xfrm>
          <a:off x="15541625" y="1289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10D21E7-B02A-49B5-BDB6-FECB664DB82B}"/>
            </a:ext>
          </a:extLst>
        </xdr:cNvPr>
        <xdr:cNvSpPr/>
      </xdr:nvSpPr>
      <xdr:spPr>
        <a:xfrm>
          <a:off x="15541625" y="1308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C147ED8C-8914-4CCA-9F42-E65F10FC0B50}"/>
            </a:ext>
          </a:extLst>
        </xdr:cNvPr>
        <xdr:cNvSpPr/>
      </xdr:nvSpPr>
      <xdr:spPr>
        <a:xfrm>
          <a:off x="16964025"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7EA66ABE-BF7B-473A-8A46-948C092DFABC}"/>
            </a:ext>
          </a:extLst>
        </xdr:cNvPr>
        <xdr:cNvSpPr/>
      </xdr:nvSpPr>
      <xdr:spPr>
        <a:xfrm>
          <a:off x="16964025"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9998271D-0D06-4403-80D2-8EC615EA0CD8}"/>
            </a:ext>
          </a:extLst>
        </xdr:cNvPr>
        <xdr:cNvSpPr/>
      </xdr:nvSpPr>
      <xdr:spPr>
        <a:xfrm>
          <a:off x="18224500" y="1289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63298517-3B98-41DB-AE3D-A349C11ADB9E}"/>
            </a:ext>
          </a:extLst>
        </xdr:cNvPr>
        <xdr:cNvSpPr/>
      </xdr:nvSpPr>
      <xdr:spPr>
        <a:xfrm>
          <a:off x="18224500" y="1308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8A5494FD-2F63-45A5-8B79-41A323EBC395}"/>
            </a:ext>
          </a:extLst>
        </xdr:cNvPr>
        <xdr:cNvSpPr/>
      </xdr:nvSpPr>
      <xdr:spPr>
        <a:xfrm>
          <a:off x="11083925" y="1339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3F92D39C-A66D-4BCC-A949-85193D2A8DAF}"/>
            </a:ext>
          </a:extLst>
        </xdr:cNvPr>
        <xdr:cNvSpPr/>
      </xdr:nvSpPr>
      <xdr:spPr>
        <a:xfrm>
          <a:off x="15640050" y="1339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2E4DAE0E-414E-4AD0-A056-5AFA4A3CAEE3}"/>
            </a:ext>
          </a:extLst>
        </xdr:cNvPr>
        <xdr:cNvSpPr/>
      </xdr:nvSpPr>
      <xdr:spPr>
        <a:xfrm>
          <a:off x="15640050" y="1339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0B4A556-8080-4967-9B6D-DE9B90901320}"/>
            </a:ext>
          </a:extLst>
        </xdr:cNvPr>
        <xdr:cNvSpPr txBox="1"/>
      </xdr:nvSpPr>
      <xdr:spPr>
        <a:xfrm>
          <a:off x="15748000" y="1371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前年度から変わらず</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であり、類似団体平均と同程度になっている。</a:t>
          </a:r>
          <a:endParaRPr lang="ja-JP" altLang="ja-JP" sz="1400">
            <a:effectLst/>
          </a:endParaRPr>
        </a:p>
        <a:p>
          <a:r>
            <a:rPr kumimoji="1" lang="ja-JP" altLang="ja-JP" sz="1100">
              <a:solidFill>
                <a:schemeClr val="dk1"/>
              </a:solidFill>
              <a:effectLst/>
              <a:latin typeface="+mn-lt"/>
              <a:ea typeface="+mn-ea"/>
              <a:cs typeface="+mn-cs"/>
            </a:rPr>
            <a:t>今後も類似団体等の動向に注視しながら、給与の適正化に努める。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F86624E8-BADF-4FCD-B476-98461753A307}"/>
            </a:ext>
          </a:extLst>
        </xdr:cNvPr>
        <xdr:cNvCxnSpPr/>
      </xdr:nvCxnSpPr>
      <xdr:spPr>
        <a:xfrm>
          <a:off x="11083925" y="1581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F1B351D0-0D4A-4EBC-B70F-0F01B54B3CEC}"/>
            </a:ext>
          </a:extLst>
        </xdr:cNvPr>
        <xdr:cNvSpPr txBox="1"/>
      </xdr:nvSpPr>
      <xdr:spPr>
        <a:xfrm>
          <a:off x="10436225"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951BE333-8622-41CB-8563-B3FDD64B7876}"/>
            </a:ext>
          </a:extLst>
        </xdr:cNvPr>
        <xdr:cNvCxnSpPr/>
      </xdr:nvCxnSpPr>
      <xdr:spPr>
        <a:xfrm>
          <a:off x="11083925" y="154093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CD6C99CB-D553-43C3-A952-2DAFBB98105D}"/>
            </a:ext>
          </a:extLst>
        </xdr:cNvPr>
        <xdr:cNvSpPr txBox="1"/>
      </xdr:nvSpPr>
      <xdr:spPr>
        <a:xfrm>
          <a:off x="10436225"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1972BA9C-58FC-423C-B2B2-B76AA8D3FFEE}"/>
            </a:ext>
          </a:extLst>
        </xdr:cNvPr>
        <xdr:cNvCxnSpPr/>
      </xdr:nvCxnSpPr>
      <xdr:spPr>
        <a:xfrm>
          <a:off x="11083925" y="150071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50923822-E016-45BE-A0B2-ECFDEC17E517}"/>
            </a:ext>
          </a:extLst>
        </xdr:cNvPr>
        <xdr:cNvSpPr txBox="1"/>
      </xdr:nvSpPr>
      <xdr:spPr>
        <a:xfrm>
          <a:off x="10436225"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C77B29CC-22E7-4F70-BFFF-5D406096E13D}"/>
            </a:ext>
          </a:extLst>
        </xdr:cNvPr>
        <xdr:cNvCxnSpPr/>
      </xdr:nvCxnSpPr>
      <xdr:spPr>
        <a:xfrm>
          <a:off x="11083925" y="1460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B3C796A6-6CDF-42D8-8994-45245D072024}"/>
            </a:ext>
          </a:extLst>
        </xdr:cNvPr>
        <xdr:cNvSpPr txBox="1"/>
      </xdr:nvSpPr>
      <xdr:spPr>
        <a:xfrm>
          <a:off x="10436225"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5CCBFD2C-05D2-43CA-91DC-CF6FB6040947}"/>
            </a:ext>
          </a:extLst>
        </xdr:cNvPr>
        <xdr:cNvCxnSpPr/>
      </xdr:nvCxnSpPr>
      <xdr:spPr>
        <a:xfrm>
          <a:off x="11083925" y="1420283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3E487D92-0AD4-4FCE-9281-5C7FDBBD8662}"/>
            </a:ext>
          </a:extLst>
        </xdr:cNvPr>
        <xdr:cNvSpPr txBox="1"/>
      </xdr:nvSpPr>
      <xdr:spPr>
        <a:xfrm>
          <a:off x="1043622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947E5030-386B-42BF-9EC3-D994C2B936E6}"/>
            </a:ext>
          </a:extLst>
        </xdr:cNvPr>
        <xdr:cNvCxnSpPr/>
      </xdr:nvCxnSpPr>
      <xdr:spPr>
        <a:xfrm>
          <a:off x="11083925" y="1380066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8C7BC194-F7A5-474A-81C3-57EC24FFAC21}"/>
            </a:ext>
          </a:extLst>
        </xdr:cNvPr>
        <xdr:cNvSpPr txBox="1"/>
      </xdr:nvSpPr>
      <xdr:spPr>
        <a:xfrm>
          <a:off x="1043622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69DDE27A-C801-4B82-90FF-C90DFA7749B9}"/>
            </a:ext>
          </a:extLst>
        </xdr:cNvPr>
        <xdr:cNvCxnSpPr/>
      </xdr:nvCxnSpPr>
      <xdr:spPr>
        <a:xfrm>
          <a:off x="11083925" y="1339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1FE534FC-6A5C-4D2D-88CE-81482921DE5B}"/>
            </a:ext>
          </a:extLst>
        </xdr:cNvPr>
        <xdr:cNvSpPr txBox="1"/>
      </xdr:nvSpPr>
      <xdr:spPr>
        <a:xfrm>
          <a:off x="1043622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26E15E5D-2580-4E30-A97F-3EBEC71EAB5D}"/>
            </a:ext>
          </a:extLst>
        </xdr:cNvPr>
        <xdr:cNvSpPr/>
      </xdr:nvSpPr>
      <xdr:spPr>
        <a:xfrm>
          <a:off x="11083925" y="1339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8A8D3288-30F2-4F98-9E3F-EBCDE254B35C}"/>
            </a:ext>
          </a:extLst>
        </xdr:cNvPr>
        <xdr:cNvCxnSpPr/>
      </xdr:nvCxnSpPr>
      <xdr:spPr>
        <a:xfrm flipV="1">
          <a:off x="14703425"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DEF6EC0E-F899-4A6E-95A8-A145D743D3A8}"/>
            </a:ext>
          </a:extLst>
        </xdr:cNvPr>
        <xdr:cNvSpPr txBox="1"/>
      </xdr:nvSpPr>
      <xdr:spPr>
        <a:xfrm>
          <a:off x="14792325"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40A24899-F0D6-4CB2-A8ED-E8A2191822C0}"/>
            </a:ext>
          </a:extLst>
        </xdr:cNvPr>
        <xdr:cNvCxnSpPr/>
      </xdr:nvCxnSpPr>
      <xdr:spPr>
        <a:xfrm>
          <a:off x="14643100" y="153959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F0A770DE-B625-40DE-8882-2058AB01360D}"/>
            </a:ext>
          </a:extLst>
        </xdr:cNvPr>
        <xdr:cNvSpPr txBox="1"/>
      </xdr:nvSpPr>
      <xdr:spPr>
        <a:xfrm>
          <a:off x="14792325"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38ACC4AC-5012-4593-AFCB-23058026908D}"/>
            </a:ext>
          </a:extLst>
        </xdr:cNvPr>
        <xdr:cNvCxnSpPr/>
      </xdr:nvCxnSpPr>
      <xdr:spPr>
        <a:xfrm>
          <a:off x="14643100" y="13760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86</xdr:row>
      <xdr:rowOff>21166</xdr:rowOff>
    </xdr:to>
    <xdr:cxnSp macro="">
      <xdr:nvCxnSpPr>
        <xdr:cNvPr id="260" name="直線コネクタ 259">
          <a:extLst>
            <a:ext uri="{FF2B5EF4-FFF2-40B4-BE49-F238E27FC236}">
              <a16:creationId xmlns:a16="http://schemas.microsoft.com/office/drawing/2014/main" id="{7560F37A-A5EC-4547-A02F-363283D761A7}"/>
            </a:ext>
          </a:extLst>
        </xdr:cNvPr>
        <xdr:cNvCxnSpPr/>
      </xdr:nvCxnSpPr>
      <xdr:spPr>
        <a:xfrm flipV="1">
          <a:off x="13979525" y="14645216"/>
          <a:ext cx="7239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2AF39AF1-54B7-4221-A945-C1F2FBA9E24A}"/>
            </a:ext>
          </a:extLst>
        </xdr:cNvPr>
        <xdr:cNvSpPr txBox="1"/>
      </xdr:nvSpPr>
      <xdr:spPr>
        <a:xfrm>
          <a:off x="14792325"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0BEE8CB8-9F40-46BB-B493-CE54F8AE7017}"/>
            </a:ext>
          </a:extLst>
        </xdr:cNvPr>
        <xdr:cNvSpPr/>
      </xdr:nvSpPr>
      <xdr:spPr>
        <a:xfrm>
          <a:off x="14662150" y="145944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id="{F9475EEB-34CD-4135-A59F-FBAD9F569186}"/>
            </a:ext>
          </a:extLst>
        </xdr:cNvPr>
        <xdr:cNvCxnSpPr/>
      </xdr:nvCxnSpPr>
      <xdr:spPr>
        <a:xfrm>
          <a:off x="13214350" y="14765866"/>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970B6707-482E-43BA-886D-81B0A73B8F8F}"/>
            </a:ext>
          </a:extLst>
        </xdr:cNvPr>
        <xdr:cNvSpPr/>
      </xdr:nvSpPr>
      <xdr:spPr>
        <a:xfrm>
          <a:off x="13938250" y="1459441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EFAFDA78-5F53-45E2-B535-0F988D05AE98}"/>
            </a:ext>
          </a:extLst>
        </xdr:cNvPr>
        <xdr:cNvSpPr txBox="1"/>
      </xdr:nvSpPr>
      <xdr:spPr>
        <a:xfrm>
          <a:off x="13655675"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id="{E8013B45-0B5E-4BED-B954-452AD357F53A}"/>
            </a:ext>
          </a:extLst>
        </xdr:cNvPr>
        <xdr:cNvCxnSpPr/>
      </xdr:nvCxnSpPr>
      <xdr:spPr>
        <a:xfrm>
          <a:off x="12458700" y="14739055"/>
          <a:ext cx="75565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5326C3BF-6FAC-4083-9317-7AC7910485A2}"/>
            </a:ext>
          </a:extLst>
        </xdr:cNvPr>
        <xdr:cNvSpPr/>
      </xdr:nvSpPr>
      <xdr:spPr>
        <a:xfrm>
          <a:off x="13182600" y="146480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919F9A58-03AA-4BAA-BAB3-D65D0D01AEDB}"/>
            </a:ext>
          </a:extLst>
        </xdr:cNvPr>
        <xdr:cNvSpPr txBox="1"/>
      </xdr:nvSpPr>
      <xdr:spPr>
        <a:xfrm>
          <a:off x="12880975"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47978</xdr:rowOff>
    </xdr:to>
    <xdr:cxnSp macro="">
      <xdr:nvCxnSpPr>
        <xdr:cNvPr id="269" name="直線コネクタ 268">
          <a:extLst>
            <a:ext uri="{FF2B5EF4-FFF2-40B4-BE49-F238E27FC236}">
              <a16:creationId xmlns:a16="http://schemas.microsoft.com/office/drawing/2014/main" id="{08CB8392-0FE9-4A73-9F62-70CE5E9C91D2}"/>
            </a:ext>
          </a:extLst>
        </xdr:cNvPr>
        <xdr:cNvCxnSpPr/>
      </xdr:nvCxnSpPr>
      <xdr:spPr>
        <a:xfrm flipV="1">
          <a:off x="11684000" y="14739055"/>
          <a:ext cx="7747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83D4CD1A-32EA-4AF7-98F5-6170541408C8}"/>
            </a:ext>
          </a:extLst>
        </xdr:cNvPr>
        <xdr:cNvSpPr/>
      </xdr:nvSpPr>
      <xdr:spPr>
        <a:xfrm>
          <a:off x="12407900" y="146480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id="{6F550B24-FF7B-4E9D-8707-92ABFB15128E}"/>
            </a:ext>
          </a:extLst>
        </xdr:cNvPr>
        <xdr:cNvSpPr txBox="1"/>
      </xdr:nvSpPr>
      <xdr:spPr>
        <a:xfrm>
          <a:off x="12125325"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69E695F2-4A9D-46F7-9B2E-9E9E72A431AA}"/>
            </a:ext>
          </a:extLst>
        </xdr:cNvPr>
        <xdr:cNvSpPr/>
      </xdr:nvSpPr>
      <xdr:spPr>
        <a:xfrm>
          <a:off x="11633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4D9894F7-09E5-4D2F-BA70-C608A63BCCE1}"/>
            </a:ext>
          </a:extLst>
        </xdr:cNvPr>
        <xdr:cNvSpPr txBox="1"/>
      </xdr:nvSpPr>
      <xdr:spPr>
        <a:xfrm>
          <a:off x="1136015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942D63F-D3AC-407B-BC79-000657F58A9A}"/>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ACE7276-04A9-4D55-8E21-8967F872DBEE}"/>
            </a:ext>
          </a:extLst>
        </xdr:cNvPr>
        <xdr:cNvSpPr txBox="1"/>
      </xdr:nvSpPr>
      <xdr:spPr>
        <a:xfrm>
          <a:off x="13792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158B459-D9AD-48C6-B6A6-BDA34B081CF7}"/>
            </a:ext>
          </a:extLst>
        </xdr:cNvPr>
        <xdr:cNvSpPr txBox="1"/>
      </xdr:nvSpPr>
      <xdr:spPr>
        <a:xfrm>
          <a:off x="1302702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D196475-0B26-43FC-A19B-D06FE80FA401}"/>
            </a:ext>
          </a:extLst>
        </xdr:cNvPr>
        <xdr:cNvSpPr txBox="1"/>
      </xdr:nvSpPr>
      <xdr:spPr>
        <a:xfrm>
          <a:off x="122713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2DD78E4-356F-4688-8552-E9A20BE1C1AD}"/>
            </a:ext>
          </a:extLst>
        </xdr:cNvPr>
        <xdr:cNvSpPr txBox="1"/>
      </xdr:nvSpPr>
      <xdr:spPr>
        <a:xfrm>
          <a:off x="1149667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9" name="楕円 278">
          <a:extLst>
            <a:ext uri="{FF2B5EF4-FFF2-40B4-BE49-F238E27FC236}">
              <a16:creationId xmlns:a16="http://schemas.microsoft.com/office/drawing/2014/main" id="{AEA90A49-49E8-465A-829B-B190D67CB203}"/>
            </a:ext>
          </a:extLst>
        </xdr:cNvPr>
        <xdr:cNvSpPr/>
      </xdr:nvSpPr>
      <xdr:spPr>
        <a:xfrm>
          <a:off x="14662150" y="1459441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80" name="給与水準   （国との比較）該当値テキスト">
          <a:extLst>
            <a:ext uri="{FF2B5EF4-FFF2-40B4-BE49-F238E27FC236}">
              <a16:creationId xmlns:a16="http://schemas.microsoft.com/office/drawing/2014/main" id="{A189770B-FF5A-4EB4-AB22-5DABC2C7A2EF}"/>
            </a:ext>
          </a:extLst>
        </xdr:cNvPr>
        <xdr:cNvSpPr txBox="1"/>
      </xdr:nvSpPr>
      <xdr:spPr>
        <a:xfrm>
          <a:off x="14792325"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1" name="楕円 280">
          <a:extLst>
            <a:ext uri="{FF2B5EF4-FFF2-40B4-BE49-F238E27FC236}">
              <a16:creationId xmlns:a16="http://schemas.microsoft.com/office/drawing/2014/main" id="{918AD7A5-41CC-4332-A58A-95C1CBBE5373}"/>
            </a:ext>
          </a:extLst>
        </xdr:cNvPr>
        <xdr:cNvSpPr/>
      </xdr:nvSpPr>
      <xdr:spPr>
        <a:xfrm>
          <a:off x="13938250" y="147150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2" name="テキスト ボックス 281">
          <a:extLst>
            <a:ext uri="{FF2B5EF4-FFF2-40B4-BE49-F238E27FC236}">
              <a16:creationId xmlns:a16="http://schemas.microsoft.com/office/drawing/2014/main" id="{BD404AA2-637B-41CD-9EE0-C872DD56D559}"/>
            </a:ext>
          </a:extLst>
        </xdr:cNvPr>
        <xdr:cNvSpPr txBox="1"/>
      </xdr:nvSpPr>
      <xdr:spPr>
        <a:xfrm>
          <a:off x="13655675"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802F926D-8683-46A9-A4E8-40744F841377}"/>
            </a:ext>
          </a:extLst>
        </xdr:cNvPr>
        <xdr:cNvSpPr/>
      </xdr:nvSpPr>
      <xdr:spPr>
        <a:xfrm>
          <a:off x="13182600" y="147150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19B86144-C9FF-4784-B97F-74DD90F9B4F3}"/>
            </a:ext>
          </a:extLst>
        </xdr:cNvPr>
        <xdr:cNvSpPr txBox="1"/>
      </xdr:nvSpPr>
      <xdr:spPr>
        <a:xfrm>
          <a:off x="12880975"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5" name="楕円 284">
          <a:extLst>
            <a:ext uri="{FF2B5EF4-FFF2-40B4-BE49-F238E27FC236}">
              <a16:creationId xmlns:a16="http://schemas.microsoft.com/office/drawing/2014/main" id="{0B0EF669-780A-4303-A179-47C4839CE222}"/>
            </a:ext>
          </a:extLst>
        </xdr:cNvPr>
        <xdr:cNvSpPr/>
      </xdr:nvSpPr>
      <xdr:spPr>
        <a:xfrm>
          <a:off x="12407900" y="146882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6" name="テキスト ボックス 285">
          <a:extLst>
            <a:ext uri="{FF2B5EF4-FFF2-40B4-BE49-F238E27FC236}">
              <a16:creationId xmlns:a16="http://schemas.microsoft.com/office/drawing/2014/main" id="{810A4866-E8A8-475C-AD23-55120B18A50D}"/>
            </a:ext>
          </a:extLst>
        </xdr:cNvPr>
        <xdr:cNvSpPr txBox="1"/>
      </xdr:nvSpPr>
      <xdr:spPr>
        <a:xfrm>
          <a:off x="12125325"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7" name="楕円 286">
          <a:extLst>
            <a:ext uri="{FF2B5EF4-FFF2-40B4-BE49-F238E27FC236}">
              <a16:creationId xmlns:a16="http://schemas.microsoft.com/office/drawing/2014/main" id="{00AC41B4-00E8-4424-AECA-C5DFF6CFEC40}"/>
            </a:ext>
          </a:extLst>
        </xdr:cNvPr>
        <xdr:cNvSpPr/>
      </xdr:nvSpPr>
      <xdr:spPr>
        <a:xfrm>
          <a:off x="11633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83555</xdr:rowOff>
    </xdr:from>
    <xdr:ext cx="762000" cy="259045"/>
    <xdr:sp macro="" textlink="">
      <xdr:nvSpPr>
        <xdr:cNvPr id="288" name="テキスト ボックス 287">
          <a:extLst>
            <a:ext uri="{FF2B5EF4-FFF2-40B4-BE49-F238E27FC236}">
              <a16:creationId xmlns:a16="http://schemas.microsoft.com/office/drawing/2014/main" id="{FE2DD7D2-C4E5-4AAD-A0E9-FC7177378BC0}"/>
            </a:ext>
          </a:extLst>
        </xdr:cNvPr>
        <xdr:cNvSpPr txBox="1"/>
      </xdr:nvSpPr>
      <xdr:spPr>
        <a:xfrm>
          <a:off x="1136015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12CCD59D-F484-4483-96DE-5F41C55CB1D7}"/>
            </a:ext>
          </a:extLst>
        </xdr:cNvPr>
        <xdr:cNvSpPr/>
      </xdr:nvSpPr>
      <xdr:spPr>
        <a:xfrm>
          <a:off x="11083925" y="882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69BEDEBB-0A07-4EC1-8550-87971EC00AC5}"/>
            </a:ext>
          </a:extLst>
        </xdr:cNvPr>
        <xdr:cNvSpPr txBox="1"/>
      </xdr:nvSpPr>
      <xdr:spPr>
        <a:xfrm>
          <a:off x="11546077"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D9B6ADC-8942-45F9-9E92-611A5C513475}"/>
            </a:ext>
          </a:extLst>
        </xdr:cNvPr>
        <xdr:cNvSpPr txBox="1"/>
      </xdr:nvSpPr>
      <xdr:spPr>
        <a:xfrm>
          <a:off x="13593574"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C2BBC719-9647-4483-B866-A9CFCDDCD86E}"/>
            </a:ext>
          </a:extLst>
        </xdr:cNvPr>
        <xdr:cNvSpPr/>
      </xdr:nvSpPr>
      <xdr:spPr>
        <a:xfrm>
          <a:off x="15541625" y="908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58093C00-D914-4778-A246-96E403E38EBD}"/>
            </a:ext>
          </a:extLst>
        </xdr:cNvPr>
        <xdr:cNvSpPr/>
      </xdr:nvSpPr>
      <xdr:spPr>
        <a:xfrm>
          <a:off x="15541625" y="927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E0FB5C66-04BC-40C7-A543-AAAC38D243B6}"/>
            </a:ext>
          </a:extLst>
        </xdr:cNvPr>
        <xdr:cNvSpPr/>
      </xdr:nvSpPr>
      <xdr:spPr>
        <a:xfrm>
          <a:off x="16964025"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619FE81F-5342-41A5-8BC3-10B662998517}"/>
            </a:ext>
          </a:extLst>
        </xdr:cNvPr>
        <xdr:cNvSpPr/>
      </xdr:nvSpPr>
      <xdr:spPr>
        <a:xfrm>
          <a:off x="16964025"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B05D81C6-F82C-40A4-BA99-67D611955EE7}"/>
            </a:ext>
          </a:extLst>
        </xdr:cNvPr>
        <xdr:cNvSpPr/>
      </xdr:nvSpPr>
      <xdr:spPr>
        <a:xfrm>
          <a:off x="18224500" y="908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64ADF1E9-4E92-4D98-B092-A2F12F2B1EE3}"/>
            </a:ext>
          </a:extLst>
        </xdr:cNvPr>
        <xdr:cNvSpPr/>
      </xdr:nvSpPr>
      <xdr:spPr>
        <a:xfrm>
          <a:off x="18224500" y="927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7DCC93F-8280-46E1-92C7-D8DC359F293A}"/>
            </a:ext>
          </a:extLst>
        </xdr:cNvPr>
        <xdr:cNvSpPr/>
      </xdr:nvSpPr>
      <xdr:spPr>
        <a:xfrm>
          <a:off x="11083925" y="958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4D7B9F4E-A5C8-4182-BE52-E39811A1B0D4}"/>
            </a:ext>
          </a:extLst>
        </xdr:cNvPr>
        <xdr:cNvSpPr/>
      </xdr:nvSpPr>
      <xdr:spPr>
        <a:xfrm>
          <a:off x="15640050" y="958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855C9B1A-288C-485F-8942-F4E605CEB3A2}"/>
            </a:ext>
          </a:extLst>
        </xdr:cNvPr>
        <xdr:cNvSpPr/>
      </xdr:nvSpPr>
      <xdr:spPr>
        <a:xfrm>
          <a:off x="15640050" y="958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20FCE726-A4F3-423A-A215-1017C8BCD419}"/>
            </a:ext>
          </a:extLst>
        </xdr:cNvPr>
        <xdr:cNvSpPr txBox="1"/>
      </xdr:nvSpPr>
      <xdr:spPr>
        <a:xfrm>
          <a:off x="15748000" y="990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行財政集中プラン（平成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年度）により退職者不補充等を実施を行っているが、類似団体平均・沖縄県平均・全国平均を上回っている状況である。</a:t>
          </a:r>
          <a:endParaRPr lang="ja-JP" altLang="ja-JP" sz="1400">
            <a:effectLst/>
          </a:endParaRPr>
        </a:p>
        <a:p>
          <a:r>
            <a:rPr kumimoji="1" lang="ja-JP" altLang="ja-JP" sz="1100">
              <a:solidFill>
                <a:schemeClr val="dk1"/>
              </a:solidFill>
              <a:effectLst/>
              <a:latin typeface="+mn-lt"/>
              <a:ea typeface="+mn-ea"/>
              <a:cs typeface="+mn-cs"/>
            </a:rPr>
            <a:t>観光立村である本村の特性として、観光産業や</a:t>
          </a:r>
          <a:r>
            <a:rPr kumimoji="1" lang="en-US" altLang="ja-JP" sz="1100">
              <a:solidFill>
                <a:schemeClr val="dk1"/>
              </a:solidFill>
              <a:effectLst/>
              <a:latin typeface="+mn-lt"/>
              <a:ea typeface="+mn-ea"/>
              <a:cs typeface="+mn-cs"/>
            </a:rPr>
            <a:t>OIST</a:t>
          </a:r>
          <a:r>
            <a:rPr kumimoji="1" lang="ja-JP" altLang="ja-JP" sz="1100">
              <a:solidFill>
                <a:schemeClr val="dk1"/>
              </a:solidFill>
              <a:effectLst/>
              <a:latin typeface="+mn-lt"/>
              <a:ea typeface="+mn-ea"/>
              <a:cs typeface="+mn-cs"/>
            </a:rPr>
            <a:t>関連による流入人口の増など、多様化する村民ニーズにより、職員数の抑制が厳しい状況にはあるが、業務の体制、効率化等を検討し住民サービスを低下させることがないよう、今後も適正な定員数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193D9ADB-6E46-4E67-9307-F63FA3429702}"/>
            </a:ext>
          </a:extLst>
        </xdr:cNvPr>
        <xdr:cNvSpPr txBox="1"/>
      </xdr:nvSpPr>
      <xdr:spPr>
        <a:xfrm>
          <a:off x="11045825"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27E0238F-6F70-45D4-A576-30A9A35DF6A6}"/>
            </a:ext>
          </a:extLst>
        </xdr:cNvPr>
        <xdr:cNvCxnSpPr/>
      </xdr:nvCxnSpPr>
      <xdr:spPr>
        <a:xfrm>
          <a:off x="11083925" y="1200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9BDD5B19-C08E-4DDF-81DA-2FE0587C8B53}"/>
            </a:ext>
          </a:extLst>
        </xdr:cNvPr>
        <xdr:cNvSpPr txBox="1"/>
      </xdr:nvSpPr>
      <xdr:spPr>
        <a:xfrm>
          <a:off x="10436225"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7DC6C2E5-442A-4C12-B81F-22EE48A00EE5}"/>
            </a:ext>
          </a:extLst>
        </xdr:cNvPr>
        <xdr:cNvCxnSpPr/>
      </xdr:nvCxnSpPr>
      <xdr:spPr>
        <a:xfrm>
          <a:off x="11083925" y="115189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2946C3C7-7A5C-4DA0-BFCE-D12D28586712}"/>
            </a:ext>
          </a:extLst>
        </xdr:cNvPr>
        <xdr:cNvSpPr txBox="1"/>
      </xdr:nvSpPr>
      <xdr:spPr>
        <a:xfrm>
          <a:off x="10436225"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EB36A77B-3B2B-4654-BD77-C863A163B617}"/>
            </a:ext>
          </a:extLst>
        </xdr:cNvPr>
        <xdr:cNvCxnSpPr/>
      </xdr:nvCxnSpPr>
      <xdr:spPr>
        <a:xfrm>
          <a:off x="11083925" y="110363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B4171C09-1636-4F81-84AE-C87F318A2695}"/>
            </a:ext>
          </a:extLst>
        </xdr:cNvPr>
        <xdr:cNvSpPr txBox="1"/>
      </xdr:nvSpPr>
      <xdr:spPr>
        <a:xfrm>
          <a:off x="10436225"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E6E4B21A-F25B-45A5-BE3F-2125BE21A57A}"/>
            </a:ext>
          </a:extLst>
        </xdr:cNvPr>
        <xdr:cNvCxnSpPr/>
      </xdr:nvCxnSpPr>
      <xdr:spPr>
        <a:xfrm>
          <a:off x="11083925" y="105537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7EC9FE3D-A03B-4F9A-87B4-AB03EE74E53B}"/>
            </a:ext>
          </a:extLst>
        </xdr:cNvPr>
        <xdr:cNvSpPr txBox="1"/>
      </xdr:nvSpPr>
      <xdr:spPr>
        <a:xfrm>
          <a:off x="10436225"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7340CA04-CBD6-4FD6-A514-85E9A54818E9}"/>
            </a:ext>
          </a:extLst>
        </xdr:cNvPr>
        <xdr:cNvCxnSpPr/>
      </xdr:nvCxnSpPr>
      <xdr:spPr>
        <a:xfrm>
          <a:off x="11083925" y="100711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D490DC68-1795-4DA6-B590-8CE5D1DD1B5B}"/>
            </a:ext>
          </a:extLst>
        </xdr:cNvPr>
        <xdr:cNvSpPr txBox="1"/>
      </xdr:nvSpPr>
      <xdr:spPr>
        <a:xfrm>
          <a:off x="10436225"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556365F-153E-4A5C-ACCD-3126C352F227}"/>
            </a:ext>
          </a:extLst>
        </xdr:cNvPr>
        <xdr:cNvCxnSpPr/>
      </xdr:nvCxnSpPr>
      <xdr:spPr>
        <a:xfrm>
          <a:off x="11083925" y="958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3879D48E-3FCD-48C6-A995-84476BC0E5BE}"/>
            </a:ext>
          </a:extLst>
        </xdr:cNvPr>
        <xdr:cNvSpPr/>
      </xdr:nvSpPr>
      <xdr:spPr>
        <a:xfrm>
          <a:off x="11083925" y="958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F0345D6D-EB17-4CC4-9E58-309FE29954E4}"/>
            </a:ext>
          </a:extLst>
        </xdr:cNvPr>
        <xdr:cNvCxnSpPr/>
      </xdr:nvCxnSpPr>
      <xdr:spPr>
        <a:xfrm flipV="1">
          <a:off x="14703425"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6724A2A3-C843-45B6-8E8C-2D0306C440DE}"/>
            </a:ext>
          </a:extLst>
        </xdr:cNvPr>
        <xdr:cNvSpPr txBox="1"/>
      </xdr:nvSpPr>
      <xdr:spPr>
        <a:xfrm>
          <a:off x="14792325"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BAE1345D-C70C-4C4B-B1C1-3355CB3098E4}"/>
            </a:ext>
          </a:extLst>
        </xdr:cNvPr>
        <xdr:cNvCxnSpPr/>
      </xdr:nvCxnSpPr>
      <xdr:spPr>
        <a:xfrm>
          <a:off x="14643100" y="116105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CA7A92D6-142E-41CA-B8A2-4DA3DF09C823}"/>
            </a:ext>
          </a:extLst>
        </xdr:cNvPr>
        <xdr:cNvSpPr txBox="1"/>
      </xdr:nvSpPr>
      <xdr:spPr>
        <a:xfrm>
          <a:off x="14792325"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534A88CB-33D9-44F9-AC25-CB2E148854D8}"/>
            </a:ext>
          </a:extLst>
        </xdr:cNvPr>
        <xdr:cNvCxnSpPr/>
      </xdr:nvCxnSpPr>
      <xdr:spPr>
        <a:xfrm>
          <a:off x="14643100" y="103650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133858</xdr:rowOff>
    </xdr:from>
    <xdr:to>
      <xdr:col>81</xdr:col>
      <xdr:colOff>44450</xdr:colOff>
      <xdr:row>61</xdr:row>
      <xdr:rowOff>135306</xdr:rowOff>
    </xdr:to>
    <xdr:cxnSp macro="">
      <xdr:nvCxnSpPr>
        <xdr:cNvPr id="320" name="直線コネクタ 319">
          <a:extLst>
            <a:ext uri="{FF2B5EF4-FFF2-40B4-BE49-F238E27FC236}">
              <a16:creationId xmlns:a16="http://schemas.microsoft.com/office/drawing/2014/main" id="{EC1D7E52-AACD-4C72-B421-1F16A16848D0}"/>
            </a:ext>
          </a:extLst>
        </xdr:cNvPr>
        <xdr:cNvCxnSpPr/>
      </xdr:nvCxnSpPr>
      <xdr:spPr>
        <a:xfrm flipV="1">
          <a:off x="13979525" y="10592308"/>
          <a:ext cx="7239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a:extLst>
            <a:ext uri="{FF2B5EF4-FFF2-40B4-BE49-F238E27FC236}">
              <a16:creationId xmlns:a16="http://schemas.microsoft.com/office/drawing/2014/main" id="{6C607D1A-5FE1-4F20-9D33-923389A0D03E}"/>
            </a:ext>
          </a:extLst>
        </xdr:cNvPr>
        <xdr:cNvSpPr txBox="1"/>
      </xdr:nvSpPr>
      <xdr:spPr>
        <a:xfrm>
          <a:off x="14792325"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DD827E28-0F8F-4EB2-B11E-FF6A2F8C5E9D}"/>
            </a:ext>
          </a:extLst>
        </xdr:cNvPr>
        <xdr:cNvSpPr/>
      </xdr:nvSpPr>
      <xdr:spPr>
        <a:xfrm>
          <a:off x="14662150" y="1054054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135306</xdr:rowOff>
    </xdr:from>
    <xdr:to>
      <xdr:col>77</xdr:col>
      <xdr:colOff>44450</xdr:colOff>
      <xdr:row>61</xdr:row>
      <xdr:rowOff>136754</xdr:rowOff>
    </xdr:to>
    <xdr:cxnSp macro="">
      <xdr:nvCxnSpPr>
        <xdr:cNvPr id="323" name="直線コネクタ 322">
          <a:extLst>
            <a:ext uri="{FF2B5EF4-FFF2-40B4-BE49-F238E27FC236}">
              <a16:creationId xmlns:a16="http://schemas.microsoft.com/office/drawing/2014/main" id="{CE3FAB3B-A400-4CEA-941E-749A84915BF4}"/>
            </a:ext>
          </a:extLst>
        </xdr:cNvPr>
        <xdr:cNvCxnSpPr/>
      </xdr:nvCxnSpPr>
      <xdr:spPr>
        <a:xfrm flipV="1">
          <a:off x="13214350" y="10593756"/>
          <a:ext cx="765175"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83E859CB-C9AD-4708-91DD-B81FB47F5A9C}"/>
            </a:ext>
          </a:extLst>
        </xdr:cNvPr>
        <xdr:cNvSpPr/>
      </xdr:nvSpPr>
      <xdr:spPr>
        <a:xfrm>
          <a:off x="13938250" y="1053475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a:extLst>
            <a:ext uri="{FF2B5EF4-FFF2-40B4-BE49-F238E27FC236}">
              <a16:creationId xmlns:a16="http://schemas.microsoft.com/office/drawing/2014/main" id="{9BB2740C-34D6-4054-A566-21047C68A128}"/>
            </a:ext>
          </a:extLst>
        </xdr:cNvPr>
        <xdr:cNvSpPr txBox="1"/>
      </xdr:nvSpPr>
      <xdr:spPr>
        <a:xfrm>
          <a:off x="13655675"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136754</xdr:rowOff>
    </xdr:from>
    <xdr:to>
      <xdr:col>72</xdr:col>
      <xdr:colOff>203200</xdr:colOff>
      <xdr:row>61</xdr:row>
      <xdr:rowOff>140615</xdr:rowOff>
    </xdr:to>
    <xdr:cxnSp macro="">
      <xdr:nvCxnSpPr>
        <xdr:cNvPr id="326" name="直線コネクタ 325">
          <a:extLst>
            <a:ext uri="{FF2B5EF4-FFF2-40B4-BE49-F238E27FC236}">
              <a16:creationId xmlns:a16="http://schemas.microsoft.com/office/drawing/2014/main" id="{5F746AFD-1E6D-47C6-B5EA-EE1A5086E739}"/>
            </a:ext>
          </a:extLst>
        </xdr:cNvPr>
        <xdr:cNvCxnSpPr/>
      </xdr:nvCxnSpPr>
      <xdr:spPr>
        <a:xfrm flipV="1">
          <a:off x="12458700" y="10595204"/>
          <a:ext cx="75565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A63936E9-12A9-4E28-8BAB-6FDE975E5C5F}"/>
            </a:ext>
          </a:extLst>
        </xdr:cNvPr>
        <xdr:cNvSpPr/>
      </xdr:nvSpPr>
      <xdr:spPr>
        <a:xfrm>
          <a:off x="13182600" y="105342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a:extLst>
            <a:ext uri="{FF2B5EF4-FFF2-40B4-BE49-F238E27FC236}">
              <a16:creationId xmlns:a16="http://schemas.microsoft.com/office/drawing/2014/main" id="{284522E9-E248-4C37-83B0-7BC6C999DB61}"/>
            </a:ext>
          </a:extLst>
        </xdr:cNvPr>
        <xdr:cNvSpPr txBox="1"/>
      </xdr:nvSpPr>
      <xdr:spPr>
        <a:xfrm>
          <a:off x="12880975"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140615</xdr:rowOff>
    </xdr:from>
    <xdr:to>
      <xdr:col>68</xdr:col>
      <xdr:colOff>152400</xdr:colOff>
      <xdr:row>61</xdr:row>
      <xdr:rowOff>158953</xdr:rowOff>
    </xdr:to>
    <xdr:cxnSp macro="">
      <xdr:nvCxnSpPr>
        <xdr:cNvPr id="329" name="直線コネクタ 328">
          <a:extLst>
            <a:ext uri="{FF2B5EF4-FFF2-40B4-BE49-F238E27FC236}">
              <a16:creationId xmlns:a16="http://schemas.microsoft.com/office/drawing/2014/main" id="{A0EA787D-0C27-4C72-8852-8BE50F9FA6B3}"/>
            </a:ext>
          </a:extLst>
        </xdr:cNvPr>
        <xdr:cNvCxnSpPr/>
      </xdr:nvCxnSpPr>
      <xdr:spPr>
        <a:xfrm flipV="1">
          <a:off x="11684000" y="10599065"/>
          <a:ext cx="7747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41132730-DCF4-4D07-A051-4804D989A89E}"/>
            </a:ext>
          </a:extLst>
        </xdr:cNvPr>
        <xdr:cNvSpPr/>
      </xdr:nvSpPr>
      <xdr:spPr>
        <a:xfrm>
          <a:off x="12407900" y="105313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a:extLst>
            <a:ext uri="{FF2B5EF4-FFF2-40B4-BE49-F238E27FC236}">
              <a16:creationId xmlns:a16="http://schemas.microsoft.com/office/drawing/2014/main" id="{3B5E46B9-F441-483A-A6FC-5AA079E3D219}"/>
            </a:ext>
          </a:extLst>
        </xdr:cNvPr>
        <xdr:cNvSpPr txBox="1"/>
      </xdr:nvSpPr>
      <xdr:spPr>
        <a:xfrm>
          <a:off x="12125325"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4E284BB3-9194-4317-8651-76D3859D0F21}"/>
            </a:ext>
          </a:extLst>
        </xdr:cNvPr>
        <xdr:cNvSpPr/>
      </xdr:nvSpPr>
      <xdr:spPr>
        <a:xfrm>
          <a:off x="11633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a:extLst>
            <a:ext uri="{FF2B5EF4-FFF2-40B4-BE49-F238E27FC236}">
              <a16:creationId xmlns:a16="http://schemas.microsoft.com/office/drawing/2014/main" id="{CBFEEAC1-7BF5-4AC6-BA4C-E4D1E9F7E8A9}"/>
            </a:ext>
          </a:extLst>
        </xdr:cNvPr>
        <xdr:cNvSpPr txBox="1"/>
      </xdr:nvSpPr>
      <xdr:spPr>
        <a:xfrm>
          <a:off x="1136015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F83CB05-DF84-412D-A43E-B3AABE6318D3}"/>
            </a:ext>
          </a:extLst>
        </xdr:cNvPr>
        <xdr:cNvSpPr txBox="1"/>
      </xdr:nvSpPr>
      <xdr:spPr>
        <a:xfrm>
          <a:off x="14516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D90D062-1283-4E59-9165-A9B70D79B423}"/>
            </a:ext>
          </a:extLst>
        </xdr:cNvPr>
        <xdr:cNvSpPr txBox="1"/>
      </xdr:nvSpPr>
      <xdr:spPr>
        <a:xfrm>
          <a:off x="137922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2FEA44A-74BA-4E8B-8EC3-7AE4A0EABF4F}"/>
            </a:ext>
          </a:extLst>
        </xdr:cNvPr>
        <xdr:cNvSpPr txBox="1"/>
      </xdr:nvSpPr>
      <xdr:spPr>
        <a:xfrm>
          <a:off x="1302702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82F0D13-E238-4154-9B7D-6A397DA2D4F4}"/>
            </a:ext>
          </a:extLst>
        </xdr:cNvPr>
        <xdr:cNvSpPr txBox="1"/>
      </xdr:nvSpPr>
      <xdr:spPr>
        <a:xfrm>
          <a:off x="122713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5C4C75F-B3B9-45B2-A995-117EB8DAC216}"/>
            </a:ext>
          </a:extLst>
        </xdr:cNvPr>
        <xdr:cNvSpPr txBox="1"/>
      </xdr:nvSpPr>
      <xdr:spPr>
        <a:xfrm>
          <a:off x="1149667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83058</xdr:rowOff>
    </xdr:from>
    <xdr:to>
      <xdr:col>81</xdr:col>
      <xdr:colOff>95250</xdr:colOff>
      <xdr:row>62</xdr:row>
      <xdr:rowOff>13208</xdr:rowOff>
    </xdr:to>
    <xdr:sp macro="" textlink="">
      <xdr:nvSpPr>
        <xdr:cNvPr id="339" name="楕円 338">
          <a:extLst>
            <a:ext uri="{FF2B5EF4-FFF2-40B4-BE49-F238E27FC236}">
              <a16:creationId xmlns:a16="http://schemas.microsoft.com/office/drawing/2014/main" id="{BA3BDE0A-1966-4652-AABC-D86F5F221760}"/>
            </a:ext>
          </a:extLst>
        </xdr:cNvPr>
        <xdr:cNvSpPr/>
      </xdr:nvSpPr>
      <xdr:spPr>
        <a:xfrm>
          <a:off x="14662150" y="1054150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55135</xdr:rowOff>
    </xdr:from>
    <xdr:ext cx="762000" cy="259045"/>
    <xdr:sp macro="" textlink="">
      <xdr:nvSpPr>
        <xdr:cNvPr id="340" name="定員管理の状況該当値テキスト">
          <a:extLst>
            <a:ext uri="{FF2B5EF4-FFF2-40B4-BE49-F238E27FC236}">
              <a16:creationId xmlns:a16="http://schemas.microsoft.com/office/drawing/2014/main" id="{A1D50490-2FBA-4746-928C-E9F31920E278}"/>
            </a:ext>
          </a:extLst>
        </xdr:cNvPr>
        <xdr:cNvSpPr txBox="1"/>
      </xdr:nvSpPr>
      <xdr:spPr>
        <a:xfrm>
          <a:off x="14792325" y="105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84506</xdr:rowOff>
    </xdr:from>
    <xdr:to>
      <xdr:col>77</xdr:col>
      <xdr:colOff>95250</xdr:colOff>
      <xdr:row>62</xdr:row>
      <xdr:rowOff>14656</xdr:rowOff>
    </xdr:to>
    <xdr:sp macro="" textlink="">
      <xdr:nvSpPr>
        <xdr:cNvPr id="341" name="楕円 340">
          <a:extLst>
            <a:ext uri="{FF2B5EF4-FFF2-40B4-BE49-F238E27FC236}">
              <a16:creationId xmlns:a16="http://schemas.microsoft.com/office/drawing/2014/main" id="{C447C763-BA88-4D4D-BE59-8B46009F7F57}"/>
            </a:ext>
          </a:extLst>
        </xdr:cNvPr>
        <xdr:cNvSpPr/>
      </xdr:nvSpPr>
      <xdr:spPr>
        <a:xfrm>
          <a:off x="13938250" y="1054295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170883</xdr:rowOff>
    </xdr:from>
    <xdr:ext cx="736600" cy="259045"/>
    <xdr:sp macro="" textlink="">
      <xdr:nvSpPr>
        <xdr:cNvPr id="342" name="テキスト ボックス 341">
          <a:extLst>
            <a:ext uri="{FF2B5EF4-FFF2-40B4-BE49-F238E27FC236}">
              <a16:creationId xmlns:a16="http://schemas.microsoft.com/office/drawing/2014/main" id="{70DF7EDF-95CD-4AAD-BC55-F8A306FA268E}"/>
            </a:ext>
          </a:extLst>
        </xdr:cNvPr>
        <xdr:cNvSpPr txBox="1"/>
      </xdr:nvSpPr>
      <xdr:spPr>
        <a:xfrm>
          <a:off x="13655675" y="1062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85954</xdr:rowOff>
    </xdr:from>
    <xdr:to>
      <xdr:col>73</xdr:col>
      <xdr:colOff>44450</xdr:colOff>
      <xdr:row>62</xdr:row>
      <xdr:rowOff>16104</xdr:rowOff>
    </xdr:to>
    <xdr:sp macro="" textlink="">
      <xdr:nvSpPr>
        <xdr:cNvPr id="343" name="楕円 342">
          <a:extLst>
            <a:ext uri="{FF2B5EF4-FFF2-40B4-BE49-F238E27FC236}">
              <a16:creationId xmlns:a16="http://schemas.microsoft.com/office/drawing/2014/main" id="{6959CF1B-D7C7-4E7D-AA38-108388F0E702}"/>
            </a:ext>
          </a:extLst>
        </xdr:cNvPr>
        <xdr:cNvSpPr/>
      </xdr:nvSpPr>
      <xdr:spPr>
        <a:xfrm>
          <a:off x="13182600" y="105444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881</xdr:rowOff>
    </xdr:from>
    <xdr:ext cx="762000" cy="259045"/>
    <xdr:sp macro="" textlink="">
      <xdr:nvSpPr>
        <xdr:cNvPr id="344" name="テキスト ボックス 343">
          <a:extLst>
            <a:ext uri="{FF2B5EF4-FFF2-40B4-BE49-F238E27FC236}">
              <a16:creationId xmlns:a16="http://schemas.microsoft.com/office/drawing/2014/main" id="{1533A513-256C-4B5D-9964-4F02DCDB2966}"/>
            </a:ext>
          </a:extLst>
        </xdr:cNvPr>
        <xdr:cNvSpPr txBox="1"/>
      </xdr:nvSpPr>
      <xdr:spPr>
        <a:xfrm>
          <a:off x="12880975" y="1063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89815</xdr:rowOff>
    </xdr:from>
    <xdr:to>
      <xdr:col>68</xdr:col>
      <xdr:colOff>203200</xdr:colOff>
      <xdr:row>62</xdr:row>
      <xdr:rowOff>19965</xdr:rowOff>
    </xdr:to>
    <xdr:sp macro="" textlink="">
      <xdr:nvSpPr>
        <xdr:cNvPr id="345" name="楕円 344">
          <a:extLst>
            <a:ext uri="{FF2B5EF4-FFF2-40B4-BE49-F238E27FC236}">
              <a16:creationId xmlns:a16="http://schemas.microsoft.com/office/drawing/2014/main" id="{37B37E19-85C1-42AE-A1FD-57A12F84B793}"/>
            </a:ext>
          </a:extLst>
        </xdr:cNvPr>
        <xdr:cNvSpPr/>
      </xdr:nvSpPr>
      <xdr:spPr>
        <a:xfrm>
          <a:off x="12407900" y="105482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4742</xdr:rowOff>
    </xdr:from>
    <xdr:ext cx="762000" cy="259045"/>
    <xdr:sp macro="" textlink="">
      <xdr:nvSpPr>
        <xdr:cNvPr id="346" name="テキスト ボックス 345">
          <a:extLst>
            <a:ext uri="{FF2B5EF4-FFF2-40B4-BE49-F238E27FC236}">
              <a16:creationId xmlns:a16="http://schemas.microsoft.com/office/drawing/2014/main" id="{ED80FE34-17E0-462D-8CC6-9E48ADEFAF77}"/>
            </a:ext>
          </a:extLst>
        </xdr:cNvPr>
        <xdr:cNvSpPr txBox="1"/>
      </xdr:nvSpPr>
      <xdr:spPr>
        <a:xfrm>
          <a:off x="12125325" y="1063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108153</xdr:rowOff>
    </xdr:from>
    <xdr:to>
      <xdr:col>64</xdr:col>
      <xdr:colOff>152400</xdr:colOff>
      <xdr:row>62</xdr:row>
      <xdr:rowOff>38303</xdr:rowOff>
    </xdr:to>
    <xdr:sp macro="" textlink="">
      <xdr:nvSpPr>
        <xdr:cNvPr id="347" name="楕円 346">
          <a:extLst>
            <a:ext uri="{FF2B5EF4-FFF2-40B4-BE49-F238E27FC236}">
              <a16:creationId xmlns:a16="http://schemas.microsoft.com/office/drawing/2014/main" id="{7032EA98-F26B-427B-A4B4-769684E98D8F}"/>
            </a:ext>
          </a:extLst>
        </xdr:cNvPr>
        <xdr:cNvSpPr/>
      </xdr:nvSpPr>
      <xdr:spPr>
        <a:xfrm>
          <a:off x="116332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23080</xdr:rowOff>
    </xdr:from>
    <xdr:ext cx="762000" cy="259045"/>
    <xdr:sp macro="" textlink="">
      <xdr:nvSpPr>
        <xdr:cNvPr id="348" name="テキスト ボックス 347">
          <a:extLst>
            <a:ext uri="{FF2B5EF4-FFF2-40B4-BE49-F238E27FC236}">
              <a16:creationId xmlns:a16="http://schemas.microsoft.com/office/drawing/2014/main" id="{F96F9847-25F2-40F1-9AB4-C04F931A2277}"/>
            </a:ext>
          </a:extLst>
        </xdr:cNvPr>
        <xdr:cNvSpPr txBox="1"/>
      </xdr:nvSpPr>
      <xdr:spPr>
        <a:xfrm>
          <a:off x="11360150" y="106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30B155E7-3C2C-4508-97D2-1D84BD976631}"/>
            </a:ext>
          </a:extLst>
        </xdr:cNvPr>
        <xdr:cNvSpPr/>
      </xdr:nvSpPr>
      <xdr:spPr>
        <a:xfrm>
          <a:off x="11083925" y="501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85FA7F9-0328-4E9C-9B1D-EBB922ABDAEE}"/>
            </a:ext>
          </a:extLst>
        </xdr:cNvPr>
        <xdr:cNvSpPr txBox="1"/>
      </xdr:nvSpPr>
      <xdr:spPr>
        <a:xfrm>
          <a:off x="11817799"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F260DB7E-F202-483E-AF09-1AC9C48119A5}"/>
            </a:ext>
          </a:extLst>
        </xdr:cNvPr>
        <xdr:cNvSpPr txBox="1"/>
      </xdr:nvSpPr>
      <xdr:spPr>
        <a:xfrm>
          <a:off x="13321851"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9FB6A014-E44B-4372-A1CA-9B8EA7C729C7}"/>
            </a:ext>
          </a:extLst>
        </xdr:cNvPr>
        <xdr:cNvSpPr/>
      </xdr:nvSpPr>
      <xdr:spPr>
        <a:xfrm>
          <a:off x="15541625" y="527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A6DF0FD-A8AF-419E-88F7-39132E17C670}"/>
            </a:ext>
          </a:extLst>
        </xdr:cNvPr>
        <xdr:cNvSpPr/>
      </xdr:nvSpPr>
      <xdr:spPr>
        <a:xfrm>
          <a:off x="15541625" y="546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D1C05CA5-CE21-486D-A8CB-CB79DDA0B54A}"/>
            </a:ext>
          </a:extLst>
        </xdr:cNvPr>
        <xdr:cNvSpPr/>
      </xdr:nvSpPr>
      <xdr:spPr>
        <a:xfrm>
          <a:off x="16964025"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9C05E58C-FCBE-4AC7-B160-B3EF1F6ECA6A}"/>
            </a:ext>
          </a:extLst>
        </xdr:cNvPr>
        <xdr:cNvSpPr/>
      </xdr:nvSpPr>
      <xdr:spPr>
        <a:xfrm>
          <a:off x="16964025"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B473B914-F55B-4EBC-92AE-20AA6B409173}"/>
            </a:ext>
          </a:extLst>
        </xdr:cNvPr>
        <xdr:cNvSpPr/>
      </xdr:nvSpPr>
      <xdr:spPr>
        <a:xfrm>
          <a:off x="18224500" y="527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DB64DBEB-226A-47F8-B020-B95C32762FB5}"/>
            </a:ext>
          </a:extLst>
        </xdr:cNvPr>
        <xdr:cNvSpPr/>
      </xdr:nvSpPr>
      <xdr:spPr>
        <a:xfrm>
          <a:off x="18224500" y="546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951FC970-886E-43B5-AB29-099B1D497182}"/>
            </a:ext>
          </a:extLst>
        </xdr:cNvPr>
        <xdr:cNvSpPr/>
      </xdr:nvSpPr>
      <xdr:spPr>
        <a:xfrm>
          <a:off x="11083925" y="577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F884C034-FFD4-4DD3-B832-671AF0E9F156}"/>
            </a:ext>
          </a:extLst>
        </xdr:cNvPr>
        <xdr:cNvSpPr/>
      </xdr:nvSpPr>
      <xdr:spPr>
        <a:xfrm>
          <a:off x="15640050" y="577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C81E1BFC-5320-4D29-884C-537D43AAA154}"/>
            </a:ext>
          </a:extLst>
        </xdr:cNvPr>
        <xdr:cNvSpPr/>
      </xdr:nvSpPr>
      <xdr:spPr>
        <a:xfrm>
          <a:off x="15640050" y="577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1B54A4B9-C335-4364-BC04-4E933B5841C3}"/>
            </a:ext>
          </a:extLst>
        </xdr:cNvPr>
        <xdr:cNvSpPr txBox="1"/>
      </xdr:nvSpPr>
      <xdr:spPr>
        <a:xfrm>
          <a:off x="15748000" y="609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横ばいで推移している。ただし、近年は大型ハード事業に関連する多額の起債が続いており、今後は公債費の増加が見込まれる。起債の抑制に取り組み、引き続き安定した公債費負担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11FC7E4-3D37-474C-ABA0-DC637E6975DF}"/>
            </a:ext>
          </a:extLst>
        </xdr:cNvPr>
        <xdr:cNvSpPr txBox="1"/>
      </xdr:nvSpPr>
      <xdr:spPr>
        <a:xfrm>
          <a:off x="11045825"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5D228085-1E93-4074-82A2-66BDC12E6672}"/>
            </a:ext>
          </a:extLst>
        </xdr:cNvPr>
        <xdr:cNvCxnSpPr/>
      </xdr:nvCxnSpPr>
      <xdr:spPr>
        <a:xfrm>
          <a:off x="11083925" y="819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ED558F9-9EB6-48C5-905D-C9C4A5334748}"/>
            </a:ext>
          </a:extLst>
        </xdr:cNvPr>
        <xdr:cNvSpPr txBox="1"/>
      </xdr:nvSpPr>
      <xdr:spPr>
        <a:xfrm>
          <a:off x="10436225"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E71AF434-CAC3-4D7A-8AFB-B91F61B0AA14}"/>
            </a:ext>
          </a:extLst>
        </xdr:cNvPr>
        <xdr:cNvCxnSpPr/>
      </xdr:nvCxnSpPr>
      <xdr:spPr>
        <a:xfrm>
          <a:off x="11083925" y="77893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3B7B87B7-3932-4F8C-B79F-63E579F38DDF}"/>
            </a:ext>
          </a:extLst>
        </xdr:cNvPr>
        <xdr:cNvSpPr txBox="1"/>
      </xdr:nvSpPr>
      <xdr:spPr>
        <a:xfrm>
          <a:off x="10436225"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C635D51-8D99-49AE-90E9-C43FBF2D485F}"/>
            </a:ext>
          </a:extLst>
        </xdr:cNvPr>
        <xdr:cNvCxnSpPr/>
      </xdr:nvCxnSpPr>
      <xdr:spPr>
        <a:xfrm>
          <a:off x="11083925" y="73871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FAD3EE3-3336-4DCB-BD63-6B89D6D5BE7A}"/>
            </a:ext>
          </a:extLst>
        </xdr:cNvPr>
        <xdr:cNvSpPr txBox="1"/>
      </xdr:nvSpPr>
      <xdr:spPr>
        <a:xfrm>
          <a:off x="10436225"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C6FDD2F7-ED9C-4CA1-9A90-66AB4487B84D}"/>
            </a:ext>
          </a:extLst>
        </xdr:cNvPr>
        <xdr:cNvCxnSpPr/>
      </xdr:nvCxnSpPr>
      <xdr:spPr>
        <a:xfrm>
          <a:off x="11083925" y="69850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1B56586A-28F0-4073-B1D5-F4CA0DE5699A}"/>
            </a:ext>
          </a:extLst>
        </xdr:cNvPr>
        <xdr:cNvSpPr txBox="1"/>
      </xdr:nvSpPr>
      <xdr:spPr>
        <a:xfrm>
          <a:off x="1043622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6BF6AAEB-3706-40A4-BB32-5207C0520CAB}"/>
            </a:ext>
          </a:extLst>
        </xdr:cNvPr>
        <xdr:cNvCxnSpPr/>
      </xdr:nvCxnSpPr>
      <xdr:spPr>
        <a:xfrm>
          <a:off x="11083925" y="658283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6CD321F7-A817-4BBA-B2D4-1AF99C45A96B}"/>
            </a:ext>
          </a:extLst>
        </xdr:cNvPr>
        <xdr:cNvSpPr txBox="1"/>
      </xdr:nvSpPr>
      <xdr:spPr>
        <a:xfrm>
          <a:off x="1043622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C6E19543-C159-46CD-86E0-E4D74CE6E918}"/>
            </a:ext>
          </a:extLst>
        </xdr:cNvPr>
        <xdr:cNvCxnSpPr/>
      </xdr:nvCxnSpPr>
      <xdr:spPr>
        <a:xfrm>
          <a:off x="11083925" y="618066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E75551F2-4E9C-4A60-A87F-FAF13EE72EB8}"/>
            </a:ext>
          </a:extLst>
        </xdr:cNvPr>
        <xdr:cNvCxnSpPr/>
      </xdr:nvCxnSpPr>
      <xdr:spPr>
        <a:xfrm>
          <a:off x="11083925" y="577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DD44C9FA-D48D-427C-BAAC-241FE4EF3729}"/>
            </a:ext>
          </a:extLst>
        </xdr:cNvPr>
        <xdr:cNvSpPr/>
      </xdr:nvSpPr>
      <xdr:spPr>
        <a:xfrm>
          <a:off x="11083925" y="577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47A5411F-A922-4980-91E5-53446D13259B}"/>
            </a:ext>
          </a:extLst>
        </xdr:cNvPr>
        <xdr:cNvCxnSpPr/>
      </xdr:nvCxnSpPr>
      <xdr:spPr>
        <a:xfrm flipV="1">
          <a:off x="14703425"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7DA7696C-BA76-40C2-AA98-AF49666776A8}"/>
            </a:ext>
          </a:extLst>
        </xdr:cNvPr>
        <xdr:cNvSpPr txBox="1"/>
      </xdr:nvSpPr>
      <xdr:spPr>
        <a:xfrm>
          <a:off x="14792325"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8301D5D9-314A-4E50-9608-C43F09D89019}"/>
            </a:ext>
          </a:extLst>
        </xdr:cNvPr>
        <xdr:cNvCxnSpPr/>
      </xdr:nvCxnSpPr>
      <xdr:spPr>
        <a:xfrm>
          <a:off x="14643100" y="77491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AF3B4F72-32D7-4E50-8779-B10544C5AACA}"/>
            </a:ext>
          </a:extLst>
        </xdr:cNvPr>
        <xdr:cNvSpPr txBox="1"/>
      </xdr:nvSpPr>
      <xdr:spPr>
        <a:xfrm>
          <a:off x="14792325"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04C5AE3F-C1B4-412E-B47A-9294829C4CF7}"/>
            </a:ext>
          </a:extLst>
        </xdr:cNvPr>
        <xdr:cNvCxnSpPr/>
      </xdr:nvCxnSpPr>
      <xdr:spPr>
        <a:xfrm>
          <a:off x="14643100" y="64058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40</xdr:row>
      <xdr:rowOff>110913</xdr:rowOff>
    </xdr:to>
    <xdr:cxnSp macro="">
      <xdr:nvCxnSpPr>
        <xdr:cNvPr id="381" name="直線コネクタ 380">
          <a:extLst>
            <a:ext uri="{FF2B5EF4-FFF2-40B4-BE49-F238E27FC236}">
              <a16:creationId xmlns:a16="http://schemas.microsoft.com/office/drawing/2014/main" id="{E31DD210-6F7E-415B-AA17-986599B1B2DA}"/>
            </a:ext>
          </a:extLst>
        </xdr:cNvPr>
        <xdr:cNvCxnSpPr/>
      </xdr:nvCxnSpPr>
      <xdr:spPr>
        <a:xfrm>
          <a:off x="13979525" y="696891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85D8CF87-4456-4030-A921-79E5330BF46A}"/>
            </a:ext>
          </a:extLst>
        </xdr:cNvPr>
        <xdr:cNvSpPr txBox="1"/>
      </xdr:nvSpPr>
      <xdr:spPr>
        <a:xfrm>
          <a:off x="14792325"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C34C0D6-0DD6-4924-873D-9EA795783538}"/>
            </a:ext>
          </a:extLst>
        </xdr:cNvPr>
        <xdr:cNvSpPr/>
      </xdr:nvSpPr>
      <xdr:spPr>
        <a:xfrm>
          <a:off x="14662150" y="7175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110913</xdr:rowOff>
    </xdr:from>
    <xdr:to>
      <xdr:col>77</xdr:col>
      <xdr:colOff>44450</xdr:colOff>
      <xdr:row>40</xdr:row>
      <xdr:rowOff>110913</xdr:rowOff>
    </xdr:to>
    <xdr:cxnSp macro="">
      <xdr:nvCxnSpPr>
        <xdr:cNvPr id="384" name="直線コネクタ 383">
          <a:extLst>
            <a:ext uri="{FF2B5EF4-FFF2-40B4-BE49-F238E27FC236}">
              <a16:creationId xmlns:a16="http://schemas.microsoft.com/office/drawing/2014/main" id="{7EB70323-EF79-4971-89D8-EBC8F291AFDF}"/>
            </a:ext>
          </a:extLst>
        </xdr:cNvPr>
        <xdr:cNvCxnSpPr/>
      </xdr:nvCxnSpPr>
      <xdr:spPr>
        <a:xfrm>
          <a:off x="13214350" y="6968913"/>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20C3F3CF-3471-43BB-A65B-C96776F8FAC6}"/>
            </a:ext>
          </a:extLst>
        </xdr:cNvPr>
        <xdr:cNvSpPr/>
      </xdr:nvSpPr>
      <xdr:spPr>
        <a:xfrm>
          <a:off x="13938250" y="71755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9A9F460A-B97A-4B38-B91E-C9AD942FC7AC}"/>
            </a:ext>
          </a:extLst>
        </xdr:cNvPr>
        <xdr:cNvSpPr txBox="1"/>
      </xdr:nvSpPr>
      <xdr:spPr>
        <a:xfrm>
          <a:off x="13655675"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151130</xdr:rowOff>
    </xdr:to>
    <xdr:cxnSp macro="">
      <xdr:nvCxnSpPr>
        <xdr:cNvPr id="387" name="直線コネクタ 386">
          <a:extLst>
            <a:ext uri="{FF2B5EF4-FFF2-40B4-BE49-F238E27FC236}">
              <a16:creationId xmlns:a16="http://schemas.microsoft.com/office/drawing/2014/main" id="{DB49158F-8777-47A4-AFB1-D3F549DA6475}"/>
            </a:ext>
          </a:extLst>
        </xdr:cNvPr>
        <xdr:cNvCxnSpPr/>
      </xdr:nvCxnSpPr>
      <xdr:spPr>
        <a:xfrm flipV="1">
          <a:off x="12458700" y="6968913"/>
          <a:ext cx="7556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B4FF45B5-C087-4515-86C5-98A3BFED1ECA}"/>
            </a:ext>
          </a:extLst>
        </xdr:cNvPr>
        <xdr:cNvSpPr/>
      </xdr:nvSpPr>
      <xdr:spPr>
        <a:xfrm>
          <a:off x="13182600" y="71674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B0E1CBC-6589-4701-AA16-154E78935830}"/>
            </a:ext>
          </a:extLst>
        </xdr:cNvPr>
        <xdr:cNvSpPr txBox="1"/>
      </xdr:nvSpPr>
      <xdr:spPr>
        <a:xfrm>
          <a:off x="12880975"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3810</xdr:rowOff>
    </xdr:to>
    <xdr:cxnSp macro="">
      <xdr:nvCxnSpPr>
        <xdr:cNvPr id="390" name="直線コネクタ 389">
          <a:extLst>
            <a:ext uri="{FF2B5EF4-FFF2-40B4-BE49-F238E27FC236}">
              <a16:creationId xmlns:a16="http://schemas.microsoft.com/office/drawing/2014/main" id="{BC65BE2C-72C2-497A-9546-2E032CA9E10B}"/>
            </a:ext>
          </a:extLst>
        </xdr:cNvPr>
        <xdr:cNvCxnSpPr/>
      </xdr:nvCxnSpPr>
      <xdr:spPr>
        <a:xfrm flipV="1">
          <a:off x="11684000" y="7009130"/>
          <a:ext cx="7747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042AD2F2-FE89-4C6E-8516-46281E47A1F4}"/>
            </a:ext>
          </a:extLst>
        </xdr:cNvPr>
        <xdr:cNvSpPr/>
      </xdr:nvSpPr>
      <xdr:spPr>
        <a:xfrm>
          <a:off x="12407900" y="71674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a:extLst>
            <a:ext uri="{FF2B5EF4-FFF2-40B4-BE49-F238E27FC236}">
              <a16:creationId xmlns:a16="http://schemas.microsoft.com/office/drawing/2014/main" id="{73246352-697C-47FB-9A1C-11DD50ADBCF8}"/>
            </a:ext>
          </a:extLst>
        </xdr:cNvPr>
        <xdr:cNvSpPr txBox="1"/>
      </xdr:nvSpPr>
      <xdr:spPr>
        <a:xfrm>
          <a:off x="12125325"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4FBA3B34-58F0-4788-8598-4DD3A8E4A646}"/>
            </a:ext>
          </a:extLst>
        </xdr:cNvPr>
        <xdr:cNvSpPr/>
      </xdr:nvSpPr>
      <xdr:spPr>
        <a:xfrm>
          <a:off x="116332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28001215-0DEA-4C13-8AD6-50D9BF609B62}"/>
            </a:ext>
          </a:extLst>
        </xdr:cNvPr>
        <xdr:cNvSpPr txBox="1"/>
      </xdr:nvSpPr>
      <xdr:spPr>
        <a:xfrm>
          <a:off x="1136015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B8502E7-BCBE-4D83-AF74-F6A66DEF1CBF}"/>
            </a:ext>
          </a:extLst>
        </xdr:cNvPr>
        <xdr:cNvSpPr txBox="1"/>
      </xdr:nvSpPr>
      <xdr:spPr>
        <a:xfrm>
          <a:off x="14516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98EB3EB-AFFC-48C6-8931-B85F978680B6}"/>
            </a:ext>
          </a:extLst>
        </xdr:cNvPr>
        <xdr:cNvSpPr txBox="1"/>
      </xdr:nvSpPr>
      <xdr:spPr>
        <a:xfrm>
          <a:off x="137922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8BBE454-5483-42E7-B040-AB776C1467A7}"/>
            </a:ext>
          </a:extLst>
        </xdr:cNvPr>
        <xdr:cNvSpPr txBox="1"/>
      </xdr:nvSpPr>
      <xdr:spPr>
        <a:xfrm>
          <a:off x="1302702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A83BF68-2FC1-439D-9BFC-C3B7B759B4A0}"/>
            </a:ext>
          </a:extLst>
        </xdr:cNvPr>
        <xdr:cNvSpPr txBox="1"/>
      </xdr:nvSpPr>
      <xdr:spPr>
        <a:xfrm>
          <a:off x="122713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29AECB7-234D-4C84-ADB3-281D830A2D97}"/>
            </a:ext>
          </a:extLst>
        </xdr:cNvPr>
        <xdr:cNvSpPr txBox="1"/>
      </xdr:nvSpPr>
      <xdr:spPr>
        <a:xfrm>
          <a:off x="1149667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a:extLst>
            <a:ext uri="{FF2B5EF4-FFF2-40B4-BE49-F238E27FC236}">
              <a16:creationId xmlns:a16="http://schemas.microsoft.com/office/drawing/2014/main" id="{48F00BD8-D17A-41E1-AA16-6A20B6C57349}"/>
            </a:ext>
          </a:extLst>
        </xdr:cNvPr>
        <xdr:cNvSpPr/>
      </xdr:nvSpPr>
      <xdr:spPr>
        <a:xfrm>
          <a:off x="14662150" y="69181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a:extLst>
            <a:ext uri="{FF2B5EF4-FFF2-40B4-BE49-F238E27FC236}">
              <a16:creationId xmlns:a16="http://schemas.microsoft.com/office/drawing/2014/main" id="{7C5EB430-7EEA-4742-8B1B-C9B9A3F381AB}"/>
            </a:ext>
          </a:extLst>
        </xdr:cNvPr>
        <xdr:cNvSpPr txBox="1"/>
      </xdr:nvSpPr>
      <xdr:spPr>
        <a:xfrm>
          <a:off x="14792325"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402" name="楕円 401">
          <a:extLst>
            <a:ext uri="{FF2B5EF4-FFF2-40B4-BE49-F238E27FC236}">
              <a16:creationId xmlns:a16="http://schemas.microsoft.com/office/drawing/2014/main" id="{37933B8A-E45B-429E-88BF-FAA4B74C0CBA}"/>
            </a:ext>
          </a:extLst>
        </xdr:cNvPr>
        <xdr:cNvSpPr/>
      </xdr:nvSpPr>
      <xdr:spPr>
        <a:xfrm>
          <a:off x="13938250" y="691811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403" name="テキスト ボックス 402">
          <a:extLst>
            <a:ext uri="{FF2B5EF4-FFF2-40B4-BE49-F238E27FC236}">
              <a16:creationId xmlns:a16="http://schemas.microsoft.com/office/drawing/2014/main" id="{2AA8A657-CC1E-4E51-B34A-77B5CA7EEA86}"/>
            </a:ext>
          </a:extLst>
        </xdr:cNvPr>
        <xdr:cNvSpPr txBox="1"/>
      </xdr:nvSpPr>
      <xdr:spPr>
        <a:xfrm>
          <a:off x="13655675"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4" name="楕円 403">
          <a:extLst>
            <a:ext uri="{FF2B5EF4-FFF2-40B4-BE49-F238E27FC236}">
              <a16:creationId xmlns:a16="http://schemas.microsoft.com/office/drawing/2014/main" id="{BAA3796E-ED1D-4D22-A577-17F7F3C5569A}"/>
            </a:ext>
          </a:extLst>
        </xdr:cNvPr>
        <xdr:cNvSpPr/>
      </xdr:nvSpPr>
      <xdr:spPr>
        <a:xfrm>
          <a:off x="13182600" y="691811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5" name="テキスト ボックス 404">
          <a:extLst>
            <a:ext uri="{FF2B5EF4-FFF2-40B4-BE49-F238E27FC236}">
              <a16:creationId xmlns:a16="http://schemas.microsoft.com/office/drawing/2014/main" id="{49A80392-C827-46F6-9918-5E03D385F259}"/>
            </a:ext>
          </a:extLst>
        </xdr:cNvPr>
        <xdr:cNvSpPr txBox="1"/>
      </xdr:nvSpPr>
      <xdr:spPr>
        <a:xfrm>
          <a:off x="12880975"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6" name="楕円 405">
          <a:extLst>
            <a:ext uri="{FF2B5EF4-FFF2-40B4-BE49-F238E27FC236}">
              <a16:creationId xmlns:a16="http://schemas.microsoft.com/office/drawing/2014/main" id="{C2A57790-BD38-4F3E-9F2D-E7FCAE2B9BF1}"/>
            </a:ext>
          </a:extLst>
        </xdr:cNvPr>
        <xdr:cNvSpPr/>
      </xdr:nvSpPr>
      <xdr:spPr>
        <a:xfrm>
          <a:off x="12407900" y="6958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7" name="テキスト ボックス 406">
          <a:extLst>
            <a:ext uri="{FF2B5EF4-FFF2-40B4-BE49-F238E27FC236}">
              <a16:creationId xmlns:a16="http://schemas.microsoft.com/office/drawing/2014/main" id="{12554179-0A0D-4CF6-B531-C678C770127E}"/>
            </a:ext>
          </a:extLst>
        </xdr:cNvPr>
        <xdr:cNvSpPr txBox="1"/>
      </xdr:nvSpPr>
      <xdr:spPr>
        <a:xfrm>
          <a:off x="12125325"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8" name="楕円 407">
          <a:extLst>
            <a:ext uri="{FF2B5EF4-FFF2-40B4-BE49-F238E27FC236}">
              <a16:creationId xmlns:a16="http://schemas.microsoft.com/office/drawing/2014/main" id="{00FABC69-7B25-46BE-BE93-F0A0D7A152A5}"/>
            </a:ext>
          </a:extLst>
        </xdr:cNvPr>
        <xdr:cNvSpPr/>
      </xdr:nvSpPr>
      <xdr:spPr>
        <a:xfrm>
          <a:off x="11633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B9DE0FCF-87BA-4113-A88B-15E73EEAD2B2}"/>
            </a:ext>
          </a:extLst>
        </xdr:cNvPr>
        <xdr:cNvSpPr txBox="1"/>
      </xdr:nvSpPr>
      <xdr:spPr>
        <a:xfrm>
          <a:off x="1136015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4148949B-A26E-4828-AA74-D9B68E6329D1}"/>
            </a:ext>
          </a:extLst>
        </xdr:cNvPr>
        <xdr:cNvSpPr/>
      </xdr:nvSpPr>
      <xdr:spPr>
        <a:xfrm>
          <a:off x="11083925" y="1206500"/>
          <a:ext cx="43942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6803A45E-AB93-444A-8020-EB522FB0C092}"/>
            </a:ext>
          </a:extLst>
        </xdr:cNvPr>
        <xdr:cNvSpPr txBox="1"/>
      </xdr:nvSpPr>
      <xdr:spPr>
        <a:xfrm>
          <a:off x="11901155"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F582D692-88F0-4CA2-956F-9E06AF8E83EA}"/>
            </a:ext>
          </a:extLst>
        </xdr:cNvPr>
        <xdr:cNvSpPr txBox="1"/>
      </xdr:nvSpPr>
      <xdr:spPr>
        <a:xfrm>
          <a:off x="1323849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4B750216-7DD0-4807-84B5-7DB500A1284B}"/>
            </a:ext>
          </a:extLst>
        </xdr:cNvPr>
        <xdr:cNvSpPr/>
      </xdr:nvSpPr>
      <xdr:spPr>
        <a:xfrm>
          <a:off x="15541625" y="1460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849C3F54-D8E7-4473-B00F-A19FAD2ECA34}"/>
            </a:ext>
          </a:extLst>
        </xdr:cNvPr>
        <xdr:cNvSpPr/>
      </xdr:nvSpPr>
      <xdr:spPr>
        <a:xfrm>
          <a:off x="15541625" y="1651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6B2C673D-71F2-4704-9AFE-3FCF5FAC162C}"/>
            </a:ext>
          </a:extLst>
        </xdr:cNvPr>
        <xdr:cNvSpPr/>
      </xdr:nvSpPr>
      <xdr:spPr>
        <a:xfrm>
          <a:off x="16964025"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AD577EE8-D278-43D1-8F52-0C92EE44AAE2}"/>
            </a:ext>
          </a:extLst>
        </xdr:cNvPr>
        <xdr:cNvSpPr/>
      </xdr:nvSpPr>
      <xdr:spPr>
        <a:xfrm>
          <a:off x="16964025"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569076B1-BF44-4484-9A73-AFDB9A52D719}"/>
            </a:ext>
          </a:extLst>
        </xdr:cNvPr>
        <xdr:cNvSpPr/>
      </xdr:nvSpPr>
      <xdr:spPr>
        <a:xfrm>
          <a:off x="18224500" y="14605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88B039E2-B65B-479A-9EA8-7964635EA046}"/>
            </a:ext>
          </a:extLst>
        </xdr:cNvPr>
        <xdr:cNvSpPr/>
      </xdr:nvSpPr>
      <xdr:spPr>
        <a:xfrm>
          <a:off x="18224500" y="1651000"/>
          <a:ext cx="10985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2B6587FE-CE82-45E7-831B-99B06257C39D}"/>
            </a:ext>
          </a:extLst>
        </xdr:cNvPr>
        <xdr:cNvSpPr/>
      </xdr:nvSpPr>
      <xdr:spPr>
        <a:xfrm>
          <a:off x="11083925" y="1968500"/>
          <a:ext cx="43942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D4026658-56AE-4FC0-932D-DD0DCBAD1CBE}"/>
            </a:ext>
          </a:extLst>
        </xdr:cNvPr>
        <xdr:cNvSpPr/>
      </xdr:nvSpPr>
      <xdr:spPr>
        <a:xfrm>
          <a:off x="15640050" y="1968500"/>
          <a:ext cx="520382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BFB13DF-DF2C-44A8-BCF5-11FA44BA1413}"/>
            </a:ext>
          </a:extLst>
        </xdr:cNvPr>
        <xdr:cNvSpPr/>
      </xdr:nvSpPr>
      <xdr:spPr>
        <a:xfrm>
          <a:off x="15640050" y="1968500"/>
          <a:ext cx="32956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39534842-CC3D-4139-A0BA-9BF19C6D0EC4}"/>
            </a:ext>
          </a:extLst>
        </xdr:cNvPr>
        <xdr:cNvSpPr txBox="1"/>
      </xdr:nvSpPr>
      <xdr:spPr>
        <a:xfrm>
          <a:off x="15748000" y="2286000"/>
          <a:ext cx="499745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充当可能財源等が将来負担額を上回る状況が続き、将来負担比率はマイナスとなっている。今後も計画的な地方債借入・償還の実施、基金の積み立てによる充当可能財源等の増加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5E4F44B1-EBB3-4159-B98C-D37181FA0218}"/>
            </a:ext>
          </a:extLst>
        </xdr:cNvPr>
        <xdr:cNvSpPr txBox="1"/>
      </xdr:nvSpPr>
      <xdr:spPr>
        <a:xfrm>
          <a:off x="11045825"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9265B643-D1B2-4EBA-A906-1EC9C1B56113}"/>
            </a:ext>
          </a:extLst>
        </xdr:cNvPr>
        <xdr:cNvCxnSpPr/>
      </xdr:nvCxnSpPr>
      <xdr:spPr>
        <a:xfrm>
          <a:off x="11083925" y="4381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DEC05F2-8E5D-42D2-96E8-E30972FA0439}"/>
            </a:ext>
          </a:extLst>
        </xdr:cNvPr>
        <xdr:cNvSpPr txBox="1"/>
      </xdr:nvSpPr>
      <xdr:spPr>
        <a:xfrm>
          <a:off x="10436225"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AECF860C-3836-4FD0-A545-06FDF7C3DD84}"/>
            </a:ext>
          </a:extLst>
        </xdr:cNvPr>
        <xdr:cNvCxnSpPr/>
      </xdr:nvCxnSpPr>
      <xdr:spPr>
        <a:xfrm>
          <a:off x="11083925" y="4036786"/>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45A37EEE-6EA6-4B35-B44D-B3F1885EE112}"/>
            </a:ext>
          </a:extLst>
        </xdr:cNvPr>
        <xdr:cNvSpPr txBox="1"/>
      </xdr:nvSpPr>
      <xdr:spPr>
        <a:xfrm>
          <a:off x="10436225"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CCB8C239-2D73-43A4-B8F2-CA69E9232DB6}"/>
            </a:ext>
          </a:extLst>
        </xdr:cNvPr>
        <xdr:cNvCxnSpPr/>
      </xdr:nvCxnSpPr>
      <xdr:spPr>
        <a:xfrm>
          <a:off x="11083925" y="3692072"/>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531E4695-0FC6-49A1-A017-2180852AAD61}"/>
            </a:ext>
          </a:extLst>
        </xdr:cNvPr>
        <xdr:cNvSpPr txBox="1"/>
      </xdr:nvSpPr>
      <xdr:spPr>
        <a:xfrm>
          <a:off x="10436225"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CFDD2945-6158-4B05-8EDE-5DE801A68531}"/>
            </a:ext>
          </a:extLst>
        </xdr:cNvPr>
        <xdr:cNvCxnSpPr/>
      </xdr:nvCxnSpPr>
      <xdr:spPr>
        <a:xfrm>
          <a:off x="11083925" y="3347357"/>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AB5270C3-C24F-4E14-8B54-B0AAE9ACCECC}"/>
            </a:ext>
          </a:extLst>
        </xdr:cNvPr>
        <xdr:cNvSpPr txBox="1"/>
      </xdr:nvSpPr>
      <xdr:spPr>
        <a:xfrm>
          <a:off x="10436225"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9B9501B8-2992-4585-94F9-360B123B4909}"/>
            </a:ext>
          </a:extLst>
        </xdr:cNvPr>
        <xdr:cNvCxnSpPr/>
      </xdr:nvCxnSpPr>
      <xdr:spPr>
        <a:xfrm>
          <a:off x="11083925" y="3002643"/>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58E70D32-F024-4939-B1D5-FCCBFCC4FBD6}"/>
            </a:ext>
          </a:extLst>
        </xdr:cNvPr>
        <xdr:cNvSpPr txBox="1"/>
      </xdr:nvSpPr>
      <xdr:spPr>
        <a:xfrm>
          <a:off x="1043622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7F703CC4-C503-496E-8001-FA6EEE519111}"/>
            </a:ext>
          </a:extLst>
        </xdr:cNvPr>
        <xdr:cNvCxnSpPr/>
      </xdr:nvCxnSpPr>
      <xdr:spPr>
        <a:xfrm>
          <a:off x="11083925" y="2657929"/>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C947D160-ADF9-4A3F-979A-830E918CE947}"/>
            </a:ext>
          </a:extLst>
        </xdr:cNvPr>
        <xdr:cNvSpPr txBox="1"/>
      </xdr:nvSpPr>
      <xdr:spPr>
        <a:xfrm>
          <a:off x="1043622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E849FDE1-1A1A-4719-B1C8-60F19AF831C4}"/>
            </a:ext>
          </a:extLst>
        </xdr:cNvPr>
        <xdr:cNvCxnSpPr/>
      </xdr:nvCxnSpPr>
      <xdr:spPr>
        <a:xfrm>
          <a:off x="11083925" y="2313214"/>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F460339D-637F-46D2-869A-30DBD811C9A7}"/>
            </a:ext>
          </a:extLst>
        </xdr:cNvPr>
        <xdr:cNvSpPr txBox="1"/>
      </xdr:nvSpPr>
      <xdr:spPr>
        <a:xfrm>
          <a:off x="1043622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ED1CFFAE-07C6-4D9E-AE77-38B5EBC39F63}"/>
            </a:ext>
          </a:extLst>
        </xdr:cNvPr>
        <xdr:cNvCxnSpPr/>
      </xdr:nvCxnSpPr>
      <xdr:spPr>
        <a:xfrm>
          <a:off x="11083925" y="1968500"/>
          <a:ext cx="43942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69B8AA0C-CF0F-4706-8FA4-3F2B703BEC16}"/>
            </a:ext>
          </a:extLst>
        </xdr:cNvPr>
        <xdr:cNvSpPr/>
      </xdr:nvSpPr>
      <xdr:spPr>
        <a:xfrm>
          <a:off x="11083925" y="1968500"/>
          <a:ext cx="43942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5410FB4F-E3A1-4742-8361-2598A1F85A80}"/>
            </a:ext>
          </a:extLst>
        </xdr:cNvPr>
        <xdr:cNvCxnSpPr/>
      </xdr:nvCxnSpPr>
      <xdr:spPr>
        <a:xfrm flipV="1">
          <a:off x="14703425"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8015C8E2-2561-488D-82CA-5C8265D95DEB}"/>
            </a:ext>
          </a:extLst>
        </xdr:cNvPr>
        <xdr:cNvSpPr txBox="1"/>
      </xdr:nvSpPr>
      <xdr:spPr>
        <a:xfrm>
          <a:off x="14792325"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AFED781D-BDAA-4536-B7E3-904E2435B019}"/>
            </a:ext>
          </a:extLst>
        </xdr:cNvPr>
        <xdr:cNvCxnSpPr/>
      </xdr:nvCxnSpPr>
      <xdr:spPr>
        <a:xfrm>
          <a:off x="14643100" y="38920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E2AA4D12-38B2-452B-800B-338713DF1F90}"/>
            </a:ext>
          </a:extLst>
        </xdr:cNvPr>
        <xdr:cNvSpPr txBox="1"/>
      </xdr:nvSpPr>
      <xdr:spPr>
        <a:xfrm>
          <a:off x="14792325"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79FE0CFB-E364-4130-B985-30D39CDA92B8}"/>
            </a:ext>
          </a:extLst>
        </xdr:cNvPr>
        <xdr:cNvCxnSpPr/>
      </xdr:nvCxnSpPr>
      <xdr:spPr>
        <a:xfrm>
          <a:off x="14643100" y="2313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7B4E2DE2-2316-4DF8-925C-BE3B4DE152F4}"/>
            </a:ext>
          </a:extLst>
        </xdr:cNvPr>
        <xdr:cNvSpPr txBox="1"/>
      </xdr:nvSpPr>
      <xdr:spPr>
        <a:xfrm>
          <a:off x="14792325"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F55896D6-5C95-4738-BF51-FF70A09EDBE8}"/>
            </a:ext>
          </a:extLst>
        </xdr:cNvPr>
        <xdr:cNvSpPr/>
      </xdr:nvSpPr>
      <xdr:spPr>
        <a:xfrm>
          <a:off x="14662150" y="22624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a:extLst>
            <a:ext uri="{FF2B5EF4-FFF2-40B4-BE49-F238E27FC236}">
              <a16:creationId xmlns:a16="http://schemas.microsoft.com/office/drawing/2014/main" id="{379AC2E4-8102-4A27-94BC-8492DC657B2D}"/>
            </a:ext>
          </a:extLst>
        </xdr:cNvPr>
        <xdr:cNvSpPr/>
      </xdr:nvSpPr>
      <xdr:spPr>
        <a:xfrm>
          <a:off x="13938250" y="234169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a:extLst>
            <a:ext uri="{FF2B5EF4-FFF2-40B4-BE49-F238E27FC236}">
              <a16:creationId xmlns:a16="http://schemas.microsoft.com/office/drawing/2014/main" id="{8611B066-1BE6-4829-BF62-B436D7F0441C}"/>
            </a:ext>
          </a:extLst>
        </xdr:cNvPr>
        <xdr:cNvSpPr txBox="1"/>
      </xdr:nvSpPr>
      <xdr:spPr>
        <a:xfrm>
          <a:off x="13655675"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a:extLst>
            <a:ext uri="{FF2B5EF4-FFF2-40B4-BE49-F238E27FC236}">
              <a16:creationId xmlns:a16="http://schemas.microsoft.com/office/drawing/2014/main" id="{F0C36083-073F-464A-908B-2968A12C5452}"/>
            </a:ext>
          </a:extLst>
        </xdr:cNvPr>
        <xdr:cNvSpPr/>
      </xdr:nvSpPr>
      <xdr:spPr>
        <a:xfrm>
          <a:off x="13182600" y="24198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a:extLst>
            <a:ext uri="{FF2B5EF4-FFF2-40B4-BE49-F238E27FC236}">
              <a16:creationId xmlns:a16="http://schemas.microsoft.com/office/drawing/2014/main" id="{E08DE23D-A235-4739-8E69-DBC10356C8D3}"/>
            </a:ext>
          </a:extLst>
        </xdr:cNvPr>
        <xdr:cNvSpPr txBox="1"/>
      </xdr:nvSpPr>
      <xdr:spPr>
        <a:xfrm>
          <a:off x="12880975"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a:extLst>
            <a:ext uri="{FF2B5EF4-FFF2-40B4-BE49-F238E27FC236}">
              <a16:creationId xmlns:a16="http://schemas.microsoft.com/office/drawing/2014/main" id="{39032344-260E-4C23-B591-B9E710CE2F4A}"/>
            </a:ext>
          </a:extLst>
        </xdr:cNvPr>
        <xdr:cNvSpPr/>
      </xdr:nvSpPr>
      <xdr:spPr>
        <a:xfrm>
          <a:off x="12407900" y="2298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a:extLst>
            <a:ext uri="{FF2B5EF4-FFF2-40B4-BE49-F238E27FC236}">
              <a16:creationId xmlns:a16="http://schemas.microsoft.com/office/drawing/2014/main" id="{E1179464-4A0D-49B5-B7F6-7A7324D254B6}"/>
            </a:ext>
          </a:extLst>
        </xdr:cNvPr>
        <xdr:cNvSpPr txBox="1"/>
      </xdr:nvSpPr>
      <xdr:spPr>
        <a:xfrm>
          <a:off x="12125325"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8A0865AD-72E3-424C-9A47-8A2A6CF8BA15}"/>
            </a:ext>
          </a:extLst>
        </xdr:cNvPr>
        <xdr:cNvSpPr/>
      </xdr:nvSpPr>
      <xdr:spPr>
        <a:xfrm>
          <a:off x="11633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66392259-64A6-4721-905D-BAECC184085C}"/>
            </a:ext>
          </a:extLst>
        </xdr:cNvPr>
        <xdr:cNvSpPr txBox="1"/>
      </xdr:nvSpPr>
      <xdr:spPr>
        <a:xfrm>
          <a:off x="1136015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AF35C5C-2B4E-417C-B8D4-2B8F99AC63AE}"/>
            </a:ext>
          </a:extLst>
        </xdr:cNvPr>
        <xdr:cNvSpPr txBox="1"/>
      </xdr:nvSpPr>
      <xdr:spPr>
        <a:xfrm>
          <a:off x="14516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B22878FF-36F8-4A4B-BED8-369A8CCF10DC}"/>
            </a:ext>
          </a:extLst>
        </xdr:cNvPr>
        <xdr:cNvSpPr txBox="1"/>
      </xdr:nvSpPr>
      <xdr:spPr>
        <a:xfrm>
          <a:off x="137922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01CCD9A-8E15-4886-970F-4E416FB180B5}"/>
            </a:ext>
          </a:extLst>
        </xdr:cNvPr>
        <xdr:cNvSpPr txBox="1"/>
      </xdr:nvSpPr>
      <xdr:spPr>
        <a:xfrm>
          <a:off x="1302702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D9DDA730-1C04-4001-B0B0-7FCE42168E4F}"/>
            </a:ext>
          </a:extLst>
        </xdr:cNvPr>
        <xdr:cNvSpPr txBox="1"/>
      </xdr:nvSpPr>
      <xdr:spPr>
        <a:xfrm>
          <a:off x="122713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D5B0E299-7243-4BC0-9CD1-B6DC5764B53A}"/>
            </a:ext>
          </a:extLst>
        </xdr:cNvPr>
        <xdr:cNvSpPr txBox="1"/>
      </xdr:nvSpPr>
      <xdr:spPr>
        <a:xfrm>
          <a:off x="1149667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11,298
10,232
50.84
13,004,882
12,167,893
622,732
3,613,651
4,806,648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ポイント増加したものの、類似団体平均及び沖縄県平均よりも低い水準にある。今後も増加傾向となることが見込まれるが、類似団体平均の維持に努める。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73660</xdr:rowOff>
    </xdr:from>
    <xdr:to>
      <xdr:col>24</xdr:col>
      <xdr:colOff>25400</xdr:colOff>
      <xdr:row>35</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74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73660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7441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87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49530</xdr:rowOff>
    </xdr:from>
    <xdr:to>
      <xdr:col>24</xdr:col>
      <xdr:colOff>76200</xdr:colOff>
      <xdr:row>35</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22860</xdr:rowOff>
    </xdr:from>
    <xdr:to>
      <xdr:col>20</xdr:col>
      <xdr:colOff>38100</xdr:colOff>
      <xdr:row>35</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92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137160</xdr:rowOff>
    </xdr:from>
    <xdr:to>
      <xdr:col>11</xdr:col>
      <xdr:colOff>60325</xdr:colOff>
      <xdr:row>36</xdr:row>
      <xdr:rowOff>67310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77487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との乖離幅も大きくなっている。公共施設が多く、それにかかる指定管理等の委託業務が多いことから、委託料の占める割合が高い状態となっている。特に「ふるさとづくり応援寄附金業務代行委託料」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315</a:t>
          </a:r>
          <a:r>
            <a:rPr kumimoji="1" lang="ja-JP" altLang="en-US" sz="1300">
              <a:latin typeface="ＭＳ Ｐゴシック" panose="020B0600070205080204" pitchFamily="50" charset="-128"/>
              <a:ea typeface="ＭＳ Ｐゴシック" panose="020B0600070205080204" pitchFamily="50" charset="-128"/>
            </a:rPr>
            <a:t>百万円であったが、令和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791</a:t>
          </a:r>
          <a:r>
            <a:rPr kumimoji="1" lang="ja-JP" altLang="en-US" sz="1300">
              <a:latin typeface="ＭＳ Ｐゴシック" panose="020B0600070205080204" pitchFamily="50" charset="-128"/>
              <a:ea typeface="ＭＳ Ｐゴシック" panose="020B0600070205080204" pitchFamily="50" charset="-128"/>
            </a:rPr>
            <a:t>百万円まで増加した。今後は、個別施設計画に基づく公共施設の適正化等に取り組み、経費の削減に努める。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41275</xdr:rowOff>
    </xdr:from>
    <xdr:to>
      <xdr:col>82</xdr:col>
      <xdr:colOff>107950</xdr:colOff>
      <xdr:row>20</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127375"/>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41275</xdr:rowOff>
    </xdr:from>
    <xdr:to>
      <xdr:col>78</xdr:col>
      <xdr:colOff>69850</xdr:colOff>
      <xdr:row>18</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127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79375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136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79375</xdr:rowOff>
    </xdr:from>
    <xdr:to>
      <xdr:col>69</xdr:col>
      <xdr:colOff>92075</xdr:colOff>
      <xdr:row>18</xdr:row>
      <xdr:rowOff>107950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3165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102252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7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19050</xdr:rowOff>
    </xdr:from>
    <xdr:to>
      <xdr:col>82</xdr:col>
      <xdr:colOff>158750</xdr:colOff>
      <xdr:row>20</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162577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161925</xdr:rowOff>
    </xdr:from>
    <xdr:to>
      <xdr:col>78</xdr:col>
      <xdr:colOff>120650</xdr:colOff>
      <xdr:row>18</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7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76852</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28575</xdr:rowOff>
    </xdr:from>
    <xdr:to>
      <xdr:col>69</xdr:col>
      <xdr:colOff>142875</xdr:colOff>
      <xdr:row>18</xdr:row>
      <xdr:rowOff>130175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114952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0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ポイントの増加となり、類似団体の平均を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ポイント上回っている。本村では今後は子育て支援等の拡充を検討しており、その影響から費用増が想定されるため、引き続き、公立保育所の民営化等を検討し、コスト削減に努める。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56</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96247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78015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121557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121557</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144235</xdr:rowOff>
    </xdr:from>
    <xdr:to>
      <xdr:col>20</xdr:col>
      <xdr:colOff>38100</xdr:colOff>
      <xdr:row>56</xdr:row>
      <xdr:rowOff>74385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ポイントの増となったが、類似団体平均を下回っている状態が続いている。</a:t>
          </a:r>
        </a:p>
        <a:p>
          <a:r>
            <a:rPr kumimoji="1" lang="ja-JP" altLang="en-US" sz="1300">
              <a:latin typeface="ＭＳ Ｐゴシック" panose="020B0600070205080204" pitchFamily="50" charset="-128"/>
              <a:ea typeface="ＭＳ Ｐゴシック" panose="020B0600070205080204" pitchFamily="50" charset="-128"/>
            </a:rPr>
            <a:t>今後も公共施設の適正化等に取り組み、コストの削減に努める。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40459</xdr:rowOff>
    </xdr:from>
    <xdr:to>
      <xdr:col>82</xdr:col>
      <xdr:colOff>107950</xdr:colOff>
      <xdr:row>55</xdr:row>
      <xdr:rowOff>66584</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702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156046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57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55</xdr:row>
      <xdr:rowOff>105773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702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105773</xdr:rowOff>
    </xdr:from>
    <xdr:to>
      <xdr:col>73</xdr:col>
      <xdr:colOff>180975</xdr:colOff>
      <xdr:row>55</xdr:row>
      <xdr:rowOff>105773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35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164210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105773</xdr:rowOff>
    </xdr:from>
    <xdr:to>
      <xdr:col>69</xdr:col>
      <xdr:colOff>92075</xdr:colOff>
      <xdr:row>55</xdr:row>
      <xdr:rowOff>131899</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535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15784</xdr:rowOff>
    </xdr:from>
    <xdr:to>
      <xdr:col>82</xdr:col>
      <xdr:colOff>158750</xdr:colOff>
      <xdr:row>55</xdr:row>
      <xdr:rowOff>117384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32311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9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54973</xdr:rowOff>
    </xdr:from>
    <xdr:to>
      <xdr:col>74</xdr:col>
      <xdr:colOff>31750</xdr:colOff>
      <xdr:row>55</xdr:row>
      <xdr:rowOff>156573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166750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54973</xdr:rowOff>
    </xdr:from>
    <xdr:to>
      <xdr:col>69</xdr:col>
      <xdr:colOff>142875</xdr:colOff>
      <xdr:row>55</xdr:row>
      <xdr:rowOff>156573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166750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5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81099</xdr:rowOff>
    </xdr:from>
    <xdr:to>
      <xdr:col>65</xdr:col>
      <xdr:colOff>53975</xdr:colOff>
      <xdr:row>56</xdr:row>
      <xdr:rowOff>11249</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21426</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ポイント増加となった。引き続き団体等への補助金についてもチェック機能を強化し、コスト縮減に努める。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50800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84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8890</xdr:rowOff>
    </xdr:from>
    <xdr:to>
      <xdr:col>73</xdr:col>
      <xdr:colOff>180975</xdr:colOff>
      <xdr:row>37</xdr:row>
      <xdr:rowOff>69850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5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8890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22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129540</xdr:rowOff>
    </xdr:from>
    <xdr:to>
      <xdr:col>69</xdr:col>
      <xdr:colOff>142875</xdr:colOff>
      <xdr:row>37</xdr:row>
      <xdr:rowOff>59690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69867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類似団体平均及び沖縄県平均よりも低い水準にあるが、前年度に比べ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ポイント増加した。大型ハード事業に関連して平成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年度、令和元年度にかけて行った起債償還が令和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年度以降に開始されたことが要因であると考えられる。新規発行の抑制や減債基金・公共施設整備基金の活用に取り組むことで公債費の抑制に努める。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42418</xdr:rowOff>
    </xdr:from>
    <xdr:to>
      <xdr:col>24</xdr:col>
      <xdr:colOff>25400</xdr:colOff>
      <xdr:row>75</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01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42418</xdr:rowOff>
    </xdr:from>
    <xdr:to>
      <xdr:col>19</xdr:col>
      <xdr:colOff>187325</xdr:colOff>
      <xdr:row>75</xdr:row>
      <xdr:rowOff>106426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9011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106426</xdr:rowOff>
    </xdr:from>
    <xdr:to>
      <xdr:col>15</xdr:col>
      <xdr:colOff>98425</xdr:colOff>
      <xdr:row>75</xdr:row>
      <xdr:rowOff>115570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2965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115570</xdr:rowOff>
    </xdr:from>
    <xdr:to>
      <xdr:col>11</xdr:col>
      <xdr:colOff>9525</xdr:colOff>
      <xdr:row>75</xdr:row>
      <xdr:rowOff>124714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163068</xdr:rowOff>
    </xdr:from>
    <xdr:to>
      <xdr:col>20</xdr:col>
      <xdr:colOff>38100</xdr:colOff>
      <xdr:row>75</xdr:row>
      <xdr:rowOff>93218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103395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1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55626</xdr:rowOff>
    </xdr:from>
    <xdr:to>
      <xdr:col>15</xdr:col>
      <xdr:colOff>149225</xdr:colOff>
      <xdr:row>75</xdr:row>
      <xdr:rowOff>157226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167403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73914</xdr:rowOff>
    </xdr:from>
    <xdr:to>
      <xdr:col>6</xdr:col>
      <xdr:colOff>171450</xdr:colOff>
      <xdr:row>76</xdr:row>
      <xdr:rowOff>4065</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14241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ポイントの増となったが、類似団体平均、沖縄県平均、全国平均は下回っている。今後も経常経費を抑制し、適正な財政運営に努める。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77</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296289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104140</xdr:rowOff>
    </xdr:from>
    <xdr:to>
      <xdr:col>78</xdr:col>
      <xdr:colOff>69850</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2962890"/>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69850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27939</xdr:rowOff>
    </xdr:from>
    <xdr:to>
      <xdr:col>69</xdr:col>
      <xdr:colOff>92075</xdr:colOff>
      <xdr:row>77</xdr:row>
      <xdr:rowOff>46989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149877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53340</xdr:rowOff>
    </xdr:from>
    <xdr:to>
      <xdr:col>78</xdr:col>
      <xdr:colOff>120650</xdr:colOff>
      <xdr:row>75</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86477</xdr:rowOff>
    </xdr:from>
    <xdr:to>
      <xdr:col>29</xdr:col>
      <xdr:colOff>127000</xdr:colOff>
      <xdr:row>16</xdr:row>
      <xdr:rowOff>96896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877302"/>
          <a:ext cx="647700" cy="10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71254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620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96896</xdr:rowOff>
    </xdr:from>
    <xdr:to>
      <xdr:col>26</xdr:col>
      <xdr:colOff>50800</xdr:colOff>
      <xdr:row>16</xdr:row>
      <xdr:rowOff>116327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87721"/>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112405</xdr:rowOff>
    </xdr:from>
    <xdr:to>
      <xdr:col>22</xdr:col>
      <xdr:colOff>114300</xdr:colOff>
      <xdr:row>16</xdr:row>
      <xdr:rowOff>116327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03230"/>
          <a:ext cx="698500" cy="3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112405</xdr:rowOff>
    </xdr:from>
    <xdr:to>
      <xdr:col>18</xdr:col>
      <xdr:colOff>177800</xdr:colOff>
      <xdr:row>16</xdr:row>
      <xdr:rowOff>121050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03230"/>
          <a:ext cx="698500" cy="8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35677</xdr:rowOff>
    </xdr:from>
    <xdr:to>
      <xdr:col>29</xdr:col>
      <xdr:colOff>177800</xdr:colOff>
      <xdr:row>16</xdr:row>
      <xdr:rowOff>137277</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26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52204</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67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46096</xdr:rowOff>
    </xdr:from>
    <xdr:to>
      <xdr:col>26</xdr:col>
      <xdr:colOff>101600</xdr:colOff>
      <xdr:row>16</xdr:row>
      <xdr:rowOff>147696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3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157873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0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65527</xdr:rowOff>
    </xdr:from>
    <xdr:to>
      <xdr:col>22</xdr:col>
      <xdr:colOff>165100</xdr:colOff>
      <xdr:row>16</xdr:row>
      <xdr:rowOff>167127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56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5854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2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61605</xdr:rowOff>
    </xdr:from>
    <xdr:to>
      <xdr:col>19</xdr:col>
      <xdr:colOff>38100</xdr:colOff>
      <xdr:row>16</xdr:row>
      <xdr:rowOff>163205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5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1932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2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70250</xdr:rowOff>
    </xdr:from>
    <xdr:to>
      <xdr:col>15</xdr:col>
      <xdr:colOff>101600</xdr:colOff>
      <xdr:row>17</xdr:row>
      <xdr:rowOff>400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61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10577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2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277857</xdr:rowOff>
    </xdr:from>
    <xdr:to>
      <xdr:col>29</xdr:col>
      <xdr:colOff>127000</xdr:colOff>
      <xdr:row>35</xdr:row>
      <xdr:rowOff>292488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88207"/>
          <a:ext cx="647700" cy="14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292488</xdr:rowOff>
    </xdr:from>
    <xdr:to>
      <xdr:col>26</xdr:col>
      <xdr:colOff>50800</xdr:colOff>
      <xdr:row>35</xdr:row>
      <xdr:rowOff>294125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02838"/>
          <a:ext cx="698500" cy="1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294125</xdr:rowOff>
    </xdr:from>
    <xdr:to>
      <xdr:col>22</xdr:col>
      <xdr:colOff>114300</xdr:colOff>
      <xdr:row>35</xdr:row>
      <xdr:rowOff>295955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904475"/>
          <a:ext cx="698500" cy="1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295955</xdr:rowOff>
    </xdr:from>
    <xdr:to>
      <xdr:col>18</xdr:col>
      <xdr:colOff>177800</xdr:colOff>
      <xdr:row>35</xdr:row>
      <xdr:rowOff>328396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906305"/>
          <a:ext cx="698500" cy="3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227057</xdr:rowOff>
    </xdr:from>
    <xdr:to>
      <xdr:col>29</xdr:col>
      <xdr:colOff>177800</xdr:colOff>
      <xdr:row>35</xdr:row>
      <xdr:rowOff>328657</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3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199134</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09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241688</xdr:rowOff>
    </xdr:from>
    <xdr:to>
      <xdr:col>26</xdr:col>
      <xdr:colOff>101600</xdr:colOff>
      <xdr:row>36</xdr:row>
      <xdr:rowOff>388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52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328065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3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243325</xdr:rowOff>
    </xdr:from>
    <xdr:to>
      <xdr:col>22</xdr:col>
      <xdr:colOff>165100</xdr:colOff>
      <xdr:row>36</xdr:row>
      <xdr:rowOff>2025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5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329702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4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245155</xdr:rowOff>
    </xdr:from>
    <xdr:to>
      <xdr:col>19</xdr:col>
      <xdr:colOff>38100</xdr:colOff>
      <xdr:row>36</xdr:row>
      <xdr:rowOff>3855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5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331532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4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277596</xdr:rowOff>
    </xdr:from>
    <xdr:to>
      <xdr:col>15</xdr:col>
      <xdr:colOff>101600</xdr:colOff>
      <xdr:row>36</xdr:row>
      <xdr:rowOff>36296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87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21073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7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11,298
10,232
50.84
13,004,882
12,167,893
622,732
3,613,651
4,806,648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84265</xdr:rowOff>
    </xdr:from>
    <xdr:to>
      <xdr:col>24</xdr:col>
      <xdr:colOff>63500</xdr:colOff>
      <xdr:row>35</xdr:row>
      <xdr:rowOff>100088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85015"/>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100088</xdr:rowOff>
    </xdr:from>
    <xdr:to>
      <xdr:col>19</xdr:col>
      <xdr:colOff>177800</xdr:colOff>
      <xdr:row>35</xdr:row>
      <xdr:rowOff>115578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00838"/>
          <a:ext cx="889000" cy="1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114655</xdr:rowOff>
    </xdr:from>
    <xdr:to>
      <xdr:col>15</xdr:col>
      <xdr:colOff>50800</xdr:colOff>
      <xdr:row>35</xdr:row>
      <xdr:rowOff>115578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15405"/>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114655</xdr:rowOff>
    </xdr:from>
    <xdr:to>
      <xdr:col>10</xdr:col>
      <xdr:colOff>114300</xdr:colOff>
      <xdr:row>35</xdr:row>
      <xdr:rowOff>128773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15405"/>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33465</xdr:rowOff>
    </xdr:from>
    <xdr:to>
      <xdr:col>24</xdr:col>
      <xdr:colOff>114300</xdr:colOff>
      <xdr:row>35</xdr:row>
      <xdr:rowOff>135065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3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56342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8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49288</xdr:rowOff>
    </xdr:from>
    <xdr:to>
      <xdr:col>20</xdr:col>
      <xdr:colOff>38100</xdr:colOff>
      <xdr:row>35</xdr:row>
      <xdr:rowOff>150888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167415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2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64778</xdr:rowOff>
    </xdr:from>
    <xdr:to>
      <xdr:col>15</xdr:col>
      <xdr:colOff>101600</xdr:colOff>
      <xdr:row>35</xdr:row>
      <xdr:rowOff>166378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11455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4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63855</xdr:rowOff>
    </xdr:from>
    <xdr:to>
      <xdr:col>10</xdr:col>
      <xdr:colOff>165100</xdr:colOff>
      <xdr:row>35</xdr:row>
      <xdr:rowOff>165455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10532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3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77973</xdr:rowOff>
    </xdr:from>
    <xdr:to>
      <xdr:col>6</xdr:col>
      <xdr:colOff>38100</xdr:colOff>
      <xdr:row>36</xdr:row>
      <xdr:rowOff>8123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24650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96682</xdr:rowOff>
    </xdr:from>
    <xdr:to>
      <xdr:col>24</xdr:col>
      <xdr:colOff>63500</xdr:colOff>
      <xdr:row>53</xdr:row>
      <xdr:rowOff>118687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012082"/>
          <a:ext cx="838200" cy="19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118687</xdr:rowOff>
    </xdr:from>
    <xdr:to>
      <xdr:col>19</xdr:col>
      <xdr:colOff>177800</xdr:colOff>
      <xdr:row>54</xdr:row>
      <xdr:rowOff>11181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205537"/>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11181</xdr:rowOff>
    </xdr:from>
    <xdr:to>
      <xdr:col>15</xdr:col>
      <xdr:colOff>50800</xdr:colOff>
      <xdr:row>54</xdr:row>
      <xdr:rowOff>89715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269481"/>
          <a:ext cx="889000" cy="7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89715</xdr:rowOff>
    </xdr:from>
    <xdr:to>
      <xdr:col>10</xdr:col>
      <xdr:colOff>114300</xdr:colOff>
      <xdr:row>55</xdr:row>
      <xdr:rowOff>120031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348015"/>
          <a:ext cx="889000" cy="20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45882</xdr:rowOff>
    </xdr:from>
    <xdr:to>
      <xdr:col>24</xdr:col>
      <xdr:colOff>114300</xdr:colOff>
      <xdr:row>52</xdr:row>
      <xdr:rowOff>147482</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89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68759</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881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67887</xdr:rowOff>
    </xdr:from>
    <xdr:to>
      <xdr:col>20</xdr:col>
      <xdr:colOff>38100</xdr:colOff>
      <xdr:row>53</xdr:row>
      <xdr:rowOff>169487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1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14564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892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131831</xdr:rowOff>
    </xdr:from>
    <xdr:to>
      <xdr:col>15</xdr:col>
      <xdr:colOff>101600</xdr:colOff>
      <xdr:row>54</xdr:row>
      <xdr:rowOff>61981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78508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8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38915</xdr:rowOff>
    </xdr:from>
    <xdr:to>
      <xdr:col>10</xdr:col>
      <xdr:colOff>165100</xdr:colOff>
      <xdr:row>54</xdr:row>
      <xdr:rowOff>140515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2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157042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07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69231</xdr:rowOff>
    </xdr:from>
    <xdr:to>
      <xdr:col>6</xdr:col>
      <xdr:colOff>38100</xdr:colOff>
      <xdr:row>55</xdr:row>
      <xdr:rowOff>170831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9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15908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7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5321</xdr:rowOff>
    </xdr:from>
    <xdr:to>
      <xdr:col>24</xdr:col>
      <xdr:colOff>63500</xdr:colOff>
      <xdr:row>78</xdr:row>
      <xdr:rowOff>17284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378421"/>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169990</xdr:rowOff>
    </xdr:from>
    <xdr:to>
      <xdr:col>19</xdr:col>
      <xdr:colOff>177800</xdr:colOff>
      <xdr:row>78</xdr:row>
      <xdr:rowOff>5321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71640"/>
          <a:ext cx="8890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56490</xdr:rowOff>
    </xdr:from>
    <xdr:to>
      <xdr:col>15</xdr:col>
      <xdr:colOff>50800</xdr:colOff>
      <xdr:row>77</xdr:row>
      <xdr:rowOff>169990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58140"/>
          <a:ext cx="889000" cy="1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56490</xdr:rowOff>
    </xdr:from>
    <xdr:to>
      <xdr:col>10</xdr:col>
      <xdr:colOff>114300</xdr:colOff>
      <xdr:row>77</xdr:row>
      <xdr:rowOff>155587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58140"/>
          <a:ext cx="889000" cy="9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137934</xdr:rowOff>
    </xdr:from>
    <xdr:to>
      <xdr:col>24</xdr:col>
      <xdr:colOff>114300</xdr:colOff>
      <xdr:row>78</xdr:row>
      <xdr:rowOff>68084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116361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1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125971</xdr:rowOff>
    </xdr:from>
    <xdr:to>
      <xdr:col>20</xdr:col>
      <xdr:colOff>38100</xdr:colOff>
      <xdr:row>78</xdr:row>
      <xdr:rowOff>56121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47248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119190</xdr:rowOff>
    </xdr:from>
    <xdr:to>
      <xdr:col>15</xdr:col>
      <xdr:colOff>101600</xdr:colOff>
      <xdr:row>78</xdr:row>
      <xdr:rowOff>49340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40467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5690</xdr:rowOff>
    </xdr:from>
    <xdr:to>
      <xdr:col>10</xdr:col>
      <xdr:colOff>165100</xdr:colOff>
      <xdr:row>77</xdr:row>
      <xdr:rowOff>107290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123817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9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104787</xdr:rowOff>
    </xdr:from>
    <xdr:to>
      <xdr:col>6</xdr:col>
      <xdr:colOff>38100</xdr:colOff>
      <xdr:row>78</xdr:row>
      <xdr:rowOff>34937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51464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8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27164</xdr:rowOff>
    </xdr:from>
    <xdr:to>
      <xdr:col>24</xdr:col>
      <xdr:colOff>63500</xdr:colOff>
      <xdr:row>96</xdr:row>
      <xdr:rowOff>45527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6314914"/>
          <a:ext cx="838200" cy="18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131111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7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27164</xdr:rowOff>
    </xdr:from>
    <xdr:to>
      <xdr:col>19</xdr:col>
      <xdr:colOff>177800</xdr:colOff>
      <xdr:row>96</xdr:row>
      <xdr:rowOff>158902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314914"/>
          <a:ext cx="889000" cy="30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158902</xdr:rowOff>
    </xdr:from>
    <xdr:to>
      <xdr:col>15</xdr:col>
      <xdr:colOff>50800</xdr:colOff>
      <xdr:row>97</xdr:row>
      <xdr:rowOff>22058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618102"/>
          <a:ext cx="8890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22058</xdr:rowOff>
    </xdr:from>
    <xdr:to>
      <xdr:col>10</xdr:col>
      <xdr:colOff>114300</xdr:colOff>
      <xdr:row>97</xdr:row>
      <xdr:rowOff>48640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52708"/>
          <a:ext cx="889000" cy="2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166177</xdr:rowOff>
    </xdr:from>
    <xdr:to>
      <xdr:col>24</xdr:col>
      <xdr:colOff>114300</xdr:colOff>
      <xdr:row>96</xdr:row>
      <xdr:rowOff>96327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144604</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43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147814</xdr:rowOff>
    </xdr:from>
    <xdr:to>
      <xdr:col>20</xdr:col>
      <xdr:colOff>38100</xdr:colOff>
      <xdr:row>95</xdr:row>
      <xdr:rowOff>77964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2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94491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03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108102</xdr:rowOff>
    </xdr:from>
    <xdr:to>
      <xdr:col>15</xdr:col>
      <xdr:colOff>101600</xdr:colOff>
      <xdr:row>97</xdr:row>
      <xdr:rowOff>38252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29379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6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142708</xdr:rowOff>
    </xdr:from>
    <xdr:to>
      <xdr:col>10</xdr:col>
      <xdr:colOff>165100</xdr:colOff>
      <xdr:row>97</xdr:row>
      <xdr:rowOff>72858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60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63985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69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169290</xdr:rowOff>
    </xdr:from>
    <xdr:to>
      <xdr:col>6</xdr:col>
      <xdr:colOff>38100</xdr:colOff>
      <xdr:row>97</xdr:row>
      <xdr:rowOff>99440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90567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134470</xdr:rowOff>
    </xdr:from>
    <xdr:to>
      <xdr:col>55</xdr:col>
      <xdr:colOff>0</xdr:colOff>
      <xdr:row>34</xdr:row>
      <xdr:rowOff>76085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792320"/>
          <a:ext cx="838200" cy="1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101441</xdr:rowOff>
    </xdr:from>
    <xdr:to>
      <xdr:col>50</xdr:col>
      <xdr:colOff>114300</xdr:colOff>
      <xdr:row>34</xdr:row>
      <xdr:rowOff>76085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416391"/>
          <a:ext cx="889000" cy="48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101441</xdr:rowOff>
    </xdr:from>
    <xdr:to>
      <xdr:col>45</xdr:col>
      <xdr:colOff>177800</xdr:colOff>
      <xdr:row>34</xdr:row>
      <xdr:rowOff>151578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416391"/>
          <a:ext cx="889000" cy="56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151578</xdr:rowOff>
    </xdr:from>
    <xdr:to>
      <xdr:col>41</xdr:col>
      <xdr:colOff>50800</xdr:colOff>
      <xdr:row>34</xdr:row>
      <xdr:rowOff>167882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5980878"/>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83670</xdr:rowOff>
    </xdr:from>
    <xdr:to>
      <xdr:col>55</xdr:col>
      <xdr:colOff>50800</xdr:colOff>
      <xdr:row>34</xdr:row>
      <xdr:rowOff>13820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106547</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59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25285</xdr:rowOff>
    </xdr:from>
    <xdr:to>
      <xdr:col>50</xdr:col>
      <xdr:colOff>165100</xdr:colOff>
      <xdr:row>34</xdr:row>
      <xdr:rowOff>126885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8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143412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62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50641</xdr:rowOff>
    </xdr:from>
    <xdr:to>
      <xdr:col>46</xdr:col>
      <xdr:colOff>38100</xdr:colOff>
      <xdr:row>31</xdr:row>
      <xdr:rowOff>152241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3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168768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14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100778</xdr:rowOff>
    </xdr:from>
    <xdr:to>
      <xdr:col>41</xdr:col>
      <xdr:colOff>101600</xdr:colOff>
      <xdr:row>35</xdr:row>
      <xdr:rowOff>30928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59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47455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570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117082</xdr:rowOff>
    </xdr:from>
    <xdr:to>
      <xdr:col>36</xdr:col>
      <xdr:colOff>165100</xdr:colOff>
      <xdr:row>35</xdr:row>
      <xdr:rowOff>47232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594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63759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72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158625</xdr:rowOff>
    </xdr:from>
    <xdr:to>
      <xdr:col>54</xdr:col>
      <xdr:colOff>189865</xdr:colOff>
      <xdr:row>59</xdr:row>
      <xdr:rowOff>52359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9245475"/>
          <a:ext cx="1270" cy="922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56186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7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52359</xdr:rowOff>
    </xdr:from>
    <xdr:to>
      <xdr:col>55</xdr:col>
      <xdr:colOff>88900</xdr:colOff>
      <xdr:row>59</xdr:row>
      <xdr:rowOff>52359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6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105302</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902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158625</xdr:rowOff>
    </xdr:from>
    <xdr:to>
      <xdr:col>55</xdr:col>
      <xdr:colOff>88900</xdr:colOff>
      <xdr:row>53</xdr:row>
      <xdr:rowOff>158625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24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48185</xdr:rowOff>
    </xdr:from>
    <xdr:to>
      <xdr:col>55</xdr:col>
      <xdr:colOff>0</xdr:colOff>
      <xdr:row>57</xdr:row>
      <xdr:rowOff>116935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20835"/>
          <a:ext cx="838200" cy="6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71122</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43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92695</xdr:rowOff>
    </xdr:from>
    <xdr:to>
      <xdr:col>55</xdr:col>
      <xdr:colOff>50800</xdr:colOff>
      <xdr:row>58</xdr:row>
      <xdr:rowOff>22845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6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83546</xdr:rowOff>
    </xdr:from>
    <xdr:to>
      <xdr:col>50</xdr:col>
      <xdr:colOff>114300</xdr:colOff>
      <xdr:row>57</xdr:row>
      <xdr:rowOff>48185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8998946"/>
          <a:ext cx="889000" cy="8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71729</xdr:rowOff>
    </xdr:from>
    <xdr:to>
      <xdr:col>50</xdr:col>
      <xdr:colOff>165100</xdr:colOff>
      <xdr:row>58</xdr:row>
      <xdr:rowOff>1879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164456</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9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13571</xdr:rowOff>
    </xdr:from>
    <xdr:to>
      <xdr:col>45</xdr:col>
      <xdr:colOff>177800</xdr:colOff>
      <xdr:row>52</xdr:row>
      <xdr:rowOff>83546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8586071"/>
          <a:ext cx="889000" cy="41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8126</xdr:rowOff>
    </xdr:from>
    <xdr:to>
      <xdr:col>46</xdr:col>
      <xdr:colOff>38100</xdr:colOff>
      <xdr:row>57</xdr:row>
      <xdr:rowOff>109726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100853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7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13571</xdr:rowOff>
    </xdr:from>
    <xdr:to>
      <xdr:col>41</xdr:col>
      <xdr:colOff>50800</xdr:colOff>
      <xdr:row>51</xdr:row>
      <xdr:rowOff>117718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8586071"/>
          <a:ext cx="889000" cy="27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53336</xdr:rowOff>
    </xdr:from>
    <xdr:to>
      <xdr:col>41</xdr:col>
      <xdr:colOff>101600</xdr:colOff>
      <xdr:row>57</xdr:row>
      <xdr:rowOff>154936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146063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102525</xdr:rowOff>
    </xdr:from>
    <xdr:to>
      <xdr:col>36</xdr:col>
      <xdr:colOff>165100</xdr:colOff>
      <xdr:row>58</xdr:row>
      <xdr:rowOff>32675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23802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66135</xdr:rowOff>
    </xdr:from>
    <xdr:to>
      <xdr:col>55</xdr:col>
      <xdr:colOff>50800</xdr:colOff>
      <xdr:row>57</xdr:row>
      <xdr:rowOff>167735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89012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9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168835</xdr:rowOff>
    </xdr:from>
    <xdr:to>
      <xdr:col>50</xdr:col>
      <xdr:colOff>165100</xdr:colOff>
      <xdr:row>57</xdr:row>
      <xdr:rowOff>98985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115512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54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32746</xdr:rowOff>
    </xdr:from>
    <xdr:to>
      <xdr:col>46</xdr:col>
      <xdr:colOff>38100</xdr:colOff>
      <xdr:row>52</xdr:row>
      <xdr:rowOff>134346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89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150873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872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134221</xdr:rowOff>
    </xdr:from>
    <xdr:to>
      <xdr:col>41</xdr:col>
      <xdr:colOff>101600</xdr:colOff>
      <xdr:row>50</xdr:row>
      <xdr:rowOff>64371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853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80898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831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66918</xdr:rowOff>
    </xdr:from>
    <xdr:to>
      <xdr:col>36</xdr:col>
      <xdr:colOff>165100</xdr:colOff>
      <xdr:row>51</xdr:row>
      <xdr:rowOff>168518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88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13595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85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142567</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3001317"/>
          <a:ext cx="1270" cy="642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89244</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77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142567</xdr:rowOff>
    </xdr:from>
    <xdr:to>
      <xdr:col>55</xdr:col>
      <xdr:colOff>88900</xdr:colOff>
      <xdr:row>75</xdr:row>
      <xdr:rowOff>142567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0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144138</xdr:rowOff>
    </xdr:from>
    <xdr:to>
      <xdr:col>55</xdr:col>
      <xdr:colOff>0</xdr:colOff>
      <xdr:row>78</xdr:row>
      <xdr:rowOff>159486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17238"/>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112841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85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134414</xdr:rowOff>
    </xdr:from>
    <xdr:to>
      <xdr:col>55</xdr:col>
      <xdr:colOff>50800</xdr:colOff>
      <xdr:row>79</xdr:row>
      <xdr:rowOff>64564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50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44159</xdr:rowOff>
    </xdr:from>
    <xdr:to>
      <xdr:col>50</xdr:col>
      <xdr:colOff>114300</xdr:colOff>
      <xdr:row>78</xdr:row>
      <xdr:rowOff>144138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902909"/>
          <a:ext cx="889000" cy="6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110542</xdr:rowOff>
    </xdr:from>
    <xdr:to>
      <xdr:col>50</xdr:col>
      <xdr:colOff>165100</xdr:colOff>
      <xdr:row>79</xdr:row>
      <xdr:rowOff>40692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8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31819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166681</xdr:rowOff>
    </xdr:from>
    <xdr:to>
      <xdr:col>45</xdr:col>
      <xdr:colOff>177800</xdr:colOff>
      <xdr:row>75</xdr:row>
      <xdr:rowOff>44159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2168181"/>
          <a:ext cx="889000" cy="73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73002</xdr:rowOff>
    </xdr:from>
    <xdr:to>
      <xdr:col>46</xdr:col>
      <xdr:colOff>38100</xdr:colOff>
      <xdr:row>79</xdr:row>
      <xdr:rowOff>3152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165729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166681</xdr:rowOff>
    </xdr:from>
    <xdr:to>
      <xdr:col>41</xdr:col>
      <xdr:colOff>50800</xdr:colOff>
      <xdr:row>73</xdr:row>
      <xdr:rowOff>10168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168181"/>
          <a:ext cx="889000" cy="3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96548</xdr:rowOff>
    </xdr:from>
    <xdr:to>
      <xdr:col>41</xdr:col>
      <xdr:colOff>101600</xdr:colOff>
      <xdr:row>79</xdr:row>
      <xdr:rowOff>26698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17825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134133</xdr:rowOff>
    </xdr:from>
    <xdr:to>
      <xdr:col>36</xdr:col>
      <xdr:colOff>165100</xdr:colOff>
      <xdr:row>79</xdr:row>
      <xdr:rowOff>64283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55410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108686</xdr:rowOff>
    </xdr:from>
    <xdr:to>
      <xdr:col>55</xdr:col>
      <xdr:colOff>50800</xdr:colOff>
      <xdr:row>79</xdr:row>
      <xdr:rowOff>38836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8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68063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6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93338</xdr:rowOff>
    </xdr:from>
    <xdr:to>
      <xdr:col>50</xdr:col>
      <xdr:colOff>165100</xdr:colOff>
      <xdr:row>79</xdr:row>
      <xdr:rowOff>23488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40015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2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164809</xdr:rowOff>
    </xdr:from>
    <xdr:to>
      <xdr:col>46</xdr:col>
      <xdr:colOff>38100</xdr:colOff>
      <xdr:row>75</xdr:row>
      <xdr:rowOff>94959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8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111486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627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115881</xdr:rowOff>
    </xdr:from>
    <xdr:to>
      <xdr:col>41</xdr:col>
      <xdr:colOff>101600</xdr:colOff>
      <xdr:row>71</xdr:row>
      <xdr:rowOff>46031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1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62558</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189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130818</xdr:rowOff>
    </xdr:from>
    <xdr:to>
      <xdr:col>36</xdr:col>
      <xdr:colOff>165100</xdr:colOff>
      <xdr:row>73</xdr:row>
      <xdr:rowOff>60968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4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71</xdr:row>
      <xdr:rowOff>77495</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25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146869</xdr:rowOff>
    </xdr:from>
    <xdr:to>
      <xdr:col>55</xdr:col>
      <xdr:colOff>0</xdr:colOff>
      <xdr:row>97</xdr:row>
      <xdr:rowOff>21011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06069"/>
          <a:ext cx="838200" cy="4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78792</xdr:rowOff>
    </xdr:from>
    <xdr:to>
      <xdr:col>50</xdr:col>
      <xdr:colOff>114300</xdr:colOff>
      <xdr:row>96</xdr:row>
      <xdr:rowOff>146869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366542"/>
          <a:ext cx="889000" cy="23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78792</xdr:rowOff>
    </xdr:from>
    <xdr:to>
      <xdr:col>45</xdr:col>
      <xdr:colOff>177800</xdr:colOff>
      <xdr:row>97</xdr:row>
      <xdr:rowOff>137314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366542"/>
          <a:ext cx="889000" cy="4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14213</xdr:rowOff>
    </xdr:from>
    <xdr:to>
      <xdr:col>41</xdr:col>
      <xdr:colOff>50800</xdr:colOff>
      <xdr:row>97</xdr:row>
      <xdr:rowOff>137314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44863"/>
          <a:ext cx="8890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141661</xdr:rowOff>
    </xdr:from>
    <xdr:to>
      <xdr:col>55</xdr:col>
      <xdr:colOff>50800</xdr:colOff>
      <xdr:row>97</xdr:row>
      <xdr:rowOff>71811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164538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96069</xdr:rowOff>
    </xdr:from>
    <xdr:to>
      <xdr:col>50</xdr:col>
      <xdr:colOff>165100</xdr:colOff>
      <xdr:row>97</xdr:row>
      <xdr:rowOff>26219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5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42746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3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27992</xdr:rowOff>
    </xdr:from>
    <xdr:to>
      <xdr:col>46</xdr:col>
      <xdr:colOff>38100</xdr:colOff>
      <xdr:row>95</xdr:row>
      <xdr:rowOff>129592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146119</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09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86514</xdr:rowOff>
    </xdr:from>
    <xdr:to>
      <xdr:col>41</xdr:col>
      <xdr:colOff>101600</xdr:colOff>
      <xdr:row>98</xdr:row>
      <xdr:rowOff>16664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7791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0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134863</xdr:rowOff>
    </xdr:from>
    <xdr:to>
      <xdr:col>36</xdr:col>
      <xdr:colOff>165100</xdr:colOff>
      <xdr:row>97</xdr:row>
      <xdr:rowOff>65013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9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81540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6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121450</xdr:rowOff>
    </xdr:from>
    <xdr:to>
      <xdr:col>85</xdr:col>
      <xdr:colOff>127000</xdr:colOff>
      <xdr:row>39</xdr:row>
      <xdr:rowOff>3321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636550"/>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121450</xdr:rowOff>
    </xdr:from>
    <xdr:to>
      <xdr:col>81</xdr:col>
      <xdr:colOff>50800</xdr:colOff>
      <xdr:row>39</xdr:row>
      <xdr:rowOff>15056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36550"/>
          <a:ext cx="889000" cy="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5779</xdr:rowOff>
    </xdr:from>
    <xdr:to>
      <xdr:col>76</xdr:col>
      <xdr:colOff>114300</xdr:colOff>
      <xdr:row>39</xdr:row>
      <xdr:rowOff>15056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92329"/>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154540</xdr:rowOff>
    </xdr:from>
    <xdr:to>
      <xdr:col>71</xdr:col>
      <xdr:colOff>177800</xdr:colOff>
      <xdr:row>39</xdr:row>
      <xdr:rowOff>5779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669640"/>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123971</xdr:rowOff>
    </xdr:from>
    <xdr:to>
      <xdr:col>85</xdr:col>
      <xdr:colOff>177800</xdr:colOff>
      <xdr:row>39</xdr:row>
      <xdr:rowOff>54121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38898</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5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70650</xdr:rowOff>
    </xdr:from>
    <xdr:to>
      <xdr:col>81</xdr:col>
      <xdr:colOff>101600</xdr:colOff>
      <xdr:row>39</xdr:row>
      <xdr:rowOff>800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163377</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6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135706</xdr:rowOff>
    </xdr:from>
    <xdr:to>
      <xdr:col>76</xdr:col>
      <xdr:colOff>165100</xdr:colOff>
      <xdr:row>39</xdr:row>
      <xdr:rowOff>65856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56983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126429</xdr:rowOff>
    </xdr:from>
    <xdr:to>
      <xdr:col>72</xdr:col>
      <xdr:colOff>38100</xdr:colOff>
      <xdr:row>39</xdr:row>
      <xdr:rowOff>56579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4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47706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3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103740</xdr:rowOff>
    </xdr:from>
    <xdr:to>
      <xdr:col>67</xdr:col>
      <xdr:colOff>101600</xdr:colOff>
      <xdr:row>39</xdr:row>
      <xdr:rowOff>33890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25017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71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114936</xdr:rowOff>
    </xdr:from>
    <xdr:to>
      <xdr:col>85</xdr:col>
      <xdr:colOff>127000</xdr:colOff>
      <xdr:row>77</xdr:row>
      <xdr:rowOff>122326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316586"/>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109274</xdr:rowOff>
    </xdr:from>
    <xdr:to>
      <xdr:col>81</xdr:col>
      <xdr:colOff>50800</xdr:colOff>
      <xdr:row>77</xdr:row>
      <xdr:rowOff>114936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1092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106896</xdr:rowOff>
    </xdr:from>
    <xdr:to>
      <xdr:col>76</xdr:col>
      <xdr:colOff>114300</xdr:colOff>
      <xdr:row>77</xdr:row>
      <xdr:rowOff>109274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30854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101273</xdr:rowOff>
    </xdr:from>
    <xdr:to>
      <xdr:col>71</xdr:col>
      <xdr:colOff>177800</xdr:colOff>
      <xdr:row>77</xdr:row>
      <xdr:rowOff>106896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30292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71526</xdr:rowOff>
    </xdr:from>
    <xdr:to>
      <xdr:col>85</xdr:col>
      <xdr:colOff>177800</xdr:colOff>
      <xdr:row>78</xdr:row>
      <xdr:rowOff>1676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49953</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64136</xdr:rowOff>
    </xdr:from>
    <xdr:to>
      <xdr:col>81</xdr:col>
      <xdr:colOff>101600</xdr:colOff>
      <xdr:row>77</xdr:row>
      <xdr:rowOff>165736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156863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58474</xdr:rowOff>
    </xdr:from>
    <xdr:to>
      <xdr:col>76</xdr:col>
      <xdr:colOff>165100</xdr:colOff>
      <xdr:row>77</xdr:row>
      <xdr:rowOff>160074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2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151201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35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56096</xdr:rowOff>
    </xdr:from>
    <xdr:to>
      <xdr:col>72</xdr:col>
      <xdr:colOff>38100</xdr:colOff>
      <xdr:row>77</xdr:row>
      <xdr:rowOff>157696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148823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50473</xdr:rowOff>
    </xdr:from>
    <xdr:to>
      <xdr:col>67</xdr:col>
      <xdr:colOff>101600</xdr:colOff>
      <xdr:row>77</xdr:row>
      <xdr:rowOff>152073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143200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28532</xdr:rowOff>
    </xdr:from>
    <xdr:to>
      <xdr:col>85</xdr:col>
      <xdr:colOff>127000</xdr:colOff>
      <xdr:row>93</xdr:row>
      <xdr:rowOff>91461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5801932"/>
          <a:ext cx="838200" cy="23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91461</xdr:rowOff>
    </xdr:from>
    <xdr:to>
      <xdr:col>81</xdr:col>
      <xdr:colOff>50800</xdr:colOff>
      <xdr:row>96</xdr:row>
      <xdr:rowOff>107888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036311"/>
          <a:ext cx="889000" cy="53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107888</xdr:rowOff>
    </xdr:from>
    <xdr:to>
      <xdr:col>76</xdr:col>
      <xdr:colOff>114300</xdr:colOff>
      <xdr:row>97</xdr:row>
      <xdr:rowOff>25588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567088"/>
          <a:ext cx="889000" cy="8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904</xdr:rowOff>
    </xdr:from>
    <xdr:to>
      <xdr:col>71</xdr:col>
      <xdr:colOff>177800</xdr:colOff>
      <xdr:row>97</xdr:row>
      <xdr:rowOff>25588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460104"/>
          <a:ext cx="889000" cy="1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149182</xdr:rowOff>
    </xdr:from>
    <xdr:to>
      <xdr:col>85</xdr:col>
      <xdr:colOff>177800</xdr:colOff>
      <xdr:row>92</xdr:row>
      <xdr:rowOff>79332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57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102209</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70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40661</xdr:rowOff>
    </xdr:from>
    <xdr:to>
      <xdr:col>81</xdr:col>
      <xdr:colOff>101600</xdr:colOff>
      <xdr:row>93</xdr:row>
      <xdr:rowOff>142261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598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158788</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576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57088</xdr:rowOff>
    </xdr:from>
    <xdr:to>
      <xdr:col>76</xdr:col>
      <xdr:colOff>165100</xdr:colOff>
      <xdr:row>96</xdr:row>
      <xdr:rowOff>158688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5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3765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2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146238</xdr:rowOff>
    </xdr:from>
    <xdr:to>
      <xdr:col>72</xdr:col>
      <xdr:colOff>38100</xdr:colOff>
      <xdr:row>97</xdr:row>
      <xdr:rowOff>76388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92915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38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121554</xdr:rowOff>
    </xdr:from>
    <xdr:to>
      <xdr:col>67</xdr:col>
      <xdr:colOff>101600</xdr:colOff>
      <xdr:row>96</xdr:row>
      <xdr:rowOff>51704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4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68231</xdr:rowOff>
    </xdr:from>
    <xdr:ext cx="59901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14795" y="1618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122212</xdr:rowOff>
    </xdr:from>
    <xdr:to>
      <xdr:col>116</xdr:col>
      <xdr:colOff>63500</xdr:colOff>
      <xdr:row>58</xdr:row>
      <xdr:rowOff>122875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66312"/>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122875</xdr:rowOff>
    </xdr:from>
    <xdr:to>
      <xdr:col>111</xdr:col>
      <xdr:colOff>177800</xdr:colOff>
      <xdr:row>58</xdr:row>
      <xdr:rowOff>127905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6697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116520</xdr:rowOff>
    </xdr:from>
    <xdr:to>
      <xdr:col>107</xdr:col>
      <xdr:colOff>50800</xdr:colOff>
      <xdr:row>58</xdr:row>
      <xdr:rowOff>127905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60620"/>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111628</xdr:rowOff>
    </xdr:from>
    <xdr:to>
      <xdr:col>102</xdr:col>
      <xdr:colOff>114300</xdr:colOff>
      <xdr:row>58</xdr:row>
      <xdr:rowOff>116520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5572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71412</xdr:rowOff>
    </xdr:from>
    <xdr:to>
      <xdr:col>116</xdr:col>
      <xdr:colOff>114300</xdr:colOff>
      <xdr:row>59</xdr:row>
      <xdr:rowOff>1562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1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1650</xdr:rowOff>
    </xdr:from>
    <xdr:ext cx="378565"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72075</xdr:rowOff>
    </xdr:from>
    <xdr:to>
      <xdr:col>112</xdr:col>
      <xdr:colOff>38100</xdr:colOff>
      <xdr:row>59</xdr:row>
      <xdr:rowOff>2225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164802</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77105</xdr:rowOff>
    </xdr:from>
    <xdr:to>
      <xdr:col>107</xdr:col>
      <xdr:colOff>101600</xdr:colOff>
      <xdr:row>59</xdr:row>
      <xdr:rowOff>7255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169832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1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65720</xdr:rowOff>
    </xdr:from>
    <xdr:to>
      <xdr:col>102</xdr:col>
      <xdr:colOff>165100</xdr:colOff>
      <xdr:row>58</xdr:row>
      <xdr:rowOff>167320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158447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0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60828</xdr:rowOff>
    </xdr:from>
    <xdr:to>
      <xdr:col>98</xdr:col>
      <xdr:colOff>38100</xdr:colOff>
      <xdr:row>58</xdr:row>
      <xdr:rowOff>162428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153555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9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125516</xdr:rowOff>
    </xdr:from>
    <xdr:to>
      <xdr:col>116</xdr:col>
      <xdr:colOff>63500</xdr:colOff>
      <xdr:row>76</xdr:row>
      <xdr:rowOff>9474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1323300" y="12984266"/>
          <a:ext cx="8382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87547</xdr:rowOff>
    </xdr:from>
    <xdr:to>
      <xdr:col>111</xdr:col>
      <xdr:colOff>177800</xdr:colOff>
      <xdr:row>75</xdr:row>
      <xdr:rowOff>125516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2946297"/>
          <a:ext cx="889000" cy="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87547</xdr:rowOff>
    </xdr:from>
    <xdr:to>
      <xdr:col>107</xdr:col>
      <xdr:colOff>50800</xdr:colOff>
      <xdr:row>75</xdr:row>
      <xdr:rowOff>96571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2946297"/>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65339</xdr:rowOff>
    </xdr:from>
    <xdr:to>
      <xdr:col>102</xdr:col>
      <xdr:colOff>114300</xdr:colOff>
      <xdr:row>75</xdr:row>
      <xdr:rowOff>96571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2924089"/>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130124</xdr:rowOff>
    </xdr:from>
    <xdr:to>
      <xdr:col>116</xdr:col>
      <xdr:colOff>114300</xdr:colOff>
      <xdr:row>76</xdr:row>
      <xdr:rowOff>60274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98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108551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96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74716</xdr:rowOff>
    </xdr:from>
    <xdr:to>
      <xdr:col>112</xdr:col>
      <xdr:colOff>38100</xdr:colOff>
      <xdr:row>76</xdr:row>
      <xdr:rowOff>4865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33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21393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70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36747</xdr:rowOff>
    </xdr:from>
    <xdr:to>
      <xdr:col>107</xdr:col>
      <xdr:colOff>101600</xdr:colOff>
      <xdr:row>75</xdr:row>
      <xdr:rowOff>138347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8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154874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45771</xdr:rowOff>
    </xdr:from>
    <xdr:to>
      <xdr:col>102</xdr:col>
      <xdr:colOff>165100</xdr:colOff>
      <xdr:row>75</xdr:row>
      <xdr:rowOff>147371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0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163898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7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14539</xdr:rowOff>
    </xdr:from>
    <xdr:to>
      <xdr:col>98</xdr:col>
      <xdr:colOff>38100</xdr:colOff>
      <xdr:row>75</xdr:row>
      <xdr:rowOff>116139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8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132666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・維持補修費については、前年度と比較して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円減少するとともに類似団体平均を下回っている。ただし、老朽化が進んだ公共施設は複数あることから、今後は個別施設計画に沿った更新を行い、予算の平準化を図る。</a:t>
          </a: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a:t>
          </a:r>
          <a:r>
            <a:rPr kumimoji="1" lang="en-US" altLang="ja-JP" sz="1300">
              <a:latin typeface="ＭＳ Ｐゴシック" panose="020B0600070205080204" pitchFamily="50" charset="-128"/>
              <a:ea typeface="ＭＳ Ｐゴシック" panose="020B0600070205080204" pitchFamily="50" charset="-128"/>
            </a:rPr>
            <a:t>4,700</a:t>
          </a:r>
          <a:r>
            <a:rPr kumimoji="1" lang="ja-JP" altLang="en-US" sz="1300">
              <a:latin typeface="ＭＳ Ｐゴシック" panose="020B0600070205080204" pitchFamily="50" charset="-128"/>
              <a:ea typeface="ＭＳ Ｐゴシック" panose="020B0600070205080204" pitchFamily="50" charset="-128"/>
            </a:rPr>
            <a:t>円の減少であるとともに、令和元年度から減少傾向にある。これは村内中学校の統合整備事業等、大型ハード事業が終了したことが要因である。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ただし、今後は清掃施設等の更新も検討されていることから、個別施設計画に沿った更新を行い、予算の平準化を図る。</a:t>
          </a:r>
        </a:p>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a:t>
          </a:r>
          <a:r>
            <a:rPr kumimoji="1" lang="en-US" altLang="ja-JP" sz="1300">
              <a:latin typeface="ＭＳ Ｐゴシック" panose="020B0600070205080204" pitchFamily="50" charset="-128"/>
              <a:ea typeface="ＭＳ Ｐゴシック" panose="020B0600070205080204" pitchFamily="50" charset="-128"/>
            </a:rPr>
            <a:t>234,408</a:t>
          </a:r>
          <a:r>
            <a:rPr kumimoji="1" lang="ja-JP" altLang="en-US" sz="1300">
              <a:latin typeface="ＭＳ Ｐゴシック" panose="020B0600070205080204" pitchFamily="50" charset="-128"/>
              <a:ea typeface="ＭＳ Ｐゴシック" panose="020B0600070205080204" pitchFamily="50" charset="-128"/>
            </a:rPr>
            <a:t>円と、上昇傾向にあり、類似団体内で上位となっている。これは、</a:t>
          </a:r>
          <a:r>
            <a:rPr kumimoji="1" lang="ja-JP" altLang="en-US" sz="1300">
              <a:solidFill>
                <a:schemeClr val="tx1"/>
              </a:solidFill>
              <a:latin typeface="ＭＳ Ｐゴシック" panose="020B0600070205080204" pitchFamily="50" charset="-128"/>
              <a:ea typeface="ＭＳ Ｐゴシック" panose="020B0600070205080204" pitchFamily="50" charset="-128"/>
            </a:rPr>
            <a:t>ふるさと納税事務手続きにかかる委託料等が考えられる。</a:t>
          </a:r>
        </a:p>
        <a:p>
          <a:r>
            <a:rPr kumimoji="1" lang="ja-JP" altLang="en-US" sz="1300">
              <a:latin typeface="ＭＳ Ｐゴシック" panose="020B0600070205080204" pitchFamily="50" charset="-128"/>
              <a:ea typeface="ＭＳ Ｐゴシック" panose="020B0600070205080204" pitchFamily="50" charset="-128"/>
            </a:rPr>
            <a:t>・積立金については、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人あたりのコストが</a:t>
          </a:r>
          <a:r>
            <a:rPr kumimoji="1" lang="en-US" altLang="ja-JP" sz="1300">
              <a:latin typeface="ＭＳ Ｐゴシック" panose="020B0600070205080204" pitchFamily="50" charset="-128"/>
              <a:ea typeface="ＭＳ Ｐゴシック" panose="020B0600070205080204" pitchFamily="50" charset="-128"/>
            </a:rPr>
            <a:t>248,315</a:t>
          </a:r>
          <a:r>
            <a:rPr kumimoji="1" lang="ja-JP" altLang="en-US" sz="1300">
              <a:latin typeface="ＭＳ Ｐゴシック" panose="020B0600070205080204" pitchFamily="50" charset="-128"/>
              <a:ea typeface="ＭＳ Ｐゴシック" panose="020B0600070205080204" pitchFamily="50" charset="-128"/>
            </a:rPr>
            <a:t>円と、上昇傾向にあり、類似団体内で上位となっている。令和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年度は、恩納村公共施設整備基金や恩納村ふるさとづくり応援基金を中心に積み立てられた。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11,298
10,232
50.84
13,004,882
12,167,893
622,732
3,613,651
4,806,648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29972</xdr:rowOff>
    </xdr:from>
    <xdr:to>
      <xdr:col>24</xdr:col>
      <xdr:colOff>63500</xdr:colOff>
      <xdr:row>33</xdr:row>
      <xdr:rowOff>41402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68782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14732</xdr:rowOff>
    </xdr:from>
    <xdr:to>
      <xdr:col>19</xdr:col>
      <xdr:colOff>177800</xdr:colOff>
      <xdr:row>33</xdr:row>
      <xdr:rowOff>41402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7258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105236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14732</xdr:rowOff>
    </xdr:from>
    <xdr:to>
      <xdr:col>15</xdr:col>
      <xdr:colOff>50800</xdr:colOff>
      <xdr:row>33</xdr:row>
      <xdr:rowOff>29972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7258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104855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29972</xdr:rowOff>
    </xdr:from>
    <xdr:to>
      <xdr:col>10</xdr:col>
      <xdr:colOff>114300</xdr:colOff>
      <xdr:row>33</xdr:row>
      <xdr:rowOff>81788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87822"/>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37418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150622</xdr:rowOff>
    </xdr:from>
    <xdr:to>
      <xdr:col>24</xdr:col>
      <xdr:colOff>114300</xdr:colOff>
      <xdr:row>33</xdr:row>
      <xdr:rowOff>80772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2049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162052</xdr:rowOff>
    </xdr:from>
    <xdr:to>
      <xdr:col>20</xdr:col>
      <xdr:colOff>38100</xdr:colOff>
      <xdr:row>33</xdr:row>
      <xdr:rowOff>92202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4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108729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135382</xdr:rowOff>
    </xdr:from>
    <xdr:to>
      <xdr:col>15</xdr:col>
      <xdr:colOff>101600</xdr:colOff>
      <xdr:row>33</xdr:row>
      <xdr:rowOff>65532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82059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150622</xdr:rowOff>
    </xdr:from>
    <xdr:to>
      <xdr:col>10</xdr:col>
      <xdr:colOff>165100</xdr:colOff>
      <xdr:row>33</xdr:row>
      <xdr:rowOff>80772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97299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30988</xdr:rowOff>
    </xdr:from>
    <xdr:to>
      <xdr:col>6</xdr:col>
      <xdr:colOff>38100</xdr:colOff>
      <xdr:row>33</xdr:row>
      <xdr:rowOff>132588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149115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25452</xdr:rowOff>
    </xdr:from>
    <xdr:to>
      <xdr:col>24</xdr:col>
      <xdr:colOff>63500</xdr:colOff>
      <xdr:row>52</xdr:row>
      <xdr:rowOff>2272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597952"/>
          <a:ext cx="838200" cy="31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2272</xdr:rowOff>
    </xdr:from>
    <xdr:to>
      <xdr:col>19</xdr:col>
      <xdr:colOff>177800</xdr:colOff>
      <xdr:row>52</xdr:row>
      <xdr:rowOff>101105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917672"/>
          <a:ext cx="889000" cy="9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101105</xdr:rowOff>
    </xdr:from>
    <xdr:to>
      <xdr:col>15</xdr:col>
      <xdr:colOff>50800</xdr:colOff>
      <xdr:row>54</xdr:row>
      <xdr:rowOff>155356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016505"/>
          <a:ext cx="889000" cy="39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122506</xdr:rowOff>
    </xdr:from>
    <xdr:to>
      <xdr:col>10</xdr:col>
      <xdr:colOff>114300</xdr:colOff>
      <xdr:row>54</xdr:row>
      <xdr:rowOff>155356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380806"/>
          <a:ext cx="8890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146102</xdr:rowOff>
    </xdr:from>
    <xdr:to>
      <xdr:col>24</xdr:col>
      <xdr:colOff>114300</xdr:colOff>
      <xdr:row>50</xdr:row>
      <xdr:rowOff>76252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54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99129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50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122922</xdr:rowOff>
    </xdr:from>
    <xdr:to>
      <xdr:col>20</xdr:col>
      <xdr:colOff>38100</xdr:colOff>
      <xdr:row>52</xdr:row>
      <xdr:rowOff>53072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8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69599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64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50305</xdr:rowOff>
    </xdr:from>
    <xdr:to>
      <xdr:col>15</xdr:col>
      <xdr:colOff>101600</xdr:colOff>
      <xdr:row>52</xdr:row>
      <xdr:rowOff>151905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9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168432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74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104556</xdr:rowOff>
    </xdr:from>
    <xdr:to>
      <xdr:col>10</xdr:col>
      <xdr:colOff>165100</xdr:colOff>
      <xdr:row>55</xdr:row>
      <xdr:rowOff>34706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3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51233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13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71706</xdr:rowOff>
    </xdr:from>
    <xdr:to>
      <xdr:col>6</xdr:col>
      <xdr:colOff>38100</xdr:colOff>
      <xdr:row>55</xdr:row>
      <xdr:rowOff>1856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3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18383</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0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145750</xdr:rowOff>
    </xdr:from>
    <xdr:to>
      <xdr:col>24</xdr:col>
      <xdr:colOff>63500</xdr:colOff>
      <xdr:row>75</xdr:row>
      <xdr:rowOff>36220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33050"/>
          <a:ext cx="838200" cy="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145750</xdr:rowOff>
    </xdr:from>
    <xdr:to>
      <xdr:col>19</xdr:col>
      <xdr:colOff>177800</xdr:colOff>
      <xdr:row>75</xdr:row>
      <xdr:rowOff>148631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33050"/>
          <a:ext cx="889000" cy="1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148631</xdr:rowOff>
    </xdr:from>
    <xdr:to>
      <xdr:col>15</xdr:col>
      <xdr:colOff>50800</xdr:colOff>
      <xdr:row>76</xdr:row>
      <xdr:rowOff>59004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07381"/>
          <a:ext cx="889000" cy="8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153279</xdr:rowOff>
    </xdr:from>
    <xdr:to>
      <xdr:col>10</xdr:col>
      <xdr:colOff>114300</xdr:colOff>
      <xdr:row>76</xdr:row>
      <xdr:rowOff>59004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12029"/>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156870</xdr:rowOff>
    </xdr:from>
    <xdr:to>
      <xdr:col>24</xdr:col>
      <xdr:colOff>114300</xdr:colOff>
      <xdr:row>75</xdr:row>
      <xdr:rowOff>87020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94950</xdr:rowOff>
    </xdr:from>
    <xdr:to>
      <xdr:col>20</xdr:col>
      <xdr:colOff>38100</xdr:colOff>
      <xdr:row>75</xdr:row>
      <xdr:rowOff>25100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41627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97830</xdr:rowOff>
    </xdr:from>
    <xdr:to>
      <xdr:col>15</xdr:col>
      <xdr:colOff>101600</xdr:colOff>
      <xdr:row>76</xdr:row>
      <xdr:rowOff>27980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44507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3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8204</xdr:rowOff>
    </xdr:from>
    <xdr:to>
      <xdr:col>10</xdr:col>
      <xdr:colOff>165100</xdr:colOff>
      <xdr:row>76</xdr:row>
      <xdr:rowOff>109804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126331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1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102479</xdr:rowOff>
    </xdr:from>
    <xdr:to>
      <xdr:col>6</xdr:col>
      <xdr:colOff>38100</xdr:colOff>
      <xdr:row>76</xdr:row>
      <xdr:rowOff>32629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49156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3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31412</xdr:rowOff>
    </xdr:from>
    <xdr:to>
      <xdr:col>24</xdr:col>
      <xdr:colOff>63500</xdr:colOff>
      <xdr:row>97</xdr:row>
      <xdr:rowOff>39610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62062"/>
          <a:ext cx="8382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89362</xdr:rowOff>
    </xdr:from>
    <xdr:to>
      <xdr:col>19</xdr:col>
      <xdr:colOff>177800</xdr:colOff>
      <xdr:row>97</xdr:row>
      <xdr:rowOff>39610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377112"/>
          <a:ext cx="889000" cy="29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89362</xdr:rowOff>
    </xdr:from>
    <xdr:to>
      <xdr:col>15</xdr:col>
      <xdr:colOff>50800</xdr:colOff>
      <xdr:row>97</xdr:row>
      <xdr:rowOff>90455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377112"/>
          <a:ext cx="889000" cy="3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32903</xdr:rowOff>
    </xdr:from>
    <xdr:to>
      <xdr:col>10</xdr:col>
      <xdr:colOff>114300</xdr:colOff>
      <xdr:row>97</xdr:row>
      <xdr:rowOff>90455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63553"/>
          <a:ext cx="889000" cy="5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152062</xdr:rowOff>
    </xdr:from>
    <xdr:to>
      <xdr:col>24</xdr:col>
      <xdr:colOff>114300</xdr:colOff>
      <xdr:row>97</xdr:row>
      <xdr:rowOff>82212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1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130489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160260</xdr:rowOff>
    </xdr:from>
    <xdr:to>
      <xdr:col>20</xdr:col>
      <xdr:colOff>38100</xdr:colOff>
      <xdr:row>97</xdr:row>
      <xdr:rowOff>90410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81537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1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38562</xdr:rowOff>
    </xdr:from>
    <xdr:to>
      <xdr:col>15</xdr:col>
      <xdr:colOff>101600</xdr:colOff>
      <xdr:row>95</xdr:row>
      <xdr:rowOff>140162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2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156689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0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39655</xdr:rowOff>
    </xdr:from>
    <xdr:to>
      <xdr:col>10</xdr:col>
      <xdr:colOff>165100</xdr:colOff>
      <xdr:row>97</xdr:row>
      <xdr:rowOff>141255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7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132382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6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153553</xdr:rowOff>
    </xdr:from>
    <xdr:to>
      <xdr:col>6</xdr:col>
      <xdr:colOff>38100</xdr:colOff>
      <xdr:row>97</xdr:row>
      <xdr:rowOff>83703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100230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70083</xdr:rowOff>
    </xdr:from>
    <xdr:to>
      <xdr:col>55</xdr:col>
      <xdr:colOff>0</xdr:colOff>
      <xdr:row>56</xdr:row>
      <xdr:rowOff>83441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71283"/>
          <a:ext cx="8382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158605</xdr:rowOff>
    </xdr:from>
    <xdr:to>
      <xdr:col>50</xdr:col>
      <xdr:colOff>114300</xdr:colOff>
      <xdr:row>56</xdr:row>
      <xdr:rowOff>83441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588355"/>
          <a:ext cx="8890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158605</xdr:rowOff>
    </xdr:from>
    <xdr:to>
      <xdr:col>45</xdr:col>
      <xdr:colOff>177800</xdr:colOff>
      <xdr:row>56</xdr:row>
      <xdr:rowOff>48968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588355"/>
          <a:ext cx="8890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48968</xdr:rowOff>
    </xdr:from>
    <xdr:to>
      <xdr:col>41</xdr:col>
      <xdr:colOff>50800</xdr:colOff>
      <xdr:row>56</xdr:row>
      <xdr:rowOff>92258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50168"/>
          <a:ext cx="889000" cy="4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19283</xdr:rowOff>
    </xdr:from>
    <xdr:to>
      <xdr:col>55</xdr:col>
      <xdr:colOff>50800</xdr:colOff>
      <xdr:row>56</xdr:row>
      <xdr:rowOff>120883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2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42160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7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32641</xdr:rowOff>
    </xdr:from>
    <xdr:to>
      <xdr:col>50</xdr:col>
      <xdr:colOff>165100</xdr:colOff>
      <xdr:row>56</xdr:row>
      <xdr:rowOff>134241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150768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0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107805</xdr:rowOff>
    </xdr:from>
    <xdr:to>
      <xdr:col>46</xdr:col>
      <xdr:colOff>38100</xdr:colOff>
      <xdr:row>56</xdr:row>
      <xdr:rowOff>37955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5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54482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3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169618</xdr:rowOff>
    </xdr:from>
    <xdr:to>
      <xdr:col>41</xdr:col>
      <xdr:colOff>101600</xdr:colOff>
      <xdr:row>56</xdr:row>
      <xdr:rowOff>99768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9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116295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7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41458</xdr:rowOff>
    </xdr:from>
    <xdr:to>
      <xdr:col>36</xdr:col>
      <xdr:colOff>165100</xdr:colOff>
      <xdr:row>56</xdr:row>
      <xdr:rowOff>143058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159585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1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156184</xdr:rowOff>
    </xdr:from>
    <xdr:to>
      <xdr:col>55</xdr:col>
      <xdr:colOff>0</xdr:colOff>
      <xdr:row>77</xdr:row>
      <xdr:rowOff>13525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86384"/>
          <a:ext cx="838200" cy="2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2769</xdr:rowOff>
    </xdr:from>
    <xdr:to>
      <xdr:col>50</xdr:col>
      <xdr:colOff>114300</xdr:colOff>
      <xdr:row>77</xdr:row>
      <xdr:rowOff>13525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2347169"/>
          <a:ext cx="889000" cy="86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57036</xdr:rowOff>
    </xdr:from>
    <xdr:to>
      <xdr:col>45</xdr:col>
      <xdr:colOff>177800</xdr:colOff>
      <xdr:row>72</xdr:row>
      <xdr:rowOff>2769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229986"/>
          <a:ext cx="889000" cy="1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57036</xdr:rowOff>
    </xdr:from>
    <xdr:to>
      <xdr:col>41</xdr:col>
      <xdr:colOff>50800</xdr:colOff>
      <xdr:row>76</xdr:row>
      <xdr:rowOff>120435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229986"/>
          <a:ext cx="889000" cy="9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105384</xdr:rowOff>
    </xdr:from>
    <xdr:to>
      <xdr:col>55</xdr:col>
      <xdr:colOff>50800</xdr:colOff>
      <xdr:row>77</xdr:row>
      <xdr:rowOff>35534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128261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134175</xdr:rowOff>
    </xdr:from>
    <xdr:to>
      <xdr:col>50</xdr:col>
      <xdr:colOff>165100</xdr:colOff>
      <xdr:row>77</xdr:row>
      <xdr:rowOff>64325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80853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123419</xdr:rowOff>
    </xdr:from>
    <xdr:to>
      <xdr:col>46</xdr:col>
      <xdr:colOff>38100</xdr:colOff>
      <xdr:row>72</xdr:row>
      <xdr:rowOff>53569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2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70096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07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6236</xdr:rowOff>
    </xdr:from>
    <xdr:to>
      <xdr:col>41</xdr:col>
      <xdr:colOff>101600</xdr:colOff>
      <xdr:row>71</xdr:row>
      <xdr:rowOff>107836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1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124363</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1954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69635</xdr:rowOff>
    </xdr:from>
    <xdr:to>
      <xdr:col>36</xdr:col>
      <xdr:colOff>165100</xdr:colOff>
      <xdr:row>76</xdr:row>
      <xdr:rowOff>171235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0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16311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7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26394</xdr:rowOff>
    </xdr:from>
    <xdr:to>
      <xdr:col>55</xdr:col>
      <xdr:colOff>0</xdr:colOff>
      <xdr:row>96</xdr:row>
      <xdr:rowOff>9461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14144"/>
          <a:ext cx="838200" cy="15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102975</xdr:rowOff>
    </xdr:from>
    <xdr:to>
      <xdr:col>50</xdr:col>
      <xdr:colOff>114300</xdr:colOff>
      <xdr:row>95</xdr:row>
      <xdr:rowOff>26394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5704925"/>
          <a:ext cx="889000" cy="60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102975</xdr:rowOff>
    </xdr:from>
    <xdr:to>
      <xdr:col>45</xdr:col>
      <xdr:colOff>177800</xdr:colOff>
      <xdr:row>94</xdr:row>
      <xdr:rowOff>31401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704925"/>
          <a:ext cx="889000" cy="4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23732</xdr:rowOff>
    </xdr:from>
    <xdr:to>
      <xdr:col>41</xdr:col>
      <xdr:colOff>50800</xdr:colOff>
      <xdr:row>94</xdr:row>
      <xdr:rowOff>31401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625682"/>
          <a:ext cx="889000" cy="5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71888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130111</xdr:rowOff>
    </xdr:from>
    <xdr:to>
      <xdr:col>55</xdr:col>
      <xdr:colOff>50800</xdr:colOff>
      <xdr:row>96</xdr:row>
      <xdr:rowOff>60261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108538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147044</xdr:rowOff>
    </xdr:from>
    <xdr:to>
      <xdr:col>50</xdr:col>
      <xdr:colOff>165100</xdr:colOff>
      <xdr:row>95</xdr:row>
      <xdr:rowOff>77194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6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93721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0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52175</xdr:rowOff>
    </xdr:from>
    <xdr:to>
      <xdr:col>46</xdr:col>
      <xdr:colOff>38100</xdr:colOff>
      <xdr:row>91</xdr:row>
      <xdr:rowOff>153775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6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170302</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42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152051</xdr:rowOff>
    </xdr:from>
    <xdr:to>
      <xdr:col>41</xdr:col>
      <xdr:colOff>101600</xdr:colOff>
      <xdr:row>94</xdr:row>
      <xdr:rowOff>82201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0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98728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87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144382</xdr:rowOff>
    </xdr:from>
    <xdr:to>
      <xdr:col>36</xdr:col>
      <xdr:colOff>165100</xdr:colOff>
      <xdr:row>91</xdr:row>
      <xdr:rowOff>74532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91059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535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73128</xdr:rowOff>
    </xdr:from>
    <xdr:to>
      <xdr:col>85</xdr:col>
      <xdr:colOff>127000</xdr:colOff>
      <xdr:row>37</xdr:row>
      <xdr:rowOff>75921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16778"/>
          <a:ext cx="8382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55559</xdr:rowOff>
    </xdr:from>
    <xdr:to>
      <xdr:col>81</xdr:col>
      <xdr:colOff>50800</xdr:colOff>
      <xdr:row>37</xdr:row>
      <xdr:rowOff>73128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399209"/>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55559</xdr:rowOff>
    </xdr:from>
    <xdr:to>
      <xdr:col>76</xdr:col>
      <xdr:colOff>114300</xdr:colOff>
      <xdr:row>37</xdr:row>
      <xdr:rowOff>81848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39920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81848</xdr:rowOff>
    </xdr:from>
    <xdr:to>
      <xdr:col>71</xdr:col>
      <xdr:colOff>177800</xdr:colOff>
      <xdr:row>37</xdr:row>
      <xdr:rowOff>108757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5498"/>
          <a:ext cx="889000" cy="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25121</xdr:rowOff>
    </xdr:from>
    <xdr:to>
      <xdr:col>85</xdr:col>
      <xdr:colOff>177800</xdr:colOff>
      <xdr:row>37</xdr:row>
      <xdr:rowOff>126721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111498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22328</xdr:rowOff>
    </xdr:from>
    <xdr:to>
      <xdr:col>81</xdr:col>
      <xdr:colOff>101600</xdr:colOff>
      <xdr:row>37</xdr:row>
      <xdr:rowOff>123928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4759</xdr:rowOff>
    </xdr:from>
    <xdr:to>
      <xdr:col>76</xdr:col>
      <xdr:colOff>165100</xdr:colOff>
      <xdr:row>37</xdr:row>
      <xdr:rowOff>106359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4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31048</xdr:rowOff>
    </xdr:from>
    <xdr:to>
      <xdr:col>72</xdr:col>
      <xdr:colOff>38100</xdr:colOff>
      <xdr:row>37</xdr:row>
      <xdr:rowOff>132648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123775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6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57957</xdr:rowOff>
    </xdr:from>
    <xdr:to>
      <xdr:col>67</xdr:col>
      <xdr:colOff>101600</xdr:colOff>
      <xdr:row>37</xdr:row>
      <xdr:rowOff>159558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016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150685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5733</xdr:rowOff>
    </xdr:from>
    <xdr:to>
      <xdr:col>85</xdr:col>
      <xdr:colOff>126364</xdr:colOff>
      <xdr:row>58</xdr:row>
      <xdr:rowOff>95146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092583"/>
          <a:ext cx="1269" cy="946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98973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4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95146</xdr:rowOff>
    </xdr:from>
    <xdr:to>
      <xdr:col>86</xdr:col>
      <xdr:colOff>25400</xdr:colOff>
      <xdr:row>58</xdr:row>
      <xdr:rowOff>95146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123860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86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5733</xdr:rowOff>
    </xdr:from>
    <xdr:to>
      <xdr:col>86</xdr:col>
      <xdr:colOff>25400</xdr:colOff>
      <xdr:row>53</xdr:row>
      <xdr:rowOff>5733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09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169041</xdr:rowOff>
    </xdr:from>
    <xdr:to>
      <xdr:col>85</xdr:col>
      <xdr:colOff>127000</xdr:colOff>
      <xdr:row>57</xdr:row>
      <xdr:rowOff>33648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70241"/>
          <a:ext cx="838200" cy="3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48967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2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70540</xdr:rowOff>
    </xdr:from>
    <xdr:to>
      <xdr:col>85</xdr:col>
      <xdr:colOff>177800</xdr:colOff>
      <xdr:row>58</xdr:row>
      <xdr:rowOff>690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4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29926</xdr:rowOff>
    </xdr:from>
    <xdr:to>
      <xdr:col>81</xdr:col>
      <xdr:colOff>50800</xdr:colOff>
      <xdr:row>57</xdr:row>
      <xdr:rowOff>33648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02576"/>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72681</xdr:rowOff>
    </xdr:from>
    <xdr:to>
      <xdr:col>81</xdr:col>
      <xdr:colOff>101600</xdr:colOff>
      <xdr:row>58</xdr:row>
      <xdr:rowOff>2831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4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165408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3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100046</xdr:rowOff>
    </xdr:from>
    <xdr:to>
      <xdr:col>76</xdr:col>
      <xdr:colOff>114300</xdr:colOff>
      <xdr:row>57</xdr:row>
      <xdr:rowOff>29926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8843996"/>
          <a:ext cx="889000" cy="95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31392</xdr:rowOff>
    </xdr:from>
    <xdr:to>
      <xdr:col>76</xdr:col>
      <xdr:colOff>165100</xdr:colOff>
      <xdr:row>57</xdr:row>
      <xdr:rowOff>132992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124119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100046</xdr:rowOff>
    </xdr:from>
    <xdr:to>
      <xdr:col>71</xdr:col>
      <xdr:colOff>177800</xdr:colOff>
      <xdr:row>54</xdr:row>
      <xdr:rowOff>112466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8843996"/>
          <a:ext cx="889000" cy="5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59014</xdr:rowOff>
    </xdr:from>
    <xdr:to>
      <xdr:col>72</xdr:col>
      <xdr:colOff>38100</xdr:colOff>
      <xdr:row>57</xdr:row>
      <xdr:rowOff>160614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151741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94813</xdr:rowOff>
    </xdr:from>
    <xdr:to>
      <xdr:col>67</xdr:col>
      <xdr:colOff>101600</xdr:colOff>
      <xdr:row>58</xdr:row>
      <xdr:rowOff>24963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16090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118241</xdr:rowOff>
    </xdr:from>
    <xdr:to>
      <xdr:col>85</xdr:col>
      <xdr:colOff>177800</xdr:colOff>
      <xdr:row>57</xdr:row>
      <xdr:rowOff>48391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1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141118</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7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154298</xdr:rowOff>
    </xdr:from>
    <xdr:to>
      <xdr:col>81</xdr:col>
      <xdr:colOff>101600</xdr:colOff>
      <xdr:row>57</xdr:row>
      <xdr:rowOff>84448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100975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3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150576</xdr:rowOff>
    </xdr:from>
    <xdr:to>
      <xdr:col>76</xdr:col>
      <xdr:colOff>165100</xdr:colOff>
      <xdr:row>57</xdr:row>
      <xdr:rowOff>80726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5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49246</xdr:rowOff>
    </xdr:from>
    <xdr:to>
      <xdr:col>72</xdr:col>
      <xdr:colOff>38100</xdr:colOff>
      <xdr:row>51</xdr:row>
      <xdr:rowOff>150846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79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167373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856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61666</xdr:rowOff>
    </xdr:from>
    <xdr:to>
      <xdr:col>67</xdr:col>
      <xdr:colOff>101600</xdr:colOff>
      <xdr:row>54</xdr:row>
      <xdr:rowOff>163266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1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8343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09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121450</xdr:rowOff>
    </xdr:from>
    <xdr:to>
      <xdr:col>85</xdr:col>
      <xdr:colOff>127000</xdr:colOff>
      <xdr:row>79</xdr:row>
      <xdr:rowOff>3321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94550"/>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121450</xdr:rowOff>
    </xdr:from>
    <xdr:to>
      <xdr:col>81</xdr:col>
      <xdr:colOff>50800</xdr:colOff>
      <xdr:row>79</xdr:row>
      <xdr:rowOff>15056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494550"/>
          <a:ext cx="889000" cy="6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5778</xdr:rowOff>
    </xdr:from>
    <xdr:to>
      <xdr:col>76</xdr:col>
      <xdr:colOff>114300</xdr:colOff>
      <xdr:row>79</xdr:row>
      <xdr:rowOff>15056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50328"/>
          <a:ext cx="889000" cy="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154539</xdr:rowOff>
    </xdr:from>
    <xdr:to>
      <xdr:col>71</xdr:col>
      <xdr:colOff>177800</xdr:colOff>
      <xdr:row>79</xdr:row>
      <xdr:rowOff>5778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27639"/>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123971</xdr:rowOff>
    </xdr:from>
    <xdr:to>
      <xdr:col>85</xdr:col>
      <xdr:colOff>177800</xdr:colOff>
      <xdr:row>79</xdr:row>
      <xdr:rowOff>54121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38898</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1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70650</xdr:rowOff>
    </xdr:from>
    <xdr:to>
      <xdr:col>81</xdr:col>
      <xdr:colOff>101600</xdr:colOff>
      <xdr:row>79</xdr:row>
      <xdr:rowOff>800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163377</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53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135706</xdr:rowOff>
    </xdr:from>
    <xdr:to>
      <xdr:col>76</xdr:col>
      <xdr:colOff>165100</xdr:colOff>
      <xdr:row>79</xdr:row>
      <xdr:rowOff>65856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0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56983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6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126428</xdr:rowOff>
    </xdr:from>
    <xdr:to>
      <xdr:col>72</xdr:col>
      <xdr:colOff>38100</xdr:colOff>
      <xdr:row>79</xdr:row>
      <xdr:rowOff>56578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47705</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103739</xdr:rowOff>
    </xdr:from>
    <xdr:to>
      <xdr:col>67</xdr:col>
      <xdr:colOff>101600</xdr:colOff>
      <xdr:row>79</xdr:row>
      <xdr:rowOff>33889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7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25016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6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114936</xdr:rowOff>
    </xdr:from>
    <xdr:to>
      <xdr:col>85</xdr:col>
      <xdr:colOff>127000</xdr:colOff>
      <xdr:row>97</xdr:row>
      <xdr:rowOff>122326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45586"/>
          <a:ext cx="8382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109274</xdr:rowOff>
    </xdr:from>
    <xdr:to>
      <xdr:col>81</xdr:col>
      <xdr:colOff>50800</xdr:colOff>
      <xdr:row>97</xdr:row>
      <xdr:rowOff>114936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73992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106896</xdr:rowOff>
    </xdr:from>
    <xdr:to>
      <xdr:col>76</xdr:col>
      <xdr:colOff>114300</xdr:colOff>
      <xdr:row>97</xdr:row>
      <xdr:rowOff>109274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3754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101273</xdr:rowOff>
    </xdr:from>
    <xdr:to>
      <xdr:col>71</xdr:col>
      <xdr:colOff>177800</xdr:colOff>
      <xdr:row>97</xdr:row>
      <xdr:rowOff>106896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31923"/>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71526</xdr:rowOff>
    </xdr:from>
    <xdr:to>
      <xdr:col>85</xdr:col>
      <xdr:colOff>177800</xdr:colOff>
      <xdr:row>98</xdr:row>
      <xdr:rowOff>1676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49953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64136</xdr:rowOff>
    </xdr:from>
    <xdr:to>
      <xdr:col>81</xdr:col>
      <xdr:colOff>101600</xdr:colOff>
      <xdr:row>97</xdr:row>
      <xdr:rowOff>165736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9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156863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58474</xdr:rowOff>
    </xdr:from>
    <xdr:to>
      <xdr:col>76</xdr:col>
      <xdr:colOff>165100</xdr:colOff>
      <xdr:row>97</xdr:row>
      <xdr:rowOff>160074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151201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8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56096</xdr:rowOff>
    </xdr:from>
    <xdr:to>
      <xdr:col>72</xdr:col>
      <xdr:colOff>38100</xdr:colOff>
      <xdr:row>97</xdr:row>
      <xdr:rowOff>157696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148823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50473</xdr:rowOff>
    </xdr:from>
    <xdr:to>
      <xdr:col>67</xdr:col>
      <xdr:colOff>101600</xdr:colOff>
      <xdr:row>97</xdr:row>
      <xdr:rowOff>152073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8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143200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61,185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1,793</a:t>
          </a:r>
          <a:r>
            <a:rPr kumimoji="1" lang="ja-JP" altLang="en-US" sz="1300">
              <a:latin typeface="ＭＳ Ｐゴシック" panose="020B0600070205080204" pitchFamily="50" charset="-128"/>
              <a:ea typeface="ＭＳ Ｐゴシック" panose="020B0600070205080204" pitchFamily="50" charset="-128"/>
            </a:rPr>
            <a:t>円減少し、類似団体</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位となった。令和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年度までに一般廃棄物最終処分場整備事業が終了したことにより、減少しているものと考えられる。</a:t>
          </a:r>
        </a:p>
        <a:p>
          <a:r>
            <a:rPr kumimoji="1" lang="ja-JP" altLang="en-US" sz="1300">
              <a:latin typeface="ＭＳ Ｐゴシック" panose="020B0600070205080204" pitchFamily="50" charset="-128"/>
              <a:ea typeface="ＭＳ Ｐゴシック" panose="020B0600070205080204" pitchFamily="50" charset="-128"/>
            </a:rPr>
            <a:t>・総務費については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494,984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97,902</a:t>
          </a:r>
          <a:r>
            <a:rPr kumimoji="1" lang="ja-JP" altLang="en-US" sz="1300">
              <a:latin typeface="ＭＳ Ｐゴシック" panose="020B0600070205080204" pitchFamily="50" charset="-128"/>
              <a:ea typeface="ＭＳ Ｐゴシック" panose="020B0600070205080204" pitchFamily="50" charset="-128"/>
            </a:rPr>
            <a:t>円増加し、類似団体</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位の状態が続いている。令和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基金積立やふるさと納税に係る委託料支出</a:t>
          </a:r>
          <a:r>
            <a:rPr kumimoji="1" lang="ja-JP" altLang="en-US" sz="1300">
              <a:latin typeface="ＭＳ Ｐゴシック" panose="020B0600070205080204" pitchFamily="50" charset="-128"/>
              <a:ea typeface="ＭＳ Ｐゴシック" panose="020B0600070205080204" pitchFamily="50" charset="-128"/>
            </a:rPr>
            <a:t>を行っている。　今後も、各種計画に基づき事業の見直し等を行い、健全な行財政運営に努めていく。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年度については財政調整基金積立が行われ、令和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年度に比べ増加している。令和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年度時点では標準財政規模の</a:t>
          </a:r>
          <a:r>
            <a:rPr kumimoji="1" lang="en-US" altLang="ja-JP" sz="1400">
              <a:latin typeface="ＭＳ ゴシック" pitchFamily="49" charset="-128"/>
              <a:ea typeface="ＭＳ ゴシック" pitchFamily="49" charset="-128"/>
            </a:rPr>
            <a:t>34.7</a:t>
          </a:r>
          <a:r>
            <a:rPr kumimoji="1" lang="ja-JP" altLang="en-US" sz="1400">
              <a:latin typeface="ＭＳ ゴシック" pitchFamily="49" charset="-128"/>
              <a:ea typeface="ＭＳ ゴシック" pitchFamily="49" charset="-128"/>
            </a:rPr>
            <a:t>％の積立となっており、今後も適正なバランスを保持しながら戦略的に積立・取崩を行う。</a:t>
          </a:r>
        </a:p>
        <a:p>
          <a:r>
            <a:rPr kumimoji="1" lang="ja-JP" altLang="en-US" sz="1400">
              <a:latin typeface="ＭＳ ゴシック" pitchFamily="49" charset="-128"/>
              <a:ea typeface="ＭＳ ゴシック" pitchFamily="49" charset="-128"/>
            </a:rPr>
            <a:t>　実質収支額については、歳入歳出差引の増に伴って増加した。</a:t>
          </a:r>
        </a:p>
        <a:p>
          <a:r>
            <a:rPr kumimoji="1" lang="ja-JP" altLang="en-US" sz="1400">
              <a:latin typeface="ＭＳ ゴシック" pitchFamily="49" charset="-128"/>
              <a:ea typeface="ＭＳ ゴシック" pitchFamily="49" charset="-128"/>
            </a:rPr>
            <a:t>　今後も、事業の見直し等、行財政改革を推進し、健全な行財政運営に努めていく。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沖縄県恩納村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全会計で黒字の状態が続いており、健全な財政状況にあるといえる。</a:t>
          </a:r>
        </a:p>
        <a:p>
          <a:r>
            <a:rPr kumimoji="1" lang="ja-JP" altLang="en-US" sz="1400">
              <a:latin typeface="ＭＳ ゴシック" pitchFamily="49" charset="-128"/>
              <a:ea typeface="ＭＳ ゴシック" pitchFamily="49" charset="-128"/>
            </a:rPr>
            <a:t>　一般会計は令和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年度と比較して</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ポイント増加している。</a:t>
          </a:r>
        </a:p>
        <a:p>
          <a:r>
            <a:rPr kumimoji="1" lang="ja-JP" altLang="en-US" sz="1400">
              <a:latin typeface="ＭＳ ゴシック" pitchFamily="49" charset="-128"/>
              <a:ea typeface="ＭＳ ゴシック" pitchFamily="49" charset="-128"/>
            </a:rPr>
            <a:t>　国保、下水道、後期高齢の特別会計については、一般会計からの繰入金により、黒字を維持しているが、下水道事業は継続整備中であり、供用開始区域においては引き続き接続普及率の向上に努め、使用料の徴収等により適正な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9315;&#36001;&#25919;&#20418;/&#36001;&#25919;&#20418;&#12539;&#12539;&#12539;&#12539;&#12539;1/&#20196;&#21644;&#65301;&#24180;&#24230;/01%20&#24066;&#30010;&#26449;&#35506;&#38306;&#20418;/060318&#12304;&#65299;21(&#26408;)&#12294;&#12305;&#20196;&#21644;&#65300;&#24180;&#24230;&#36001;&#25919;&#29366;&#27841;&#36039;&#26009;&#38598;&#12398;&#20316;&#25104;&#31561;&#12395;&#12388;&#12356;&#12390;&#65288;&#8251;&#27096;&#24335;&#24046;&#26367;&#12539;&#20462;&#27491;&#65289;/&#12304;&#36001;&#25919;&#29366;&#27841;&#36039;&#26009;&#38598;&#12305;_473111_&#24681;&#32013;&#26449;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0">
          <cell r="B40" t="str">
            <v>H30</v>
          </cell>
          <cell r="C40"/>
          <cell r="D40"/>
          <cell r="E40" t="str">
            <v>R01</v>
          </cell>
          <cell r="F40"/>
          <cell r="G40"/>
          <cell r="H40" t="str">
            <v>R02</v>
          </cell>
          <cell r="I40"/>
          <cell r="J40"/>
          <cell r="K40" t="str">
            <v>R03</v>
          </cell>
          <cell r="L40"/>
          <cell r="M40"/>
          <cell r="N40" t="str">
            <v>R04</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334</v>
          </cell>
          <cell r="E42"/>
          <cell r="F42"/>
          <cell r="G42">
            <v>319</v>
          </cell>
          <cell r="H42"/>
          <cell r="I42"/>
          <cell r="J42">
            <v>317</v>
          </cell>
          <cell r="K42"/>
          <cell r="L42"/>
          <cell r="M42">
            <v>314</v>
          </cell>
          <cell r="N42"/>
          <cell r="O42"/>
          <cell r="P42">
            <v>308</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22</v>
          </cell>
          <cell r="C45"/>
          <cell r="D45"/>
          <cell r="E45">
            <v>27</v>
          </cell>
          <cell r="F45"/>
          <cell r="G45"/>
          <cell r="H45">
            <v>26</v>
          </cell>
          <cell r="I45"/>
          <cell r="J45"/>
          <cell r="K45">
            <v>29</v>
          </cell>
          <cell r="L45"/>
          <cell r="M45"/>
          <cell r="N45">
            <v>37</v>
          </cell>
          <cell r="O45"/>
          <cell r="P45"/>
        </row>
        <row r="46">
          <cell r="A46" t="str">
            <v>公営企業債の元利償還金に対する繰入金</v>
          </cell>
          <cell r="B46">
            <v>35</v>
          </cell>
          <cell r="C46"/>
          <cell r="D46"/>
          <cell r="E46">
            <v>41</v>
          </cell>
          <cell r="F46"/>
          <cell r="G46"/>
          <cell r="H46">
            <v>45</v>
          </cell>
          <cell r="I46"/>
          <cell r="J46"/>
          <cell r="K46">
            <v>47</v>
          </cell>
          <cell r="L46"/>
          <cell r="M46"/>
          <cell r="N46">
            <v>49</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414</v>
          </cell>
          <cell r="C49"/>
          <cell r="D49"/>
          <cell r="E49">
            <v>407</v>
          </cell>
          <cell r="F49"/>
          <cell r="G49"/>
          <cell r="H49">
            <v>403</v>
          </cell>
          <cell r="I49"/>
          <cell r="J49"/>
          <cell r="K49">
            <v>396</v>
          </cell>
          <cell r="L49"/>
          <cell r="M49"/>
          <cell r="N49">
            <v>393</v>
          </cell>
          <cell r="O49"/>
          <cell r="P49"/>
        </row>
        <row r="50">
          <cell r="A50" t="str">
            <v>実質公債費比率の分子</v>
          </cell>
          <cell r="B50" t="e">
            <v>#N/A</v>
          </cell>
          <cell r="C50">
            <v>137</v>
          </cell>
          <cell r="D50" t="e">
            <v>#N/A</v>
          </cell>
          <cell r="E50" t="e">
            <v>#N/A</v>
          </cell>
          <cell r="F50">
            <v>156</v>
          </cell>
          <cell r="G50" t="e">
            <v>#N/A</v>
          </cell>
          <cell r="H50" t="e">
            <v>#N/A</v>
          </cell>
          <cell r="I50">
            <v>157</v>
          </cell>
          <cell r="J50" t="e">
            <v>#N/A</v>
          </cell>
          <cell r="K50" t="e">
            <v>#N/A</v>
          </cell>
          <cell r="L50">
            <v>158</v>
          </cell>
          <cell r="M50" t="e">
            <v>#N/A</v>
          </cell>
          <cell r="N50" t="e">
            <v>#N/A</v>
          </cell>
          <cell r="O50">
            <v>171</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40625" style="160" customWidth="1"/>
    <col min="12" max="12" width="2.28515625" style="160" customWidth="1"/>
    <col min="13" max="17" width="2.42578125" style="160" customWidth="1"/>
    <col min="18" max="119" width="2.140625" style="160" customWidth="1"/>
    <col min="120" max="16384" width="0" style="160"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61"/>
      <c r="DK1" s="161"/>
      <c r="DL1" s="161"/>
      <c r="DM1" s="161"/>
      <c r="DN1" s="161"/>
      <c r="DO1" s="161"/>
    </row>
    <row r="2" spans="1:119" ht="24.75" thickBot="1" x14ac:dyDescent="0.2">
      <c r="B2" s="162" t="s">
        <v>83</v>
      </c>
      <c r="C2" s="162"/>
      <c r="D2" s="163"/>
    </row>
    <row r="3" spans="1:119" ht="18.75" customHeight="1" thickBot="1" x14ac:dyDescent="0.2">
      <c r="A3" s="161"/>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61"/>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13004882</v>
      </c>
      <c r="BO4" s="358"/>
      <c r="BP4" s="358"/>
      <c r="BQ4" s="358"/>
      <c r="BR4" s="358"/>
      <c r="BS4" s="358"/>
      <c r="BT4" s="358"/>
      <c r="BU4" s="359"/>
      <c r="BV4" s="357">
        <v>11794535</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17.2</v>
      </c>
      <c r="CU4" s="364"/>
      <c r="CV4" s="364"/>
      <c r="CW4" s="364"/>
      <c r="CX4" s="364"/>
      <c r="CY4" s="364"/>
      <c r="CZ4" s="364"/>
      <c r="DA4" s="365"/>
      <c r="DB4" s="363">
        <v>14.2</v>
      </c>
      <c r="DC4" s="364"/>
      <c r="DD4" s="364"/>
      <c r="DE4" s="364"/>
      <c r="DF4" s="364"/>
      <c r="DG4" s="364"/>
      <c r="DH4" s="364"/>
      <c r="DI4" s="365"/>
    </row>
    <row r="5" spans="1:119" ht="18.75" customHeight="1" x14ac:dyDescent="0.15">
      <c r="A5" s="161"/>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12167893</v>
      </c>
      <c r="BO5" s="395"/>
      <c r="BP5" s="395"/>
      <c r="BQ5" s="395"/>
      <c r="BR5" s="395"/>
      <c r="BS5" s="395"/>
      <c r="BT5" s="395"/>
      <c r="BU5" s="396"/>
      <c r="BV5" s="394">
        <v>11113691</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76</v>
      </c>
      <c r="CU5" s="392"/>
      <c r="CV5" s="392"/>
      <c r="CW5" s="392"/>
      <c r="CX5" s="392"/>
      <c r="CY5" s="392"/>
      <c r="CZ5" s="392"/>
      <c r="DA5" s="393"/>
      <c r="DB5" s="391">
        <v>68.8</v>
      </c>
      <c r="DC5" s="392"/>
      <c r="DD5" s="392"/>
      <c r="DE5" s="392"/>
      <c r="DF5" s="392"/>
      <c r="DG5" s="392"/>
      <c r="DH5" s="392"/>
      <c r="DI5" s="393"/>
    </row>
    <row r="6" spans="1:119" ht="18.75" customHeight="1" x14ac:dyDescent="0.15">
      <c r="A6" s="161"/>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836989</v>
      </c>
      <c r="BO6" s="395"/>
      <c r="BP6" s="395"/>
      <c r="BQ6" s="395"/>
      <c r="BR6" s="395"/>
      <c r="BS6" s="395"/>
      <c r="BT6" s="395"/>
      <c r="BU6" s="396"/>
      <c r="BV6" s="394">
        <v>680844</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76.900000000000006</v>
      </c>
      <c r="CU6" s="432"/>
      <c r="CV6" s="432"/>
      <c r="CW6" s="432"/>
      <c r="CX6" s="432"/>
      <c r="CY6" s="432"/>
      <c r="CZ6" s="432"/>
      <c r="DA6" s="433"/>
      <c r="DB6" s="431">
        <v>70.3</v>
      </c>
      <c r="DC6" s="432"/>
      <c r="DD6" s="432"/>
      <c r="DE6" s="432"/>
      <c r="DF6" s="432"/>
      <c r="DG6" s="432"/>
      <c r="DH6" s="432"/>
      <c r="DI6" s="433"/>
    </row>
    <row r="7" spans="1:119" ht="18.75" customHeight="1" x14ac:dyDescent="0.15">
      <c r="A7" s="161"/>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214257</v>
      </c>
      <c r="BO7" s="395"/>
      <c r="BP7" s="395"/>
      <c r="BQ7" s="395"/>
      <c r="BR7" s="395"/>
      <c r="BS7" s="395"/>
      <c r="BT7" s="395"/>
      <c r="BU7" s="396"/>
      <c r="BV7" s="394">
        <v>139476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3613651</v>
      </c>
      <c r="CU7" s="395"/>
      <c r="CV7" s="395"/>
      <c r="CW7" s="395"/>
      <c r="CX7" s="395"/>
      <c r="CY7" s="395"/>
      <c r="CZ7" s="395"/>
      <c r="DA7" s="396"/>
      <c r="DB7" s="394">
        <v>3818259</v>
      </c>
      <c r="DC7" s="395"/>
      <c r="DD7" s="395"/>
      <c r="DE7" s="395"/>
      <c r="DF7" s="395"/>
      <c r="DG7" s="395"/>
      <c r="DH7" s="395"/>
      <c r="DI7" s="396"/>
    </row>
    <row r="8" spans="1:119" ht="18.75" customHeight="1" thickBot="1" x14ac:dyDescent="0.2">
      <c r="A8" s="161"/>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622732</v>
      </c>
      <c r="BO8" s="395"/>
      <c r="BP8" s="395"/>
      <c r="BQ8" s="395"/>
      <c r="BR8" s="395"/>
      <c r="BS8" s="395"/>
      <c r="BT8" s="395"/>
      <c r="BU8" s="396"/>
      <c r="BV8" s="394">
        <v>541368</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0.6</v>
      </c>
      <c r="CU8" s="435"/>
      <c r="CV8" s="435"/>
      <c r="CW8" s="435"/>
      <c r="CX8" s="435"/>
      <c r="CY8" s="435"/>
      <c r="CZ8" s="435"/>
      <c r="DA8" s="436"/>
      <c r="DB8" s="434">
        <v>0.6</v>
      </c>
      <c r="DC8" s="435"/>
      <c r="DD8" s="435"/>
      <c r="DE8" s="435"/>
      <c r="DF8" s="435"/>
      <c r="DG8" s="435"/>
      <c r="DH8" s="435"/>
      <c r="DI8" s="436"/>
    </row>
    <row r="9" spans="1:119" ht="18.75" customHeight="1" thickBot="1" x14ac:dyDescent="0.2">
      <c r="A9" s="161"/>
      <c r="B9" s="388" t="s">
        <v>114</v>
      </c>
      <c r="C9" s="389"/>
      <c r="D9" s="389"/>
      <c r="E9" s="389"/>
      <c r="F9" s="389"/>
      <c r="G9" s="389"/>
      <c r="H9" s="389"/>
      <c r="I9" s="389"/>
      <c r="J9" s="389"/>
      <c r="K9" s="437"/>
      <c r="L9" s="438" t="s">
        <v>115</v>
      </c>
      <c r="M9" s="439"/>
      <c r="N9" s="439"/>
      <c r="O9" s="439"/>
      <c r="P9" s="439"/>
      <c r="Q9" s="440"/>
      <c r="R9" s="441">
        <v>10869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81364</v>
      </c>
      <c r="BO9" s="395"/>
      <c r="BP9" s="395"/>
      <c r="BQ9" s="395"/>
      <c r="BR9" s="395"/>
      <c r="BS9" s="395"/>
      <c r="BT9" s="395"/>
      <c r="BU9" s="396"/>
      <c r="BV9" s="394">
        <v>228525</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5.6</v>
      </c>
      <c r="CU9" s="392"/>
      <c r="CV9" s="392"/>
      <c r="CW9" s="392"/>
      <c r="CX9" s="392"/>
      <c r="CY9" s="392"/>
      <c r="CZ9" s="392"/>
      <c r="DA9" s="393"/>
      <c r="DB9" s="391">
        <v>5.4</v>
      </c>
      <c r="DC9" s="392"/>
      <c r="DD9" s="392"/>
      <c r="DE9" s="392"/>
      <c r="DF9" s="392"/>
      <c r="DG9" s="392"/>
      <c r="DH9" s="392"/>
      <c r="DI9" s="393"/>
    </row>
    <row r="10" spans="1:119" ht="18.75" customHeight="1" thickBot="1" x14ac:dyDescent="0.2">
      <c r="A10" s="161"/>
      <c r="B10" s="388"/>
      <c r="C10" s="389"/>
      <c r="D10" s="389"/>
      <c r="E10" s="389"/>
      <c r="F10" s="389"/>
      <c r="G10" s="389"/>
      <c r="H10" s="389"/>
      <c r="I10" s="389"/>
      <c r="J10" s="389"/>
      <c r="K10" s="437"/>
      <c r="L10" s="444" t="s">
        <v>120</v>
      </c>
      <c r="M10" s="424"/>
      <c r="N10" s="424"/>
      <c r="O10" s="424"/>
      <c r="P10" s="424"/>
      <c r="Q10" s="425"/>
      <c r="R10" s="445">
        <v>10652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527937</v>
      </c>
      <c r="BO10" s="395"/>
      <c r="BP10" s="395"/>
      <c r="BQ10" s="395"/>
      <c r="BR10" s="395"/>
      <c r="BS10" s="395"/>
      <c r="BT10" s="395"/>
      <c r="BU10" s="396"/>
      <c r="BV10" s="394">
        <v>58</v>
      </c>
      <c r="BW10" s="395"/>
      <c r="BX10" s="395"/>
      <c r="BY10" s="395"/>
      <c r="BZ10" s="395"/>
      <c r="CA10" s="395"/>
      <c r="CB10" s="395"/>
      <c r="CC10" s="396"/>
      <c r="CD10" s="167" t="s">
        <v>124</v>
      </c>
      <c r="CE10" s="168"/>
      <c r="CF10" s="168"/>
      <c r="CG10" s="168"/>
      <c r="CH10" s="168"/>
      <c r="CI10" s="168"/>
      <c r="CJ10" s="168"/>
      <c r="CK10" s="168"/>
      <c r="CL10" s="168"/>
      <c r="CM10" s="168"/>
      <c r="CN10" s="168"/>
      <c r="CO10" s="168"/>
      <c r="CP10" s="168"/>
      <c r="CQ10" s="168"/>
      <c r="CR10" s="168"/>
      <c r="CS10" s="169"/>
      <c r="CT10" s="173"/>
      <c r="CU10" s="174"/>
      <c r="CV10" s="174"/>
      <c r="CW10" s="174"/>
      <c r="CX10" s="174"/>
      <c r="CY10" s="174"/>
      <c r="CZ10" s="174"/>
      <c r="DA10" s="175"/>
      <c r="DB10" s="173"/>
      <c r="DC10" s="174"/>
      <c r="DD10" s="174"/>
      <c r="DE10" s="174"/>
      <c r="DF10" s="174"/>
      <c r="DG10" s="174"/>
      <c r="DH10" s="174"/>
      <c r="DI10" s="175"/>
    </row>
    <row r="11" spans="1:119" ht="18.75" customHeight="1" thickBot="1" x14ac:dyDescent="0.2">
      <c r="A11" s="161"/>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61"/>
      <c r="B12" s="454" t="s">
        <v>132</v>
      </c>
      <c r="C12" s="455"/>
      <c r="D12" s="455"/>
      <c r="E12" s="455"/>
      <c r="F12" s="455"/>
      <c r="G12" s="455"/>
      <c r="H12" s="455"/>
      <c r="I12" s="455"/>
      <c r="J12" s="455"/>
      <c r="K12" s="456"/>
      <c r="L12" s="463" t="s">
        <v>133</v>
      </c>
      <c r="M12" s="464"/>
      <c r="N12" s="464"/>
      <c r="O12" s="464"/>
      <c r="P12" s="464"/>
      <c r="Q12" s="465"/>
      <c r="R12" s="466">
        <v>11298</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107</v>
      </c>
      <c r="AV12" s="427"/>
      <c r="AW12" s="427"/>
      <c r="AX12" s="427"/>
      <c r="AY12" s="428" t="s">
        <v>137</v>
      </c>
      <c r="AZ12" s="429"/>
      <c r="BA12" s="429"/>
      <c r="BB12" s="429"/>
      <c r="BC12" s="429"/>
      <c r="BD12" s="429"/>
      <c r="BE12" s="429"/>
      <c r="BF12" s="429"/>
      <c r="BG12" s="429"/>
      <c r="BH12" s="429"/>
      <c r="BI12" s="429"/>
      <c r="BJ12" s="429"/>
      <c r="BK12" s="429"/>
      <c r="BL12" s="429"/>
      <c r="BM12" s="430"/>
      <c r="BN12" s="394">
        <v>383255</v>
      </c>
      <c r="BO12" s="395"/>
      <c r="BP12" s="395"/>
      <c r="BQ12" s="395"/>
      <c r="BR12" s="395"/>
      <c r="BS12" s="395"/>
      <c r="BT12" s="395"/>
      <c r="BU12" s="396"/>
      <c r="BV12" s="394">
        <v>459547</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131</v>
      </c>
      <c r="DC12" s="435"/>
      <c r="DD12" s="435"/>
      <c r="DE12" s="435"/>
      <c r="DF12" s="435"/>
      <c r="DG12" s="435"/>
      <c r="DH12" s="435"/>
      <c r="DI12" s="436"/>
    </row>
    <row r="13" spans="1:119" ht="18.75" customHeight="1" x14ac:dyDescent="0.15">
      <c r="A13" s="161"/>
      <c r="B13" s="457"/>
      <c r="C13" s="458"/>
      <c r="D13" s="458"/>
      <c r="E13" s="458"/>
      <c r="F13" s="458"/>
      <c r="G13" s="458"/>
      <c r="H13" s="458"/>
      <c r="I13" s="458"/>
      <c r="J13" s="458"/>
      <c r="K13" s="459"/>
      <c r="L13" s="176"/>
      <c r="M13" s="485" t="s">
        <v>139</v>
      </c>
      <c r="N13" s="486"/>
      <c r="O13" s="486"/>
      <c r="P13" s="486"/>
      <c r="Q13" s="487"/>
      <c r="R13" s="478">
        <v>10232</v>
      </c>
      <c r="S13" s="479"/>
      <c r="T13" s="479"/>
      <c r="U13" s="479"/>
      <c r="V13" s="480"/>
      <c r="W13" s="410" t="s">
        <v>140</v>
      </c>
      <c r="X13" s="411"/>
      <c r="Y13" s="411"/>
      <c r="Z13" s="411"/>
      <c r="AA13" s="411"/>
      <c r="AB13" s="401"/>
      <c r="AC13" s="445">
        <v>528</v>
      </c>
      <c r="AD13" s="446"/>
      <c r="AE13" s="446"/>
      <c r="AF13" s="446"/>
      <c r="AG13" s="488"/>
      <c r="AH13" s="445">
        <v>806</v>
      </c>
      <c r="AI13" s="446"/>
      <c r="AJ13" s="446"/>
      <c r="AK13" s="446"/>
      <c r="AL13" s="447"/>
      <c r="AM13" s="423" t="s">
        <v>141</v>
      </c>
      <c r="AN13" s="424"/>
      <c r="AO13" s="424"/>
      <c r="AP13" s="424"/>
      <c r="AQ13" s="424"/>
      <c r="AR13" s="424"/>
      <c r="AS13" s="424"/>
      <c r="AT13" s="425"/>
      <c r="AU13" s="426" t="s">
        <v>142</v>
      </c>
      <c r="AV13" s="427"/>
      <c r="AW13" s="427"/>
      <c r="AX13" s="427"/>
      <c r="AY13" s="428" t="s">
        <v>143</v>
      </c>
      <c r="AZ13" s="429"/>
      <c r="BA13" s="429"/>
      <c r="BB13" s="429"/>
      <c r="BC13" s="429"/>
      <c r="BD13" s="429"/>
      <c r="BE13" s="429"/>
      <c r="BF13" s="429"/>
      <c r="BG13" s="429"/>
      <c r="BH13" s="429"/>
      <c r="BI13" s="429"/>
      <c r="BJ13" s="429"/>
      <c r="BK13" s="429"/>
      <c r="BL13" s="429"/>
      <c r="BM13" s="430"/>
      <c r="BN13" s="394">
        <v>226046</v>
      </c>
      <c r="BO13" s="395"/>
      <c r="BP13" s="395"/>
      <c r="BQ13" s="395"/>
      <c r="BR13" s="395"/>
      <c r="BS13" s="395"/>
      <c r="BT13" s="395"/>
      <c r="BU13" s="396"/>
      <c r="BV13" s="394">
        <v>-230964</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4.8</v>
      </c>
      <c r="CU13" s="392"/>
      <c r="CV13" s="392"/>
      <c r="CW13" s="392"/>
      <c r="CX13" s="392"/>
      <c r="CY13" s="392"/>
      <c r="CZ13" s="392"/>
      <c r="DA13" s="393"/>
      <c r="DB13" s="391">
        <v>4.8</v>
      </c>
      <c r="DC13" s="392"/>
      <c r="DD13" s="392"/>
      <c r="DE13" s="392"/>
      <c r="DF13" s="392"/>
      <c r="DG13" s="392"/>
      <c r="DH13" s="392"/>
      <c r="DI13" s="393"/>
    </row>
    <row r="14" spans="1:119" ht="18.75" customHeight="1" thickBot="1" x14ac:dyDescent="0.2">
      <c r="A14" s="161"/>
      <c r="B14" s="457"/>
      <c r="C14" s="458"/>
      <c r="D14" s="458"/>
      <c r="E14" s="458"/>
      <c r="F14" s="458"/>
      <c r="G14" s="458"/>
      <c r="H14" s="458"/>
      <c r="I14" s="458"/>
      <c r="J14" s="458"/>
      <c r="K14" s="459"/>
      <c r="L14" s="475" t="s">
        <v>145</v>
      </c>
      <c r="M14" s="476"/>
      <c r="N14" s="476"/>
      <c r="O14" s="476"/>
      <c r="P14" s="476"/>
      <c r="Q14" s="477"/>
      <c r="R14" s="478">
        <v>11082</v>
      </c>
      <c r="S14" s="479"/>
      <c r="T14" s="479"/>
      <c r="U14" s="479"/>
      <c r="V14" s="480"/>
      <c r="W14" s="384"/>
      <c r="X14" s="385"/>
      <c r="Y14" s="385"/>
      <c r="Z14" s="385"/>
      <c r="AA14" s="385"/>
      <c r="AB14" s="374"/>
      <c r="AC14" s="481">
        <v>11.4</v>
      </c>
      <c r="AD14" s="482"/>
      <c r="AE14" s="482"/>
      <c r="AF14" s="482"/>
      <c r="AG14" s="483"/>
      <c r="AH14" s="481">
        <v>15.4</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131</v>
      </c>
      <c r="CU14" s="493"/>
      <c r="CV14" s="493"/>
      <c r="CW14" s="493"/>
      <c r="CX14" s="493"/>
      <c r="CY14" s="493"/>
      <c r="CZ14" s="493"/>
      <c r="DA14" s="494"/>
      <c r="DB14" s="492" t="s">
        <v>131</v>
      </c>
      <c r="DC14" s="493"/>
      <c r="DD14" s="493"/>
      <c r="DE14" s="493"/>
      <c r="DF14" s="493"/>
      <c r="DG14" s="493"/>
      <c r="DH14" s="493"/>
      <c r="DI14" s="494"/>
    </row>
    <row r="15" spans="1:119" ht="18.75" customHeight="1" x14ac:dyDescent="0.15">
      <c r="A15" s="161"/>
      <c r="B15" s="457"/>
      <c r="C15" s="458"/>
      <c r="D15" s="458"/>
      <c r="E15" s="458"/>
      <c r="F15" s="458"/>
      <c r="G15" s="458"/>
      <c r="H15" s="458"/>
      <c r="I15" s="458"/>
      <c r="J15" s="458"/>
      <c r="K15" s="459"/>
      <c r="L15" s="176"/>
      <c r="M15" s="485" t="s">
        <v>139</v>
      </c>
      <c r="N15" s="486"/>
      <c r="O15" s="486"/>
      <c r="P15" s="486"/>
      <c r="Q15" s="487"/>
      <c r="R15" s="478">
        <v>10303</v>
      </c>
      <c r="S15" s="479"/>
      <c r="T15" s="479"/>
      <c r="U15" s="479"/>
      <c r="V15" s="480"/>
      <c r="W15" s="410" t="s">
        <v>147</v>
      </c>
      <c r="X15" s="411"/>
      <c r="Y15" s="411"/>
      <c r="Z15" s="411"/>
      <c r="AA15" s="411"/>
      <c r="AB15" s="401"/>
      <c r="AC15" s="445">
        <v>462</v>
      </c>
      <c r="AD15" s="446"/>
      <c r="AE15" s="446"/>
      <c r="AF15" s="446"/>
      <c r="AG15" s="488"/>
      <c r="AH15" s="445">
        <v>482</v>
      </c>
      <c r="AI15" s="446"/>
      <c r="AJ15" s="446"/>
      <c r="AK15" s="446"/>
      <c r="AL15" s="447"/>
      <c r="AM15" s="423"/>
      <c r="AN15" s="424"/>
      <c r="AO15" s="424"/>
      <c r="AP15" s="424"/>
      <c r="AQ15" s="424"/>
      <c r="AR15" s="424"/>
      <c r="AS15" s="424"/>
      <c r="AT15" s="425"/>
      <c r="AU15" s="426"/>
      <c r="AV15" s="427"/>
      <c r="AW15" s="427"/>
      <c r="AX15" s="427"/>
      <c r="AY15" s="354" t="s">
        <v>148</v>
      </c>
      <c r="AZ15" s="355"/>
      <c r="BA15" s="355"/>
      <c r="BB15" s="355"/>
      <c r="BC15" s="355"/>
      <c r="BD15" s="355"/>
      <c r="BE15" s="355"/>
      <c r="BF15" s="355"/>
      <c r="BG15" s="355"/>
      <c r="BH15" s="355"/>
      <c r="BI15" s="355"/>
      <c r="BJ15" s="355"/>
      <c r="BK15" s="355"/>
      <c r="BL15" s="355"/>
      <c r="BM15" s="356"/>
      <c r="BN15" s="357">
        <v>1897295</v>
      </c>
      <c r="BO15" s="358"/>
      <c r="BP15" s="358"/>
      <c r="BQ15" s="358"/>
      <c r="BR15" s="358"/>
      <c r="BS15" s="358"/>
      <c r="BT15" s="358"/>
      <c r="BU15" s="359"/>
      <c r="BV15" s="357">
        <v>1827866</v>
      </c>
      <c r="BW15" s="358"/>
      <c r="BX15" s="358"/>
      <c r="BY15" s="358"/>
      <c r="BZ15" s="358"/>
      <c r="CA15" s="358"/>
      <c r="CB15" s="358"/>
      <c r="CC15" s="359"/>
      <c r="CD15" s="495" t="s">
        <v>149</v>
      </c>
      <c r="CE15" s="496"/>
      <c r="CF15" s="496"/>
      <c r="CG15" s="496"/>
      <c r="CH15" s="496"/>
      <c r="CI15" s="496"/>
      <c r="CJ15" s="496"/>
      <c r="CK15" s="496"/>
      <c r="CL15" s="496"/>
      <c r="CM15" s="496"/>
      <c r="CN15" s="496"/>
      <c r="CO15" s="496"/>
      <c r="CP15" s="496"/>
      <c r="CQ15" s="496"/>
      <c r="CR15" s="496"/>
      <c r="CS15" s="497"/>
      <c r="CT15" s="177"/>
      <c r="CU15" s="178"/>
      <c r="CV15" s="178"/>
      <c r="CW15" s="178"/>
      <c r="CX15" s="178"/>
      <c r="CY15" s="178"/>
      <c r="CZ15" s="178"/>
      <c r="DA15" s="179"/>
      <c r="DB15" s="177"/>
      <c r="DC15" s="178"/>
      <c r="DD15" s="178"/>
      <c r="DE15" s="178"/>
      <c r="DF15" s="178"/>
      <c r="DG15" s="178"/>
      <c r="DH15" s="178"/>
      <c r="DI15" s="179"/>
    </row>
    <row r="16" spans="1:119" ht="18.75" customHeight="1" x14ac:dyDescent="0.15">
      <c r="A16" s="161"/>
      <c r="B16" s="457"/>
      <c r="C16" s="458"/>
      <c r="D16" s="458"/>
      <c r="E16" s="458"/>
      <c r="F16" s="458"/>
      <c r="G16" s="458"/>
      <c r="H16" s="458"/>
      <c r="I16" s="458"/>
      <c r="J16" s="458"/>
      <c r="K16" s="459"/>
      <c r="L16" s="475" t="s">
        <v>150</v>
      </c>
      <c r="M16" s="498"/>
      <c r="N16" s="498"/>
      <c r="O16" s="498"/>
      <c r="P16" s="498"/>
      <c r="Q16" s="499"/>
      <c r="R16" s="500" t="s">
        <v>151</v>
      </c>
      <c r="S16" s="501"/>
      <c r="T16" s="501"/>
      <c r="U16" s="501"/>
      <c r="V16" s="502"/>
      <c r="W16" s="384"/>
      <c r="X16" s="385"/>
      <c r="Y16" s="385"/>
      <c r="Z16" s="385"/>
      <c r="AA16" s="385"/>
      <c r="AB16" s="374"/>
      <c r="AC16" s="481">
        <v>10</v>
      </c>
      <c r="AD16" s="482"/>
      <c r="AE16" s="482"/>
      <c r="AF16" s="482"/>
      <c r="AG16" s="483"/>
      <c r="AH16" s="481">
        <v>9.1999999999999993</v>
      </c>
      <c r="AI16" s="482"/>
      <c r="AJ16" s="482"/>
      <c r="AK16" s="482"/>
      <c r="AL16" s="484"/>
      <c r="AM16" s="423"/>
      <c r="AN16" s="424"/>
      <c r="AO16" s="424"/>
      <c r="AP16" s="424"/>
      <c r="AQ16" s="424"/>
      <c r="AR16" s="424"/>
      <c r="AS16" s="424"/>
      <c r="AT16" s="425"/>
      <c r="AU16" s="426"/>
      <c r="AV16" s="427"/>
      <c r="AW16" s="427"/>
      <c r="AX16" s="427"/>
      <c r="AY16" s="428" t="s">
        <v>152</v>
      </c>
      <c r="AZ16" s="429"/>
      <c r="BA16" s="429"/>
      <c r="BB16" s="429"/>
      <c r="BC16" s="429"/>
      <c r="BD16" s="429"/>
      <c r="BE16" s="429"/>
      <c r="BF16" s="429"/>
      <c r="BG16" s="429"/>
      <c r="BH16" s="429"/>
      <c r="BI16" s="429"/>
      <c r="BJ16" s="429"/>
      <c r="BK16" s="429"/>
      <c r="BL16" s="429"/>
      <c r="BM16" s="430"/>
      <c r="BN16" s="394">
        <v>3114135</v>
      </c>
      <c r="BO16" s="395"/>
      <c r="BP16" s="395"/>
      <c r="BQ16" s="395"/>
      <c r="BR16" s="395"/>
      <c r="BS16" s="395"/>
      <c r="BT16" s="395"/>
      <c r="BU16" s="396"/>
      <c r="BV16" s="394">
        <v>3080095</v>
      </c>
      <c r="BW16" s="395"/>
      <c r="BX16" s="395"/>
      <c r="BY16" s="395"/>
      <c r="BZ16" s="395"/>
      <c r="CA16" s="395"/>
      <c r="CB16" s="395"/>
      <c r="CC16" s="396"/>
      <c r="CD16" s="170"/>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61"/>
      <c r="B17" s="460"/>
      <c r="C17" s="461"/>
      <c r="D17" s="461"/>
      <c r="E17" s="461"/>
      <c r="F17" s="461"/>
      <c r="G17" s="461"/>
      <c r="H17" s="461"/>
      <c r="I17" s="461"/>
      <c r="J17" s="461"/>
      <c r="K17" s="462"/>
      <c r="L17" s="180"/>
      <c r="M17" s="505" t="s">
        <v>153</v>
      </c>
      <c r="N17" s="506"/>
      <c r="O17" s="506"/>
      <c r="P17" s="506"/>
      <c r="Q17" s="507"/>
      <c r="R17" s="500" t="s">
        <v>154</v>
      </c>
      <c r="S17" s="501"/>
      <c r="T17" s="501"/>
      <c r="U17" s="501"/>
      <c r="V17" s="502"/>
      <c r="W17" s="410" t="s">
        <v>155</v>
      </c>
      <c r="X17" s="411"/>
      <c r="Y17" s="411"/>
      <c r="Z17" s="411"/>
      <c r="AA17" s="411"/>
      <c r="AB17" s="401"/>
      <c r="AC17" s="445">
        <v>3649</v>
      </c>
      <c r="AD17" s="446"/>
      <c r="AE17" s="446"/>
      <c r="AF17" s="446"/>
      <c r="AG17" s="488"/>
      <c r="AH17" s="445">
        <v>3938</v>
      </c>
      <c r="AI17" s="446"/>
      <c r="AJ17" s="446"/>
      <c r="AK17" s="446"/>
      <c r="AL17" s="447"/>
      <c r="AM17" s="423"/>
      <c r="AN17" s="424"/>
      <c r="AO17" s="424"/>
      <c r="AP17" s="424"/>
      <c r="AQ17" s="424"/>
      <c r="AR17" s="424"/>
      <c r="AS17" s="424"/>
      <c r="AT17" s="425"/>
      <c r="AU17" s="426"/>
      <c r="AV17" s="427"/>
      <c r="AW17" s="427"/>
      <c r="AX17" s="427"/>
      <c r="AY17" s="428" t="s">
        <v>156</v>
      </c>
      <c r="AZ17" s="429"/>
      <c r="BA17" s="429"/>
      <c r="BB17" s="429"/>
      <c r="BC17" s="429"/>
      <c r="BD17" s="429"/>
      <c r="BE17" s="429"/>
      <c r="BF17" s="429"/>
      <c r="BG17" s="429"/>
      <c r="BH17" s="429"/>
      <c r="BI17" s="429"/>
      <c r="BJ17" s="429"/>
      <c r="BK17" s="429"/>
      <c r="BL17" s="429"/>
      <c r="BM17" s="430"/>
      <c r="BN17" s="394">
        <v>2456149</v>
      </c>
      <c r="BO17" s="395"/>
      <c r="BP17" s="395"/>
      <c r="BQ17" s="395"/>
      <c r="BR17" s="395"/>
      <c r="BS17" s="395"/>
      <c r="BT17" s="395"/>
      <c r="BU17" s="396"/>
      <c r="BV17" s="394">
        <v>2364114</v>
      </c>
      <c r="BW17" s="395"/>
      <c r="BX17" s="395"/>
      <c r="BY17" s="395"/>
      <c r="BZ17" s="395"/>
      <c r="CA17" s="395"/>
      <c r="CB17" s="395"/>
      <c r="CC17" s="396"/>
      <c r="CD17" s="170"/>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61"/>
      <c r="B18" s="516" t="s">
        <v>157</v>
      </c>
      <c r="C18" s="437"/>
      <c r="D18" s="437"/>
      <c r="E18" s="517"/>
      <c r="F18" s="517"/>
      <c r="G18" s="517"/>
      <c r="H18" s="517"/>
      <c r="I18" s="517"/>
      <c r="J18" s="517"/>
      <c r="K18" s="517"/>
      <c r="L18" s="518">
        <v>50.84</v>
      </c>
      <c r="M18" s="518"/>
      <c r="N18" s="518"/>
      <c r="O18" s="518"/>
      <c r="P18" s="518"/>
      <c r="Q18" s="518"/>
      <c r="R18" s="519"/>
      <c r="S18" s="519"/>
      <c r="T18" s="519"/>
      <c r="U18" s="519"/>
      <c r="V18" s="520"/>
      <c r="W18" s="412"/>
      <c r="X18" s="413"/>
      <c r="Y18" s="413"/>
      <c r="Z18" s="413"/>
      <c r="AA18" s="413"/>
      <c r="AB18" s="404"/>
      <c r="AC18" s="521">
        <v>78.7</v>
      </c>
      <c r="AD18" s="522"/>
      <c r="AE18" s="522"/>
      <c r="AF18" s="522"/>
      <c r="AG18" s="523"/>
      <c r="AH18" s="521">
        <v>75.400000000000006</v>
      </c>
      <c r="AI18" s="522"/>
      <c r="AJ18" s="522"/>
      <c r="AK18" s="522"/>
      <c r="AL18" s="524"/>
      <c r="AM18" s="423"/>
      <c r="AN18" s="424"/>
      <c r="AO18" s="424"/>
      <c r="AP18" s="424"/>
      <c r="AQ18" s="424"/>
      <c r="AR18" s="424"/>
      <c r="AS18" s="424"/>
      <c r="AT18" s="425"/>
      <c r="AU18" s="426"/>
      <c r="AV18" s="427"/>
      <c r="AW18" s="427"/>
      <c r="AX18" s="427"/>
      <c r="AY18" s="428" t="s">
        <v>158</v>
      </c>
      <c r="AZ18" s="429"/>
      <c r="BA18" s="429"/>
      <c r="BB18" s="429"/>
      <c r="BC18" s="429"/>
      <c r="BD18" s="429"/>
      <c r="BE18" s="429"/>
      <c r="BF18" s="429"/>
      <c r="BG18" s="429"/>
      <c r="BH18" s="429"/>
      <c r="BI18" s="429"/>
      <c r="BJ18" s="429"/>
      <c r="BK18" s="429"/>
      <c r="BL18" s="429"/>
      <c r="BM18" s="430"/>
      <c r="BN18" s="394">
        <v>3852548</v>
      </c>
      <c r="BO18" s="395"/>
      <c r="BP18" s="395"/>
      <c r="BQ18" s="395"/>
      <c r="BR18" s="395"/>
      <c r="BS18" s="395"/>
      <c r="BT18" s="395"/>
      <c r="BU18" s="396"/>
      <c r="BV18" s="394">
        <v>3817918</v>
      </c>
      <c r="BW18" s="395"/>
      <c r="BX18" s="395"/>
      <c r="BY18" s="395"/>
      <c r="BZ18" s="395"/>
      <c r="CA18" s="395"/>
      <c r="CB18" s="395"/>
      <c r="CC18" s="396"/>
      <c r="CD18" s="170"/>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61"/>
      <c r="B19" s="516" t="s">
        <v>159</v>
      </c>
      <c r="C19" s="437"/>
      <c r="D19" s="437"/>
      <c r="E19" s="517"/>
      <c r="F19" s="517"/>
      <c r="G19" s="517"/>
      <c r="H19" s="517"/>
      <c r="I19" s="517"/>
      <c r="J19" s="517"/>
      <c r="K19" s="517"/>
      <c r="L19" s="525">
        <v>214</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160</v>
      </c>
      <c r="AZ19" s="429"/>
      <c r="BA19" s="429"/>
      <c r="BB19" s="429"/>
      <c r="BC19" s="429"/>
      <c r="BD19" s="429"/>
      <c r="BE19" s="429"/>
      <c r="BF19" s="429"/>
      <c r="BG19" s="429"/>
      <c r="BH19" s="429"/>
      <c r="BI19" s="429"/>
      <c r="BJ19" s="429"/>
      <c r="BK19" s="429"/>
      <c r="BL19" s="429"/>
      <c r="BM19" s="430"/>
      <c r="BN19" s="394">
        <v>6780900</v>
      </c>
      <c r="BO19" s="395"/>
      <c r="BP19" s="395"/>
      <c r="BQ19" s="395"/>
      <c r="BR19" s="395"/>
      <c r="BS19" s="395"/>
      <c r="BT19" s="395"/>
      <c r="BU19" s="396"/>
      <c r="BV19" s="394">
        <v>7133618</v>
      </c>
      <c r="BW19" s="395"/>
      <c r="BX19" s="395"/>
      <c r="BY19" s="395"/>
      <c r="BZ19" s="395"/>
      <c r="CA19" s="395"/>
      <c r="CB19" s="395"/>
      <c r="CC19" s="396"/>
      <c r="CD19" s="170"/>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61"/>
      <c r="B20" s="516" t="s">
        <v>161</v>
      </c>
      <c r="C20" s="437"/>
      <c r="D20" s="437"/>
      <c r="E20" s="517"/>
      <c r="F20" s="517"/>
      <c r="G20" s="517"/>
      <c r="H20" s="517"/>
      <c r="I20" s="517"/>
      <c r="J20" s="517"/>
      <c r="K20" s="517"/>
      <c r="L20" s="525">
        <v>4735</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70"/>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61"/>
      <c r="B21" s="534" t="s">
        <v>162</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70"/>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61"/>
      <c r="B22" s="564" t="s">
        <v>163</v>
      </c>
      <c r="C22" s="538"/>
      <c r="D22" s="539"/>
      <c r="E22" s="406" t="s">
        <v>1</v>
      </c>
      <c r="F22" s="411"/>
      <c r="G22" s="411"/>
      <c r="H22" s="411"/>
      <c r="I22" s="411"/>
      <c r="J22" s="411"/>
      <c r="K22" s="401"/>
      <c r="L22" s="406" t="s">
        <v>164</v>
      </c>
      <c r="M22" s="411"/>
      <c r="N22" s="411"/>
      <c r="O22" s="411"/>
      <c r="P22" s="401"/>
      <c r="Q22" s="569" t="s">
        <v>165</v>
      </c>
      <c r="R22" s="570"/>
      <c r="S22" s="570"/>
      <c r="T22" s="570"/>
      <c r="U22" s="570"/>
      <c r="V22" s="571"/>
      <c r="W22" s="537" t="s">
        <v>166</v>
      </c>
      <c r="X22" s="538"/>
      <c r="Y22" s="539"/>
      <c r="Z22" s="406" t="s">
        <v>1</v>
      </c>
      <c r="AA22" s="411"/>
      <c r="AB22" s="411"/>
      <c r="AC22" s="411"/>
      <c r="AD22" s="411"/>
      <c r="AE22" s="411"/>
      <c r="AF22" s="411"/>
      <c r="AG22" s="401"/>
      <c r="AH22" s="575" t="s">
        <v>167</v>
      </c>
      <c r="AI22" s="411"/>
      <c r="AJ22" s="411"/>
      <c r="AK22" s="411"/>
      <c r="AL22" s="401"/>
      <c r="AM22" s="575" t="s">
        <v>168</v>
      </c>
      <c r="AN22" s="576"/>
      <c r="AO22" s="576"/>
      <c r="AP22" s="576"/>
      <c r="AQ22" s="576"/>
      <c r="AR22" s="577"/>
      <c r="AS22" s="569" t="s">
        <v>165</v>
      </c>
      <c r="AT22" s="570"/>
      <c r="AU22" s="570"/>
      <c r="AV22" s="570"/>
      <c r="AW22" s="570"/>
      <c r="AX22" s="581"/>
      <c r="AY22" s="354" t="s">
        <v>169</v>
      </c>
      <c r="AZ22" s="355"/>
      <c r="BA22" s="355"/>
      <c r="BB22" s="355"/>
      <c r="BC22" s="355"/>
      <c r="BD22" s="355"/>
      <c r="BE22" s="355"/>
      <c r="BF22" s="355"/>
      <c r="BG22" s="355"/>
      <c r="BH22" s="355"/>
      <c r="BI22" s="355"/>
      <c r="BJ22" s="355"/>
      <c r="BK22" s="355"/>
      <c r="BL22" s="355"/>
      <c r="BM22" s="356"/>
      <c r="BN22" s="357">
        <v>4806648</v>
      </c>
      <c r="BO22" s="358"/>
      <c r="BP22" s="358"/>
      <c r="BQ22" s="358"/>
      <c r="BR22" s="358"/>
      <c r="BS22" s="358"/>
      <c r="BT22" s="358"/>
      <c r="BU22" s="359"/>
      <c r="BV22" s="357">
        <v>5078452</v>
      </c>
      <c r="BW22" s="358"/>
      <c r="BX22" s="358"/>
      <c r="BY22" s="358"/>
      <c r="BZ22" s="358"/>
      <c r="CA22" s="358"/>
      <c r="CB22" s="358"/>
      <c r="CC22" s="359"/>
      <c r="CD22" s="170"/>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61"/>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170</v>
      </c>
      <c r="AZ23" s="429"/>
      <c r="BA23" s="429"/>
      <c r="BB23" s="429"/>
      <c r="BC23" s="429"/>
      <c r="BD23" s="429"/>
      <c r="BE23" s="429"/>
      <c r="BF23" s="429"/>
      <c r="BG23" s="429"/>
      <c r="BH23" s="429"/>
      <c r="BI23" s="429"/>
      <c r="BJ23" s="429"/>
      <c r="BK23" s="429"/>
      <c r="BL23" s="429"/>
      <c r="BM23" s="430"/>
      <c r="BN23" s="394">
        <v>3384020</v>
      </c>
      <c r="BO23" s="395"/>
      <c r="BP23" s="395"/>
      <c r="BQ23" s="395"/>
      <c r="BR23" s="395"/>
      <c r="BS23" s="395"/>
      <c r="BT23" s="395"/>
      <c r="BU23" s="396"/>
      <c r="BV23" s="394">
        <v>3608561</v>
      </c>
      <c r="BW23" s="395"/>
      <c r="BX23" s="395"/>
      <c r="BY23" s="395"/>
      <c r="BZ23" s="395"/>
      <c r="CA23" s="395"/>
      <c r="CB23" s="395"/>
      <c r="CC23" s="396"/>
      <c r="CD23" s="170"/>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61"/>
      <c r="B24" s="565"/>
      <c r="C24" s="541"/>
      <c r="D24" s="542"/>
      <c r="E24" s="444" t="s">
        <v>171</v>
      </c>
      <c r="F24" s="424"/>
      <c r="G24" s="424"/>
      <c r="H24" s="424"/>
      <c r="I24" s="424"/>
      <c r="J24" s="424"/>
      <c r="K24" s="425"/>
      <c r="L24" s="445">
        <v>1</v>
      </c>
      <c r="M24" s="446"/>
      <c r="N24" s="446"/>
      <c r="O24" s="446"/>
      <c r="P24" s="488"/>
      <c r="Q24" s="445">
        <v>7520</v>
      </c>
      <c r="R24" s="446"/>
      <c r="S24" s="446"/>
      <c r="T24" s="446"/>
      <c r="U24" s="446"/>
      <c r="V24" s="488"/>
      <c r="W24" s="540"/>
      <c r="X24" s="541"/>
      <c r="Y24" s="542"/>
      <c r="Z24" s="444" t="s">
        <v>172</v>
      </c>
      <c r="AA24" s="424"/>
      <c r="AB24" s="424"/>
      <c r="AC24" s="424"/>
      <c r="AD24" s="424"/>
      <c r="AE24" s="424"/>
      <c r="AF24" s="424"/>
      <c r="AG24" s="425"/>
      <c r="AH24" s="445">
        <v>114</v>
      </c>
      <c r="AI24" s="446"/>
      <c r="AJ24" s="446"/>
      <c r="AK24" s="446"/>
      <c r="AL24" s="488"/>
      <c r="AM24" s="445">
        <v>360696</v>
      </c>
      <c r="AN24" s="446"/>
      <c r="AO24" s="446"/>
      <c r="AP24" s="446"/>
      <c r="AQ24" s="446"/>
      <c r="AR24" s="488"/>
      <c r="AS24" s="445">
        <v>3164</v>
      </c>
      <c r="AT24" s="446"/>
      <c r="AU24" s="446"/>
      <c r="AV24" s="446"/>
      <c r="AW24" s="446"/>
      <c r="AX24" s="447"/>
      <c r="AY24" s="510" t="s">
        <v>173</v>
      </c>
      <c r="AZ24" s="511"/>
      <c r="BA24" s="511"/>
      <c r="BB24" s="511"/>
      <c r="BC24" s="511"/>
      <c r="BD24" s="511"/>
      <c r="BE24" s="511"/>
      <c r="BF24" s="511"/>
      <c r="BG24" s="511"/>
      <c r="BH24" s="511"/>
      <c r="BI24" s="511"/>
      <c r="BJ24" s="511"/>
      <c r="BK24" s="511"/>
      <c r="BL24" s="511"/>
      <c r="BM24" s="512"/>
      <c r="BN24" s="394">
        <v>3112508</v>
      </c>
      <c r="BO24" s="395"/>
      <c r="BP24" s="395"/>
      <c r="BQ24" s="395"/>
      <c r="BR24" s="395"/>
      <c r="BS24" s="395"/>
      <c r="BT24" s="395"/>
      <c r="BU24" s="396"/>
      <c r="BV24" s="394">
        <v>3271622</v>
      </c>
      <c r="BW24" s="395"/>
      <c r="BX24" s="395"/>
      <c r="BY24" s="395"/>
      <c r="BZ24" s="395"/>
      <c r="CA24" s="395"/>
      <c r="CB24" s="395"/>
      <c r="CC24" s="396"/>
      <c r="CD24" s="170"/>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61"/>
      <c r="B25" s="565"/>
      <c r="C25" s="541"/>
      <c r="D25" s="542"/>
      <c r="E25" s="444" t="s">
        <v>174</v>
      </c>
      <c r="F25" s="424"/>
      <c r="G25" s="424"/>
      <c r="H25" s="424"/>
      <c r="I25" s="424"/>
      <c r="J25" s="424"/>
      <c r="K25" s="425"/>
      <c r="L25" s="445">
        <v>1</v>
      </c>
      <c r="M25" s="446"/>
      <c r="N25" s="446"/>
      <c r="O25" s="446"/>
      <c r="P25" s="488"/>
      <c r="Q25" s="445">
        <v>6080</v>
      </c>
      <c r="R25" s="446"/>
      <c r="S25" s="446"/>
      <c r="T25" s="446"/>
      <c r="U25" s="446"/>
      <c r="V25" s="488"/>
      <c r="W25" s="540"/>
      <c r="X25" s="541"/>
      <c r="Y25" s="542"/>
      <c r="Z25" s="444" t="s">
        <v>175</v>
      </c>
      <c r="AA25" s="424"/>
      <c r="AB25" s="424"/>
      <c r="AC25" s="424"/>
      <c r="AD25" s="424"/>
      <c r="AE25" s="424"/>
      <c r="AF25" s="424"/>
      <c r="AG25" s="425"/>
      <c r="AH25" s="445" t="s">
        <v>176</v>
      </c>
      <c r="AI25" s="446"/>
      <c r="AJ25" s="446"/>
      <c r="AK25" s="446"/>
      <c r="AL25" s="488"/>
      <c r="AM25" s="445" t="s">
        <v>177</v>
      </c>
      <c r="AN25" s="446"/>
      <c r="AO25" s="446"/>
      <c r="AP25" s="446"/>
      <c r="AQ25" s="446"/>
      <c r="AR25" s="488"/>
      <c r="AS25" s="445" t="s">
        <v>178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1505450</v>
      </c>
      <c r="BO25" s="358"/>
      <c r="BP25" s="358"/>
      <c r="BQ25" s="358"/>
      <c r="BR25" s="358"/>
      <c r="BS25" s="358"/>
      <c r="BT25" s="358"/>
      <c r="BU25" s="359"/>
      <c r="BV25" s="357">
        <v>2093343</v>
      </c>
      <c r="BW25" s="358"/>
      <c r="BX25" s="358"/>
      <c r="BY25" s="358"/>
      <c r="BZ25" s="358"/>
      <c r="CA25" s="358"/>
      <c r="CB25" s="358"/>
      <c r="CC25" s="359"/>
      <c r="CD25" s="170"/>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61"/>
      <c r="B26" s="565"/>
      <c r="C26" s="541"/>
      <c r="D26" s="542"/>
      <c r="E26" s="444" t="s">
        <v>180</v>
      </c>
      <c r="F26" s="424"/>
      <c r="G26" s="424"/>
      <c r="H26" s="424"/>
      <c r="I26" s="424"/>
      <c r="J26" s="424"/>
      <c r="K26" s="425"/>
      <c r="L26" s="445">
        <v>1</v>
      </c>
      <c r="M26" s="446"/>
      <c r="N26" s="446"/>
      <c r="O26" s="446"/>
      <c r="P26" s="488"/>
      <c r="Q26" s="445">
        <v>5710</v>
      </c>
      <c r="R26" s="446"/>
      <c r="S26" s="446"/>
      <c r="T26" s="446"/>
      <c r="U26" s="446"/>
      <c r="V26" s="488"/>
      <c r="W26" s="540"/>
      <c r="X26" s="541"/>
      <c r="Y26" s="542"/>
      <c r="Z26" s="444" t="s">
        <v>181</v>
      </c>
      <c r="AA26" s="546"/>
      <c r="AB26" s="546"/>
      <c r="AC26" s="546"/>
      <c r="AD26" s="546"/>
      <c r="AE26" s="546"/>
      <c r="AF26" s="546"/>
      <c r="AG26" s="547"/>
      <c r="AH26" s="445">
        <v>1</v>
      </c>
      <c r="AI26" s="446"/>
      <c r="AJ26" s="446"/>
      <c r="AK26" s="446"/>
      <c r="AL26" s="488"/>
      <c r="AM26" s="445" t="s">
        <v>182</v>
      </c>
      <c r="AN26" s="446"/>
      <c r="AO26" s="446"/>
      <c r="AP26" s="446"/>
      <c r="AQ26" s="446"/>
      <c r="AR26" s="488"/>
      <c r="AS26" s="445" t="s">
        <v>182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178</v>
      </c>
      <c r="BO26" s="395"/>
      <c r="BP26" s="395"/>
      <c r="BQ26" s="395"/>
      <c r="BR26" s="395"/>
      <c r="BS26" s="395"/>
      <c r="BT26" s="395"/>
      <c r="BU26" s="396"/>
      <c r="BV26" s="394" t="s">
        <v>178</v>
      </c>
      <c r="BW26" s="395"/>
      <c r="BX26" s="395"/>
      <c r="BY26" s="395"/>
      <c r="BZ26" s="395"/>
      <c r="CA26" s="395"/>
      <c r="CB26" s="395"/>
      <c r="CC26" s="396"/>
      <c r="CD26" s="170"/>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61"/>
      <c r="B27" s="565"/>
      <c r="C27" s="541"/>
      <c r="D27" s="542"/>
      <c r="E27" s="444" t="s">
        <v>184</v>
      </c>
      <c r="F27" s="424"/>
      <c r="G27" s="424"/>
      <c r="H27" s="424"/>
      <c r="I27" s="424"/>
      <c r="J27" s="424"/>
      <c r="K27" s="425"/>
      <c r="L27" s="445">
        <v>1</v>
      </c>
      <c r="M27" s="446"/>
      <c r="N27" s="446"/>
      <c r="O27" s="446"/>
      <c r="P27" s="488"/>
      <c r="Q27" s="445">
        <v>2710</v>
      </c>
      <c r="R27" s="446"/>
      <c r="S27" s="446"/>
      <c r="T27" s="446"/>
      <c r="U27" s="446"/>
      <c r="V27" s="488"/>
      <c r="W27" s="540"/>
      <c r="X27" s="541"/>
      <c r="Y27" s="542"/>
      <c r="Z27" s="444" t="s">
        <v>185</v>
      </c>
      <c r="AA27" s="424"/>
      <c r="AB27" s="424"/>
      <c r="AC27" s="424"/>
      <c r="AD27" s="424"/>
      <c r="AE27" s="424"/>
      <c r="AF27" s="424"/>
      <c r="AG27" s="425"/>
      <c r="AH27" s="445">
        <v>8</v>
      </c>
      <c r="AI27" s="446"/>
      <c r="AJ27" s="446"/>
      <c r="AK27" s="446"/>
      <c r="AL27" s="488"/>
      <c r="AM27" s="445">
        <v>25304</v>
      </c>
      <c r="AN27" s="446"/>
      <c r="AO27" s="446"/>
      <c r="AP27" s="446"/>
      <c r="AQ27" s="446"/>
      <c r="AR27" s="488"/>
      <c r="AS27" s="445">
        <v>3163</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v>86136</v>
      </c>
      <c r="BO27" s="514"/>
      <c r="BP27" s="514"/>
      <c r="BQ27" s="514"/>
      <c r="BR27" s="514"/>
      <c r="BS27" s="514"/>
      <c r="BT27" s="514"/>
      <c r="BU27" s="515"/>
      <c r="BV27" s="513">
        <v>86134</v>
      </c>
      <c r="BW27" s="514"/>
      <c r="BX27" s="514"/>
      <c r="BY27" s="514"/>
      <c r="BZ27" s="514"/>
      <c r="CA27" s="514"/>
      <c r="CB27" s="514"/>
      <c r="CC27" s="515"/>
      <c r="CD27" s="164"/>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61"/>
      <c r="B28" s="565"/>
      <c r="C28" s="541"/>
      <c r="D28" s="542"/>
      <c r="E28" s="444" t="s">
        <v>187</v>
      </c>
      <c r="F28" s="424"/>
      <c r="G28" s="424"/>
      <c r="H28" s="424"/>
      <c r="I28" s="424"/>
      <c r="J28" s="424"/>
      <c r="K28" s="425"/>
      <c r="L28" s="445">
        <v>1</v>
      </c>
      <c r="M28" s="446"/>
      <c r="N28" s="446"/>
      <c r="O28" s="446"/>
      <c r="P28" s="488"/>
      <c r="Q28" s="445">
        <v>2260</v>
      </c>
      <c r="R28" s="446"/>
      <c r="S28" s="446"/>
      <c r="T28" s="446"/>
      <c r="U28" s="446"/>
      <c r="V28" s="488"/>
      <c r="W28" s="540"/>
      <c r="X28" s="541"/>
      <c r="Y28" s="542"/>
      <c r="Z28" s="444" t="s">
        <v>188</v>
      </c>
      <c r="AA28" s="424"/>
      <c r="AB28" s="424"/>
      <c r="AC28" s="424"/>
      <c r="AD28" s="424"/>
      <c r="AE28" s="424"/>
      <c r="AF28" s="424"/>
      <c r="AG28" s="425"/>
      <c r="AH28" s="445" t="s">
        <v>176</v>
      </c>
      <c r="AI28" s="446"/>
      <c r="AJ28" s="446"/>
      <c r="AK28" s="446"/>
      <c r="AL28" s="488"/>
      <c r="AM28" s="445" t="s">
        <v>189</v>
      </c>
      <c r="AN28" s="446"/>
      <c r="AO28" s="446"/>
      <c r="AP28" s="446"/>
      <c r="AQ28" s="446"/>
      <c r="AR28" s="488"/>
      <c r="AS28" s="445" t="s">
        <v>178</v>
      </c>
      <c r="AT28" s="446"/>
      <c r="AU28" s="446"/>
      <c r="AV28" s="446"/>
      <c r="AW28" s="446"/>
      <c r="AX28" s="447"/>
      <c r="AY28" s="548" t="s">
        <v>190</v>
      </c>
      <c r="AZ28" s="549"/>
      <c r="BA28" s="549"/>
      <c r="BB28" s="550"/>
      <c r="BC28" s="354" t="s">
        <v>50</v>
      </c>
      <c r="BD28" s="355"/>
      <c r="BE28" s="355"/>
      <c r="BF28" s="355"/>
      <c r="BG28" s="355"/>
      <c r="BH28" s="355"/>
      <c r="BI28" s="355"/>
      <c r="BJ28" s="355"/>
      <c r="BK28" s="355"/>
      <c r="BL28" s="355"/>
      <c r="BM28" s="356"/>
      <c r="BN28" s="357">
        <v>1253892</v>
      </c>
      <c r="BO28" s="358"/>
      <c r="BP28" s="358"/>
      <c r="BQ28" s="358"/>
      <c r="BR28" s="358"/>
      <c r="BS28" s="358"/>
      <c r="BT28" s="358"/>
      <c r="BU28" s="359"/>
      <c r="BV28" s="357">
        <v>1109210</v>
      </c>
      <c r="BW28" s="358"/>
      <c r="BX28" s="358"/>
      <c r="BY28" s="358"/>
      <c r="BZ28" s="358"/>
      <c r="CA28" s="358"/>
      <c r="CB28" s="358"/>
      <c r="CC28" s="359"/>
      <c r="CD28" s="170"/>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61"/>
      <c r="B29" s="565"/>
      <c r="C29" s="541"/>
      <c r="D29" s="542"/>
      <c r="E29" s="444" t="s">
        <v>191</v>
      </c>
      <c r="F29" s="424"/>
      <c r="G29" s="424"/>
      <c r="H29" s="424"/>
      <c r="I29" s="424"/>
      <c r="J29" s="424"/>
      <c r="K29" s="425"/>
      <c r="L29" s="445">
        <v>14</v>
      </c>
      <c r="M29" s="446"/>
      <c r="N29" s="446"/>
      <c r="O29" s="446"/>
      <c r="P29" s="488"/>
      <c r="Q29" s="445">
        <v>2100</v>
      </c>
      <c r="R29" s="446"/>
      <c r="S29" s="446"/>
      <c r="T29" s="446"/>
      <c r="U29" s="446"/>
      <c r="V29" s="488"/>
      <c r="W29" s="543"/>
      <c r="X29" s="544"/>
      <c r="Y29" s="545"/>
      <c r="Z29" s="444" t="s">
        <v>192</v>
      </c>
      <c r="AA29" s="424"/>
      <c r="AB29" s="424"/>
      <c r="AC29" s="424"/>
      <c r="AD29" s="424"/>
      <c r="AE29" s="424"/>
      <c r="AF29" s="424"/>
      <c r="AG29" s="425"/>
      <c r="AH29" s="445">
        <v>122</v>
      </c>
      <c r="AI29" s="446"/>
      <c r="AJ29" s="446"/>
      <c r="AK29" s="446"/>
      <c r="AL29" s="488"/>
      <c r="AM29" s="445">
        <v>386000</v>
      </c>
      <c r="AN29" s="446"/>
      <c r="AO29" s="446"/>
      <c r="AP29" s="446"/>
      <c r="AQ29" s="446"/>
      <c r="AR29" s="488"/>
      <c r="AS29" s="445">
        <v>3164</v>
      </c>
      <c r="AT29" s="446"/>
      <c r="AU29" s="446"/>
      <c r="AV29" s="446"/>
      <c r="AW29" s="446"/>
      <c r="AX29" s="447"/>
      <c r="AY29" s="551"/>
      <c r="AZ29" s="552"/>
      <c r="BA29" s="552"/>
      <c r="BB29" s="553"/>
      <c r="BC29" s="428" t="s">
        <v>193</v>
      </c>
      <c r="BD29" s="429"/>
      <c r="BE29" s="429"/>
      <c r="BF29" s="429"/>
      <c r="BG29" s="429"/>
      <c r="BH29" s="429"/>
      <c r="BI29" s="429"/>
      <c r="BJ29" s="429"/>
      <c r="BK29" s="429"/>
      <c r="BL29" s="429"/>
      <c r="BM29" s="430"/>
      <c r="BN29" s="394">
        <v>484093</v>
      </c>
      <c r="BO29" s="395"/>
      <c r="BP29" s="395"/>
      <c r="BQ29" s="395"/>
      <c r="BR29" s="395"/>
      <c r="BS29" s="395"/>
      <c r="BT29" s="395"/>
      <c r="BU29" s="396"/>
      <c r="BV29" s="394">
        <v>484084</v>
      </c>
      <c r="BW29" s="395"/>
      <c r="BX29" s="395"/>
      <c r="BY29" s="395"/>
      <c r="BZ29" s="395"/>
      <c r="CA29" s="395"/>
      <c r="CB29" s="395"/>
      <c r="CC29" s="396"/>
      <c r="CD29" s="164"/>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61"/>
      <c r="B30" s="566"/>
      <c r="C30" s="567"/>
      <c r="D30" s="568"/>
      <c r="E30" s="448"/>
      <c r="F30" s="449"/>
      <c r="G30" s="449"/>
      <c r="H30" s="449"/>
      <c r="I30" s="449"/>
      <c r="J30" s="449"/>
      <c r="K30" s="450"/>
      <c r="L30" s="558"/>
      <c r="M30" s="559"/>
      <c r="N30" s="559"/>
      <c r="O30" s="559"/>
      <c r="P30" s="560"/>
      <c r="Q30" s="558"/>
      <c r="R30" s="559"/>
      <c r="S30" s="559"/>
      <c r="T30" s="559"/>
      <c r="U30" s="559"/>
      <c r="V30" s="560"/>
      <c r="W30" s="561" t="s">
        <v>194</v>
      </c>
      <c r="X30" s="562"/>
      <c r="Y30" s="562"/>
      <c r="Z30" s="562"/>
      <c r="AA30" s="562"/>
      <c r="AB30" s="562"/>
      <c r="AC30" s="562"/>
      <c r="AD30" s="562"/>
      <c r="AE30" s="562"/>
      <c r="AF30" s="562"/>
      <c r="AG30" s="563"/>
      <c r="AH30" s="521">
        <v>96.3</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4914845</v>
      </c>
      <c r="BO30" s="514"/>
      <c r="BP30" s="514"/>
      <c r="BQ30" s="514"/>
      <c r="BR30" s="514"/>
      <c r="BS30" s="514"/>
      <c r="BT30" s="514"/>
      <c r="BU30" s="515"/>
      <c r="BV30" s="513">
        <v>3967366</v>
      </c>
      <c r="BW30" s="514"/>
      <c r="BX30" s="514"/>
      <c r="BY30" s="514"/>
      <c r="BZ30" s="514"/>
      <c r="CA30" s="514"/>
      <c r="CB30" s="514"/>
      <c r="CC30" s="515"/>
      <c r="CD30" s="172"/>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row>
    <row r="31" spans="1:113" ht="13.5" customHeight="1" x14ac:dyDescent="0.15">
      <c r="A31" s="161"/>
      <c r="B31" s="186"/>
      <c r="DI31" s="187"/>
    </row>
    <row r="32" spans="1:113" ht="13.5" customHeight="1" x14ac:dyDescent="0.15">
      <c r="A32" s="161"/>
      <c r="B32" s="188"/>
      <c r="C32" s="557" t="s">
        <v>195</v>
      </c>
      <c r="D32" s="557"/>
      <c r="E32" s="557"/>
      <c r="F32" s="557"/>
      <c r="G32" s="557"/>
      <c r="H32" s="557"/>
      <c r="I32" s="557"/>
      <c r="J32" s="557"/>
      <c r="K32" s="557"/>
      <c r="L32" s="557"/>
      <c r="M32" s="557"/>
      <c r="N32" s="557"/>
      <c r="O32" s="557"/>
      <c r="P32" s="557"/>
      <c r="Q32" s="557"/>
      <c r="R32" s="557"/>
      <c r="S32" s="557"/>
      <c r="U32" s="398" t="s">
        <v>196</v>
      </c>
      <c r="V32" s="398"/>
      <c r="W32" s="398"/>
      <c r="X32" s="398"/>
      <c r="Y32" s="398"/>
      <c r="Z32" s="398"/>
      <c r="AA32" s="398"/>
      <c r="AB32" s="398"/>
      <c r="AC32" s="398"/>
      <c r="AD32" s="398"/>
      <c r="AE32" s="398"/>
      <c r="AF32" s="398"/>
      <c r="AG32" s="398"/>
      <c r="AH32" s="398"/>
      <c r="AI32" s="398"/>
      <c r="AJ32" s="398"/>
      <c r="AK32" s="398"/>
      <c r="AM32" s="398" t="s">
        <v>197</v>
      </c>
      <c r="AN32" s="398"/>
      <c r="AO32" s="398"/>
      <c r="AP32" s="398"/>
      <c r="AQ32" s="398"/>
      <c r="AR32" s="398"/>
      <c r="AS32" s="398"/>
      <c r="AT32" s="398"/>
      <c r="AU32" s="398"/>
      <c r="AV32" s="398"/>
      <c r="AW32" s="398"/>
      <c r="AX32" s="398"/>
      <c r="AY32" s="398"/>
      <c r="AZ32" s="398"/>
      <c r="BA32" s="398"/>
      <c r="BB32" s="398"/>
      <c r="BC32" s="398"/>
      <c r="BE32" s="398" t="s">
        <v>198</v>
      </c>
      <c r="BF32" s="398"/>
      <c r="BG32" s="398"/>
      <c r="BH32" s="398"/>
      <c r="BI32" s="398"/>
      <c r="BJ32" s="398"/>
      <c r="BK32" s="398"/>
      <c r="BL32" s="398"/>
      <c r="BM32" s="398"/>
      <c r="BN32" s="398"/>
      <c r="BO32" s="398"/>
      <c r="BP32" s="398"/>
      <c r="BQ32" s="398"/>
      <c r="BR32" s="398"/>
      <c r="BS32" s="398"/>
      <c r="BT32" s="398"/>
      <c r="BU32" s="398"/>
      <c r="BW32" s="398" t="s">
        <v>199</v>
      </c>
      <c r="BX32" s="398"/>
      <c r="BY32" s="398"/>
      <c r="BZ32" s="398"/>
      <c r="CA32" s="398"/>
      <c r="CB32" s="398"/>
      <c r="CC32" s="398"/>
      <c r="CD32" s="398"/>
      <c r="CE32" s="398"/>
      <c r="CF32" s="398"/>
      <c r="CG32" s="398"/>
      <c r="CH32" s="398"/>
      <c r="CI32" s="398"/>
      <c r="CJ32" s="398"/>
      <c r="CK32" s="398"/>
      <c r="CL32" s="398"/>
      <c r="CM32" s="398"/>
      <c r="CO32" s="398" t="s">
        <v>200</v>
      </c>
      <c r="CP32" s="398"/>
      <c r="CQ32" s="398"/>
      <c r="CR32" s="398"/>
      <c r="CS32" s="398"/>
      <c r="CT32" s="398"/>
      <c r="CU32" s="398"/>
      <c r="CV32" s="398"/>
      <c r="CW32" s="398"/>
      <c r="CX32" s="398"/>
      <c r="CY32" s="398"/>
      <c r="CZ32" s="398"/>
      <c r="DA32" s="398"/>
      <c r="DB32" s="398"/>
      <c r="DC32" s="398"/>
      <c r="DD32" s="398"/>
      <c r="DE32" s="398"/>
      <c r="DI32" s="187"/>
    </row>
    <row r="33" spans="1:113" ht="13.5" customHeight="1" x14ac:dyDescent="0.15">
      <c r="A33" s="161"/>
      <c r="B33" s="188"/>
      <c r="C33" s="418" t="s">
        <v>201</v>
      </c>
      <c r="D33" s="418"/>
      <c r="E33" s="383" t="s">
        <v>202</v>
      </c>
      <c r="F33" s="383"/>
      <c r="G33" s="383"/>
      <c r="H33" s="383"/>
      <c r="I33" s="383"/>
      <c r="J33" s="383"/>
      <c r="K33" s="383"/>
      <c r="L33" s="383"/>
      <c r="M33" s="383"/>
      <c r="N33" s="383"/>
      <c r="O33" s="383"/>
      <c r="P33" s="383"/>
      <c r="Q33" s="383"/>
      <c r="R33" s="383"/>
      <c r="S33" s="383"/>
      <c r="T33" s="165"/>
      <c r="U33" s="418" t="s">
        <v>203</v>
      </c>
      <c r="V33" s="418"/>
      <c r="W33" s="383" t="s">
        <v>202</v>
      </c>
      <c r="X33" s="383"/>
      <c r="Y33" s="383"/>
      <c r="Z33" s="383"/>
      <c r="AA33" s="383"/>
      <c r="AB33" s="383"/>
      <c r="AC33" s="383"/>
      <c r="AD33" s="383"/>
      <c r="AE33" s="383"/>
      <c r="AF33" s="383"/>
      <c r="AG33" s="383"/>
      <c r="AH33" s="383"/>
      <c r="AI33" s="383"/>
      <c r="AJ33" s="383"/>
      <c r="AK33" s="383"/>
      <c r="AL33" s="165"/>
      <c r="AM33" s="418" t="s">
        <v>201</v>
      </c>
      <c r="AN33" s="418"/>
      <c r="AO33" s="383" t="s">
        <v>204</v>
      </c>
      <c r="AP33" s="383"/>
      <c r="AQ33" s="383"/>
      <c r="AR33" s="383"/>
      <c r="AS33" s="383"/>
      <c r="AT33" s="383"/>
      <c r="AU33" s="383"/>
      <c r="AV33" s="383"/>
      <c r="AW33" s="383"/>
      <c r="AX33" s="383"/>
      <c r="AY33" s="383"/>
      <c r="AZ33" s="383"/>
      <c r="BA33" s="383"/>
      <c r="BB33" s="383"/>
      <c r="BC33" s="383"/>
      <c r="BD33" s="171"/>
      <c r="BE33" s="383" t="s">
        <v>205</v>
      </c>
      <c r="BF33" s="383"/>
      <c r="BG33" s="383" t="s">
        <v>206</v>
      </c>
      <c r="BH33" s="383"/>
      <c r="BI33" s="383"/>
      <c r="BJ33" s="383"/>
      <c r="BK33" s="383"/>
      <c r="BL33" s="383"/>
      <c r="BM33" s="383"/>
      <c r="BN33" s="383"/>
      <c r="BO33" s="383"/>
      <c r="BP33" s="383"/>
      <c r="BQ33" s="383"/>
      <c r="BR33" s="383"/>
      <c r="BS33" s="383"/>
      <c r="BT33" s="383"/>
      <c r="BU33" s="383"/>
      <c r="BV33" s="171"/>
      <c r="BW33" s="418" t="s">
        <v>205</v>
      </c>
      <c r="BX33" s="418"/>
      <c r="BY33" s="383" t="s">
        <v>207</v>
      </c>
      <c r="BZ33" s="383"/>
      <c r="CA33" s="383"/>
      <c r="CB33" s="383"/>
      <c r="CC33" s="383"/>
      <c r="CD33" s="383"/>
      <c r="CE33" s="383"/>
      <c r="CF33" s="383"/>
      <c r="CG33" s="383"/>
      <c r="CH33" s="383"/>
      <c r="CI33" s="383"/>
      <c r="CJ33" s="383"/>
      <c r="CK33" s="383"/>
      <c r="CL33" s="383"/>
      <c r="CM33" s="383"/>
      <c r="CN33" s="165"/>
      <c r="CO33" s="418" t="s">
        <v>208</v>
      </c>
      <c r="CP33" s="418"/>
      <c r="CQ33" s="383" t="s">
        <v>209</v>
      </c>
      <c r="CR33" s="383"/>
      <c r="CS33" s="383"/>
      <c r="CT33" s="383"/>
      <c r="CU33" s="383"/>
      <c r="CV33" s="383"/>
      <c r="CW33" s="383"/>
      <c r="CX33" s="383"/>
      <c r="CY33" s="383"/>
      <c r="CZ33" s="383"/>
      <c r="DA33" s="383"/>
      <c r="DB33" s="383"/>
      <c r="DC33" s="383"/>
      <c r="DD33" s="383"/>
      <c r="DE33" s="383"/>
      <c r="DF33" s="165"/>
      <c r="DG33" s="583" t="s">
        <v>210</v>
      </c>
      <c r="DH33" s="583"/>
      <c r="DI33" s="166"/>
    </row>
    <row r="34" spans="1:113" ht="32.25" customHeight="1" x14ac:dyDescent="0.15">
      <c r="A34" s="161"/>
      <c r="B34" s="188"/>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61"/>
      <c r="U34" s="584">
        <f>IF(W34="","",MAX(C34:D43)+1)</f>
        <v>2</v>
      </c>
      <c r="V34" s="584"/>
      <c r="W34" s="585" t="str">
        <f>IF('各会計、関係団体の財政状況及び健全化判断比率'!B28="","",'各会計、関係団体の財政状況及び健全化判断比率'!B28)</f>
        <v>恩納村国民健康保険特別会計</v>
      </c>
      <c r="X34" s="585"/>
      <c r="Y34" s="585"/>
      <c r="Z34" s="585"/>
      <c r="AA34" s="585"/>
      <c r="AB34" s="585"/>
      <c r="AC34" s="585"/>
      <c r="AD34" s="585"/>
      <c r="AE34" s="585"/>
      <c r="AF34" s="585"/>
      <c r="AG34" s="585"/>
      <c r="AH34" s="585"/>
      <c r="AI34" s="585"/>
      <c r="AJ34" s="585"/>
      <c r="AK34" s="585"/>
      <c r="AL34" s="161"/>
      <c r="AM34" s="584">
        <f>IF(AO34="","",MAX(C34:D43,U34:V43)+1)</f>
        <v>4</v>
      </c>
      <c r="AN34" s="584"/>
      <c r="AO34" s="585" t="str">
        <f>IF('各会計、関係団体の財政状況及び健全化判断比率'!B30="","",'各会計、関係団体の財政状況及び健全化判断比率'!B30)</f>
        <v>水道事業会計</v>
      </c>
      <c r="AP34" s="585"/>
      <c r="AQ34" s="585"/>
      <c r="AR34" s="585"/>
      <c r="AS34" s="585"/>
      <c r="AT34" s="585"/>
      <c r="AU34" s="585"/>
      <c r="AV34" s="585"/>
      <c r="AW34" s="585"/>
      <c r="AX34" s="585"/>
      <c r="AY34" s="585"/>
      <c r="AZ34" s="585"/>
      <c r="BA34" s="585"/>
      <c r="BB34" s="585"/>
      <c r="BC34" s="585"/>
      <c r="BD34" s="161"/>
      <c r="BE34" s="584">
        <f>IF(BG34="","",MAX(C34:D43,U34:V43,AM34:AN43)+1)</f>
        <v>5</v>
      </c>
      <c r="BF34" s="584"/>
      <c r="BG34" s="585" t="str">
        <f>IF('各会計、関係団体の財政状況及び健全化判断比率'!B31="","",'各会計、関係団体の財政状況及び健全化判断比率'!B31)</f>
        <v>下水道事業特別会計</v>
      </c>
      <c r="BH34" s="585"/>
      <c r="BI34" s="585"/>
      <c r="BJ34" s="585"/>
      <c r="BK34" s="585"/>
      <c r="BL34" s="585"/>
      <c r="BM34" s="585"/>
      <c r="BN34" s="585"/>
      <c r="BO34" s="585"/>
      <c r="BP34" s="585"/>
      <c r="BQ34" s="585"/>
      <c r="BR34" s="585"/>
      <c r="BS34" s="585"/>
      <c r="BT34" s="585"/>
      <c r="BU34" s="585"/>
      <c r="BV34" s="161"/>
      <c r="BW34" s="584">
        <f>IF(BY34="","",MAX(C34:D43,U34:V43,AM34:AN43,BE34:BF43)+1)</f>
        <v>6</v>
      </c>
      <c r="BX34" s="584"/>
      <c r="BY34" s="585" t="str">
        <f>IF('各会計、関係団体の財政状況及び健全化判断比率'!B68="","",'各会計、関係団体の財政状況及び健全化判断比率'!B68)</f>
        <v>沖縄県市町村自治会館管理組合</v>
      </c>
      <c r="BZ34" s="585"/>
      <c r="CA34" s="585"/>
      <c r="CB34" s="585"/>
      <c r="CC34" s="585"/>
      <c r="CD34" s="585"/>
      <c r="CE34" s="585"/>
      <c r="CF34" s="585"/>
      <c r="CG34" s="585"/>
      <c r="CH34" s="585"/>
      <c r="CI34" s="585"/>
      <c r="CJ34" s="585"/>
      <c r="CK34" s="585"/>
      <c r="CL34" s="585"/>
      <c r="CM34" s="585"/>
      <c r="CN34" s="161"/>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66"/>
    </row>
    <row r="35" spans="1:113" ht="32.25" customHeight="1" x14ac:dyDescent="0.15">
      <c r="A35" s="161"/>
      <c r="B35" s="188"/>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61"/>
      <c r="U35" s="584">
        <f>IF(W35="","",U34+1)</f>
        <v>3</v>
      </c>
      <c r="V35" s="584"/>
      <c r="W35" s="585" t="str">
        <f>IF('各会計、関係団体の財政状況及び健全化判断比率'!B29="","",'各会計、関係団体の財政状況及び健全化判断比率'!B29)</f>
        <v>後期高齢者医療特別会計</v>
      </c>
      <c r="X35" s="585"/>
      <c r="Y35" s="585"/>
      <c r="Z35" s="585"/>
      <c r="AA35" s="585"/>
      <c r="AB35" s="585"/>
      <c r="AC35" s="585"/>
      <c r="AD35" s="585"/>
      <c r="AE35" s="585"/>
      <c r="AF35" s="585"/>
      <c r="AG35" s="585"/>
      <c r="AH35" s="585"/>
      <c r="AI35" s="585"/>
      <c r="AJ35" s="585"/>
      <c r="AK35" s="585"/>
      <c r="AL35" s="161"/>
      <c r="AM35" s="584" t="str">
        <f t="shared" ref="AM35:AM43" si="0">IF(AO35="","",AM34+1)</f>
        <v/>
      </c>
      <c r="AN35" s="584"/>
      <c r="AO35" s="585"/>
      <c r="AP35" s="585"/>
      <c r="AQ35" s="585"/>
      <c r="AR35" s="585"/>
      <c r="AS35" s="585"/>
      <c r="AT35" s="585"/>
      <c r="AU35" s="585"/>
      <c r="AV35" s="585"/>
      <c r="AW35" s="585"/>
      <c r="AX35" s="585"/>
      <c r="AY35" s="585"/>
      <c r="AZ35" s="585"/>
      <c r="BA35" s="585"/>
      <c r="BB35" s="585"/>
      <c r="BC35" s="585"/>
      <c r="BD35" s="161"/>
      <c r="BE35" s="584" t="str">
        <f t="shared" ref="BE35:BE43" si="1">IF(BG35="","",BE34+1)</f>
        <v/>
      </c>
      <c r="BF35" s="584"/>
      <c r="BG35" s="585"/>
      <c r="BH35" s="585"/>
      <c r="BI35" s="585"/>
      <c r="BJ35" s="585"/>
      <c r="BK35" s="585"/>
      <c r="BL35" s="585"/>
      <c r="BM35" s="585"/>
      <c r="BN35" s="585"/>
      <c r="BO35" s="585"/>
      <c r="BP35" s="585"/>
      <c r="BQ35" s="585"/>
      <c r="BR35" s="585"/>
      <c r="BS35" s="585"/>
      <c r="BT35" s="585"/>
      <c r="BU35" s="585"/>
      <c r="BV35" s="161"/>
      <c r="BW35" s="584">
        <f t="shared" ref="BW35:BW43" si="2">IF(BY35="","",BW34+1)</f>
        <v>7</v>
      </c>
      <c r="BX35" s="584"/>
      <c r="BY35" s="585" t="str">
        <f>IF('各会計、関係団体の財政状況及び健全化判断比率'!B69="","",'各会計、関係団体の財政状況及び健全化判断比率'!B69)</f>
        <v>沖縄県市町村総合事務組合</v>
      </c>
      <c r="BZ35" s="585"/>
      <c r="CA35" s="585"/>
      <c r="CB35" s="585"/>
      <c r="CC35" s="585"/>
      <c r="CD35" s="585"/>
      <c r="CE35" s="585"/>
      <c r="CF35" s="585"/>
      <c r="CG35" s="585"/>
      <c r="CH35" s="585"/>
      <c r="CI35" s="585"/>
      <c r="CJ35" s="585"/>
      <c r="CK35" s="585"/>
      <c r="CL35" s="585"/>
      <c r="CM35" s="585"/>
      <c r="CN35" s="161"/>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66"/>
    </row>
    <row r="36" spans="1:113" ht="32.25" customHeight="1" x14ac:dyDescent="0.15">
      <c r="A36" s="161"/>
      <c r="B36" s="188"/>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61"/>
      <c r="U36" s="584" t="str">
        <f t="shared" ref="U36:U43" si="4">IF(W36="","",U35+1)</f>
        <v/>
      </c>
      <c r="V36" s="584"/>
      <c r="W36" s="585"/>
      <c r="X36" s="585"/>
      <c r="Y36" s="585"/>
      <c r="Z36" s="585"/>
      <c r="AA36" s="585"/>
      <c r="AB36" s="585"/>
      <c r="AC36" s="585"/>
      <c r="AD36" s="585"/>
      <c r="AE36" s="585"/>
      <c r="AF36" s="585"/>
      <c r="AG36" s="585"/>
      <c r="AH36" s="585"/>
      <c r="AI36" s="585"/>
      <c r="AJ36" s="585"/>
      <c r="AK36" s="585"/>
      <c r="AL36" s="161"/>
      <c r="AM36" s="584" t="str">
        <f t="shared" si="0"/>
        <v/>
      </c>
      <c r="AN36" s="584"/>
      <c r="AO36" s="585"/>
      <c r="AP36" s="585"/>
      <c r="AQ36" s="585"/>
      <c r="AR36" s="585"/>
      <c r="AS36" s="585"/>
      <c r="AT36" s="585"/>
      <c r="AU36" s="585"/>
      <c r="AV36" s="585"/>
      <c r="AW36" s="585"/>
      <c r="AX36" s="585"/>
      <c r="AY36" s="585"/>
      <c r="AZ36" s="585"/>
      <c r="BA36" s="585"/>
      <c r="BB36" s="585"/>
      <c r="BC36" s="585"/>
      <c r="BD36" s="161"/>
      <c r="BE36" s="584" t="str">
        <f t="shared" si="1"/>
        <v/>
      </c>
      <c r="BF36" s="584"/>
      <c r="BG36" s="585"/>
      <c r="BH36" s="585"/>
      <c r="BI36" s="585"/>
      <c r="BJ36" s="585"/>
      <c r="BK36" s="585"/>
      <c r="BL36" s="585"/>
      <c r="BM36" s="585"/>
      <c r="BN36" s="585"/>
      <c r="BO36" s="585"/>
      <c r="BP36" s="585"/>
      <c r="BQ36" s="585"/>
      <c r="BR36" s="585"/>
      <c r="BS36" s="585"/>
      <c r="BT36" s="585"/>
      <c r="BU36" s="585"/>
      <c r="BV36" s="161"/>
      <c r="BW36" s="584">
        <f t="shared" si="2"/>
        <v>8</v>
      </c>
      <c r="BX36" s="584"/>
      <c r="BY36" s="585" t="str">
        <f>IF('各会計、関係団体の財政状況及び健全化判断比率'!B70="","",'各会計、関係団体の財政状況及び健全化判断比率'!B70)</f>
        <v>金武地区消防衛生組合</v>
      </c>
      <c r="BZ36" s="585"/>
      <c r="CA36" s="585"/>
      <c r="CB36" s="585"/>
      <c r="CC36" s="585"/>
      <c r="CD36" s="585"/>
      <c r="CE36" s="585"/>
      <c r="CF36" s="585"/>
      <c r="CG36" s="585"/>
      <c r="CH36" s="585"/>
      <c r="CI36" s="585"/>
      <c r="CJ36" s="585"/>
      <c r="CK36" s="585"/>
      <c r="CL36" s="585"/>
      <c r="CM36" s="585"/>
      <c r="CN36" s="161"/>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66"/>
    </row>
    <row r="37" spans="1:113" ht="32.25" customHeight="1" x14ac:dyDescent="0.15">
      <c r="A37" s="161"/>
      <c r="B37" s="188"/>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61"/>
      <c r="U37" s="584" t="str">
        <f t="shared" si="4"/>
        <v/>
      </c>
      <c r="V37" s="584"/>
      <c r="W37" s="585"/>
      <c r="X37" s="585"/>
      <c r="Y37" s="585"/>
      <c r="Z37" s="585"/>
      <c r="AA37" s="585"/>
      <c r="AB37" s="585"/>
      <c r="AC37" s="585"/>
      <c r="AD37" s="585"/>
      <c r="AE37" s="585"/>
      <c r="AF37" s="585"/>
      <c r="AG37" s="585"/>
      <c r="AH37" s="585"/>
      <c r="AI37" s="585"/>
      <c r="AJ37" s="585"/>
      <c r="AK37" s="585"/>
      <c r="AL37" s="161"/>
      <c r="AM37" s="584" t="str">
        <f t="shared" si="0"/>
        <v/>
      </c>
      <c r="AN37" s="584"/>
      <c r="AO37" s="585"/>
      <c r="AP37" s="585"/>
      <c r="AQ37" s="585"/>
      <c r="AR37" s="585"/>
      <c r="AS37" s="585"/>
      <c r="AT37" s="585"/>
      <c r="AU37" s="585"/>
      <c r="AV37" s="585"/>
      <c r="AW37" s="585"/>
      <c r="AX37" s="585"/>
      <c r="AY37" s="585"/>
      <c r="AZ37" s="585"/>
      <c r="BA37" s="585"/>
      <c r="BB37" s="585"/>
      <c r="BC37" s="585"/>
      <c r="BD37" s="161"/>
      <c r="BE37" s="584" t="str">
        <f t="shared" si="1"/>
        <v/>
      </c>
      <c r="BF37" s="584"/>
      <c r="BG37" s="585"/>
      <c r="BH37" s="585"/>
      <c r="BI37" s="585"/>
      <c r="BJ37" s="585"/>
      <c r="BK37" s="585"/>
      <c r="BL37" s="585"/>
      <c r="BM37" s="585"/>
      <c r="BN37" s="585"/>
      <c r="BO37" s="585"/>
      <c r="BP37" s="585"/>
      <c r="BQ37" s="585"/>
      <c r="BR37" s="585"/>
      <c r="BS37" s="585"/>
      <c r="BT37" s="585"/>
      <c r="BU37" s="585"/>
      <c r="BV37" s="161"/>
      <c r="BW37" s="584">
        <f t="shared" si="2"/>
        <v>9</v>
      </c>
      <c r="BX37" s="584"/>
      <c r="BY37" s="585" t="str">
        <f>IF('各会計、関係団体の財政状況及び健全化判断比率'!B71="","",'各会計、関係団体の財政状況及び健全化判断比率'!B71)</f>
        <v>北部広域市町村圏事務組合</v>
      </c>
      <c r="BZ37" s="585"/>
      <c r="CA37" s="585"/>
      <c r="CB37" s="585"/>
      <c r="CC37" s="585"/>
      <c r="CD37" s="585"/>
      <c r="CE37" s="585"/>
      <c r="CF37" s="585"/>
      <c r="CG37" s="585"/>
      <c r="CH37" s="585"/>
      <c r="CI37" s="585"/>
      <c r="CJ37" s="585"/>
      <c r="CK37" s="585"/>
      <c r="CL37" s="585"/>
      <c r="CM37" s="585"/>
      <c r="CN37" s="161"/>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66"/>
    </row>
    <row r="38" spans="1:113" ht="32.25" customHeight="1" x14ac:dyDescent="0.15">
      <c r="A38" s="161"/>
      <c r="B38" s="188"/>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61"/>
      <c r="U38" s="584" t="str">
        <f t="shared" si="4"/>
        <v/>
      </c>
      <c r="V38" s="584"/>
      <c r="W38" s="585"/>
      <c r="X38" s="585"/>
      <c r="Y38" s="585"/>
      <c r="Z38" s="585"/>
      <c r="AA38" s="585"/>
      <c r="AB38" s="585"/>
      <c r="AC38" s="585"/>
      <c r="AD38" s="585"/>
      <c r="AE38" s="585"/>
      <c r="AF38" s="585"/>
      <c r="AG38" s="585"/>
      <c r="AH38" s="585"/>
      <c r="AI38" s="585"/>
      <c r="AJ38" s="585"/>
      <c r="AK38" s="585"/>
      <c r="AL38" s="161"/>
      <c r="AM38" s="584" t="str">
        <f t="shared" si="0"/>
        <v/>
      </c>
      <c r="AN38" s="584"/>
      <c r="AO38" s="585"/>
      <c r="AP38" s="585"/>
      <c r="AQ38" s="585"/>
      <c r="AR38" s="585"/>
      <c r="AS38" s="585"/>
      <c r="AT38" s="585"/>
      <c r="AU38" s="585"/>
      <c r="AV38" s="585"/>
      <c r="AW38" s="585"/>
      <c r="AX38" s="585"/>
      <c r="AY38" s="585"/>
      <c r="AZ38" s="585"/>
      <c r="BA38" s="585"/>
      <c r="BB38" s="585"/>
      <c r="BC38" s="585"/>
      <c r="BD38" s="161"/>
      <c r="BE38" s="584" t="str">
        <f t="shared" si="1"/>
        <v/>
      </c>
      <c r="BF38" s="584"/>
      <c r="BG38" s="585"/>
      <c r="BH38" s="585"/>
      <c r="BI38" s="585"/>
      <c r="BJ38" s="585"/>
      <c r="BK38" s="585"/>
      <c r="BL38" s="585"/>
      <c r="BM38" s="585"/>
      <c r="BN38" s="585"/>
      <c r="BO38" s="585"/>
      <c r="BP38" s="585"/>
      <c r="BQ38" s="585"/>
      <c r="BR38" s="585"/>
      <c r="BS38" s="585"/>
      <c r="BT38" s="585"/>
      <c r="BU38" s="585"/>
      <c r="BV38" s="161"/>
      <c r="BW38" s="584">
        <f t="shared" si="2"/>
        <v>10</v>
      </c>
      <c r="BX38" s="584"/>
      <c r="BY38" s="585" t="str">
        <f>IF('各会計、関係団体の財政状況及び健全化判断比率'!B72="","",'各会計、関係団体の財政状況及び健全化判断比率'!B72)</f>
        <v>沖縄県介護保険広域連合（一般会計）</v>
      </c>
      <c r="BZ38" s="585"/>
      <c r="CA38" s="585"/>
      <c r="CB38" s="585"/>
      <c r="CC38" s="585"/>
      <c r="CD38" s="585"/>
      <c r="CE38" s="585"/>
      <c r="CF38" s="585"/>
      <c r="CG38" s="585"/>
      <c r="CH38" s="585"/>
      <c r="CI38" s="585"/>
      <c r="CJ38" s="585"/>
      <c r="CK38" s="585"/>
      <c r="CL38" s="585"/>
      <c r="CM38" s="585"/>
      <c r="CN38" s="161"/>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66"/>
    </row>
    <row r="39" spans="1:113" ht="32.25" customHeight="1" x14ac:dyDescent="0.15">
      <c r="A39" s="161"/>
      <c r="B39" s="188"/>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61"/>
      <c r="U39" s="584" t="str">
        <f t="shared" si="4"/>
        <v/>
      </c>
      <c r="V39" s="584"/>
      <c r="W39" s="585"/>
      <c r="X39" s="585"/>
      <c r="Y39" s="585"/>
      <c r="Z39" s="585"/>
      <c r="AA39" s="585"/>
      <c r="AB39" s="585"/>
      <c r="AC39" s="585"/>
      <c r="AD39" s="585"/>
      <c r="AE39" s="585"/>
      <c r="AF39" s="585"/>
      <c r="AG39" s="585"/>
      <c r="AH39" s="585"/>
      <c r="AI39" s="585"/>
      <c r="AJ39" s="585"/>
      <c r="AK39" s="585"/>
      <c r="AL39" s="161"/>
      <c r="AM39" s="584" t="str">
        <f t="shared" si="0"/>
        <v/>
      </c>
      <c r="AN39" s="584"/>
      <c r="AO39" s="585"/>
      <c r="AP39" s="585"/>
      <c r="AQ39" s="585"/>
      <c r="AR39" s="585"/>
      <c r="AS39" s="585"/>
      <c r="AT39" s="585"/>
      <c r="AU39" s="585"/>
      <c r="AV39" s="585"/>
      <c r="AW39" s="585"/>
      <c r="AX39" s="585"/>
      <c r="AY39" s="585"/>
      <c r="AZ39" s="585"/>
      <c r="BA39" s="585"/>
      <c r="BB39" s="585"/>
      <c r="BC39" s="585"/>
      <c r="BD39" s="161"/>
      <c r="BE39" s="584" t="str">
        <f t="shared" si="1"/>
        <v/>
      </c>
      <c r="BF39" s="584"/>
      <c r="BG39" s="585"/>
      <c r="BH39" s="585"/>
      <c r="BI39" s="585"/>
      <c r="BJ39" s="585"/>
      <c r="BK39" s="585"/>
      <c r="BL39" s="585"/>
      <c r="BM39" s="585"/>
      <c r="BN39" s="585"/>
      <c r="BO39" s="585"/>
      <c r="BP39" s="585"/>
      <c r="BQ39" s="585"/>
      <c r="BR39" s="585"/>
      <c r="BS39" s="585"/>
      <c r="BT39" s="585"/>
      <c r="BU39" s="585"/>
      <c r="BV39" s="161"/>
      <c r="BW39" s="584">
        <f t="shared" si="2"/>
        <v>11</v>
      </c>
      <c r="BX39" s="584"/>
      <c r="BY39" s="585" t="str">
        <f>IF('各会計、関係団体の財政状況及び健全化判断比率'!B73="","",'各会計、関係団体の財政状況及び健全化判断比率'!B73)</f>
        <v>沖縄県介護保険広域連合（特別会計）</v>
      </c>
      <c r="BZ39" s="585"/>
      <c r="CA39" s="585"/>
      <c r="CB39" s="585"/>
      <c r="CC39" s="585"/>
      <c r="CD39" s="585"/>
      <c r="CE39" s="585"/>
      <c r="CF39" s="585"/>
      <c r="CG39" s="585"/>
      <c r="CH39" s="585"/>
      <c r="CI39" s="585"/>
      <c r="CJ39" s="585"/>
      <c r="CK39" s="585"/>
      <c r="CL39" s="585"/>
      <c r="CM39" s="585"/>
      <c r="CN39" s="161"/>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66"/>
    </row>
    <row r="40" spans="1:113" ht="32.25" customHeight="1" x14ac:dyDescent="0.15">
      <c r="A40" s="161"/>
      <c r="B40" s="188"/>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61"/>
      <c r="U40" s="584" t="str">
        <f t="shared" si="4"/>
        <v/>
      </c>
      <c r="V40" s="584"/>
      <c r="W40" s="585"/>
      <c r="X40" s="585"/>
      <c r="Y40" s="585"/>
      <c r="Z40" s="585"/>
      <c r="AA40" s="585"/>
      <c r="AB40" s="585"/>
      <c r="AC40" s="585"/>
      <c r="AD40" s="585"/>
      <c r="AE40" s="585"/>
      <c r="AF40" s="585"/>
      <c r="AG40" s="585"/>
      <c r="AH40" s="585"/>
      <c r="AI40" s="585"/>
      <c r="AJ40" s="585"/>
      <c r="AK40" s="585"/>
      <c r="AL40" s="161"/>
      <c r="AM40" s="584" t="str">
        <f t="shared" si="0"/>
        <v/>
      </c>
      <c r="AN40" s="584"/>
      <c r="AO40" s="585"/>
      <c r="AP40" s="585"/>
      <c r="AQ40" s="585"/>
      <c r="AR40" s="585"/>
      <c r="AS40" s="585"/>
      <c r="AT40" s="585"/>
      <c r="AU40" s="585"/>
      <c r="AV40" s="585"/>
      <c r="AW40" s="585"/>
      <c r="AX40" s="585"/>
      <c r="AY40" s="585"/>
      <c r="AZ40" s="585"/>
      <c r="BA40" s="585"/>
      <c r="BB40" s="585"/>
      <c r="BC40" s="585"/>
      <c r="BD40" s="161"/>
      <c r="BE40" s="584" t="str">
        <f t="shared" si="1"/>
        <v/>
      </c>
      <c r="BF40" s="584"/>
      <c r="BG40" s="585"/>
      <c r="BH40" s="585"/>
      <c r="BI40" s="585"/>
      <c r="BJ40" s="585"/>
      <c r="BK40" s="585"/>
      <c r="BL40" s="585"/>
      <c r="BM40" s="585"/>
      <c r="BN40" s="585"/>
      <c r="BO40" s="585"/>
      <c r="BP40" s="585"/>
      <c r="BQ40" s="585"/>
      <c r="BR40" s="585"/>
      <c r="BS40" s="585"/>
      <c r="BT40" s="585"/>
      <c r="BU40" s="585"/>
      <c r="BV40" s="161"/>
      <c r="BW40" s="584">
        <f t="shared" si="2"/>
        <v>12</v>
      </c>
      <c r="BX40" s="584"/>
      <c r="BY40" s="585" t="str">
        <f>IF('各会計、関係団体の財政状況及び健全化判断比率'!B74="","",'各会計、関係団体の財政状況及び健全化判断比率'!B74)</f>
        <v>沖縄県後期高齢者医療広域（一般会計）</v>
      </c>
      <c r="BZ40" s="585"/>
      <c r="CA40" s="585"/>
      <c r="CB40" s="585"/>
      <c r="CC40" s="585"/>
      <c r="CD40" s="585"/>
      <c r="CE40" s="585"/>
      <c r="CF40" s="585"/>
      <c r="CG40" s="585"/>
      <c r="CH40" s="585"/>
      <c r="CI40" s="585"/>
      <c r="CJ40" s="585"/>
      <c r="CK40" s="585"/>
      <c r="CL40" s="585"/>
      <c r="CM40" s="585"/>
      <c r="CN40" s="161"/>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66"/>
    </row>
    <row r="41" spans="1:113" ht="32.25" customHeight="1" x14ac:dyDescent="0.15">
      <c r="A41" s="161"/>
      <c r="B41" s="188"/>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61"/>
      <c r="U41" s="584" t="str">
        <f t="shared" si="4"/>
        <v/>
      </c>
      <c r="V41" s="584"/>
      <c r="W41" s="585"/>
      <c r="X41" s="585"/>
      <c r="Y41" s="585"/>
      <c r="Z41" s="585"/>
      <c r="AA41" s="585"/>
      <c r="AB41" s="585"/>
      <c r="AC41" s="585"/>
      <c r="AD41" s="585"/>
      <c r="AE41" s="585"/>
      <c r="AF41" s="585"/>
      <c r="AG41" s="585"/>
      <c r="AH41" s="585"/>
      <c r="AI41" s="585"/>
      <c r="AJ41" s="585"/>
      <c r="AK41" s="585"/>
      <c r="AL41" s="161"/>
      <c r="AM41" s="584" t="str">
        <f t="shared" si="0"/>
        <v/>
      </c>
      <c r="AN41" s="584"/>
      <c r="AO41" s="585"/>
      <c r="AP41" s="585"/>
      <c r="AQ41" s="585"/>
      <c r="AR41" s="585"/>
      <c r="AS41" s="585"/>
      <c r="AT41" s="585"/>
      <c r="AU41" s="585"/>
      <c r="AV41" s="585"/>
      <c r="AW41" s="585"/>
      <c r="AX41" s="585"/>
      <c r="AY41" s="585"/>
      <c r="AZ41" s="585"/>
      <c r="BA41" s="585"/>
      <c r="BB41" s="585"/>
      <c r="BC41" s="585"/>
      <c r="BD41" s="161"/>
      <c r="BE41" s="584" t="str">
        <f t="shared" si="1"/>
        <v/>
      </c>
      <c r="BF41" s="584"/>
      <c r="BG41" s="585"/>
      <c r="BH41" s="585"/>
      <c r="BI41" s="585"/>
      <c r="BJ41" s="585"/>
      <c r="BK41" s="585"/>
      <c r="BL41" s="585"/>
      <c r="BM41" s="585"/>
      <c r="BN41" s="585"/>
      <c r="BO41" s="585"/>
      <c r="BP41" s="585"/>
      <c r="BQ41" s="585"/>
      <c r="BR41" s="585"/>
      <c r="BS41" s="585"/>
      <c r="BT41" s="585"/>
      <c r="BU41" s="585"/>
      <c r="BV41" s="161"/>
      <c r="BW41" s="584">
        <f t="shared" si="2"/>
        <v>13</v>
      </c>
      <c r="BX41" s="584"/>
      <c r="BY41" s="585" t="str">
        <f>IF('各会計、関係団体の財政状況及び健全化判断比率'!B75="","",'各会計、関係団体の財政状況及び健全化判断比率'!B75)</f>
        <v>沖縄県後期高齢者医療広域（特別会計）</v>
      </c>
      <c r="BZ41" s="585"/>
      <c r="CA41" s="585"/>
      <c r="CB41" s="585"/>
      <c r="CC41" s="585"/>
      <c r="CD41" s="585"/>
      <c r="CE41" s="585"/>
      <c r="CF41" s="585"/>
      <c r="CG41" s="585"/>
      <c r="CH41" s="585"/>
      <c r="CI41" s="585"/>
      <c r="CJ41" s="585"/>
      <c r="CK41" s="585"/>
      <c r="CL41" s="585"/>
      <c r="CM41" s="585"/>
      <c r="CN41" s="161"/>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66"/>
    </row>
    <row r="42" spans="1:113" ht="32.25" customHeight="1" x14ac:dyDescent="0.15">
      <c r="B42" s="188"/>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61"/>
      <c r="U42" s="584" t="str">
        <f t="shared" si="4"/>
        <v/>
      </c>
      <c r="V42" s="584"/>
      <c r="W42" s="585"/>
      <c r="X42" s="585"/>
      <c r="Y42" s="585"/>
      <c r="Z42" s="585"/>
      <c r="AA42" s="585"/>
      <c r="AB42" s="585"/>
      <c r="AC42" s="585"/>
      <c r="AD42" s="585"/>
      <c r="AE42" s="585"/>
      <c r="AF42" s="585"/>
      <c r="AG42" s="585"/>
      <c r="AH42" s="585"/>
      <c r="AI42" s="585"/>
      <c r="AJ42" s="585"/>
      <c r="AK42" s="585"/>
      <c r="AL42" s="161"/>
      <c r="AM42" s="584" t="str">
        <f t="shared" si="0"/>
        <v/>
      </c>
      <c r="AN42" s="584"/>
      <c r="AO42" s="585"/>
      <c r="AP42" s="585"/>
      <c r="AQ42" s="585"/>
      <c r="AR42" s="585"/>
      <c r="AS42" s="585"/>
      <c r="AT42" s="585"/>
      <c r="AU42" s="585"/>
      <c r="AV42" s="585"/>
      <c r="AW42" s="585"/>
      <c r="AX42" s="585"/>
      <c r="AY42" s="585"/>
      <c r="AZ42" s="585"/>
      <c r="BA42" s="585"/>
      <c r="BB42" s="585"/>
      <c r="BC42" s="585"/>
      <c r="BD42" s="161"/>
      <c r="BE42" s="584" t="str">
        <f t="shared" si="1"/>
        <v/>
      </c>
      <c r="BF42" s="584"/>
      <c r="BG42" s="585"/>
      <c r="BH42" s="585"/>
      <c r="BI42" s="585"/>
      <c r="BJ42" s="585"/>
      <c r="BK42" s="585"/>
      <c r="BL42" s="585"/>
      <c r="BM42" s="585"/>
      <c r="BN42" s="585"/>
      <c r="BO42" s="585"/>
      <c r="BP42" s="585"/>
      <c r="BQ42" s="585"/>
      <c r="BR42" s="585"/>
      <c r="BS42" s="585"/>
      <c r="BT42" s="585"/>
      <c r="BU42" s="585"/>
      <c r="BV42" s="161"/>
      <c r="BW42" s="584">
        <f t="shared" si="2"/>
        <v>14</v>
      </c>
      <c r="BX42" s="584"/>
      <c r="BY42" s="585" t="str">
        <f>IF('各会計、関係団体の財政状況及び健全化判断比率'!B76="","",'各会計、関係団体の財政状況及び健全化判断比率'!B76)</f>
        <v>中部北環境施設組合</v>
      </c>
      <c r="BZ42" s="585"/>
      <c r="CA42" s="585"/>
      <c r="CB42" s="585"/>
      <c r="CC42" s="585"/>
      <c r="CD42" s="585"/>
      <c r="CE42" s="585"/>
      <c r="CF42" s="585"/>
      <c r="CG42" s="585"/>
      <c r="CH42" s="585"/>
      <c r="CI42" s="585"/>
      <c r="CJ42" s="585"/>
      <c r="CK42" s="585"/>
      <c r="CL42" s="585"/>
      <c r="CM42" s="585"/>
      <c r="CN42" s="161"/>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66"/>
    </row>
    <row r="43" spans="1:113" ht="32.25" customHeight="1" x14ac:dyDescent="0.15">
      <c r="B43" s="188"/>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61"/>
      <c r="U43" s="584" t="str">
        <f t="shared" si="4"/>
        <v/>
      </c>
      <c r="V43" s="584"/>
      <c r="W43" s="585"/>
      <c r="X43" s="585"/>
      <c r="Y43" s="585"/>
      <c r="Z43" s="585"/>
      <c r="AA43" s="585"/>
      <c r="AB43" s="585"/>
      <c r="AC43" s="585"/>
      <c r="AD43" s="585"/>
      <c r="AE43" s="585"/>
      <c r="AF43" s="585"/>
      <c r="AG43" s="585"/>
      <c r="AH43" s="585"/>
      <c r="AI43" s="585"/>
      <c r="AJ43" s="585"/>
      <c r="AK43" s="585"/>
      <c r="AL43" s="161"/>
      <c r="AM43" s="584" t="str">
        <f t="shared" si="0"/>
        <v/>
      </c>
      <c r="AN43" s="584"/>
      <c r="AO43" s="585"/>
      <c r="AP43" s="585"/>
      <c r="AQ43" s="585"/>
      <c r="AR43" s="585"/>
      <c r="AS43" s="585"/>
      <c r="AT43" s="585"/>
      <c r="AU43" s="585"/>
      <c r="AV43" s="585"/>
      <c r="AW43" s="585"/>
      <c r="AX43" s="585"/>
      <c r="AY43" s="585"/>
      <c r="AZ43" s="585"/>
      <c r="BA43" s="585"/>
      <c r="BB43" s="585"/>
      <c r="BC43" s="585"/>
      <c r="BD43" s="161"/>
      <c r="BE43" s="584" t="str">
        <f t="shared" si="1"/>
        <v/>
      </c>
      <c r="BF43" s="584"/>
      <c r="BG43" s="585"/>
      <c r="BH43" s="585"/>
      <c r="BI43" s="585"/>
      <c r="BJ43" s="585"/>
      <c r="BK43" s="585"/>
      <c r="BL43" s="585"/>
      <c r="BM43" s="585"/>
      <c r="BN43" s="585"/>
      <c r="BO43" s="585"/>
      <c r="BP43" s="585"/>
      <c r="BQ43" s="585"/>
      <c r="BR43" s="585"/>
      <c r="BS43" s="585"/>
      <c r="BT43" s="585"/>
      <c r="BU43" s="585"/>
      <c r="BV43" s="161"/>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61"/>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66"/>
    </row>
    <row r="44" spans="1:113" ht="13.5" customHeight="1" thickBot="1" x14ac:dyDescent="0.2">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row>
    <row r="45" spans="1:113" x14ac:dyDescent="0.15"/>
    <row r="46" spans="1:113" x14ac:dyDescent="0.15">
      <c r="B46" s="160"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GtcR7Z5kurYtk+wV0JG3I2woewfu9YRONhJmT7Cbjrc6lLtnql4+U/ktalTQVUObyJnITeoL+CReWVZgeP4GiA==" saltValue="xTeNakPOA7UN/QvfcQ4+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9" zoomScaleSheetLayoutView="100" workbookViewId="0">
      <selection activeCell="H40" sqref="H40"/>
    </sheetView>
  </sheetViews>
  <sheetFormatPr defaultColWidth="0" defaultRowHeight="13.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36" t="s">
        <v>577</v>
      </c>
      <c r="D34" s="1136"/>
      <c r="E34" s="1137"/>
      <c r="F34" s="32">
        <v>19.63</v>
      </c>
      <c r="G34" s="33">
        <v>21.67</v>
      </c>
      <c r="H34" s="33">
        <v>18.5</v>
      </c>
      <c r="I34" s="33">
        <v>15.32</v>
      </c>
      <c r="J34" s="34">
        <v>18</v>
      </c>
      <c r="K34" s="22"/>
      <c r="L34" s="22"/>
      <c r="M34" s="22"/>
      <c r="N34" s="22"/>
      <c r="O34" s="22"/>
      <c r="P34" s="22"/>
    </row>
    <row r="35" spans="1:16" ht="39" customHeight="1" x14ac:dyDescent="0.15">
      <c r="A35" s="22"/>
      <c r="B35" s="35"/>
      <c r="C35" s="1132" t="s">
        <v>578</v>
      </c>
      <c r="D35" s="1132"/>
      <c r="E35" s="1133"/>
      <c r="F35" s="36">
        <v>10.84</v>
      </c>
      <c r="G35" s="37">
        <v>4.8</v>
      </c>
      <c r="H35" s="37">
        <v>8.7100000000000009</v>
      </c>
      <c r="I35" s="37">
        <v>14.17</v>
      </c>
      <c r="J35" s="38">
        <v>17.23</v>
      </c>
      <c r="K35" s="22"/>
      <c r="L35" s="22"/>
      <c r="M35" s="22"/>
      <c r="N35" s="22"/>
      <c r="O35" s="22"/>
      <c r="P35" s="22"/>
    </row>
    <row r="36" spans="1:16" ht="39" customHeight="1" x14ac:dyDescent="0.15">
      <c r="A36" s="22"/>
      <c r="B36" s="35"/>
      <c r="C36" s="1132" t="s">
        <v>579</v>
      </c>
      <c r="D36" s="1132"/>
      <c r="E36" s="1133"/>
      <c r="F36" s="36">
        <v>0.23</v>
      </c>
      <c r="G36" s="37">
        <v>0.36</v>
      </c>
      <c r="H36" s="37">
        <v>0.25</v>
      </c>
      <c r="I36" s="37">
        <v>0.16</v>
      </c>
      <c r="J36" s="38">
        <v>0.31</v>
      </c>
      <c r="K36" s="22"/>
      <c r="L36" s="22"/>
      <c r="M36" s="22"/>
      <c r="N36" s="22"/>
      <c r="O36" s="22"/>
      <c r="P36" s="22"/>
    </row>
    <row r="37" spans="1:16" ht="39" customHeight="1" x14ac:dyDescent="0.15">
      <c r="A37" s="22"/>
      <c r="B37" s="35"/>
      <c r="C37" s="1132" t="s">
        <v>580</v>
      </c>
      <c r="D37" s="1132"/>
      <c r="E37" s="1133"/>
      <c r="F37" s="36">
        <v>1.46</v>
      </c>
      <c r="G37" s="37">
        <v>1.02</v>
      </c>
      <c r="H37" s="37">
        <v>0.61</v>
      </c>
      <c r="I37" s="37">
        <v>1.1299999999999999</v>
      </c>
      <c r="J37" s="38">
        <v>0.24</v>
      </c>
      <c r="K37" s="22"/>
      <c r="L37" s="22"/>
      <c r="M37" s="22"/>
      <c r="N37" s="22"/>
      <c r="O37" s="22"/>
      <c r="P37" s="22"/>
    </row>
    <row r="38" spans="1:16" ht="39" customHeight="1" x14ac:dyDescent="0.15">
      <c r="A38" s="22"/>
      <c r="B38" s="35"/>
      <c r="C38" s="1132" t="s">
        <v>581</v>
      </c>
      <c r="D38" s="1132"/>
      <c r="E38" s="1133"/>
      <c r="F38" s="36">
        <v>0</v>
      </c>
      <c r="G38" s="37">
        <v>0</v>
      </c>
      <c r="H38" s="37">
        <v>0.01</v>
      </c>
      <c r="I38" s="37">
        <v>0.02</v>
      </c>
      <c r="J38" s="38">
        <v>0</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582</v>
      </c>
      <c r="D42" s="1132"/>
      <c r="E42" s="1133"/>
      <c r="F42" s="36" t="s">
        <v>526</v>
      </c>
      <c r="G42" s="37" t="s">
        <v>526</v>
      </c>
      <c r="H42" s="37" t="s">
        <v>526</v>
      </c>
      <c r="I42" s="37" t="s">
        <v>526</v>
      </c>
      <c r="J42" s="38" t="s">
        <v>526</v>
      </c>
      <c r="K42" s="22"/>
      <c r="L42" s="22"/>
      <c r="M42" s="22"/>
      <c r="N42" s="22"/>
      <c r="O42" s="22"/>
      <c r="P42" s="22"/>
    </row>
    <row r="43" spans="1:16" ht="39" customHeight="1" thickBot="1" x14ac:dyDescent="0.2">
      <c r="A43" s="22"/>
      <c r="B43" s="40"/>
      <c r="C43" s="1134" t="s">
        <v>583</v>
      </c>
      <c r="D43" s="1134"/>
      <c r="E43" s="1135"/>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xJRrvAGgzZAL/sTiHLscWhEwJAzGUSGbVgd1d7hWHkW9kS/+jHAVjR7PBnFB/4faUx/dXzMsROxeipwX/6fPA==" saltValue="xZUHgTtBXAp0esO5lfNj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C69D0-2D5E-4489-8508-A8A3323E6C25}">
  <sheetPr>
    <pageSetUpPr fitToPage="1"/>
  </sheetPr>
  <dimension ref="A1:U64"/>
  <sheetViews>
    <sheetView showGridLines="0" tabSelected="1" topLeftCell="A41" zoomScaleSheetLayoutView="55" workbookViewId="0">
      <selection activeCell="D61" sqref="D61"/>
    </sheetView>
  </sheetViews>
  <sheetFormatPr defaultColWidth="0" defaultRowHeight="0" customHeight="1" zeroHeight="1" x14ac:dyDescent="0.15"/>
  <cols>
    <col min="1" max="1" width="6.5703125" style="47" customWidth="1"/>
    <col min="2" max="3" width="10.85546875" style="47" customWidth="1"/>
    <col min="4" max="4" width="10" style="47" customWidth="1"/>
    <col min="5" max="10" width="11" style="47" customWidth="1"/>
    <col min="11" max="15" width="13.140625" style="47" customWidth="1"/>
    <col min="16" max="21" width="11.4257812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568</v>
      </c>
      <c r="L44" s="54" t="s">
        <v>569</v>
      </c>
      <c r="M44" s="54" t="s">
        <v>570</v>
      </c>
      <c r="N44" s="54" t="s">
        <v>571</v>
      </c>
      <c r="O44" s="55" t="s">
        <v>572</v>
      </c>
      <c r="P44" s="46"/>
      <c r="Q44" s="46"/>
      <c r="R44" s="46"/>
      <c r="S44" s="46"/>
      <c r="T44" s="46"/>
      <c r="U44" s="46"/>
    </row>
    <row r="45" spans="1:21" ht="30.75" customHeight="1" x14ac:dyDescent="0.15">
      <c r="A45" s="46"/>
      <c r="B45" s="1161" t="s">
        <v>11</v>
      </c>
      <c r="C45" s="1162"/>
      <c r="D45" s="350"/>
      <c r="E45" s="1167" t="s">
        <v>12</v>
      </c>
      <c r="F45" s="1167"/>
      <c r="G45" s="1167"/>
      <c r="H45" s="1167"/>
      <c r="I45" s="1167"/>
      <c r="J45" s="1168"/>
      <c r="K45" s="349">
        <v>414</v>
      </c>
      <c r="L45" s="348">
        <v>407</v>
      </c>
      <c r="M45" s="348">
        <v>403</v>
      </c>
      <c r="N45" s="348">
        <v>396</v>
      </c>
      <c r="O45" s="347">
        <v>393</v>
      </c>
      <c r="P45" s="46"/>
      <c r="Q45" s="46"/>
      <c r="R45" s="46"/>
      <c r="S45" s="46"/>
      <c r="T45" s="46"/>
      <c r="U45" s="46"/>
    </row>
    <row r="46" spans="1:21" ht="30.75" customHeight="1" x14ac:dyDescent="0.15">
      <c r="A46" s="46"/>
      <c r="B46" s="1163"/>
      <c r="C46" s="1164"/>
      <c r="D46" s="346"/>
      <c r="E46" s="1140" t="s">
        <v>13</v>
      </c>
      <c r="F46" s="1140"/>
      <c r="G46" s="1140"/>
      <c r="H46" s="1140"/>
      <c r="I46" s="1140"/>
      <c r="J46" s="1141"/>
      <c r="K46" s="344" t="s">
        <v>526</v>
      </c>
      <c r="L46" s="343" t="s">
        <v>526</v>
      </c>
      <c r="M46" s="343" t="s">
        <v>526</v>
      </c>
      <c r="N46" s="343" t="s">
        <v>526</v>
      </c>
      <c r="O46" s="342" t="s">
        <v>526</v>
      </c>
      <c r="P46" s="46"/>
      <c r="Q46" s="46"/>
      <c r="R46" s="46"/>
      <c r="S46" s="46"/>
      <c r="T46" s="46"/>
      <c r="U46" s="46"/>
    </row>
    <row r="47" spans="1:21" ht="30.75" customHeight="1" x14ac:dyDescent="0.15">
      <c r="A47" s="46"/>
      <c r="B47" s="1163"/>
      <c r="C47" s="1164"/>
      <c r="D47" s="346"/>
      <c r="E47" s="1140" t="s">
        <v>14</v>
      </c>
      <c r="F47" s="1140"/>
      <c r="G47" s="1140"/>
      <c r="H47" s="1140"/>
      <c r="I47" s="1140"/>
      <c r="J47" s="1141"/>
      <c r="K47" s="344" t="s">
        <v>526</v>
      </c>
      <c r="L47" s="343" t="s">
        <v>526</v>
      </c>
      <c r="M47" s="343" t="s">
        <v>526</v>
      </c>
      <c r="N47" s="343" t="s">
        <v>526</v>
      </c>
      <c r="O47" s="342" t="s">
        <v>526</v>
      </c>
      <c r="P47" s="46"/>
      <c r="Q47" s="46"/>
      <c r="R47" s="46"/>
      <c r="S47" s="46"/>
      <c r="T47" s="46"/>
      <c r="U47" s="46"/>
    </row>
    <row r="48" spans="1:21" ht="30.75" customHeight="1" x14ac:dyDescent="0.15">
      <c r="A48" s="46"/>
      <c r="B48" s="1163"/>
      <c r="C48" s="1164"/>
      <c r="D48" s="346"/>
      <c r="E48" s="1140" t="s">
        <v>15</v>
      </c>
      <c r="F48" s="1140"/>
      <c r="G48" s="1140"/>
      <c r="H48" s="1140"/>
      <c r="I48" s="1140"/>
      <c r="J48" s="1141"/>
      <c r="K48" s="344">
        <v>35</v>
      </c>
      <c r="L48" s="343">
        <v>41</v>
      </c>
      <c r="M48" s="343">
        <v>45</v>
      </c>
      <c r="N48" s="343">
        <v>47</v>
      </c>
      <c r="O48" s="342">
        <v>49</v>
      </c>
      <c r="P48" s="46"/>
      <c r="Q48" s="46"/>
      <c r="R48" s="46"/>
      <c r="S48" s="46"/>
      <c r="T48" s="46"/>
      <c r="U48" s="46"/>
    </row>
    <row r="49" spans="1:21" ht="30.75" customHeight="1" x14ac:dyDescent="0.15">
      <c r="A49" s="46"/>
      <c r="B49" s="1163"/>
      <c r="C49" s="1164"/>
      <c r="D49" s="346"/>
      <c r="E49" s="1140" t="s">
        <v>16</v>
      </c>
      <c r="F49" s="1140"/>
      <c r="G49" s="1140"/>
      <c r="H49" s="1140"/>
      <c r="I49" s="1140"/>
      <c r="J49" s="1141"/>
      <c r="K49" s="344">
        <v>22</v>
      </c>
      <c r="L49" s="343">
        <v>27</v>
      </c>
      <c r="M49" s="343">
        <v>26</v>
      </c>
      <c r="N49" s="343">
        <v>29</v>
      </c>
      <c r="O49" s="342">
        <v>37</v>
      </c>
      <c r="P49" s="46"/>
      <c r="Q49" s="46"/>
      <c r="R49" s="46"/>
      <c r="S49" s="46"/>
      <c r="T49" s="46"/>
      <c r="U49" s="46"/>
    </row>
    <row r="50" spans="1:21" ht="30.75" customHeight="1" x14ac:dyDescent="0.15">
      <c r="A50" s="46"/>
      <c r="B50" s="1163"/>
      <c r="C50" s="1164"/>
      <c r="D50" s="346"/>
      <c r="E50" s="1140" t="s">
        <v>17</v>
      </c>
      <c r="F50" s="1140"/>
      <c r="G50" s="1140"/>
      <c r="H50" s="1140"/>
      <c r="I50" s="1140"/>
      <c r="J50" s="1141"/>
      <c r="K50" s="344" t="s">
        <v>526</v>
      </c>
      <c r="L50" s="343" t="s">
        <v>526</v>
      </c>
      <c r="M50" s="343" t="s">
        <v>526</v>
      </c>
      <c r="N50" s="343" t="s">
        <v>526</v>
      </c>
      <c r="O50" s="342" t="s">
        <v>526</v>
      </c>
      <c r="P50" s="46"/>
      <c r="Q50" s="46"/>
      <c r="R50" s="46"/>
      <c r="S50" s="46"/>
      <c r="T50" s="46"/>
      <c r="U50" s="46"/>
    </row>
    <row r="51" spans="1:21" ht="30.75" customHeight="1" x14ac:dyDescent="0.15">
      <c r="A51" s="46"/>
      <c r="B51" s="1165"/>
      <c r="C51" s="1166"/>
      <c r="D51" s="345"/>
      <c r="E51" s="1140" t="s">
        <v>18</v>
      </c>
      <c r="F51" s="1140"/>
      <c r="G51" s="1140"/>
      <c r="H51" s="1140"/>
      <c r="I51" s="1140"/>
      <c r="J51" s="1141"/>
      <c r="K51" s="344" t="s">
        <v>526</v>
      </c>
      <c r="L51" s="343" t="s">
        <v>526</v>
      </c>
      <c r="M51" s="343" t="s">
        <v>526</v>
      </c>
      <c r="N51" s="343" t="s">
        <v>526</v>
      </c>
      <c r="O51" s="342" t="s">
        <v>526</v>
      </c>
      <c r="P51" s="46"/>
      <c r="Q51" s="46"/>
      <c r="R51" s="46"/>
      <c r="S51" s="46"/>
      <c r="T51" s="46"/>
      <c r="U51" s="46"/>
    </row>
    <row r="52" spans="1:21" ht="30.75" customHeight="1" x14ac:dyDescent="0.15">
      <c r="A52" s="46"/>
      <c r="B52" s="1138" t="s">
        <v>19</v>
      </c>
      <c r="C52" s="1139"/>
      <c r="D52" s="345"/>
      <c r="E52" s="1140" t="s">
        <v>20</v>
      </c>
      <c r="F52" s="1140"/>
      <c r="G52" s="1140"/>
      <c r="H52" s="1140"/>
      <c r="I52" s="1140"/>
      <c r="J52" s="1141"/>
      <c r="K52" s="344">
        <v>334</v>
      </c>
      <c r="L52" s="343">
        <v>319</v>
      </c>
      <c r="M52" s="343">
        <v>317</v>
      </c>
      <c r="N52" s="343">
        <v>314</v>
      </c>
      <c r="O52" s="342">
        <v>308</v>
      </c>
      <c r="P52" s="46"/>
      <c r="Q52" s="46"/>
      <c r="R52" s="46"/>
      <c r="S52" s="46"/>
      <c r="T52" s="46"/>
      <c r="U52" s="46"/>
    </row>
    <row r="53" spans="1:21" ht="30.75" customHeight="1" thickBot="1" x14ac:dyDescent="0.2">
      <c r="A53" s="46"/>
      <c r="B53" s="1142" t="s">
        <v>21</v>
      </c>
      <c r="C53" s="1143"/>
      <c r="D53" s="341"/>
      <c r="E53" s="1144" t="s">
        <v>22</v>
      </c>
      <c r="F53" s="1144"/>
      <c r="G53" s="1144"/>
      <c r="H53" s="1144"/>
      <c r="I53" s="1144"/>
      <c r="J53" s="1145"/>
      <c r="K53" s="340">
        <v>137</v>
      </c>
      <c r="L53" s="339">
        <v>156</v>
      </c>
      <c r="M53" s="339">
        <v>157</v>
      </c>
      <c r="N53" s="339">
        <v>158</v>
      </c>
      <c r="O53" s="338">
        <v>171</v>
      </c>
      <c r="P53" s="46"/>
      <c r="Q53" s="46"/>
      <c r="R53" s="46"/>
      <c r="S53" s="46"/>
      <c r="T53" s="46"/>
      <c r="U53" s="46"/>
    </row>
    <row r="54" spans="1:21" ht="24" customHeight="1" x14ac:dyDescent="0.15">
      <c r="A54" s="46"/>
      <c r="B54" s="56"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56"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57" t="s">
        <v>25</v>
      </c>
      <c r="C56" s="58"/>
      <c r="D56" s="58"/>
      <c r="E56" s="58"/>
      <c r="F56" s="58"/>
      <c r="G56" s="58"/>
      <c r="H56" s="58"/>
      <c r="I56" s="58"/>
      <c r="J56" s="58"/>
      <c r="K56" s="59"/>
      <c r="L56" s="59"/>
      <c r="M56" s="59"/>
      <c r="N56" s="59"/>
      <c r="O56" s="337" t="s">
        <v>584</v>
      </c>
      <c r="P56" s="46"/>
      <c r="Q56" s="46"/>
      <c r="R56" s="46"/>
      <c r="S56" s="46"/>
      <c r="T56" s="46"/>
      <c r="U56" s="46"/>
    </row>
    <row r="57" spans="1:21" ht="31.5" customHeight="1" thickBot="1" x14ac:dyDescent="0.2">
      <c r="A57" s="46"/>
      <c r="B57" s="60"/>
      <c r="C57" s="61"/>
      <c r="D57" s="61"/>
      <c r="E57" s="62"/>
      <c r="F57" s="62"/>
      <c r="G57" s="62"/>
      <c r="H57" s="62"/>
      <c r="I57" s="62"/>
      <c r="J57" s="63" t="s">
        <v>2</v>
      </c>
      <c r="K57" s="64" t="s">
        <v>585</v>
      </c>
      <c r="L57" s="65" t="s">
        <v>586</v>
      </c>
      <c r="M57" s="65" t="s">
        <v>587</v>
      </c>
      <c r="N57" s="65" t="s">
        <v>588</v>
      </c>
      <c r="O57" s="66" t="s">
        <v>589</v>
      </c>
      <c r="P57" s="46"/>
      <c r="Q57" s="46"/>
      <c r="R57" s="46"/>
      <c r="S57" s="46"/>
      <c r="T57" s="46"/>
      <c r="U57" s="46"/>
    </row>
    <row r="58" spans="1:21" ht="31.5" customHeight="1" x14ac:dyDescent="0.15">
      <c r="B58" s="1146" t="s">
        <v>26</v>
      </c>
      <c r="C58" s="1147"/>
      <c r="D58" s="1152" t="s">
        <v>27</v>
      </c>
      <c r="E58" s="1153"/>
      <c r="F58" s="1153"/>
      <c r="G58" s="1153"/>
      <c r="H58" s="1153"/>
      <c r="I58" s="1153"/>
      <c r="J58" s="1154"/>
      <c r="K58" s="67"/>
      <c r="L58" s="68"/>
      <c r="M58" s="68"/>
      <c r="N58" s="68"/>
      <c r="O58" s="69"/>
    </row>
    <row r="59" spans="1:21" ht="31.5" customHeight="1" x14ac:dyDescent="0.15">
      <c r="B59" s="1148"/>
      <c r="C59" s="1149"/>
      <c r="D59" s="1155" t="s">
        <v>28</v>
      </c>
      <c r="E59" s="1156"/>
      <c r="F59" s="1156"/>
      <c r="G59" s="1156"/>
      <c r="H59" s="1156"/>
      <c r="I59" s="1156"/>
      <c r="J59" s="1157"/>
      <c r="K59" s="70"/>
      <c r="L59" s="71"/>
      <c r="M59" s="71"/>
      <c r="N59" s="71"/>
      <c r="O59" s="72"/>
    </row>
    <row r="60" spans="1:21" ht="31.5" customHeight="1" thickBot="1" x14ac:dyDescent="0.2">
      <c r="B60" s="1150"/>
      <c r="C60" s="1151"/>
      <c r="D60" s="1158" t="s">
        <v>29</v>
      </c>
      <c r="E60" s="1159"/>
      <c r="F60" s="1159"/>
      <c r="G60" s="1159"/>
      <c r="H60" s="1159"/>
      <c r="I60" s="1159"/>
      <c r="J60" s="1160"/>
      <c r="K60" s="73"/>
      <c r="L60" s="74"/>
      <c r="M60" s="74"/>
      <c r="N60" s="74"/>
      <c r="O60" s="75"/>
    </row>
    <row r="61" spans="1:21" ht="24" customHeight="1" x14ac:dyDescent="0.15">
      <c r="B61" s="76"/>
      <c r="C61" s="76"/>
      <c r="D61" s="77" t="s">
        <v>30</v>
      </c>
      <c r="E61" s="78"/>
      <c r="F61" s="78"/>
      <c r="G61" s="78"/>
      <c r="H61" s="78"/>
      <c r="I61" s="78"/>
      <c r="J61" s="78"/>
      <c r="K61" s="78"/>
      <c r="L61" s="78"/>
      <c r="M61" s="78"/>
      <c r="N61" s="78"/>
      <c r="O61" s="78"/>
    </row>
    <row r="62" spans="1:21" ht="24" customHeight="1" x14ac:dyDescent="0.15">
      <c r="B62" s="79"/>
      <c r="C62" s="79"/>
      <c r="D62" s="77" t="s">
        <v>31</v>
      </c>
      <c r="E62" s="78"/>
      <c r="F62" s="78"/>
      <c r="G62" s="78"/>
      <c r="H62" s="78"/>
      <c r="I62" s="78"/>
      <c r="J62" s="78"/>
      <c r="K62" s="78"/>
      <c r="L62" s="78"/>
      <c r="M62" s="78"/>
      <c r="N62" s="78"/>
      <c r="O62" s="78"/>
    </row>
    <row r="63" spans="1:21" ht="24" customHeight="1" x14ac:dyDescent="0.15">
      <c r="A63" s="46"/>
      <c r="B63" s="56"/>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56"/>
      <c r="C64" s="46"/>
      <c r="D64" s="46"/>
      <c r="E64" s="46"/>
      <c r="F64" s="46"/>
      <c r="G64" s="46"/>
      <c r="H64" s="46"/>
      <c r="I64" s="46"/>
      <c r="J64" s="46"/>
      <c r="K64" s="46"/>
      <c r="L64" s="46"/>
      <c r="M64" s="46"/>
      <c r="N64" s="46"/>
      <c r="O64" s="46"/>
      <c r="P64" s="46"/>
      <c r="Q64" s="46"/>
      <c r="R64" s="46"/>
      <c r="S64" s="46"/>
      <c r="T64" s="46"/>
      <c r="U64" s="46"/>
    </row>
  </sheetData>
  <sheetProtection algorithmName="SHA-512" hashValue="jYXoIMDceSVvvaDCIUK+DElaJyrtAefvrKuCO46+Zi1VyreDnWI4by3r1CLDi7PrYZPPPYmOOjcg+62J0Cn6cA==" saltValue="/s+3PPWg0LdqMsZ80+iQP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22" zoomScaleSheetLayoutView="100" workbookViewId="0">
      <selection activeCell="E50" sqref="E50:H50"/>
    </sheetView>
  </sheetViews>
  <sheetFormatPr defaultColWidth="0" defaultRowHeight="13.5" customHeight="1" zeroHeight="1" x14ac:dyDescent="0.15"/>
  <cols>
    <col min="1" max="1" width="6.5703125" style="80" customWidth="1"/>
    <col min="2" max="3" width="12.5703125" style="80" customWidth="1"/>
    <col min="4" max="4" width="11.5703125" style="80" customWidth="1"/>
    <col min="5" max="8" width="10.42578125" style="80" customWidth="1"/>
    <col min="9" max="13" width="16.42578125" style="80" customWidth="1"/>
    <col min="14" max="19" width="12.5703125" style="80" customWidth="1"/>
    <col min="20" max="16384" width="0" style="8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1" t="s">
        <v>9</v>
      </c>
    </row>
    <row r="40" spans="2:13" ht="27.75" customHeight="1" thickBot="1" x14ac:dyDescent="0.2">
      <c r="B40" s="82" t="s">
        <v>10</v>
      </c>
      <c r="C40" s="83"/>
      <c r="D40" s="83"/>
      <c r="E40" s="84"/>
      <c r="F40" s="84"/>
      <c r="G40" s="84"/>
      <c r="H40" s="85" t="s">
        <v>2</v>
      </c>
      <c r="I40" s="86" t="s">
        <v>568</v>
      </c>
      <c r="J40" s="87" t="s">
        <v>569</v>
      </c>
      <c r="K40" s="87" t="s">
        <v>570</v>
      </c>
      <c r="L40" s="87" t="s">
        <v>571</v>
      </c>
      <c r="M40" s="88" t="s">
        <v>572</v>
      </c>
    </row>
    <row r="41" spans="2:13" ht="27.75" customHeight="1" x14ac:dyDescent="0.15">
      <c r="B41" s="1169" t="s">
        <v>32</v>
      </c>
      <c r="C41" s="1170"/>
      <c r="D41" s="89"/>
      <c r="E41" s="1175" t="s">
        <v>33</v>
      </c>
      <c r="F41" s="1175"/>
      <c r="G41" s="1175"/>
      <c r="H41" s="1176"/>
      <c r="I41" s="328">
        <v>4102</v>
      </c>
      <c r="J41" s="329">
        <v>5324</v>
      </c>
      <c r="K41" s="329">
        <v>5284</v>
      </c>
      <c r="L41" s="329">
        <v>5078</v>
      </c>
      <c r="M41" s="330">
        <v>4807</v>
      </c>
    </row>
    <row r="42" spans="2:13" ht="27.75" customHeight="1" x14ac:dyDescent="0.15">
      <c r="B42" s="1171"/>
      <c r="C42" s="1172"/>
      <c r="D42" s="90"/>
      <c r="E42" s="1177" t="s">
        <v>34</v>
      </c>
      <c r="F42" s="1177"/>
      <c r="G42" s="1177"/>
      <c r="H42" s="1178"/>
      <c r="I42" s="331" t="s">
        <v>526</v>
      </c>
      <c r="J42" s="332" t="s">
        <v>526</v>
      </c>
      <c r="K42" s="332" t="s">
        <v>526</v>
      </c>
      <c r="L42" s="332" t="s">
        <v>526</v>
      </c>
      <c r="M42" s="333" t="s">
        <v>526</v>
      </c>
    </row>
    <row r="43" spans="2:13" ht="27.75" customHeight="1" x14ac:dyDescent="0.15">
      <c r="B43" s="1171"/>
      <c r="C43" s="1172"/>
      <c r="D43" s="90"/>
      <c r="E43" s="1177" t="s">
        <v>35</v>
      </c>
      <c r="F43" s="1177"/>
      <c r="G43" s="1177"/>
      <c r="H43" s="1178"/>
      <c r="I43" s="331">
        <v>767</v>
      </c>
      <c r="J43" s="332">
        <v>796</v>
      </c>
      <c r="K43" s="332">
        <v>833</v>
      </c>
      <c r="L43" s="332">
        <v>894</v>
      </c>
      <c r="M43" s="333">
        <v>948</v>
      </c>
    </row>
    <row r="44" spans="2:13" ht="27.75" customHeight="1" x14ac:dyDescent="0.15">
      <c r="B44" s="1171"/>
      <c r="C44" s="1172"/>
      <c r="D44" s="90"/>
      <c r="E44" s="1177" t="s">
        <v>36</v>
      </c>
      <c r="F44" s="1177"/>
      <c r="G44" s="1177"/>
      <c r="H44" s="1178"/>
      <c r="I44" s="331">
        <v>194</v>
      </c>
      <c r="J44" s="332">
        <v>167</v>
      </c>
      <c r="K44" s="332">
        <v>152</v>
      </c>
      <c r="L44" s="332">
        <v>119</v>
      </c>
      <c r="M44" s="333">
        <v>85</v>
      </c>
    </row>
    <row r="45" spans="2:13" ht="27.75" customHeight="1" x14ac:dyDescent="0.15">
      <c r="B45" s="1171"/>
      <c r="C45" s="1172"/>
      <c r="D45" s="90"/>
      <c r="E45" s="1177" t="s">
        <v>37</v>
      </c>
      <c r="F45" s="1177"/>
      <c r="G45" s="1177"/>
      <c r="H45" s="1178"/>
      <c r="I45" s="331">
        <v>268</v>
      </c>
      <c r="J45" s="332">
        <v>242</v>
      </c>
      <c r="K45" s="332">
        <v>280</v>
      </c>
      <c r="L45" s="332">
        <v>212</v>
      </c>
      <c r="M45" s="333">
        <v>238</v>
      </c>
    </row>
    <row r="46" spans="2:13" ht="27.75" customHeight="1" x14ac:dyDescent="0.15">
      <c r="B46" s="1171"/>
      <c r="C46" s="1172"/>
      <c r="D46" s="91"/>
      <c r="E46" s="1177" t="s">
        <v>38</v>
      </c>
      <c r="F46" s="1177"/>
      <c r="G46" s="1177"/>
      <c r="H46" s="1178"/>
      <c r="I46" s="331" t="s">
        <v>526</v>
      </c>
      <c r="J46" s="332" t="s">
        <v>526</v>
      </c>
      <c r="K46" s="332" t="s">
        <v>526</v>
      </c>
      <c r="L46" s="332" t="s">
        <v>526</v>
      </c>
      <c r="M46" s="333" t="s">
        <v>526</v>
      </c>
    </row>
    <row r="47" spans="2:13" ht="27.75" customHeight="1" x14ac:dyDescent="0.15">
      <c r="B47" s="1171"/>
      <c r="C47" s="1172"/>
      <c r="D47" s="92"/>
      <c r="E47" s="1179" t="s">
        <v>39</v>
      </c>
      <c r="F47" s="1180"/>
      <c r="G47" s="1180"/>
      <c r="H47" s="1181"/>
      <c r="I47" s="331" t="s">
        <v>526</v>
      </c>
      <c r="J47" s="332" t="s">
        <v>526</v>
      </c>
      <c r="K47" s="332" t="s">
        <v>526</v>
      </c>
      <c r="L47" s="332" t="s">
        <v>526</v>
      </c>
      <c r="M47" s="333" t="s">
        <v>526</v>
      </c>
    </row>
    <row r="48" spans="2:13" ht="27.75" customHeight="1" x14ac:dyDescent="0.15">
      <c r="B48" s="1171"/>
      <c r="C48" s="1172"/>
      <c r="D48" s="90"/>
      <c r="E48" s="1177" t="s">
        <v>40</v>
      </c>
      <c r="F48" s="1177"/>
      <c r="G48" s="1177"/>
      <c r="H48" s="1178"/>
      <c r="I48" s="331" t="s">
        <v>526</v>
      </c>
      <c r="J48" s="332" t="s">
        <v>526</v>
      </c>
      <c r="K48" s="332" t="s">
        <v>526</v>
      </c>
      <c r="L48" s="332" t="s">
        <v>526</v>
      </c>
      <c r="M48" s="333" t="s">
        <v>526</v>
      </c>
    </row>
    <row r="49" spans="2:13" ht="27.75" customHeight="1" x14ac:dyDescent="0.15">
      <c r="B49" s="1173"/>
      <c r="C49" s="1174"/>
      <c r="D49" s="90"/>
      <c r="E49" s="1177" t="s">
        <v>41</v>
      </c>
      <c r="F49" s="1177"/>
      <c r="G49" s="1177"/>
      <c r="H49" s="1178"/>
      <c r="I49" s="331" t="s">
        <v>526</v>
      </c>
      <c r="J49" s="332" t="s">
        <v>526</v>
      </c>
      <c r="K49" s="332" t="s">
        <v>526</v>
      </c>
      <c r="L49" s="332" t="s">
        <v>526</v>
      </c>
      <c r="M49" s="333" t="s">
        <v>526</v>
      </c>
    </row>
    <row r="50" spans="2:13" ht="27.75" customHeight="1" x14ac:dyDescent="0.15">
      <c r="B50" s="1182" t="s">
        <v>42</v>
      </c>
      <c r="C50" s="1183"/>
      <c r="D50" s="93"/>
      <c r="E50" s="1177" t="s">
        <v>43</v>
      </c>
      <c r="F50" s="1177"/>
      <c r="G50" s="1177"/>
      <c r="H50" s="1178"/>
      <c r="I50" s="331">
        <v>4802</v>
      </c>
      <c r="J50" s="332">
        <v>4346</v>
      </c>
      <c r="K50" s="332">
        <v>3760</v>
      </c>
      <c r="L50" s="332">
        <v>4566</v>
      </c>
      <c r="M50" s="333">
        <v>4913</v>
      </c>
    </row>
    <row r="51" spans="2:13" ht="27.75" customHeight="1" x14ac:dyDescent="0.15">
      <c r="B51" s="1171"/>
      <c r="C51" s="1172"/>
      <c r="D51" s="90"/>
      <c r="E51" s="1177" t="s">
        <v>44</v>
      </c>
      <c r="F51" s="1177"/>
      <c r="G51" s="1177"/>
      <c r="H51" s="1178"/>
      <c r="I51" s="331">
        <v>58</v>
      </c>
      <c r="J51" s="332">
        <v>42</v>
      </c>
      <c r="K51" s="332">
        <v>37</v>
      </c>
      <c r="L51" s="332">
        <v>37</v>
      </c>
      <c r="M51" s="333">
        <v>32</v>
      </c>
    </row>
    <row r="52" spans="2:13" ht="27.75" customHeight="1" x14ac:dyDescent="0.15">
      <c r="B52" s="1173"/>
      <c r="C52" s="1174"/>
      <c r="D52" s="90"/>
      <c r="E52" s="1177" t="s">
        <v>45</v>
      </c>
      <c r="F52" s="1177"/>
      <c r="G52" s="1177"/>
      <c r="H52" s="1178"/>
      <c r="I52" s="331">
        <v>3372</v>
      </c>
      <c r="J52" s="332">
        <v>3763</v>
      </c>
      <c r="K52" s="332">
        <v>3660</v>
      </c>
      <c r="L52" s="332">
        <v>3575</v>
      </c>
      <c r="M52" s="333">
        <v>3428</v>
      </c>
    </row>
    <row r="53" spans="2:13" ht="27.75" customHeight="1" thickBot="1" x14ac:dyDescent="0.2">
      <c r="B53" s="1184" t="s">
        <v>46</v>
      </c>
      <c r="C53" s="1185"/>
      <c r="D53" s="94"/>
      <c r="E53" s="1186" t="s">
        <v>47</v>
      </c>
      <c r="F53" s="1186"/>
      <c r="G53" s="1186"/>
      <c r="H53" s="1187"/>
      <c r="I53" s="334">
        <v>-2901</v>
      </c>
      <c r="J53" s="335">
        <v>-1623</v>
      </c>
      <c r="K53" s="335">
        <v>-907</v>
      </c>
      <c r="L53" s="335">
        <v>-1876</v>
      </c>
      <c r="M53" s="336">
        <v>-2296</v>
      </c>
    </row>
    <row r="54" spans="2:13" ht="27.75" customHeight="1" x14ac:dyDescent="0.15">
      <c r="B54" s="95" t="s">
        <v>48</v>
      </c>
      <c r="C54" s="96"/>
      <c r="D54" s="96"/>
      <c r="E54" s="97"/>
      <c r="F54" s="97"/>
      <c r="G54" s="97"/>
      <c r="H54" s="97"/>
      <c r="I54" s="98"/>
      <c r="J54" s="98"/>
      <c r="K54" s="98"/>
      <c r="L54" s="98"/>
      <c r="M54" s="98"/>
    </row>
    <row r="55" spans="2:13" x14ac:dyDescent="0.15"/>
  </sheetData>
  <sheetProtection algorithmName="SHA-512" hashValue="25V/2bdxZqZCOIO0HbMWFTQTHn1JQDU4ZCwVPliwh4OLcthwEt+bnxkqEnGcSfQNtsc6ovTTeVnjnkX0iLBwgQ==" saltValue="2N13KVkHcqOHisXRlrBn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 zoomScale="70" zoomScaleNormal="70" zoomScaleSheetLayoutView="100" workbookViewId="0">
      <selection activeCell="H64" sqref="H64"/>
    </sheetView>
  </sheetViews>
  <sheetFormatPr defaultColWidth="0" defaultRowHeight="13.5"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9" t="s">
        <v>49</v>
      </c>
    </row>
    <row r="54" spans="2:8" ht="29.25" customHeight="1" thickBot="1" x14ac:dyDescent="0.25">
      <c r="B54" s="100" t="s">
        <v>1</v>
      </c>
      <c r="C54" s="101"/>
      <c r="D54" s="101"/>
      <c r="E54" s="102" t="s">
        <v>2</v>
      </c>
      <c r="F54" s="103" t="s">
        <v>570</v>
      </c>
      <c r="G54" s="103" t="s">
        <v>571</v>
      </c>
      <c r="H54" s="104" t="s">
        <v>572</v>
      </c>
    </row>
    <row r="55" spans="2:8" ht="52.5" customHeight="1" x14ac:dyDescent="0.15">
      <c r="B55" s="105"/>
      <c r="C55" s="1196" t="s">
        <v>50</v>
      </c>
      <c r="D55" s="1196"/>
      <c r="E55" s="1197"/>
      <c r="F55" s="106">
        <v>1569</v>
      </c>
      <c r="G55" s="106">
        <v>1109</v>
      </c>
      <c r="H55" s="107">
        <v>1254</v>
      </c>
    </row>
    <row r="56" spans="2:8" ht="52.5" customHeight="1" x14ac:dyDescent="0.15">
      <c r="B56" s="108"/>
      <c r="C56" s="1198" t="s">
        <v>51</v>
      </c>
      <c r="D56" s="1198"/>
      <c r="E56" s="1199"/>
      <c r="F56" s="109">
        <v>484</v>
      </c>
      <c r="G56" s="109">
        <v>484</v>
      </c>
      <c r="H56" s="110">
        <v>484</v>
      </c>
    </row>
    <row r="57" spans="2:8" ht="53.25" customHeight="1" x14ac:dyDescent="0.15">
      <c r="B57" s="108"/>
      <c r="C57" s="1200" t="s">
        <v>52</v>
      </c>
      <c r="D57" s="1200"/>
      <c r="E57" s="1201"/>
      <c r="F57" s="111">
        <v>2353</v>
      </c>
      <c r="G57" s="111">
        <v>3967</v>
      </c>
      <c r="H57" s="112">
        <v>4915</v>
      </c>
    </row>
    <row r="58" spans="2:8" ht="45.75" customHeight="1" x14ac:dyDescent="0.15">
      <c r="B58" s="113"/>
      <c r="C58" s="1188" t="s">
        <v>599</v>
      </c>
      <c r="D58" s="1189"/>
      <c r="E58" s="1190"/>
      <c r="F58" s="114">
        <v>1189</v>
      </c>
      <c r="G58" s="114">
        <v>2461</v>
      </c>
      <c r="H58" s="115">
        <v>2676</v>
      </c>
    </row>
    <row r="59" spans="2:8" ht="45.75" customHeight="1" x14ac:dyDescent="0.15">
      <c r="B59" s="113"/>
      <c r="C59" s="1188" t="s">
        <v>600</v>
      </c>
      <c r="D59" s="1189"/>
      <c r="E59" s="1190"/>
      <c r="F59" s="114">
        <v>528</v>
      </c>
      <c r="G59" s="114">
        <v>798</v>
      </c>
      <c r="H59" s="115">
        <v>1409</v>
      </c>
    </row>
    <row r="60" spans="2:8" ht="45.75" customHeight="1" x14ac:dyDescent="0.15">
      <c r="B60" s="113"/>
      <c r="C60" s="1188" t="s">
        <v>601</v>
      </c>
      <c r="D60" s="1189"/>
      <c r="E60" s="1190"/>
      <c r="F60" s="114">
        <v>136</v>
      </c>
      <c r="G60" s="114">
        <v>186</v>
      </c>
      <c r="H60" s="115">
        <v>265</v>
      </c>
    </row>
    <row r="61" spans="2:8" ht="45.75" customHeight="1" x14ac:dyDescent="0.15">
      <c r="B61" s="113"/>
      <c r="C61" s="1188" t="s">
        <v>602</v>
      </c>
      <c r="D61" s="1189"/>
      <c r="E61" s="1190"/>
      <c r="F61" s="114">
        <v>154</v>
      </c>
      <c r="G61" s="114">
        <v>154</v>
      </c>
      <c r="H61" s="115">
        <v>154</v>
      </c>
    </row>
    <row r="62" spans="2:8" ht="45.75" customHeight="1" thickBot="1" x14ac:dyDescent="0.2">
      <c r="B62" s="116"/>
      <c r="C62" s="1191" t="s">
        <v>603</v>
      </c>
      <c r="D62" s="1192"/>
      <c r="E62" s="1193"/>
      <c r="F62" s="117">
        <v>111</v>
      </c>
      <c r="G62" s="117">
        <v>110</v>
      </c>
      <c r="H62" s="118">
        <v>109</v>
      </c>
    </row>
    <row r="63" spans="2:8" ht="52.5" customHeight="1" thickBot="1" x14ac:dyDescent="0.2">
      <c r="B63" s="119"/>
      <c r="C63" s="1194" t="s">
        <v>53</v>
      </c>
      <c r="D63" s="1194"/>
      <c r="E63" s="1195"/>
      <c r="F63" s="120">
        <v>4405</v>
      </c>
      <c r="G63" s="120">
        <v>5561</v>
      </c>
      <c r="H63" s="121">
        <v>6653</v>
      </c>
    </row>
    <row r="64" spans="2:8" x14ac:dyDescent="0.15"/>
  </sheetData>
  <sheetProtection algorithmName="SHA-512" hashValue="dQXfFnyeBd5NedjTbsp7PSNnIIjEKZzJExkIxfl/ePyszbDmZN3TMXnDLa2JV2kfUy+wIXgVhhnrDcqKV7YQJg==" saltValue="CG3M1MR5dC740Apy1QXS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40625" defaultRowHeight="13.5" x14ac:dyDescent="0.15"/>
  <cols>
    <col min="1" max="1" width="45.85546875" style="128" customWidth="1"/>
    <col min="2" max="8" width="13.42578125" style="128" customWidth="1"/>
    <col min="9" max="16384" width="11.140625" style="128"/>
  </cols>
  <sheetData>
    <row r="1" spans="1:8" x14ac:dyDescent="0.15">
      <c r="A1" s="122"/>
      <c r="B1" s="123"/>
      <c r="C1" s="124"/>
      <c r="D1" s="125"/>
      <c r="E1" s="126"/>
      <c r="F1" s="126"/>
      <c r="G1" s="126"/>
      <c r="H1" s="127"/>
    </row>
    <row r="2" spans="1:8" x14ac:dyDescent="0.15">
      <c r="A2" s="129"/>
      <c r="B2" s="130"/>
      <c r="C2" s="131"/>
      <c r="D2" s="132" t="s">
        <v>54</v>
      </c>
      <c r="E2" s="133"/>
      <c r="F2" s="134" t="s">
        <v>565</v>
      </c>
      <c r="G2" s="135"/>
      <c r="H2" s="136"/>
    </row>
    <row r="3" spans="1:8" x14ac:dyDescent="0.15">
      <c r="A3" s="132" t="s">
        <v>558</v>
      </c>
      <c r="B3" s="137"/>
      <c r="C3" s="138"/>
      <c r="D3" s="139">
        <v>414231</v>
      </c>
      <c r="E3" s="140"/>
      <c r="F3" s="141">
        <v>88328</v>
      </c>
      <c r="G3" s="142"/>
      <c r="H3" s="143"/>
    </row>
    <row r="4" spans="1:8" x14ac:dyDescent="0.15">
      <c r="A4" s="144"/>
      <c r="B4" s="145"/>
      <c r="C4" s="146"/>
      <c r="D4" s="147">
        <v>117585</v>
      </c>
      <c r="E4" s="148"/>
      <c r="F4" s="149">
        <v>49013</v>
      </c>
      <c r="G4" s="150"/>
      <c r="H4" s="151"/>
    </row>
    <row r="5" spans="1:8" x14ac:dyDescent="0.15">
      <c r="A5" s="132" t="s">
        <v>560</v>
      </c>
      <c r="B5" s="137"/>
      <c r="C5" s="138"/>
      <c r="D5" s="139">
        <v>498622</v>
      </c>
      <c r="E5" s="140"/>
      <c r="F5" s="141">
        <v>103390</v>
      </c>
      <c r="G5" s="142"/>
      <c r="H5" s="143"/>
    </row>
    <row r="6" spans="1:8" x14ac:dyDescent="0.15">
      <c r="A6" s="144"/>
      <c r="B6" s="145"/>
      <c r="C6" s="146"/>
      <c r="D6" s="147">
        <v>61020</v>
      </c>
      <c r="E6" s="148"/>
      <c r="F6" s="149">
        <v>51269</v>
      </c>
      <c r="G6" s="150"/>
      <c r="H6" s="151"/>
    </row>
    <row r="7" spans="1:8" x14ac:dyDescent="0.15">
      <c r="A7" s="132" t="s">
        <v>561</v>
      </c>
      <c r="B7" s="137"/>
      <c r="C7" s="138"/>
      <c r="D7" s="139">
        <v>372195</v>
      </c>
      <c r="E7" s="140"/>
      <c r="F7" s="141">
        <v>117234</v>
      </c>
      <c r="G7" s="142"/>
      <c r="H7" s="143"/>
    </row>
    <row r="8" spans="1:8" x14ac:dyDescent="0.15">
      <c r="A8" s="144"/>
      <c r="B8" s="145"/>
      <c r="C8" s="146"/>
      <c r="D8" s="147">
        <v>28738</v>
      </c>
      <c r="E8" s="148"/>
      <c r="F8" s="149">
        <v>59796</v>
      </c>
      <c r="G8" s="150"/>
      <c r="H8" s="151"/>
    </row>
    <row r="9" spans="1:8" x14ac:dyDescent="0.15">
      <c r="A9" s="132" t="s">
        <v>562</v>
      </c>
      <c r="B9" s="137"/>
      <c r="C9" s="138"/>
      <c r="D9" s="139">
        <v>120523</v>
      </c>
      <c r="E9" s="140"/>
      <c r="F9" s="141">
        <v>97758</v>
      </c>
      <c r="G9" s="142"/>
      <c r="H9" s="143"/>
    </row>
    <row r="10" spans="1:8" x14ac:dyDescent="0.15">
      <c r="A10" s="144"/>
      <c r="B10" s="145"/>
      <c r="C10" s="146"/>
      <c r="D10" s="147">
        <v>44459</v>
      </c>
      <c r="E10" s="148"/>
      <c r="F10" s="149">
        <v>45946</v>
      </c>
      <c r="G10" s="150"/>
      <c r="H10" s="151"/>
    </row>
    <row r="11" spans="1:8" x14ac:dyDescent="0.15">
      <c r="A11" s="132" t="s">
        <v>563</v>
      </c>
      <c r="B11" s="137"/>
      <c r="C11" s="138"/>
      <c r="D11" s="139">
        <v>99471</v>
      </c>
      <c r="E11" s="140"/>
      <c r="F11" s="141">
        <v>91338</v>
      </c>
      <c r="G11" s="142"/>
      <c r="H11" s="143"/>
    </row>
    <row r="12" spans="1:8" x14ac:dyDescent="0.15">
      <c r="A12" s="144"/>
      <c r="B12" s="145"/>
      <c r="C12" s="152"/>
      <c r="D12" s="147">
        <v>43672</v>
      </c>
      <c r="E12" s="148"/>
      <c r="F12" s="149">
        <v>43989</v>
      </c>
      <c r="G12" s="150"/>
      <c r="H12" s="151"/>
    </row>
    <row r="13" spans="1:8" x14ac:dyDescent="0.15">
      <c r="A13" s="132"/>
      <c r="B13" s="137"/>
      <c r="C13" s="138"/>
      <c r="D13" s="139">
        <v>301008</v>
      </c>
      <c r="E13" s="140"/>
      <c r="F13" s="141">
        <v>99610</v>
      </c>
      <c r="G13" s="153"/>
      <c r="H13" s="143"/>
    </row>
    <row r="14" spans="1:8" x14ac:dyDescent="0.15">
      <c r="A14" s="144"/>
      <c r="B14" s="145"/>
      <c r="C14" s="146"/>
      <c r="D14" s="147">
        <v>59095</v>
      </c>
      <c r="E14" s="148"/>
      <c r="F14" s="149">
        <v>50003</v>
      </c>
      <c r="G14" s="150"/>
      <c r="H14" s="151"/>
    </row>
    <row r="17" spans="1:11" x14ac:dyDescent="0.15">
      <c r="A17" s="128" t="s">
        <v>55</v>
      </c>
    </row>
    <row r="18" spans="1:11" x14ac:dyDescent="0.15">
      <c r="A18" s="154"/>
      <c r="B18" s="154" t="str">
        <f>実質収支比率等に係る経年分析!F$46</f>
        <v>H30</v>
      </c>
      <c r="C18" s="154" t="str">
        <f>実質収支比率等に係る経年分析!G$46</f>
        <v>R01</v>
      </c>
      <c r="D18" s="154" t="str">
        <f>実質収支比率等に係る経年分析!H$46</f>
        <v>R02</v>
      </c>
      <c r="E18" s="154" t="str">
        <f>実質収支比率等に係る経年分析!I$46</f>
        <v>R03</v>
      </c>
      <c r="F18" s="154" t="str">
        <f>実質収支比率等に係る経年分析!J$46</f>
        <v>R04</v>
      </c>
    </row>
    <row r="19" spans="1:11" x14ac:dyDescent="0.15">
      <c r="A19" s="154" t="s">
        <v>56</v>
      </c>
      <c r="B19" s="154">
        <f>ROUND(VALUE(SUBSTITUTE(実質収支比率等に係る経年分析!F$48,"▲","-")),2)</f>
        <v>10.84</v>
      </c>
      <c r="C19" s="154">
        <f>ROUND(VALUE(SUBSTITUTE(実質収支比率等に係る経年分析!G$48,"▲","-")),2)</f>
        <v>4.8</v>
      </c>
      <c r="D19" s="154">
        <f>ROUND(VALUE(SUBSTITUTE(実質収支比率等に係る経年分析!H$48,"▲","-")),2)</f>
        <v>8.7200000000000006</v>
      </c>
      <c r="E19" s="154">
        <f>ROUND(VALUE(SUBSTITUTE(実質収支比率等に係る経年分析!I$48,"▲","-")),2)</f>
        <v>14.18</v>
      </c>
      <c r="F19" s="154">
        <f>ROUND(VALUE(SUBSTITUTE(実質収支比率等に係る経年分析!J$48,"▲","-")),2)</f>
        <v>17.23</v>
      </c>
    </row>
    <row r="20" spans="1:11" x14ac:dyDescent="0.15">
      <c r="A20" s="154" t="s">
        <v>57</v>
      </c>
      <c r="B20" s="154">
        <f>ROUND(VALUE(SUBSTITUTE(実質収支比率等に係る経年分析!F$47,"▲","-")),2)</f>
        <v>58.48</v>
      </c>
      <c r="C20" s="154">
        <f>ROUND(VALUE(SUBSTITUTE(実質収支比率等に係る経年分析!G$47,"▲","-")),2)</f>
        <v>54.68</v>
      </c>
      <c r="D20" s="154">
        <f>ROUND(VALUE(SUBSTITUTE(実質収支比率等に係る経年分析!H$47,"▲","-")),2)</f>
        <v>43.71</v>
      </c>
      <c r="E20" s="154">
        <f>ROUND(VALUE(SUBSTITUTE(実質収支比率等に係る経年分析!I$47,"▲","-")),2)</f>
        <v>29.05</v>
      </c>
      <c r="F20" s="154">
        <f>ROUND(VALUE(SUBSTITUTE(実質収支比率等に係る経年分析!J$47,"▲","-")),2)</f>
        <v>34.700000000000003</v>
      </c>
    </row>
    <row r="21" spans="1:11" x14ac:dyDescent="0.15">
      <c r="A21" s="154" t="s">
        <v>58</v>
      </c>
      <c r="B21" s="154">
        <f>IF(ISNUMBER(VALUE(SUBSTITUTE(実質収支比率等に係る経年分析!F$49,"▲","-"))),ROUND(VALUE(SUBSTITUTE(実質収支比率等に係る経年分析!F$49,"▲","-")),2),NA())</f>
        <v>-9.1</v>
      </c>
      <c r="C21" s="154">
        <f>IF(ISNUMBER(VALUE(SUBSTITUTE(実質収支比率等に係る経年分析!G$49,"▲","-"))),ROUND(VALUE(SUBSTITUTE(実質収支比率等に係る経年分析!G$49,"▲","-")),2),NA())</f>
        <v>-8.99</v>
      </c>
      <c r="D21" s="154">
        <f>IF(ISNUMBER(VALUE(SUBSTITUTE(実質収支比率等に係る経年分析!H$49,"▲","-"))),ROUND(VALUE(SUBSTITUTE(実質収支比率等に係る経年分析!H$49,"▲","-")),2),NA())</f>
        <v>-3</v>
      </c>
      <c r="E21" s="154">
        <f>IF(ISNUMBER(VALUE(SUBSTITUTE(実質収支比率等に係る経年分析!I$49,"▲","-"))),ROUND(VALUE(SUBSTITUTE(実質収支比率等に係る経年分析!I$49,"▲","-")),2),NA())</f>
        <v>-6.05</v>
      </c>
      <c r="F21" s="154">
        <f>IF(ISNUMBER(VALUE(SUBSTITUTE(実質収支比率等に係る経年分析!J$49,"▲","-"))),ROUND(VALUE(SUBSTITUTE(実質収支比率等に係る経年分析!J$49,"▲","-")),2),NA())</f>
        <v>6.26</v>
      </c>
    </row>
    <row r="24" spans="1:11" x14ac:dyDescent="0.15">
      <c r="A24" s="128" t="s">
        <v>59</v>
      </c>
    </row>
    <row r="25" spans="1:11" x14ac:dyDescent="0.15">
      <c r="A25" s="155"/>
      <c r="B25" s="155" t="str">
        <f>連結実質赤字比率に係る赤字・黒字の構成分析!F$33</f>
        <v>H30</v>
      </c>
      <c r="C25" s="155"/>
      <c r="D25" s="155" t="str">
        <f>連結実質赤字比率に係る赤字・黒字の構成分析!G$33</f>
        <v>R01</v>
      </c>
      <c r="E25" s="155"/>
      <c r="F25" s="155" t="str">
        <f>連結実質赤字比率に係る赤字・黒字の構成分析!H$33</f>
        <v>R02</v>
      </c>
      <c r="G25" s="155"/>
      <c r="H25" s="155" t="str">
        <f>連結実質赤字比率に係る赤字・黒字の構成分析!I$33</f>
        <v>R03</v>
      </c>
      <c r="I25" s="155"/>
      <c r="J25" s="155" t="str">
        <f>連結実質赤字比率に係る赤字・黒字の構成分析!J$33</f>
        <v>R04</v>
      </c>
      <c r="K25" s="155"/>
    </row>
    <row r="26" spans="1:11" x14ac:dyDescent="0.15">
      <c r="A26" s="155"/>
      <c r="B26" s="155" t="s">
        <v>60</v>
      </c>
      <c r="C26" s="155" t="s">
        <v>61</v>
      </c>
      <c r="D26" s="155" t="s">
        <v>60</v>
      </c>
      <c r="E26" s="155" t="s">
        <v>61</v>
      </c>
      <c r="F26" s="155" t="s">
        <v>60</v>
      </c>
      <c r="G26" s="155" t="s">
        <v>61</v>
      </c>
      <c r="H26" s="155" t="s">
        <v>60</v>
      </c>
      <c r="I26" s="155" t="s">
        <v>61</v>
      </c>
      <c r="J26" s="155" t="s">
        <v>60</v>
      </c>
      <c r="K26" s="155" t="s">
        <v>61</v>
      </c>
    </row>
    <row r="27" spans="1:11" x14ac:dyDescent="0.15">
      <c r="A27" s="155" t="str">
        <f>IF(連結実質赤字比率に係る赤字・黒字の構成分析!C$43="",NA(),連結実質赤字比率に係る赤字・黒字の構成分析!C$43)</f>
        <v>その他会計（黒字）</v>
      </c>
      <c r="B27" s="155" t="e">
        <f>IF(ROUND(VALUE(SUBSTITUTE(連結実質赤字比率に係る赤字・黒字の構成分析!F$43,"▲", "-")), 2) &lt; 0, ABS(ROUND(VALUE(SUBSTITUTE(連結実質赤字比率に係る赤字・黒字の構成分析!F$43,"▲", "-")), 2)), NA())</f>
        <v>#VALUE!</v>
      </c>
      <c r="C27" s="155" t="e">
        <f>IF(ROUND(VALUE(SUBSTITUTE(連結実質赤字比率に係る赤字・黒字の構成分析!F$43,"▲", "-")), 2) &gt;= 0, ABS(ROUND(VALUE(SUBSTITUTE(連結実質赤字比率に係る赤字・黒字の構成分析!F$43,"▲", "-")), 2)), NA())</f>
        <v>#VALUE!</v>
      </c>
      <c r="D27" s="155" t="e">
        <f>IF(ROUND(VALUE(SUBSTITUTE(連結実質赤字比率に係る赤字・黒字の構成分析!G$43,"▲", "-")), 2) &lt; 0, ABS(ROUND(VALUE(SUBSTITUTE(連結実質赤字比率に係る赤字・黒字の構成分析!G$43,"▲", "-")), 2)), NA())</f>
        <v>#VALUE!</v>
      </c>
      <c r="E27" s="155" t="e">
        <f>IF(ROUND(VALUE(SUBSTITUTE(連結実質赤字比率に係る赤字・黒字の構成分析!G$43,"▲", "-")), 2) &gt;= 0, ABS(ROUND(VALUE(SUBSTITUTE(連結実質赤字比率に係る赤字・黒字の構成分析!G$43,"▲", "-")), 2)), NA())</f>
        <v>#VALUE!</v>
      </c>
      <c r="F27" s="155" t="e">
        <f>IF(ROUND(VALUE(SUBSTITUTE(連結実質赤字比率に係る赤字・黒字の構成分析!H$43,"▲", "-")), 2) &lt; 0, ABS(ROUND(VALUE(SUBSTITUTE(連結実質赤字比率に係る赤字・黒字の構成分析!H$43,"▲", "-")), 2)), NA())</f>
        <v>#VALUE!</v>
      </c>
      <c r="G27" s="155" t="e">
        <f>IF(ROUND(VALUE(SUBSTITUTE(連結実質赤字比率に係る赤字・黒字の構成分析!H$43,"▲", "-")), 2) &gt;= 0, ABS(ROUND(VALUE(SUBSTITUTE(連結実質赤字比率に係る赤字・黒字の構成分析!H$43,"▲", "-")), 2)), NA())</f>
        <v>#VALUE!</v>
      </c>
      <c r="H27" s="155" t="e">
        <f>IF(ROUND(VALUE(SUBSTITUTE(連結実質赤字比率に係る赤字・黒字の構成分析!I$43,"▲", "-")), 2) &lt; 0, ABS(ROUND(VALUE(SUBSTITUTE(連結実質赤字比率に係る赤字・黒字の構成分析!I$43,"▲", "-")), 2)), NA())</f>
        <v>#VALUE!</v>
      </c>
      <c r="I27" s="155" t="e">
        <f>IF(ROUND(VALUE(SUBSTITUTE(連結実質赤字比率に係る赤字・黒字の構成分析!I$43,"▲", "-")), 2) &gt;= 0, ABS(ROUND(VALUE(SUBSTITUTE(連結実質赤字比率に係る赤字・黒字の構成分析!I$43,"▲", "-")), 2)), NA())</f>
        <v>#VALUE!</v>
      </c>
      <c r="J27" s="155" t="e">
        <f>IF(ROUND(VALUE(SUBSTITUTE(連結実質赤字比率に係る赤字・黒字の構成分析!J$43,"▲", "-")), 2) &lt; 0, ABS(ROUND(VALUE(SUBSTITUTE(連結実質赤字比率に係る赤字・黒字の構成分析!J$43,"▲", "-")), 2)), NA())</f>
        <v>#VALUE!</v>
      </c>
      <c r="K27" s="155" t="e">
        <f>IF(ROUND(VALUE(SUBSTITUTE(連結実質赤字比率に係る赤字・黒字の構成分析!J$43,"▲", "-")), 2) &gt;= 0, ABS(ROUND(VALUE(SUBSTITUTE(連結実質赤字比率に係る赤字・黒字の構成分析!J$43,"▲", "-")), 2)), NA())</f>
        <v>#VALUE!</v>
      </c>
    </row>
    <row r="28" spans="1:11" x14ac:dyDescent="0.15">
      <c r="A28" s="155" t="str">
        <f>IF(連結実質赤字比率に係る赤字・黒字の構成分析!C$42="",NA(),連結実質赤字比率に係る赤字・黒字の構成分析!C$42)</f>
        <v>その他会計（赤字）</v>
      </c>
      <c r="B28" s="155" t="e">
        <f>IF(ROUND(VALUE(SUBSTITUTE(連結実質赤字比率に係る赤字・黒字の構成分析!F$42,"▲", "-")), 2) &lt; 0, ABS(ROUND(VALUE(SUBSTITUTE(連結実質赤字比率に係る赤字・黒字の構成分析!F$42,"▲", "-")), 2)), NA())</f>
        <v>#VALUE!</v>
      </c>
      <c r="C28" s="155" t="e">
        <f>IF(ROUND(VALUE(SUBSTITUTE(連結実質赤字比率に係る赤字・黒字の構成分析!F$42,"▲", "-")), 2) &gt;= 0, ABS(ROUND(VALUE(SUBSTITUTE(連結実質赤字比率に係る赤字・黒字の構成分析!F$42,"▲", "-")), 2)), NA())</f>
        <v>#VALUE!</v>
      </c>
      <c r="D28" s="155" t="e">
        <f>IF(ROUND(VALUE(SUBSTITUTE(連結実質赤字比率に係る赤字・黒字の構成分析!G$42,"▲", "-")), 2) &lt; 0, ABS(ROUND(VALUE(SUBSTITUTE(連結実質赤字比率に係る赤字・黒字の構成分析!G$42,"▲", "-")), 2)), NA())</f>
        <v>#VALUE!</v>
      </c>
      <c r="E28" s="155" t="e">
        <f>IF(ROUND(VALUE(SUBSTITUTE(連結実質赤字比率に係る赤字・黒字の構成分析!G$42,"▲", "-")), 2) &gt;= 0, ABS(ROUND(VALUE(SUBSTITUTE(連結実質赤字比率に係る赤字・黒字の構成分析!G$42,"▲", "-")), 2)), NA())</f>
        <v>#VALUE!</v>
      </c>
      <c r="F28" s="155" t="e">
        <f>IF(ROUND(VALUE(SUBSTITUTE(連結実質赤字比率に係る赤字・黒字の構成分析!H$42,"▲", "-")), 2) &lt; 0, ABS(ROUND(VALUE(SUBSTITUTE(連結実質赤字比率に係る赤字・黒字の構成分析!H$42,"▲", "-")), 2)), NA())</f>
        <v>#VALUE!</v>
      </c>
      <c r="G28" s="155" t="e">
        <f>IF(ROUND(VALUE(SUBSTITUTE(連結実質赤字比率に係る赤字・黒字の構成分析!H$42,"▲", "-")), 2) &gt;= 0, ABS(ROUND(VALUE(SUBSTITUTE(連結実質赤字比率に係る赤字・黒字の構成分析!H$42,"▲", "-")), 2)), NA())</f>
        <v>#VALUE!</v>
      </c>
      <c r="H28" s="155" t="e">
        <f>IF(ROUND(VALUE(SUBSTITUTE(連結実質赤字比率に係る赤字・黒字の構成分析!I$42,"▲", "-")), 2) &lt; 0, ABS(ROUND(VALUE(SUBSTITUTE(連結実質赤字比率に係る赤字・黒字の構成分析!I$42,"▲", "-")), 2)), NA())</f>
        <v>#VALUE!</v>
      </c>
      <c r="I28" s="155" t="e">
        <f>IF(ROUND(VALUE(SUBSTITUTE(連結実質赤字比率に係る赤字・黒字の構成分析!I$42,"▲", "-")), 2) &gt;= 0, ABS(ROUND(VALUE(SUBSTITUTE(連結実質赤字比率に係る赤字・黒字の構成分析!I$42,"▲", "-")), 2)), NA())</f>
        <v>#VALUE!</v>
      </c>
      <c r="J28" s="155" t="e">
        <f>IF(ROUND(VALUE(SUBSTITUTE(連結実質赤字比率に係る赤字・黒字の構成分析!J$42,"▲", "-")), 2) &lt; 0, ABS(ROUND(VALUE(SUBSTITUTE(連結実質赤字比率に係る赤字・黒字の構成分析!J$42,"▲", "-")), 2)), NA())</f>
        <v>#VALUE!</v>
      </c>
      <c r="K28" s="155" t="e">
        <f>IF(ROUND(VALUE(SUBSTITUTE(連結実質赤字比率に係る赤字・黒字の構成分析!J$42,"▲", "-")), 2) &gt;= 0, ABS(ROUND(VALUE(SUBSTITUTE(連結実質赤字比率に係る赤字・黒字の構成分析!J$42,"▲", "-")), 2)), NA())</f>
        <v>#VALUE!</v>
      </c>
    </row>
    <row r="29" spans="1:11" x14ac:dyDescent="0.15">
      <c r="A29" s="155" t="e">
        <f>IF(連結実質赤字比率に係る赤字・黒字の構成分析!C$41="",NA(),連結実質赤字比率に係る赤字・黒字の構成分析!C$41)</f>
        <v>#N/A</v>
      </c>
      <c r="B29" s="155" t="e">
        <f>IF(ROUND(VALUE(SUBSTITUTE(連結実質赤字比率に係る赤字・黒字の構成分析!F$41,"▲", "-")), 2) &lt; 0, ABS(ROUND(VALUE(SUBSTITUTE(連結実質赤字比率に係る赤字・黒字の構成分析!F$41,"▲", "-")), 2)), NA())</f>
        <v>#VALUE!</v>
      </c>
      <c r="C29" s="155" t="e">
        <f>IF(ROUND(VALUE(SUBSTITUTE(連結実質赤字比率に係る赤字・黒字の構成分析!F$41,"▲", "-")), 2) &gt;= 0, ABS(ROUND(VALUE(SUBSTITUTE(連結実質赤字比率に係る赤字・黒字の構成分析!F$41,"▲", "-")), 2)), NA())</f>
        <v>#VALUE!</v>
      </c>
      <c r="D29" s="155" t="e">
        <f>IF(ROUND(VALUE(SUBSTITUTE(連結実質赤字比率に係る赤字・黒字の構成分析!G$41,"▲", "-")), 2) &lt; 0, ABS(ROUND(VALUE(SUBSTITUTE(連結実質赤字比率に係る赤字・黒字の構成分析!G$41,"▲", "-")), 2)), NA())</f>
        <v>#VALUE!</v>
      </c>
      <c r="E29" s="155" t="e">
        <f>IF(ROUND(VALUE(SUBSTITUTE(連結実質赤字比率に係る赤字・黒字の構成分析!G$41,"▲", "-")), 2) &gt;= 0, ABS(ROUND(VALUE(SUBSTITUTE(連結実質赤字比率に係る赤字・黒字の構成分析!G$41,"▲", "-")), 2)), NA())</f>
        <v>#VALUE!</v>
      </c>
      <c r="F29" s="155" t="e">
        <f>IF(ROUND(VALUE(SUBSTITUTE(連結実質赤字比率に係る赤字・黒字の構成分析!H$41,"▲", "-")), 2) &lt; 0, ABS(ROUND(VALUE(SUBSTITUTE(連結実質赤字比率に係る赤字・黒字の構成分析!H$41,"▲", "-")), 2)), NA())</f>
        <v>#VALUE!</v>
      </c>
      <c r="G29" s="155" t="e">
        <f>IF(ROUND(VALUE(SUBSTITUTE(連結実質赤字比率に係る赤字・黒字の構成分析!H$41,"▲", "-")), 2) &gt;= 0, ABS(ROUND(VALUE(SUBSTITUTE(連結実質赤字比率に係る赤字・黒字の構成分析!H$41,"▲", "-")), 2)), NA())</f>
        <v>#VALUE!</v>
      </c>
      <c r="H29" s="155" t="e">
        <f>IF(ROUND(VALUE(SUBSTITUTE(連結実質赤字比率に係る赤字・黒字の構成分析!I$41,"▲", "-")), 2) &lt; 0, ABS(ROUND(VALUE(SUBSTITUTE(連結実質赤字比率に係る赤字・黒字の構成分析!I$41,"▲", "-")), 2)), NA())</f>
        <v>#VALUE!</v>
      </c>
      <c r="I29" s="155" t="e">
        <f>IF(ROUND(VALUE(SUBSTITUTE(連結実質赤字比率に係る赤字・黒字の構成分析!I$41,"▲", "-")), 2) &gt;= 0, ABS(ROUND(VALUE(SUBSTITUTE(連結実質赤字比率に係る赤字・黒字の構成分析!I$41,"▲", "-")), 2)), NA())</f>
        <v>#VALUE!</v>
      </c>
      <c r="J29" s="155" t="e">
        <f>IF(ROUND(VALUE(SUBSTITUTE(連結実質赤字比率に係る赤字・黒字の構成分析!J$41,"▲", "-")), 2) &lt; 0, ABS(ROUND(VALUE(SUBSTITUTE(連結実質赤字比率に係る赤字・黒字の構成分析!J$41,"▲", "-")), 2)), NA())</f>
        <v>#VALUE!</v>
      </c>
      <c r="K29" s="155" t="e">
        <f>IF(ROUND(VALUE(SUBSTITUTE(連結実質赤字比率に係る赤字・黒字の構成分析!J$41,"▲", "-")), 2) &gt;= 0, ABS(ROUND(VALUE(SUBSTITUTE(連結実質赤字比率に係る赤字・黒字の構成分析!J$41,"▲", "-")), 2)), NA())</f>
        <v>#VALUE!</v>
      </c>
    </row>
    <row r="30" spans="1:11" x14ac:dyDescent="0.15">
      <c r="A30" s="155" t="e">
        <f>IF(連結実質赤字比率に係る赤字・黒字の構成分析!C$40="",NA(),連結実質赤字比率に係る赤字・黒字の構成分析!C$40)</f>
        <v>#N/A</v>
      </c>
      <c r="B30" s="155" t="e">
        <f>IF(ROUND(VALUE(SUBSTITUTE(連結実質赤字比率に係る赤字・黒字の構成分析!F$40,"▲", "-")), 2) &lt; 0, ABS(ROUND(VALUE(SUBSTITUTE(連結実質赤字比率に係る赤字・黒字の構成分析!F$40,"▲", "-")), 2)), NA())</f>
        <v>#VALUE!</v>
      </c>
      <c r="C30" s="155" t="e">
        <f>IF(ROUND(VALUE(SUBSTITUTE(連結実質赤字比率に係る赤字・黒字の構成分析!F$40,"▲", "-")), 2) &gt;= 0, ABS(ROUND(VALUE(SUBSTITUTE(連結実質赤字比率に係る赤字・黒字の構成分析!F$40,"▲", "-")), 2)), NA())</f>
        <v>#VALUE!</v>
      </c>
      <c r="D30" s="155" t="e">
        <f>IF(ROUND(VALUE(SUBSTITUTE(連結実質赤字比率に係る赤字・黒字の構成分析!G$40,"▲", "-")), 2) &lt; 0, ABS(ROUND(VALUE(SUBSTITUTE(連結実質赤字比率に係る赤字・黒字の構成分析!G$40,"▲", "-")), 2)), NA())</f>
        <v>#VALUE!</v>
      </c>
      <c r="E30" s="155" t="e">
        <f>IF(ROUND(VALUE(SUBSTITUTE(連結実質赤字比率に係る赤字・黒字の構成分析!G$40,"▲", "-")), 2) &gt;= 0, ABS(ROUND(VALUE(SUBSTITUTE(連結実質赤字比率に係る赤字・黒字の構成分析!G$40,"▲", "-")), 2)), NA())</f>
        <v>#VALUE!</v>
      </c>
      <c r="F30" s="155" t="e">
        <f>IF(ROUND(VALUE(SUBSTITUTE(連結実質赤字比率に係る赤字・黒字の構成分析!H$40,"▲", "-")), 2) &lt; 0, ABS(ROUND(VALUE(SUBSTITUTE(連結実質赤字比率に係る赤字・黒字の構成分析!H$40,"▲", "-")), 2)), NA())</f>
        <v>#VALUE!</v>
      </c>
      <c r="G30" s="155" t="e">
        <f>IF(ROUND(VALUE(SUBSTITUTE(連結実質赤字比率に係る赤字・黒字の構成分析!H$40,"▲", "-")), 2) &gt;= 0, ABS(ROUND(VALUE(SUBSTITUTE(連結実質赤字比率に係る赤字・黒字の構成分析!H$40,"▲", "-")), 2)), NA())</f>
        <v>#VALUE!</v>
      </c>
      <c r="H30" s="155" t="e">
        <f>IF(ROUND(VALUE(SUBSTITUTE(連結実質赤字比率に係る赤字・黒字の構成分析!I$40,"▲", "-")), 2) &lt; 0, ABS(ROUND(VALUE(SUBSTITUTE(連結実質赤字比率に係る赤字・黒字の構成分析!I$40,"▲", "-")), 2)), NA())</f>
        <v>#VALUE!</v>
      </c>
      <c r="I30" s="155" t="e">
        <f>IF(ROUND(VALUE(SUBSTITUTE(連結実質赤字比率に係る赤字・黒字の構成分析!I$40,"▲", "-")), 2) &gt;= 0, ABS(ROUND(VALUE(SUBSTITUTE(連結実質赤字比率に係る赤字・黒字の構成分析!I$40,"▲", "-")), 2)), NA())</f>
        <v>#VALUE!</v>
      </c>
      <c r="J30" s="155" t="e">
        <f>IF(ROUND(VALUE(SUBSTITUTE(連結実質赤字比率に係る赤字・黒字の構成分析!J$40,"▲", "-")), 2) &lt; 0, ABS(ROUND(VALUE(SUBSTITUTE(連結実質赤字比率に係る赤字・黒字の構成分析!J$40,"▲", "-")), 2)), NA())</f>
        <v>#VALUE!</v>
      </c>
      <c r="K30" s="155" t="e">
        <f>IF(ROUND(VALUE(SUBSTITUTE(連結実質赤字比率に係る赤字・黒字の構成分析!J$40,"▲", "-")), 2) &gt;= 0, ABS(ROUND(VALUE(SUBSTITUTE(連結実質赤字比率に係る赤字・黒字の構成分析!J$40,"▲", "-")), 2)), NA())</f>
        <v>#VALUE!</v>
      </c>
    </row>
    <row r="31" spans="1:11" x14ac:dyDescent="0.15">
      <c r="A31" s="155" t="e">
        <f>IF(連結実質赤字比率に係る赤字・黒字の構成分析!C$39="",NA(),連結実質赤字比率に係る赤字・黒字の構成分析!C$39)</f>
        <v>#N/A</v>
      </c>
      <c r="B31" s="155" t="e">
        <f>IF(ROUND(VALUE(SUBSTITUTE(連結実質赤字比率に係る赤字・黒字の構成分析!F$39,"▲", "-")), 2) &lt; 0, ABS(ROUND(VALUE(SUBSTITUTE(連結実質赤字比率に係る赤字・黒字の構成分析!F$39,"▲", "-")), 2)), NA())</f>
        <v>#VALUE!</v>
      </c>
      <c r="C31" s="155" t="e">
        <f>IF(ROUND(VALUE(SUBSTITUTE(連結実質赤字比率に係る赤字・黒字の構成分析!F$39,"▲", "-")), 2) &gt;= 0, ABS(ROUND(VALUE(SUBSTITUTE(連結実質赤字比率に係る赤字・黒字の構成分析!F$39,"▲", "-")), 2)), NA())</f>
        <v>#VALUE!</v>
      </c>
      <c r="D31" s="155" t="e">
        <f>IF(ROUND(VALUE(SUBSTITUTE(連結実質赤字比率に係る赤字・黒字の構成分析!G$39,"▲", "-")), 2) &lt; 0, ABS(ROUND(VALUE(SUBSTITUTE(連結実質赤字比率に係る赤字・黒字の構成分析!G$39,"▲", "-")), 2)), NA())</f>
        <v>#VALUE!</v>
      </c>
      <c r="E31" s="155" t="e">
        <f>IF(ROUND(VALUE(SUBSTITUTE(連結実質赤字比率に係る赤字・黒字の構成分析!G$39,"▲", "-")), 2) &gt;= 0, ABS(ROUND(VALUE(SUBSTITUTE(連結実質赤字比率に係る赤字・黒字の構成分析!G$39,"▲", "-")), 2)), NA())</f>
        <v>#VALUE!</v>
      </c>
      <c r="F31" s="155" t="e">
        <f>IF(ROUND(VALUE(SUBSTITUTE(連結実質赤字比率に係る赤字・黒字の構成分析!H$39,"▲", "-")), 2) &lt; 0, ABS(ROUND(VALUE(SUBSTITUTE(連結実質赤字比率に係る赤字・黒字の構成分析!H$39,"▲", "-")), 2)), NA())</f>
        <v>#VALUE!</v>
      </c>
      <c r="G31" s="155" t="e">
        <f>IF(ROUND(VALUE(SUBSTITUTE(連結実質赤字比率に係る赤字・黒字の構成分析!H$39,"▲", "-")), 2) &gt;= 0, ABS(ROUND(VALUE(SUBSTITUTE(連結実質赤字比率に係る赤字・黒字の構成分析!H$39,"▲", "-")), 2)), NA())</f>
        <v>#VALUE!</v>
      </c>
      <c r="H31" s="155" t="e">
        <f>IF(ROUND(VALUE(SUBSTITUTE(連結実質赤字比率に係る赤字・黒字の構成分析!I$39,"▲", "-")), 2) &lt; 0, ABS(ROUND(VALUE(SUBSTITUTE(連結実質赤字比率に係る赤字・黒字の構成分析!I$39,"▲", "-")), 2)), NA())</f>
        <v>#VALUE!</v>
      </c>
      <c r="I31" s="155" t="e">
        <f>IF(ROUND(VALUE(SUBSTITUTE(連結実質赤字比率に係る赤字・黒字の構成分析!I$39,"▲", "-")), 2) &gt;= 0, ABS(ROUND(VALUE(SUBSTITUTE(連結実質赤字比率に係る赤字・黒字の構成分析!I$39,"▲", "-")), 2)), NA())</f>
        <v>#VALUE!</v>
      </c>
      <c r="J31" s="155" t="e">
        <f>IF(ROUND(VALUE(SUBSTITUTE(連結実質赤字比率に係る赤字・黒字の構成分析!J$39,"▲", "-")), 2) &lt; 0, ABS(ROUND(VALUE(SUBSTITUTE(連結実質赤字比率に係る赤字・黒字の構成分析!J$39,"▲", "-")), 2)), NA())</f>
        <v>#VALUE!</v>
      </c>
      <c r="K31" s="155" t="e">
        <f>IF(ROUND(VALUE(SUBSTITUTE(連結実質赤字比率に係る赤字・黒字の構成分析!J$39,"▲", "-")), 2) &gt;= 0, ABS(ROUND(VALUE(SUBSTITUTE(連結実質赤字比率に係る赤字・黒字の構成分析!J$39,"▲", "-")), 2)), NA())</f>
        <v>#VALUE!</v>
      </c>
    </row>
    <row r="32" spans="1:11" x14ac:dyDescent="0.15">
      <c r="A32" s="155" t="str">
        <f>IF(連結実質赤字比率に係る赤字・黒字の構成分析!C$38="",NA(),連結実質赤字比率に係る赤字・黒字の構成分析!C$38)</f>
        <v>後期高齢者医療特別会計</v>
      </c>
      <c r="B32" s="155" t="e">
        <f>IF(ROUND(VALUE(SUBSTITUTE(連結実質赤字比率に係る赤字・黒字の構成分析!F$38,"▲", "-")), 2) &lt; 0, ABS(ROUND(VALUE(SUBSTITUTE(連結実質赤字比率に係る赤字・黒字の構成分析!F$38,"▲", "-")), 2)), NA())</f>
        <v>#N/A</v>
      </c>
      <c r="C32" s="155">
        <f>IF(ROUND(VALUE(SUBSTITUTE(連結実質赤字比率に係る赤字・黒字の構成分析!F$38,"▲", "-")), 2) &gt;= 0, ABS(ROUND(VALUE(SUBSTITUTE(連結実質赤字比率に係る赤字・黒字の構成分析!F$38,"▲", "-")), 2)), NA())</f>
        <v>0</v>
      </c>
      <c r="D32" s="155" t="e">
        <f>IF(ROUND(VALUE(SUBSTITUTE(連結実質赤字比率に係る赤字・黒字の構成分析!G$38,"▲", "-")), 2) &lt; 0, ABS(ROUND(VALUE(SUBSTITUTE(連結実質赤字比率に係る赤字・黒字の構成分析!G$38,"▲", "-")), 2)), NA())</f>
        <v>#N/A</v>
      </c>
      <c r="E32" s="155">
        <f>IF(ROUND(VALUE(SUBSTITUTE(連結実質赤字比率に係る赤字・黒字の構成分析!G$38,"▲", "-")), 2) &gt;= 0, ABS(ROUND(VALUE(SUBSTITUTE(連結実質赤字比率に係る赤字・黒字の構成分析!G$38,"▲", "-")), 2)), NA())</f>
        <v>0</v>
      </c>
      <c r="F32" s="155" t="e">
        <f>IF(ROUND(VALUE(SUBSTITUTE(連結実質赤字比率に係る赤字・黒字の構成分析!H$38,"▲", "-")), 2) &lt; 0, ABS(ROUND(VALUE(SUBSTITUTE(連結実質赤字比率に係る赤字・黒字の構成分析!H$38,"▲", "-")), 2)), NA())</f>
        <v>#N/A</v>
      </c>
      <c r="G32" s="155">
        <f>IF(ROUND(VALUE(SUBSTITUTE(連結実質赤字比率に係る赤字・黒字の構成分析!H$38,"▲", "-")), 2) &gt;= 0, ABS(ROUND(VALUE(SUBSTITUTE(連結実質赤字比率に係る赤字・黒字の構成分析!H$38,"▲", "-")), 2)), NA())</f>
        <v>0.01</v>
      </c>
      <c r="H32" s="155" t="e">
        <f>IF(ROUND(VALUE(SUBSTITUTE(連結実質赤字比率に係る赤字・黒字の構成分析!I$38,"▲", "-")), 2) &lt; 0, ABS(ROUND(VALUE(SUBSTITUTE(連結実質赤字比率に係る赤字・黒字の構成分析!I$38,"▲", "-")), 2)), NA())</f>
        <v>#N/A</v>
      </c>
      <c r="I32" s="155">
        <f>IF(ROUND(VALUE(SUBSTITUTE(連結実質赤字比率に係る赤字・黒字の構成分析!I$38,"▲", "-")), 2) &gt;= 0, ABS(ROUND(VALUE(SUBSTITUTE(連結実質赤字比率に係る赤字・黒字の構成分析!I$38,"▲", "-")), 2)), NA())</f>
        <v>0.02</v>
      </c>
      <c r="J32" s="155" t="e">
        <f>IF(ROUND(VALUE(SUBSTITUTE(連結実質赤字比率に係る赤字・黒字の構成分析!J$38,"▲", "-")), 2) &lt; 0, ABS(ROUND(VALUE(SUBSTITUTE(連結実質赤字比率に係る赤字・黒字の構成分析!J$38,"▲", "-")), 2)), NA())</f>
        <v>#N/A</v>
      </c>
      <c r="K32" s="155">
        <f>IF(ROUND(VALUE(SUBSTITUTE(連結実質赤字比率に係る赤字・黒字の構成分析!J$38,"▲", "-")), 2) &gt;= 0, ABS(ROUND(VALUE(SUBSTITUTE(連結実質赤字比率に係る赤字・黒字の構成分析!J$38,"▲", "-")), 2)), NA())</f>
        <v>0</v>
      </c>
    </row>
    <row r="33" spans="1:16" x14ac:dyDescent="0.15">
      <c r="A33" s="155" t="str">
        <f>IF(連結実質赤字比率に係る赤字・黒字の構成分析!C$37="",NA(),連結実質赤字比率に係る赤字・黒字の構成分析!C$37)</f>
        <v>恩納村国民健康保険特別会計</v>
      </c>
      <c r="B33" s="155" t="e">
        <f>IF(ROUND(VALUE(SUBSTITUTE(連結実質赤字比率に係る赤字・黒字の構成分析!F$37,"▲", "-")), 2) &lt; 0, ABS(ROUND(VALUE(SUBSTITUTE(連結実質赤字比率に係る赤字・黒字の構成分析!F$37,"▲", "-")), 2)), NA())</f>
        <v>#N/A</v>
      </c>
      <c r="C33" s="155">
        <f>IF(ROUND(VALUE(SUBSTITUTE(連結実質赤字比率に係る赤字・黒字の構成分析!F$37,"▲", "-")), 2) &gt;= 0, ABS(ROUND(VALUE(SUBSTITUTE(連結実質赤字比率に係る赤字・黒字の構成分析!F$37,"▲", "-")), 2)), NA())</f>
        <v>1.46</v>
      </c>
      <c r="D33" s="155" t="e">
        <f>IF(ROUND(VALUE(SUBSTITUTE(連結実質赤字比率に係る赤字・黒字の構成分析!G$37,"▲", "-")), 2) &lt; 0, ABS(ROUND(VALUE(SUBSTITUTE(連結実質赤字比率に係る赤字・黒字の構成分析!G$37,"▲", "-")), 2)), NA())</f>
        <v>#N/A</v>
      </c>
      <c r="E33" s="155">
        <f>IF(ROUND(VALUE(SUBSTITUTE(連結実質赤字比率に係る赤字・黒字の構成分析!G$37,"▲", "-")), 2) &gt;= 0, ABS(ROUND(VALUE(SUBSTITUTE(連結実質赤字比率に係る赤字・黒字の構成分析!G$37,"▲", "-")), 2)), NA())</f>
        <v>1.02</v>
      </c>
      <c r="F33" s="155" t="e">
        <f>IF(ROUND(VALUE(SUBSTITUTE(連結実質赤字比率に係る赤字・黒字の構成分析!H$37,"▲", "-")), 2) &lt; 0, ABS(ROUND(VALUE(SUBSTITUTE(連結実質赤字比率に係る赤字・黒字の構成分析!H$37,"▲", "-")), 2)), NA())</f>
        <v>#N/A</v>
      </c>
      <c r="G33" s="155">
        <f>IF(ROUND(VALUE(SUBSTITUTE(連結実質赤字比率に係る赤字・黒字の構成分析!H$37,"▲", "-")), 2) &gt;= 0, ABS(ROUND(VALUE(SUBSTITUTE(連結実質赤字比率に係る赤字・黒字の構成分析!H$37,"▲", "-")), 2)), NA())</f>
        <v>0.61</v>
      </c>
      <c r="H33" s="155" t="e">
        <f>IF(ROUND(VALUE(SUBSTITUTE(連結実質赤字比率に係る赤字・黒字の構成分析!I$37,"▲", "-")), 2) &lt; 0, ABS(ROUND(VALUE(SUBSTITUTE(連結実質赤字比率に係る赤字・黒字の構成分析!I$37,"▲", "-")), 2)), NA())</f>
        <v>#N/A</v>
      </c>
      <c r="I33" s="155">
        <f>IF(ROUND(VALUE(SUBSTITUTE(連結実質赤字比率に係る赤字・黒字の構成分析!I$37,"▲", "-")), 2) &gt;= 0, ABS(ROUND(VALUE(SUBSTITUTE(連結実質赤字比率に係る赤字・黒字の構成分析!I$37,"▲", "-")), 2)), NA())</f>
        <v>1.1299999999999999</v>
      </c>
      <c r="J33" s="155" t="e">
        <f>IF(ROUND(VALUE(SUBSTITUTE(連結実質赤字比率に係る赤字・黒字の構成分析!J$37,"▲", "-")), 2) &lt; 0, ABS(ROUND(VALUE(SUBSTITUTE(連結実質赤字比率に係る赤字・黒字の構成分析!J$37,"▲", "-")), 2)), NA())</f>
        <v>#N/A</v>
      </c>
      <c r="K33" s="155">
        <f>IF(ROUND(VALUE(SUBSTITUTE(連結実質赤字比率に係る赤字・黒字の構成分析!J$37,"▲", "-")), 2) &gt;= 0, ABS(ROUND(VALUE(SUBSTITUTE(連結実質赤字比率に係る赤字・黒字の構成分析!J$37,"▲", "-")), 2)), NA())</f>
        <v>0.24</v>
      </c>
    </row>
    <row r="34" spans="1:16" x14ac:dyDescent="0.15">
      <c r="A34" s="155" t="str">
        <f>IF(連結実質赤字比率に係る赤字・黒字の構成分析!C$36="",NA(),連結実質赤字比率に係る赤字・黒字の構成分析!C$36)</f>
        <v>下水道事業特別会計</v>
      </c>
      <c r="B34" s="155" t="e">
        <f>IF(ROUND(VALUE(SUBSTITUTE(連結実質赤字比率に係る赤字・黒字の構成分析!F$36,"▲", "-")), 2) &lt; 0, ABS(ROUND(VALUE(SUBSTITUTE(連結実質赤字比率に係る赤字・黒字の構成分析!F$36,"▲", "-")), 2)), NA())</f>
        <v>#N/A</v>
      </c>
      <c r="C34" s="155">
        <f>IF(ROUND(VALUE(SUBSTITUTE(連結実質赤字比率に係る赤字・黒字の構成分析!F$36,"▲", "-")), 2) &gt;= 0, ABS(ROUND(VALUE(SUBSTITUTE(連結実質赤字比率に係る赤字・黒字の構成分析!F$36,"▲", "-")), 2)), NA())</f>
        <v>0.23</v>
      </c>
      <c r="D34" s="155" t="e">
        <f>IF(ROUND(VALUE(SUBSTITUTE(連結実質赤字比率に係る赤字・黒字の構成分析!G$36,"▲", "-")), 2) &lt; 0, ABS(ROUND(VALUE(SUBSTITUTE(連結実質赤字比率に係る赤字・黒字の構成分析!G$36,"▲", "-")), 2)), NA())</f>
        <v>#N/A</v>
      </c>
      <c r="E34" s="155">
        <f>IF(ROUND(VALUE(SUBSTITUTE(連結実質赤字比率に係る赤字・黒字の構成分析!G$36,"▲", "-")), 2) &gt;= 0, ABS(ROUND(VALUE(SUBSTITUTE(連結実質赤字比率に係る赤字・黒字の構成分析!G$36,"▲", "-")), 2)), NA())</f>
        <v>0.36</v>
      </c>
      <c r="F34" s="155" t="e">
        <f>IF(ROUND(VALUE(SUBSTITUTE(連結実質赤字比率に係る赤字・黒字の構成分析!H$36,"▲", "-")), 2) &lt; 0, ABS(ROUND(VALUE(SUBSTITUTE(連結実質赤字比率に係る赤字・黒字の構成分析!H$36,"▲", "-")), 2)), NA())</f>
        <v>#N/A</v>
      </c>
      <c r="G34" s="155">
        <f>IF(ROUND(VALUE(SUBSTITUTE(連結実質赤字比率に係る赤字・黒字の構成分析!H$36,"▲", "-")), 2) &gt;= 0, ABS(ROUND(VALUE(SUBSTITUTE(連結実質赤字比率に係る赤字・黒字の構成分析!H$36,"▲", "-")), 2)), NA())</f>
        <v>0.25</v>
      </c>
      <c r="H34" s="155" t="e">
        <f>IF(ROUND(VALUE(SUBSTITUTE(連結実質赤字比率に係る赤字・黒字の構成分析!I$36,"▲", "-")), 2) &lt; 0, ABS(ROUND(VALUE(SUBSTITUTE(連結実質赤字比率に係る赤字・黒字の構成分析!I$36,"▲", "-")), 2)), NA())</f>
        <v>#N/A</v>
      </c>
      <c r="I34" s="155">
        <f>IF(ROUND(VALUE(SUBSTITUTE(連結実質赤字比率に係る赤字・黒字の構成分析!I$36,"▲", "-")), 2) &gt;= 0, ABS(ROUND(VALUE(SUBSTITUTE(連結実質赤字比率に係る赤字・黒字の構成分析!I$36,"▲", "-")), 2)), NA())</f>
        <v>0.16</v>
      </c>
      <c r="J34" s="155" t="e">
        <f>IF(ROUND(VALUE(SUBSTITUTE(連結実質赤字比率に係る赤字・黒字の構成分析!J$36,"▲", "-")), 2) &lt; 0, ABS(ROUND(VALUE(SUBSTITUTE(連結実質赤字比率に係る赤字・黒字の構成分析!J$36,"▲", "-")), 2)), NA())</f>
        <v>#N/A</v>
      </c>
      <c r="K34" s="155">
        <f>IF(ROUND(VALUE(SUBSTITUTE(連結実質赤字比率に係る赤字・黒字の構成分析!J$36,"▲", "-")), 2) &gt;= 0, ABS(ROUND(VALUE(SUBSTITUTE(連結実質赤字比率に係る赤字・黒字の構成分析!J$36,"▲", "-")), 2)), NA())</f>
        <v>0.31</v>
      </c>
    </row>
    <row r="35" spans="1:16" x14ac:dyDescent="0.15">
      <c r="A35" s="155" t="str">
        <f>IF(連結実質赤字比率に係る赤字・黒字の構成分析!C$35="",NA(),連結実質赤字比率に係る赤字・黒字の構成分析!C$35)</f>
        <v>一般会計</v>
      </c>
      <c r="B35" s="155" t="e">
        <f>IF(ROUND(VALUE(SUBSTITUTE(連結実質赤字比率に係る赤字・黒字の構成分析!F$35,"▲", "-")), 2) &lt; 0, ABS(ROUND(VALUE(SUBSTITUTE(連結実質赤字比率に係る赤字・黒字の構成分析!F$35,"▲", "-")), 2)), NA())</f>
        <v>#N/A</v>
      </c>
      <c r="C35" s="155">
        <f>IF(ROUND(VALUE(SUBSTITUTE(連結実質赤字比率に係る赤字・黒字の構成分析!F$35,"▲", "-")), 2) &gt;= 0, ABS(ROUND(VALUE(SUBSTITUTE(連結実質赤字比率に係る赤字・黒字の構成分析!F$35,"▲", "-")), 2)), NA())</f>
        <v>10.84</v>
      </c>
      <c r="D35" s="155" t="e">
        <f>IF(ROUND(VALUE(SUBSTITUTE(連結実質赤字比率に係る赤字・黒字の構成分析!G$35,"▲", "-")), 2) &lt; 0, ABS(ROUND(VALUE(SUBSTITUTE(連結実質赤字比率に係る赤字・黒字の構成分析!G$35,"▲", "-")), 2)), NA())</f>
        <v>#N/A</v>
      </c>
      <c r="E35" s="155">
        <f>IF(ROUND(VALUE(SUBSTITUTE(連結実質赤字比率に係る赤字・黒字の構成分析!G$35,"▲", "-")), 2) &gt;= 0, ABS(ROUND(VALUE(SUBSTITUTE(連結実質赤字比率に係る赤字・黒字の構成分析!G$35,"▲", "-")), 2)), NA())</f>
        <v>4.8</v>
      </c>
      <c r="F35" s="155" t="e">
        <f>IF(ROUND(VALUE(SUBSTITUTE(連結実質赤字比率に係る赤字・黒字の構成分析!H$35,"▲", "-")), 2) &lt; 0, ABS(ROUND(VALUE(SUBSTITUTE(連結実質赤字比率に係る赤字・黒字の構成分析!H$35,"▲", "-")), 2)), NA())</f>
        <v>#N/A</v>
      </c>
      <c r="G35" s="155">
        <f>IF(ROUND(VALUE(SUBSTITUTE(連結実質赤字比率に係る赤字・黒字の構成分析!H$35,"▲", "-")), 2) &gt;= 0, ABS(ROUND(VALUE(SUBSTITUTE(連結実質赤字比率に係る赤字・黒字の構成分析!H$35,"▲", "-")), 2)), NA())</f>
        <v>8.7100000000000009</v>
      </c>
      <c r="H35" s="155" t="e">
        <f>IF(ROUND(VALUE(SUBSTITUTE(連結実質赤字比率に係る赤字・黒字の構成分析!I$35,"▲", "-")), 2) &lt; 0, ABS(ROUND(VALUE(SUBSTITUTE(連結実質赤字比率に係る赤字・黒字の構成分析!I$35,"▲", "-")), 2)), NA())</f>
        <v>#N/A</v>
      </c>
      <c r="I35" s="155">
        <f>IF(ROUND(VALUE(SUBSTITUTE(連結実質赤字比率に係る赤字・黒字の構成分析!I$35,"▲", "-")), 2) &gt;= 0, ABS(ROUND(VALUE(SUBSTITUTE(連結実質赤字比率に係る赤字・黒字の構成分析!I$35,"▲", "-")), 2)), NA())</f>
        <v>14.17</v>
      </c>
      <c r="J35" s="155" t="e">
        <f>IF(ROUND(VALUE(SUBSTITUTE(連結実質赤字比率に係る赤字・黒字の構成分析!J$35,"▲", "-")), 2) &lt; 0, ABS(ROUND(VALUE(SUBSTITUTE(連結実質赤字比率に係る赤字・黒字の構成分析!J$35,"▲", "-")), 2)), NA())</f>
        <v>#N/A</v>
      </c>
      <c r="K35" s="155">
        <f>IF(ROUND(VALUE(SUBSTITUTE(連結実質赤字比率に係る赤字・黒字の構成分析!J$35,"▲", "-")), 2) &gt;= 0, ABS(ROUND(VALUE(SUBSTITUTE(連結実質赤字比率に係る赤字・黒字の構成分析!J$35,"▲", "-")), 2)), NA())</f>
        <v>17.23</v>
      </c>
    </row>
    <row r="36" spans="1:16" x14ac:dyDescent="0.15">
      <c r="A36" s="155" t="str">
        <f>IF(連結実質赤字比率に係る赤字・黒字の構成分析!C$34="",NA(),連結実質赤字比率に係る赤字・黒字の構成分析!C$34)</f>
        <v>水道事業会計</v>
      </c>
      <c r="B36" s="155" t="e">
        <f>IF(ROUND(VALUE(SUBSTITUTE(連結実質赤字比率に係る赤字・黒字の構成分析!F$34,"▲", "-")), 2) &lt; 0, ABS(ROUND(VALUE(SUBSTITUTE(連結実質赤字比率に係る赤字・黒字の構成分析!F$34,"▲", "-")), 2)), NA())</f>
        <v>#N/A</v>
      </c>
      <c r="C36" s="155">
        <f>IF(ROUND(VALUE(SUBSTITUTE(連結実質赤字比率に係る赤字・黒字の構成分析!F$34,"▲", "-")), 2) &gt;= 0, ABS(ROUND(VALUE(SUBSTITUTE(連結実質赤字比率に係る赤字・黒字の構成分析!F$34,"▲", "-")), 2)), NA())</f>
        <v>19.63</v>
      </c>
      <c r="D36" s="155" t="e">
        <f>IF(ROUND(VALUE(SUBSTITUTE(連結実質赤字比率に係る赤字・黒字の構成分析!G$34,"▲", "-")), 2) &lt; 0, ABS(ROUND(VALUE(SUBSTITUTE(連結実質赤字比率に係る赤字・黒字の構成分析!G$34,"▲", "-")), 2)), NA())</f>
        <v>#N/A</v>
      </c>
      <c r="E36" s="155">
        <f>IF(ROUND(VALUE(SUBSTITUTE(連結実質赤字比率に係る赤字・黒字の構成分析!G$34,"▲", "-")), 2) &gt;= 0, ABS(ROUND(VALUE(SUBSTITUTE(連結実質赤字比率に係る赤字・黒字の構成分析!G$34,"▲", "-")), 2)), NA())</f>
        <v>21.67</v>
      </c>
      <c r="F36" s="155" t="e">
        <f>IF(ROUND(VALUE(SUBSTITUTE(連結実質赤字比率に係る赤字・黒字の構成分析!H$34,"▲", "-")), 2) &lt; 0, ABS(ROUND(VALUE(SUBSTITUTE(連結実質赤字比率に係る赤字・黒字の構成分析!H$34,"▲", "-")), 2)), NA())</f>
        <v>#N/A</v>
      </c>
      <c r="G36" s="155">
        <f>IF(ROUND(VALUE(SUBSTITUTE(連結実質赤字比率に係る赤字・黒字の構成分析!H$34,"▲", "-")), 2) &gt;= 0, ABS(ROUND(VALUE(SUBSTITUTE(連結実質赤字比率に係る赤字・黒字の構成分析!H$34,"▲", "-")), 2)), NA())</f>
        <v>18.5</v>
      </c>
      <c r="H36" s="155" t="e">
        <f>IF(ROUND(VALUE(SUBSTITUTE(連結実質赤字比率に係る赤字・黒字の構成分析!I$34,"▲", "-")), 2) &lt; 0, ABS(ROUND(VALUE(SUBSTITUTE(連結実質赤字比率に係る赤字・黒字の構成分析!I$34,"▲", "-")), 2)), NA())</f>
        <v>#N/A</v>
      </c>
      <c r="I36" s="155">
        <f>IF(ROUND(VALUE(SUBSTITUTE(連結実質赤字比率に係る赤字・黒字の構成分析!I$34,"▲", "-")), 2) &gt;= 0, ABS(ROUND(VALUE(SUBSTITUTE(連結実質赤字比率に係る赤字・黒字の構成分析!I$34,"▲", "-")), 2)), NA())</f>
        <v>15.32</v>
      </c>
      <c r="J36" s="155" t="e">
        <f>IF(ROUND(VALUE(SUBSTITUTE(連結実質赤字比率に係る赤字・黒字の構成分析!J$34,"▲", "-")), 2) &lt; 0, ABS(ROUND(VALUE(SUBSTITUTE(連結実質赤字比率に係る赤字・黒字の構成分析!J$34,"▲", "-")), 2)), NA())</f>
        <v>#N/A</v>
      </c>
      <c r="K36" s="155">
        <f>IF(ROUND(VALUE(SUBSTITUTE(連結実質赤字比率に係る赤字・黒字の構成分析!J$34,"▲", "-")), 2) &gt;= 0, ABS(ROUND(VALUE(SUBSTITUTE(連結実質赤字比率に係る赤字・黒字の構成分析!J$34,"▲", "-")), 2)), NA())</f>
        <v>18</v>
      </c>
    </row>
    <row r="39" spans="1:16" x14ac:dyDescent="0.15">
      <c r="A39" s="128" t="s">
        <v>62</v>
      </c>
    </row>
    <row r="40" spans="1:16" x14ac:dyDescent="0.15">
      <c r="A40" s="156"/>
      <c r="B40" s="156" t="e">
        <f>#REF!</f>
        <v>#REF!</v>
      </c>
      <c r="C40" s="156"/>
      <c r="D40" s="156"/>
      <c r="E40" s="156" t="e">
        <f>#REF!</f>
        <v>#REF!</v>
      </c>
      <c r="F40" s="156"/>
      <c r="G40" s="156"/>
      <c r="H40" s="156" t="e">
        <f>#REF!</f>
        <v>#REF!</v>
      </c>
      <c r="I40" s="156"/>
      <c r="J40" s="156"/>
      <c r="K40" s="156" t="e">
        <f>#REF!</f>
        <v>#REF!</v>
      </c>
      <c r="L40" s="156"/>
      <c r="M40" s="156"/>
      <c r="N40" s="156" t="e">
        <f>#REF!</f>
        <v>#REF!</v>
      </c>
      <c r="O40" s="156"/>
      <c r="P40" s="156"/>
    </row>
    <row r="41" spans="1:16" x14ac:dyDescent="0.15">
      <c r="A41" s="156"/>
      <c r="B41" s="156" t="s">
        <v>63</v>
      </c>
      <c r="C41" s="156"/>
      <c r="D41" s="156" t="s">
        <v>64</v>
      </c>
      <c r="E41" s="156" t="s">
        <v>63</v>
      </c>
      <c r="F41" s="156"/>
      <c r="G41" s="156" t="s">
        <v>64</v>
      </c>
      <c r="H41" s="156" t="s">
        <v>63</v>
      </c>
      <c r="I41" s="156"/>
      <c r="J41" s="156" t="s">
        <v>64</v>
      </c>
      <c r="K41" s="156" t="s">
        <v>63</v>
      </c>
      <c r="L41" s="156"/>
      <c r="M41" s="156" t="s">
        <v>64</v>
      </c>
      <c r="N41" s="156" t="s">
        <v>63</v>
      </c>
      <c r="O41" s="156"/>
      <c r="P41" s="156" t="s">
        <v>64</v>
      </c>
    </row>
    <row r="42" spans="1:16" x14ac:dyDescent="0.15">
      <c r="A42" s="156" t="s">
        <v>65</v>
      </c>
      <c r="B42" s="156"/>
      <c r="C42" s="156"/>
      <c r="D42" s="156" t="e">
        <f>#REF!</f>
        <v>#REF!</v>
      </c>
      <c r="E42" s="156"/>
      <c r="F42" s="156"/>
      <c r="G42" s="156" t="e">
        <f>#REF!</f>
        <v>#REF!</v>
      </c>
      <c r="H42" s="156"/>
      <c r="I42" s="156"/>
      <c r="J42" s="156" t="e">
        <f>#REF!</f>
        <v>#REF!</v>
      </c>
      <c r="K42" s="156"/>
      <c r="L42" s="156"/>
      <c r="M42" s="156" t="e">
        <f>#REF!</f>
        <v>#REF!</v>
      </c>
      <c r="N42" s="156"/>
      <c r="O42" s="156"/>
      <c r="P42" s="156" t="e">
        <f>#REF!</f>
        <v>#REF!</v>
      </c>
    </row>
    <row r="43" spans="1:16" x14ac:dyDescent="0.15">
      <c r="A43" s="156" t="s">
        <v>66</v>
      </c>
      <c r="B43" s="156" t="e">
        <f>#REF!</f>
        <v>#REF!</v>
      </c>
      <c r="C43" s="156"/>
      <c r="D43" s="156"/>
      <c r="E43" s="156" t="e">
        <f>#REF!</f>
        <v>#REF!</v>
      </c>
      <c r="F43" s="156"/>
      <c r="G43" s="156"/>
      <c r="H43" s="156" t="e">
        <f>#REF!</f>
        <v>#REF!</v>
      </c>
      <c r="I43" s="156"/>
      <c r="J43" s="156"/>
      <c r="K43" s="156" t="e">
        <f>#REF!</f>
        <v>#REF!</v>
      </c>
      <c r="L43" s="156"/>
      <c r="M43" s="156"/>
      <c r="N43" s="156" t="e">
        <f>#REF!</f>
        <v>#REF!</v>
      </c>
      <c r="O43" s="156"/>
      <c r="P43" s="156"/>
    </row>
    <row r="44" spans="1:16" x14ac:dyDescent="0.15">
      <c r="A44" s="156" t="s">
        <v>67</v>
      </c>
      <c r="B44" s="156" t="e">
        <f>#REF!</f>
        <v>#REF!</v>
      </c>
      <c r="C44" s="156"/>
      <c r="D44" s="156"/>
      <c r="E44" s="156" t="e">
        <f>#REF!</f>
        <v>#REF!</v>
      </c>
      <c r="F44" s="156"/>
      <c r="G44" s="156"/>
      <c r="H44" s="156" t="e">
        <f>#REF!</f>
        <v>#REF!</v>
      </c>
      <c r="I44" s="156"/>
      <c r="J44" s="156"/>
      <c r="K44" s="156" t="e">
        <f>#REF!</f>
        <v>#REF!</v>
      </c>
      <c r="L44" s="156"/>
      <c r="M44" s="156"/>
      <c r="N44" s="156" t="e">
        <f>#REF!</f>
        <v>#REF!</v>
      </c>
      <c r="O44" s="156"/>
      <c r="P44" s="156"/>
    </row>
    <row r="45" spans="1:16" x14ac:dyDescent="0.15">
      <c r="A45" s="156" t="s">
        <v>68</v>
      </c>
      <c r="B45" s="156" t="e">
        <f>#REF!</f>
        <v>#REF!</v>
      </c>
      <c r="C45" s="156"/>
      <c r="D45" s="156"/>
      <c r="E45" s="156" t="e">
        <f>#REF!</f>
        <v>#REF!</v>
      </c>
      <c r="F45" s="156"/>
      <c r="G45" s="156"/>
      <c r="H45" s="156" t="e">
        <f>#REF!</f>
        <v>#REF!</v>
      </c>
      <c r="I45" s="156"/>
      <c r="J45" s="156"/>
      <c r="K45" s="156" t="e">
        <f>#REF!</f>
        <v>#REF!</v>
      </c>
      <c r="L45" s="156"/>
      <c r="M45" s="156"/>
      <c r="N45" s="156" t="e">
        <f>#REF!</f>
        <v>#REF!</v>
      </c>
      <c r="O45" s="156"/>
      <c r="P45" s="156"/>
    </row>
    <row r="46" spans="1:16" x14ac:dyDescent="0.15">
      <c r="A46" s="156" t="s">
        <v>69</v>
      </c>
      <c r="B46" s="156" t="e">
        <f>#REF!</f>
        <v>#REF!</v>
      </c>
      <c r="C46" s="156"/>
      <c r="D46" s="156"/>
      <c r="E46" s="156" t="e">
        <f>#REF!</f>
        <v>#REF!</v>
      </c>
      <c r="F46" s="156"/>
      <c r="G46" s="156"/>
      <c r="H46" s="156" t="e">
        <f>#REF!</f>
        <v>#REF!</v>
      </c>
      <c r="I46" s="156"/>
      <c r="J46" s="156"/>
      <c r="K46" s="156" t="e">
        <f>#REF!</f>
        <v>#REF!</v>
      </c>
      <c r="L46" s="156"/>
      <c r="M46" s="156"/>
      <c r="N46" s="156" t="e">
        <f>#REF!</f>
        <v>#REF!</v>
      </c>
      <c r="O46" s="156"/>
      <c r="P46" s="156"/>
    </row>
    <row r="47" spans="1:16" x14ac:dyDescent="0.15">
      <c r="A47" s="156" t="s">
        <v>70</v>
      </c>
      <c r="B47" s="156" t="e">
        <f>#REF!</f>
        <v>#REF!</v>
      </c>
      <c r="C47" s="156"/>
      <c r="D47" s="156"/>
      <c r="E47" s="156" t="e">
        <f>#REF!</f>
        <v>#REF!</v>
      </c>
      <c r="F47" s="156"/>
      <c r="G47" s="156"/>
      <c r="H47" s="156" t="e">
        <f>#REF!</f>
        <v>#REF!</v>
      </c>
      <c r="I47" s="156"/>
      <c r="J47" s="156"/>
      <c r="K47" s="156" t="e">
        <f>#REF!</f>
        <v>#REF!</v>
      </c>
      <c r="L47" s="156"/>
      <c r="M47" s="156"/>
      <c r="N47" s="156" t="e">
        <f>#REF!</f>
        <v>#REF!</v>
      </c>
      <c r="O47" s="156"/>
      <c r="P47" s="156"/>
    </row>
    <row r="48" spans="1:16" x14ac:dyDescent="0.15">
      <c r="A48" s="156" t="s">
        <v>71</v>
      </c>
      <c r="B48" s="156" t="e">
        <f>#REF!</f>
        <v>#REF!</v>
      </c>
      <c r="C48" s="156"/>
      <c r="D48" s="156"/>
      <c r="E48" s="156" t="e">
        <f>#REF!</f>
        <v>#REF!</v>
      </c>
      <c r="F48" s="156"/>
      <c r="G48" s="156"/>
      <c r="H48" s="156" t="e">
        <f>#REF!</f>
        <v>#REF!</v>
      </c>
      <c r="I48" s="156"/>
      <c r="J48" s="156"/>
      <c r="K48" s="156" t="e">
        <f>#REF!</f>
        <v>#REF!</v>
      </c>
      <c r="L48" s="156"/>
      <c r="M48" s="156"/>
      <c r="N48" s="156" t="e">
        <f>#REF!</f>
        <v>#REF!</v>
      </c>
      <c r="O48" s="156"/>
      <c r="P48" s="156"/>
    </row>
    <row r="49" spans="1:16" x14ac:dyDescent="0.15">
      <c r="A49" s="156" t="s">
        <v>72</v>
      </c>
      <c r="B49" s="156" t="e">
        <f>#REF!</f>
        <v>#REF!</v>
      </c>
      <c r="C49" s="156"/>
      <c r="D49" s="156"/>
      <c r="E49" s="156" t="e">
        <f>#REF!</f>
        <v>#REF!</v>
      </c>
      <c r="F49" s="156"/>
      <c r="G49" s="156"/>
      <c r="H49" s="156" t="e">
        <f>#REF!</f>
        <v>#REF!</v>
      </c>
      <c r="I49" s="156"/>
      <c r="J49" s="156"/>
      <c r="K49" s="156" t="e">
        <f>#REF!</f>
        <v>#REF!</v>
      </c>
      <c r="L49" s="156"/>
      <c r="M49" s="156"/>
      <c r="N49" s="156" t="e">
        <f>#REF!</f>
        <v>#REF!</v>
      </c>
      <c r="O49" s="156"/>
      <c r="P49" s="156"/>
    </row>
    <row r="50" spans="1:16" x14ac:dyDescent="0.15">
      <c r="A50" s="156" t="s">
        <v>73</v>
      </c>
      <c r="B50" s="156" t="e">
        <f>NA()</f>
        <v>#N/A</v>
      </c>
      <c r="C50" s="156" t="e">
        <f>IF(ISNUMBER(#REF!),#REF!,NA())</f>
        <v>#N/A</v>
      </c>
      <c r="D50" s="156" t="e">
        <f>NA()</f>
        <v>#N/A</v>
      </c>
      <c r="E50" s="156" t="e">
        <f>NA()</f>
        <v>#N/A</v>
      </c>
      <c r="F50" s="156" t="e">
        <f>IF(ISNUMBER(#REF!),#REF!,NA())</f>
        <v>#N/A</v>
      </c>
      <c r="G50" s="156" t="e">
        <f>NA()</f>
        <v>#N/A</v>
      </c>
      <c r="H50" s="156" t="e">
        <f>NA()</f>
        <v>#N/A</v>
      </c>
      <c r="I50" s="156" t="e">
        <f>IF(ISNUMBER(#REF!),#REF!,NA())</f>
        <v>#N/A</v>
      </c>
      <c r="J50" s="156" t="e">
        <f>NA()</f>
        <v>#N/A</v>
      </c>
      <c r="K50" s="156" t="e">
        <f>NA()</f>
        <v>#N/A</v>
      </c>
      <c r="L50" s="156" t="e">
        <f>IF(ISNUMBER(#REF!),#REF!,NA())</f>
        <v>#N/A</v>
      </c>
      <c r="M50" s="156" t="e">
        <f>NA()</f>
        <v>#N/A</v>
      </c>
      <c r="N50" s="156" t="e">
        <f>NA()</f>
        <v>#N/A</v>
      </c>
      <c r="O50" s="156" t="e">
        <f>IF(ISNUMBER(#REF!),#REF!,NA())</f>
        <v>#N/A</v>
      </c>
      <c r="P50" s="156" t="e">
        <f>NA()</f>
        <v>#N/A</v>
      </c>
    </row>
    <row r="53" spans="1:16" x14ac:dyDescent="0.15">
      <c r="A53" s="128" t="s">
        <v>74</v>
      </c>
    </row>
    <row r="54" spans="1:16" x14ac:dyDescent="0.15">
      <c r="A54" s="155"/>
      <c r="B54" s="155" t="str">
        <f>'将来負担比率（分子）の構造'!I$40</f>
        <v>H30</v>
      </c>
      <c r="C54" s="155"/>
      <c r="D54" s="155"/>
      <c r="E54" s="155" t="str">
        <f>'将来負担比率（分子）の構造'!J$40</f>
        <v>R01</v>
      </c>
      <c r="F54" s="155"/>
      <c r="G54" s="155"/>
      <c r="H54" s="155" t="str">
        <f>'将来負担比率（分子）の構造'!K$40</f>
        <v>R02</v>
      </c>
      <c r="I54" s="155"/>
      <c r="J54" s="155"/>
      <c r="K54" s="155" t="str">
        <f>'将来負担比率（分子）の構造'!L$40</f>
        <v>R03</v>
      </c>
      <c r="L54" s="155"/>
      <c r="M54" s="155"/>
      <c r="N54" s="155" t="str">
        <f>'将来負担比率（分子）の構造'!M$40</f>
        <v>R04</v>
      </c>
      <c r="O54" s="155"/>
      <c r="P54" s="155"/>
    </row>
    <row r="55" spans="1:16" x14ac:dyDescent="0.15">
      <c r="A55" s="155"/>
      <c r="B55" s="155" t="s">
        <v>75</v>
      </c>
      <c r="C55" s="155"/>
      <c r="D55" s="155" t="s">
        <v>76</v>
      </c>
      <c r="E55" s="155" t="s">
        <v>75</v>
      </c>
      <c r="F55" s="155"/>
      <c r="G55" s="155" t="s">
        <v>76</v>
      </c>
      <c r="H55" s="155" t="s">
        <v>75</v>
      </c>
      <c r="I55" s="155"/>
      <c r="J55" s="155" t="s">
        <v>76</v>
      </c>
      <c r="K55" s="155" t="s">
        <v>75</v>
      </c>
      <c r="L55" s="155"/>
      <c r="M55" s="155" t="s">
        <v>76</v>
      </c>
      <c r="N55" s="155" t="s">
        <v>75</v>
      </c>
      <c r="O55" s="155"/>
      <c r="P55" s="155" t="s">
        <v>76</v>
      </c>
    </row>
    <row r="56" spans="1:16" x14ac:dyDescent="0.15">
      <c r="A56" s="155" t="s">
        <v>45</v>
      </c>
      <c r="B56" s="155"/>
      <c r="C56" s="155"/>
      <c r="D56" s="155">
        <f>'将来負担比率（分子）の構造'!I$52</f>
        <v>3372</v>
      </c>
      <c r="E56" s="155"/>
      <c r="F56" s="155"/>
      <c r="G56" s="155">
        <f>'将来負担比率（分子）の構造'!J$52</f>
        <v>3763</v>
      </c>
      <c r="H56" s="155"/>
      <c r="I56" s="155"/>
      <c r="J56" s="155">
        <f>'将来負担比率（分子）の構造'!K$52</f>
        <v>3660</v>
      </c>
      <c r="K56" s="155"/>
      <c r="L56" s="155"/>
      <c r="M56" s="155">
        <f>'将来負担比率（分子）の構造'!L$52</f>
        <v>3575</v>
      </c>
      <c r="N56" s="155"/>
      <c r="O56" s="155"/>
      <c r="P56" s="155">
        <f>'将来負担比率（分子）の構造'!M$52</f>
        <v>3428</v>
      </c>
    </row>
    <row r="57" spans="1:16" x14ac:dyDescent="0.15">
      <c r="A57" s="155" t="s">
        <v>44</v>
      </c>
      <c r="B57" s="155"/>
      <c r="C57" s="155"/>
      <c r="D57" s="155">
        <f>'将来負担比率（分子）の構造'!I$51</f>
        <v>58</v>
      </c>
      <c r="E57" s="155"/>
      <c r="F57" s="155"/>
      <c r="G57" s="155">
        <f>'将来負担比率（分子）の構造'!J$51</f>
        <v>42</v>
      </c>
      <c r="H57" s="155"/>
      <c r="I57" s="155"/>
      <c r="J57" s="155">
        <f>'将来負担比率（分子）の構造'!K$51</f>
        <v>37</v>
      </c>
      <c r="K57" s="155"/>
      <c r="L57" s="155"/>
      <c r="M57" s="155">
        <f>'将来負担比率（分子）の構造'!L$51</f>
        <v>37</v>
      </c>
      <c r="N57" s="155"/>
      <c r="O57" s="155"/>
      <c r="P57" s="155">
        <f>'将来負担比率（分子）の構造'!M$51</f>
        <v>32</v>
      </c>
    </row>
    <row r="58" spans="1:16" x14ac:dyDescent="0.15">
      <c r="A58" s="155" t="s">
        <v>43</v>
      </c>
      <c r="B58" s="155"/>
      <c r="C58" s="155"/>
      <c r="D58" s="155">
        <f>'将来負担比率（分子）の構造'!I$50</f>
        <v>4802</v>
      </c>
      <c r="E58" s="155"/>
      <c r="F58" s="155"/>
      <c r="G58" s="155">
        <f>'将来負担比率（分子）の構造'!J$50</f>
        <v>4346</v>
      </c>
      <c r="H58" s="155"/>
      <c r="I58" s="155"/>
      <c r="J58" s="155">
        <f>'将来負担比率（分子）の構造'!K$50</f>
        <v>3760</v>
      </c>
      <c r="K58" s="155"/>
      <c r="L58" s="155"/>
      <c r="M58" s="155">
        <f>'将来負担比率（分子）の構造'!L$50</f>
        <v>4566</v>
      </c>
      <c r="N58" s="155"/>
      <c r="O58" s="155"/>
      <c r="P58" s="155">
        <f>'将来負担比率（分子）の構造'!M$50</f>
        <v>4913</v>
      </c>
    </row>
    <row r="59" spans="1:16" x14ac:dyDescent="0.15">
      <c r="A59" s="155" t="s">
        <v>41</v>
      </c>
      <c r="B59" s="155" t="str">
        <f>'将来負担比率（分子）の構造'!I$49</f>
        <v>-</v>
      </c>
      <c r="C59" s="155"/>
      <c r="D59" s="155"/>
      <c r="E59" s="155" t="str">
        <f>'将来負担比率（分子）の構造'!J$49</f>
        <v>-</v>
      </c>
      <c r="F59" s="155"/>
      <c r="G59" s="155"/>
      <c r="H59" s="155" t="str">
        <f>'将来負担比率（分子）の構造'!K$49</f>
        <v>-</v>
      </c>
      <c r="I59" s="155"/>
      <c r="J59" s="155"/>
      <c r="K59" s="155" t="str">
        <f>'将来負担比率（分子）の構造'!L$49</f>
        <v>-</v>
      </c>
      <c r="L59" s="155"/>
      <c r="M59" s="155"/>
      <c r="N59" s="155" t="str">
        <f>'将来負担比率（分子）の構造'!M$49</f>
        <v>-</v>
      </c>
      <c r="O59" s="155"/>
      <c r="P59" s="155"/>
    </row>
    <row r="60" spans="1:16" x14ac:dyDescent="0.15">
      <c r="A60" s="155" t="s">
        <v>40</v>
      </c>
      <c r="B60" s="155" t="str">
        <f>'将来負担比率（分子）の構造'!I$48</f>
        <v>-</v>
      </c>
      <c r="C60" s="155"/>
      <c r="D60" s="155"/>
      <c r="E60" s="155" t="str">
        <f>'将来負担比率（分子）の構造'!J$48</f>
        <v>-</v>
      </c>
      <c r="F60" s="155"/>
      <c r="G60" s="155"/>
      <c r="H60" s="155" t="str">
        <f>'将来負担比率（分子）の構造'!K$48</f>
        <v>-</v>
      </c>
      <c r="I60" s="155"/>
      <c r="J60" s="155"/>
      <c r="K60" s="155" t="str">
        <f>'将来負担比率（分子）の構造'!L$48</f>
        <v>-</v>
      </c>
      <c r="L60" s="155"/>
      <c r="M60" s="155"/>
      <c r="N60" s="155" t="str">
        <f>'将来負担比率（分子）の構造'!M$48</f>
        <v>-</v>
      </c>
      <c r="O60" s="155"/>
      <c r="P60" s="155"/>
    </row>
    <row r="61" spans="1:16" x14ac:dyDescent="0.15">
      <c r="A61" s="155" t="s">
        <v>38</v>
      </c>
      <c r="B61" s="155" t="str">
        <f>'将来負担比率（分子）の構造'!I$46</f>
        <v>-</v>
      </c>
      <c r="C61" s="155"/>
      <c r="D61" s="155"/>
      <c r="E61" s="155" t="str">
        <f>'将来負担比率（分子）の構造'!J$46</f>
        <v>-</v>
      </c>
      <c r="F61" s="155"/>
      <c r="G61" s="155"/>
      <c r="H61" s="155" t="str">
        <f>'将来負担比率（分子）の構造'!K$46</f>
        <v>-</v>
      </c>
      <c r="I61" s="155"/>
      <c r="J61" s="155"/>
      <c r="K61" s="155" t="str">
        <f>'将来負担比率（分子）の構造'!L$46</f>
        <v>-</v>
      </c>
      <c r="L61" s="155"/>
      <c r="M61" s="155"/>
      <c r="N61" s="155" t="str">
        <f>'将来負担比率（分子）の構造'!M$46</f>
        <v>-</v>
      </c>
      <c r="O61" s="155"/>
      <c r="P61" s="155"/>
    </row>
    <row r="62" spans="1:16" x14ac:dyDescent="0.15">
      <c r="A62" s="155" t="s">
        <v>37</v>
      </c>
      <c r="B62" s="155">
        <f>'将来負担比率（分子）の構造'!I$45</f>
        <v>268</v>
      </c>
      <c r="C62" s="155"/>
      <c r="D62" s="155"/>
      <c r="E62" s="155">
        <f>'将来負担比率（分子）の構造'!J$45</f>
        <v>242</v>
      </c>
      <c r="F62" s="155"/>
      <c r="G62" s="155"/>
      <c r="H62" s="155">
        <f>'将来負担比率（分子）の構造'!K$45</f>
        <v>280</v>
      </c>
      <c r="I62" s="155"/>
      <c r="J62" s="155"/>
      <c r="K62" s="155">
        <f>'将来負担比率（分子）の構造'!L$45</f>
        <v>212</v>
      </c>
      <c r="L62" s="155"/>
      <c r="M62" s="155"/>
      <c r="N62" s="155">
        <f>'将来負担比率（分子）の構造'!M$45</f>
        <v>238</v>
      </c>
      <c r="O62" s="155"/>
      <c r="P62" s="155"/>
    </row>
    <row r="63" spans="1:16" x14ac:dyDescent="0.15">
      <c r="A63" s="155" t="s">
        <v>36</v>
      </c>
      <c r="B63" s="155">
        <f>'将来負担比率（分子）の構造'!I$44</f>
        <v>194</v>
      </c>
      <c r="C63" s="155"/>
      <c r="D63" s="155"/>
      <c r="E63" s="155">
        <f>'将来負担比率（分子）の構造'!J$44</f>
        <v>167</v>
      </c>
      <c r="F63" s="155"/>
      <c r="G63" s="155"/>
      <c r="H63" s="155">
        <f>'将来負担比率（分子）の構造'!K$44</f>
        <v>152</v>
      </c>
      <c r="I63" s="155"/>
      <c r="J63" s="155"/>
      <c r="K63" s="155">
        <f>'将来負担比率（分子）の構造'!L$44</f>
        <v>119</v>
      </c>
      <c r="L63" s="155"/>
      <c r="M63" s="155"/>
      <c r="N63" s="155">
        <f>'将来負担比率（分子）の構造'!M$44</f>
        <v>85</v>
      </c>
      <c r="O63" s="155"/>
      <c r="P63" s="155"/>
    </row>
    <row r="64" spans="1:16" x14ac:dyDescent="0.15">
      <c r="A64" s="155" t="s">
        <v>35</v>
      </c>
      <c r="B64" s="155">
        <f>'将来負担比率（分子）の構造'!I$43</f>
        <v>767</v>
      </c>
      <c r="C64" s="155"/>
      <c r="D64" s="155"/>
      <c r="E64" s="155">
        <f>'将来負担比率（分子）の構造'!J$43</f>
        <v>796</v>
      </c>
      <c r="F64" s="155"/>
      <c r="G64" s="155"/>
      <c r="H64" s="155">
        <f>'将来負担比率（分子）の構造'!K$43</f>
        <v>833</v>
      </c>
      <c r="I64" s="155"/>
      <c r="J64" s="155"/>
      <c r="K64" s="155">
        <f>'将来負担比率（分子）の構造'!L$43</f>
        <v>894</v>
      </c>
      <c r="L64" s="155"/>
      <c r="M64" s="155"/>
      <c r="N64" s="155">
        <f>'将来負担比率（分子）の構造'!M$43</f>
        <v>948</v>
      </c>
      <c r="O64" s="155"/>
      <c r="P64" s="155"/>
    </row>
    <row r="65" spans="1:16" x14ac:dyDescent="0.15">
      <c r="A65" s="155" t="s">
        <v>34</v>
      </c>
      <c r="B65" s="155" t="str">
        <f>'将来負担比率（分子）の構造'!I$42</f>
        <v>-</v>
      </c>
      <c r="C65" s="155"/>
      <c r="D65" s="155"/>
      <c r="E65" s="155" t="str">
        <f>'将来負担比率（分子）の構造'!J$42</f>
        <v>-</v>
      </c>
      <c r="F65" s="155"/>
      <c r="G65" s="155"/>
      <c r="H65" s="155" t="str">
        <f>'将来負担比率（分子）の構造'!K$42</f>
        <v>-</v>
      </c>
      <c r="I65" s="155"/>
      <c r="J65" s="155"/>
      <c r="K65" s="155" t="str">
        <f>'将来負担比率（分子）の構造'!L$42</f>
        <v>-</v>
      </c>
      <c r="L65" s="155"/>
      <c r="M65" s="155"/>
      <c r="N65" s="155" t="str">
        <f>'将来負担比率（分子）の構造'!M$42</f>
        <v>-</v>
      </c>
      <c r="O65" s="155"/>
      <c r="P65" s="155"/>
    </row>
    <row r="66" spans="1:16" x14ac:dyDescent="0.15">
      <c r="A66" s="155" t="s">
        <v>33</v>
      </c>
      <c r="B66" s="155">
        <f>'将来負担比率（分子）の構造'!I$41</f>
        <v>4102</v>
      </c>
      <c r="C66" s="155"/>
      <c r="D66" s="155"/>
      <c r="E66" s="155">
        <f>'将来負担比率（分子）の構造'!J$41</f>
        <v>5324</v>
      </c>
      <c r="F66" s="155"/>
      <c r="G66" s="155"/>
      <c r="H66" s="155">
        <f>'将来負担比率（分子）の構造'!K$41</f>
        <v>5284</v>
      </c>
      <c r="I66" s="155"/>
      <c r="J66" s="155"/>
      <c r="K66" s="155">
        <f>'将来負担比率（分子）の構造'!L$41</f>
        <v>5078</v>
      </c>
      <c r="L66" s="155"/>
      <c r="M66" s="155"/>
      <c r="N66" s="155">
        <f>'将来負担比率（分子）の構造'!M$41</f>
        <v>4807</v>
      </c>
      <c r="O66" s="155"/>
      <c r="P66" s="155"/>
    </row>
    <row r="67" spans="1:16" x14ac:dyDescent="0.15">
      <c r="A67" s="155" t="s">
        <v>77</v>
      </c>
      <c r="B67" s="155" t="e">
        <f>NA()</f>
        <v>#N/A</v>
      </c>
      <c r="C67" s="155">
        <f>IF(ISNUMBER('将来負担比率（分子）の構造'!I$53), IF('将来負担比率（分子）の構造'!I$53 &lt; 0, 0, '将来負担比率（分子）の構造'!I$53), NA())</f>
        <v>0</v>
      </c>
      <c r="D67" s="155" t="e">
        <f>NA()</f>
        <v>#N/A</v>
      </c>
      <c r="E67" s="155" t="e">
        <f>NA()</f>
        <v>#N/A</v>
      </c>
      <c r="F67" s="155">
        <f>IF(ISNUMBER('将来負担比率（分子）の構造'!J$53), IF('将来負担比率（分子）の構造'!J$53 &lt; 0, 0, '将来負担比率（分子）の構造'!J$53), NA())</f>
        <v>0</v>
      </c>
      <c r="G67" s="155" t="e">
        <f>NA()</f>
        <v>#N/A</v>
      </c>
      <c r="H67" s="155" t="e">
        <f>NA()</f>
        <v>#N/A</v>
      </c>
      <c r="I67" s="155">
        <f>IF(ISNUMBER('将来負担比率（分子）の構造'!K$53), IF('将来負担比率（分子）の構造'!K$53 &lt; 0, 0, '将来負担比率（分子）の構造'!K$53), NA())</f>
        <v>0</v>
      </c>
      <c r="J67" s="155" t="e">
        <f>NA()</f>
        <v>#N/A</v>
      </c>
      <c r="K67" s="155" t="e">
        <f>NA()</f>
        <v>#N/A</v>
      </c>
      <c r="L67" s="155">
        <f>IF(ISNUMBER('将来負担比率（分子）の構造'!L$53), IF('将来負担比率（分子）の構造'!L$53 &lt; 0, 0, '将来負担比率（分子）の構造'!L$53), NA())</f>
        <v>0</v>
      </c>
      <c r="M67" s="155" t="e">
        <f>NA()</f>
        <v>#N/A</v>
      </c>
      <c r="N67" s="155" t="e">
        <f>NA()</f>
        <v>#N/A</v>
      </c>
      <c r="O67" s="155">
        <f>IF(ISNUMBER('将来負担比率（分子）の構造'!M$53), IF('将来負担比率（分子）の構造'!M$53 &lt; 0, 0, '将来負担比率（分子）の構造'!M$53), NA())</f>
        <v>0</v>
      </c>
      <c r="P67" s="155" t="e">
        <f>NA()</f>
        <v>#N/A</v>
      </c>
    </row>
    <row r="70" spans="1:16" x14ac:dyDescent="0.15">
      <c r="A70" s="157" t="s">
        <v>78</v>
      </c>
      <c r="B70" s="157"/>
      <c r="C70" s="157"/>
      <c r="D70" s="157"/>
      <c r="E70" s="157"/>
      <c r="F70" s="157"/>
    </row>
    <row r="71" spans="1:16" x14ac:dyDescent="0.15">
      <c r="A71" s="158"/>
      <c r="B71" s="158" t="str">
        <f>基金残高に係る経年分析!F54</f>
        <v>R02</v>
      </c>
      <c r="C71" s="158" t="str">
        <f>基金残高に係る経年分析!G54</f>
        <v>R03</v>
      </c>
      <c r="D71" s="158" t="str">
        <f>基金残高に係る経年分析!H54</f>
        <v>R04</v>
      </c>
    </row>
    <row r="72" spans="1:16" x14ac:dyDescent="0.15">
      <c r="A72" s="158" t="s">
        <v>79</v>
      </c>
      <c r="B72" s="159">
        <f>基金残高に係る経年分析!F55</f>
        <v>1569</v>
      </c>
      <c r="C72" s="159">
        <f>基金残高に係る経年分析!G55</f>
        <v>1109</v>
      </c>
      <c r="D72" s="159">
        <f>基金残高に係る経年分析!H55</f>
        <v>1254</v>
      </c>
    </row>
    <row r="73" spans="1:16" x14ac:dyDescent="0.15">
      <c r="A73" s="158" t="s">
        <v>80</v>
      </c>
      <c r="B73" s="159">
        <f>基金残高に係る経年分析!F56</f>
        <v>484</v>
      </c>
      <c r="C73" s="159">
        <f>基金残高に係る経年分析!G56</f>
        <v>484</v>
      </c>
      <c r="D73" s="159">
        <f>基金残高に係る経年分析!H56</f>
        <v>484</v>
      </c>
    </row>
    <row r="74" spans="1:16" x14ac:dyDescent="0.15">
      <c r="A74" s="158" t="s">
        <v>81</v>
      </c>
      <c r="B74" s="159">
        <f>基金残高に係る経年分析!F57</f>
        <v>2353</v>
      </c>
      <c r="C74" s="159">
        <f>基金残高に係る経年分析!G57</f>
        <v>3967</v>
      </c>
      <c r="D74" s="159">
        <f>基金残高に係る経年分析!H57</f>
        <v>4915</v>
      </c>
    </row>
  </sheetData>
  <sheetProtection algorithmName="SHA-512" hashValue="QrnsLXz+bzUOeypYs8FVzG/tjSUZ/bW7F7Mm3r8YHPgvmuijdpXHyRy5mRck54axJnLywLR9WmNPbVtbal7ACQ==" saltValue="FDg8hdUO+wGaFbwkBel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CD19" sqref="CD19:CQ20"/>
    </sheetView>
  </sheetViews>
  <sheetFormatPr defaultColWidth="0" defaultRowHeight="11.25" customHeight="1" zeroHeight="1" x14ac:dyDescent="0.15"/>
  <cols>
    <col min="1" max="1" width="1.5703125" style="194" customWidth="1"/>
    <col min="2" max="2" width="2.42578125" style="194" customWidth="1"/>
    <col min="3" max="16" width="2.5703125" style="194" customWidth="1"/>
    <col min="17" max="17" width="2.42578125" style="194" customWidth="1"/>
    <col min="18" max="95" width="1.5703125" style="194" customWidth="1"/>
    <col min="96" max="133" width="1.5703125" style="206" customWidth="1"/>
    <col min="134" max="143" width="1.5703125" style="194" customWidth="1"/>
    <col min="144" max="16384" width="0" style="194" hidden="1"/>
  </cols>
  <sheetData>
    <row r="1" spans="2:143" ht="22.5" customHeight="1" thickBot="1" x14ac:dyDescent="0.2">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589" t="s">
        <v>220</v>
      </c>
      <c r="DI1" s="590"/>
      <c r="DJ1" s="590"/>
      <c r="DK1" s="590"/>
      <c r="DL1" s="590"/>
      <c r="DM1" s="590"/>
      <c r="DN1" s="591"/>
      <c r="DO1" s="194"/>
      <c r="DP1" s="589" t="s">
        <v>221</v>
      </c>
      <c r="DQ1" s="590"/>
      <c r="DR1" s="590"/>
      <c r="DS1" s="590"/>
      <c r="DT1" s="590"/>
      <c r="DU1" s="590"/>
      <c r="DV1" s="590"/>
      <c r="DW1" s="590"/>
      <c r="DX1" s="590"/>
      <c r="DY1" s="590"/>
      <c r="DZ1" s="590"/>
      <c r="EA1" s="590"/>
      <c r="EB1" s="590"/>
      <c r="EC1" s="591"/>
      <c r="ED1" s="193"/>
      <c r="EE1" s="193"/>
      <c r="EF1" s="193"/>
      <c r="EG1" s="193"/>
      <c r="EH1" s="193"/>
      <c r="EI1" s="193"/>
      <c r="EJ1" s="193"/>
      <c r="EK1" s="193"/>
      <c r="EL1" s="193"/>
      <c r="EM1" s="193"/>
    </row>
    <row r="2" spans="2:143" ht="22.5" customHeight="1" x14ac:dyDescent="0.15">
      <c r="B2" s="195" t="s">
        <v>222</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x14ac:dyDescent="0.15">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233</v>
      </c>
      <c r="C5" s="597"/>
      <c r="D5" s="597"/>
      <c r="E5" s="597"/>
      <c r="F5" s="597"/>
      <c r="G5" s="597"/>
      <c r="H5" s="597"/>
      <c r="I5" s="597"/>
      <c r="J5" s="597"/>
      <c r="K5" s="597"/>
      <c r="L5" s="597"/>
      <c r="M5" s="597"/>
      <c r="N5" s="597"/>
      <c r="O5" s="597"/>
      <c r="P5" s="597"/>
      <c r="Q5" s="598"/>
      <c r="R5" s="599">
        <v>2122786</v>
      </c>
      <c r="S5" s="600"/>
      <c r="T5" s="600"/>
      <c r="U5" s="600"/>
      <c r="V5" s="600"/>
      <c r="W5" s="600"/>
      <c r="X5" s="600"/>
      <c r="Y5" s="601"/>
      <c r="Z5" s="602">
        <v>16.3</v>
      </c>
      <c r="AA5" s="602"/>
      <c r="AB5" s="602"/>
      <c r="AC5" s="602"/>
      <c r="AD5" s="603">
        <v>2122785</v>
      </c>
      <c r="AE5" s="603"/>
      <c r="AF5" s="603"/>
      <c r="AG5" s="603"/>
      <c r="AH5" s="603"/>
      <c r="AI5" s="603"/>
      <c r="AJ5" s="603"/>
      <c r="AK5" s="603"/>
      <c r="AL5" s="604">
        <v>42.4</v>
      </c>
      <c r="AM5" s="605"/>
      <c r="AN5" s="605"/>
      <c r="AO5" s="606"/>
      <c r="AP5" s="596" t="s">
        <v>234</v>
      </c>
      <c r="AQ5" s="597"/>
      <c r="AR5" s="597"/>
      <c r="AS5" s="597"/>
      <c r="AT5" s="597"/>
      <c r="AU5" s="597"/>
      <c r="AV5" s="597"/>
      <c r="AW5" s="597"/>
      <c r="AX5" s="597"/>
      <c r="AY5" s="597"/>
      <c r="AZ5" s="597"/>
      <c r="BA5" s="597"/>
      <c r="BB5" s="597"/>
      <c r="BC5" s="597"/>
      <c r="BD5" s="597"/>
      <c r="BE5" s="597"/>
      <c r="BF5" s="598"/>
      <c r="BG5" s="610">
        <v>2122786</v>
      </c>
      <c r="BH5" s="611"/>
      <c r="BI5" s="611"/>
      <c r="BJ5" s="611"/>
      <c r="BK5" s="611"/>
      <c r="BL5" s="611"/>
      <c r="BM5" s="611"/>
      <c r="BN5" s="612"/>
      <c r="BO5" s="613">
        <v>100</v>
      </c>
      <c r="BP5" s="613"/>
      <c r="BQ5" s="613"/>
      <c r="BR5" s="613"/>
      <c r="BS5" s="614" t="s">
        <v>235</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227</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15">
      <c r="B6" s="607" t="s">
        <v>239</v>
      </c>
      <c r="C6" s="608"/>
      <c r="D6" s="608"/>
      <c r="E6" s="608"/>
      <c r="F6" s="608"/>
      <c r="G6" s="608"/>
      <c r="H6" s="608"/>
      <c r="I6" s="608"/>
      <c r="J6" s="608"/>
      <c r="K6" s="608"/>
      <c r="L6" s="608"/>
      <c r="M6" s="608"/>
      <c r="N6" s="608"/>
      <c r="O6" s="608"/>
      <c r="P6" s="608"/>
      <c r="Q6" s="609"/>
      <c r="R6" s="610">
        <v>26628</v>
      </c>
      <c r="S6" s="611"/>
      <c r="T6" s="611"/>
      <c r="U6" s="611"/>
      <c r="V6" s="611"/>
      <c r="W6" s="611"/>
      <c r="X6" s="611"/>
      <c r="Y6" s="612"/>
      <c r="Z6" s="613">
        <v>0.2</v>
      </c>
      <c r="AA6" s="613"/>
      <c r="AB6" s="613"/>
      <c r="AC6" s="613"/>
      <c r="AD6" s="614">
        <v>26628</v>
      </c>
      <c r="AE6" s="614"/>
      <c r="AF6" s="614"/>
      <c r="AG6" s="614"/>
      <c r="AH6" s="614"/>
      <c r="AI6" s="614"/>
      <c r="AJ6" s="614"/>
      <c r="AK6" s="614"/>
      <c r="AL6" s="615">
        <v>0.5</v>
      </c>
      <c r="AM6" s="616"/>
      <c r="AN6" s="616"/>
      <c r="AO6" s="617"/>
      <c r="AP6" s="607" t="s">
        <v>240</v>
      </c>
      <c r="AQ6" s="608"/>
      <c r="AR6" s="608"/>
      <c r="AS6" s="608"/>
      <c r="AT6" s="608"/>
      <c r="AU6" s="608"/>
      <c r="AV6" s="608"/>
      <c r="AW6" s="608"/>
      <c r="AX6" s="608"/>
      <c r="AY6" s="608"/>
      <c r="AZ6" s="608"/>
      <c r="BA6" s="608"/>
      <c r="BB6" s="608"/>
      <c r="BC6" s="608"/>
      <c r="BD6" s="608"/>
      <c r="BE6" s="608"/>
      <c r="BF6" s="609"/>
      <c r="BG6" s="610">
        <v>2122786</v>
      </c>
      <c r="BH6" s="611"/>
      <c r="BI6" s="611"/>
      <c r="BJ6" s="611"/>
      <c r="BK6" s="611"/>
      <c r="BL6" s="611"/>
      <c r="BM6" s="611"/>
      <c r="BN6" s="612"/>
      <c r="BO6" s="613">
        <v>100</v>
      </c>
      <c r="BP6" s="613"/>
      <c r="BQ6" s="613"/>
      <c r="BR6" s="613"/>
      <c r="BS6" s="614" t="s">
        <v>235</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107058</v>
      </c>
      <c r="CS6" s="611"/>
      <c r="CT6" s="611"/>
      <c r="CU6" s="611"/>
      <c r="CV6" s="611"/>
      <c r="CW6" s="611"/>
      <c r="CX6" s="611"/>
      <c r="CY6" s="612"/>
      <c r="CZ6" s="604">
        <v>0.9</v>
      </c>
      <c r="DA6" s="605"/>
      <c r="DB6" s="605"/>
      <c r="DC6" s="621"/>
      <c r="DD6" s="619" t="s">
        <v>178</v>
      </c>
      <c r="DE6" s="611"/>
      <c r="DF6" s="611"/>
      <c r="DG6" s="611"/>
      <c r="DH6" s="611"/>
      <c r="DI6" s="611"/>
      <c r="DJ6" s="611"/>
      <c r="DK6" s="611"/>
      <c r="DL6" s="611"/>
      <c r="DM6" s="611"/>
      <c r="DN6" s="611"/>
      <c r="DO6" s="611"/>
      <c r="DP6" s="612"/>
      <c r="DQ6" s="619">
        <v>107058</v>
      </c>
      <c r="DR6" s="611"/>
      <c r="DS6" s="611"/>
      <c r="DT6" s="611"/>
      <c r="DU6" s="611"/>
      <c r="DV6" s="611"/>
      <c r="DW6" s="611"/>
      <c r="DX6" s="611"/>
      <c r="DY6" s="611"/>
      <c r="DZ6" s="611"/>
      <c r="EA6" s="611"/>
      <c r="EB6" s="611"/>
      <c r="EC6" s="620"/>
    </row>
    <row r="7" spans="2:143" ht="11.25" customHeight="1" x14ac:dyDescent="0.15">
      <c r="B7" s="607" t="s">
        <v>242</v>
      </c>
      <c r="C7" s="608"/>
      <c r="D7" s="608"/>
      <c r="E7" s="608"/>
      <c r="F7" s="608"/>
      <c r="G7" s="608"/>
      <c r="H7" s="608"/>
      <c r="I7" s="608"/>
      <c r="J7" s="608"/>
      <c r="K7" s="608"/>
      <c r="L7" s="608"/>
      <c r="M7" s="608"/>
      <c r="N7" s="608"/>
      <c r="O7" s="608"/>
      <c r="P7" s="608"/>
      <c r="Q7" s="609"/>
      <c r="R7" s="610">
        <v>235</v>
      </c>
      <c r="S7" s="611"/>
      <c r="T7" s="611"/>
      <c r="U7" s="611"/>
      <c r="V7" s="611"/>
      <c r="W7" s="611"/>
      <c r="X7" s="611"/>
      <c r="Y7" s="612"/>
      <c r="Z7" s="613">
        <v>0</v>
      </c>
      <c r="AA7" s="613"/>
      <c r="AB7" s="613"/>
      <c r="AC7" s="613"/>
      <c r="AD7" s="614">
        <v>235</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537523</v>
      </c>
      <c r="BH7" s="611"/>
      <c r="BI7" s="611"/>
      <c r="BJ7" s="611"/>
      <c r="BK7" s="611"/>
      <c r="BL7" s="611"/>
      <c r="BM7" s="611"/>
      <c r="BN7" s="612"/>
      <c r="BO7" s="613">
        <v>25.3</v>
      </c>
      <c r="BP7" s="613"/>
      <c r="BQ7" s="613"/>
      <c r="BR7" s="613"/>
      <c r="BS7" s="614" t="s">
        <v>178</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5592327</v>
      </c>
      <c r="CS7" s="611"/>
      <c r="CT7" s="611"/>
      <c r="CU7" s="611"/>
      <c r="CV7" s="611"/>
      <c r="CW7" s="611"/>
      <c r="CX7" s="611"/>
      <c r="CY7" s="612"/>
      <c r="CZ7" s="613">
        <v>46</v>
      </c>
      <c r="DA7" s="613"/>
      <c r="DB7" s="613"/>
      <c r="DC7" s="613"/>
      <c r="DD7" s="619">
        <v>23798</v>
      </c>
      <c r="DE7" s="611"/>
      <c r="DF7" s="611"/>
      <c r="DG7" s="611"/>
      <c r="DH7" s="611"/>
      <c r="DI7" s="611"/>
      <c r="DJ7" s="611"/>
      <c r="DK7" s="611"/>
      <c r="DL7" s="611"/>
      <c r="DM7" s="611"/>
      <c r="DN7" s="611"/>
      <c r="DO7" s="611"/>
      <c r="DP7" s="612"/>
      <c r="DQ7" s="619">
        <v>1920700</v>
      </c>
      <c r="DR7" s="611"/>
      <c r="DS7" s="611"/>
      <c r="DT7" s="611"/>
      <c r="DU7" s="611"/>
      <c r="DV7" s="611"/>
      <c r="DW7" s="611"/>
      <c r="DX7" s="611"/>
      <c r="DY7" s="611"/>
      <c r="DZ7" s="611"/>
      <c r="EA7" s="611"/>
      <c r="EB7" s="611"/>
      <c r="EC7" s="620"/>
    </row>
    <row r="8" spans="2:143" ht="11.25" customHeight="1" x14ac:dyDescent="0.15">
      <c r="B8" s="607" t="s">
        <v>245</v>
      </c>
      <c r="C8" s="608"/>
      <c r="D8" s="608"/>
      <c r="E8" s="608"/>
      <c r="F8" s="608"/>
      <c r="G8" s="608"/>
      <c r="H8" s="608"/>
      <c r="I8" s="608"/>
      <c r="J8" s="608"/>
      <c r="K8" s="608"/>
      <c r="L8" s="608"/>
      <c r="M8" s="608"/>
      <c r="N8" s="608"/>
      <c r="O8" s="608"/>
      <c r="P8" s="608"/>
      <c r="Q8" s="609"/>
      <c r="R8" s="610">
        <v>2075</v>
      </c>
      <c r="S8" s="611"/>
      <c r="T8" s="611"/>
      <c r="U8" s="611"/>
      <c r="V8" s="611"/>
      <c r="W8" s="611"/>
      <c r="X8" s="611"/>
      <c r="Y8" s="612"/>
      <c r="Z8" s="613">
        <v>0</v>
      </c>
      <c r="AA8" s="613"/>
      <c r="AB8" s="613"/>
      <c r="AC8" s="613"/>
      <c r="AD8" s="614">
        <v>2075</v>
      </c>
      <c r="AE8" s="614"/>
      <c r="AF8" s="614"/>
      <c r="AG8" s="614"/>
      <c r="AH8" s="614"/>
      <c r="AI8" s="614"/>
      <c r="AJ8" s="614"/>
      <c r="AK8" s="614"/>
      <c r="AL8" s="615">
        <v>0</v>
      </c>
      <c r="AM8" s="616"/>
      <c r="AN8" s="616"/>
      <c r="AO8" s="617"/>
      <c r="AP8" s="607" t="s">
        <v>246</v>
      </c>
      <c r="AQ8" s="608"/>
      <c r="AR8" s="608"/>
      <c r="AS8" s="608"/>
      <c r="AT8" s="608"/>
      <c r="AU8" s="608"/>
      <c r="AV8" s="608"/>
      <c r="AW8" s="608"/>
      <c r="AX8" s="608"/>
      <c r="AY8" s="608"/>
      <c r="AZ8" s="608"/>
      <c r="BA8" s="608"/>
      <c r="BB8" s="608"/>
      <c r="BC8" s="608"/>
      <c r="BD8" s="608"/>
      <c r="BE8" s="608"/>
      <c r="BF8" s="609"/>
      <c r="BG8" s="610">
        <v>19188</v>
      </c>
      <c r="BH8" s="611"/>
      <c r="BI8" s="611"/>
      <c r="BJ8" s="611"/>
      <c r="BK8" s="611"/>
      <c r="BL8" s="611"/>
      <c r="BM8" s="611"/>
      <c r="BN8" s="612"/>
      <c r="BO8" s="613">
        <v>0.9</v>
      </c>
      <c r="BP8" s="613"/>
      <c r="BQ8" s="613"/>
      <c r="BR8" s="613"/>
      <c r="BS8" s="614" t="s">
        <v>178</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2158817</v>
      </c>
      <c r="CS8" s="611"/>
      <c r="CT8" s="611"/>
      <c r="CU8" s="611"/>
      <c r="CV8" s="611"/>
      <c r="CW8" s="611"/>
      <c r="CX8" s="611"/>
      <c r="CY8" s="612"/>
      <c r="CZ8" s="613">
        <v>17.7</v>
      </c>
      <c r="DA8" s="613"/>
      <c r="DB8" s="613"/>
      <c r="DC8" s="613"/>
      <c r="DD8" s="619">
        <v>13640</v>
      </c>
      <c r="DE8" s="611"/>
      <c r="DF8" s="611"/>
      <c r="DG8" s="611"/>
      <c r="DH8" s="611"/>
      <c r="DI8" s="611"/>
      <c r="DJ8" s="611"/>
      <c r="DK8" s="611"/>
      <c r="DL8" s="611"/>
      <c r="DM8" s="611"/>
      <c r="DN8" s="611"/>
      <c r="DO8" s="611"/>
      <c r="DP8" s="612"/>
      <c r="DQ8" s="619">
        <v>1060768</v>
      </c>
      <c r="DR8" s="611"/>
      <c r="DS8" s="611"/>
      <c r="DT8" s="611"/>
      <c r="DU8" s="611"/>
      <c r="DV8" s="611"/>
      <c r="DW8" s="611"/>
      <c r="DX8" s="611"/>
      <c r="DY8" s="611"/>
      <c r="DZ8" s="611"/>
      <c r="EA8" s="611"/>
      <c r="EB8" s="611"/>
      <c r="EC8" s="620"/>
    </row>
    <row r="9" spans="2:143" ht="11.25" customHeight="1" x14ac:dyDescent="0.15">
      <c r="B9" s="607" t="s">
        <v>248</v>
      </c>
      <c r="C9" s="608"/>
      <c r="D9" s="608"/>
      <c r="E9" s="608"/>
      <c r="F9" s="608"/>
      <c r="G9" s="608"/>
      <c r="H9" s="608"/>
      <c r="I9" s="608"/>
      <c r="J9" s="608"/>
      <c r="K9" s="608"/>
      <c r="L9" s="608"/>
      <c r="M9" s="608"/>
      <c r="N9" s="608"/>
      <c r="O9" s="608"/>
      <c r="P9" s="608"/>
      <c r="Q9" s="609"/>
      <c r="R9" s="610">
        <v>1995</v>
      </c>
      <c r="S9" s="611"/>
      <c r="T9" s="611"/>
      <c r="U9" s="611"/>
      <c r="V9" s="611"/>
      <c r="W9" s="611"/>
      <c r="X9" s="611"/>
      <c r="Y9" s="612"/>
      <c r="Z9" s="613">
        <v>0</v>
      </c>
      <c r="AA9" s="613"/>
      <c r="AB9" s="613"/>
      <c r="AC9" s="613"/>
      <c r="AD9" s="614">
        <v>1995</v>
      </c>
      <c r="AE9" s="614"/>
      <c r="AF9" s="614"/>
      <c r="AG9" s="614"/>
      <c r="AH9" s="614"/>
      <c r="AI9" s="614"/>
      <c r="AJ9" s="614"/>
      <c r="AK9" s="614"/>
      <c r="AL9" s="615">
        <v>0</v>
      </c>
      <c r="AM9" s="616"/>
      <c r="AN9" s="616"/>
      <c r="AO9" s="617"/>
      <c r="AP9" s="607" t="s">
        <v>249</v>
      </c>
      <c r="AQ9" s="608"/>
      <c r="AR9" s="608"/>
      <c r="AS9" s="608"/>
      <c r="AT9" s="608"/>
      <c r="AU9" s="608"/>
      <c r="AV9" s="608"/>
      <c r="AW9" s="608"/>
      <c r="AX9" s="608"/>
      <c r="AY9" s="608"/>
      <c r="AZ9" s="608"/>
      <c r="BA9" s="608"/>
      <c r="BB9" s="608"/>
      <c r="BC9" s="608"/>
      <c r="BD9" s="608"/>
      <c r="BE9" s="608"/>
      <c r="BF9" s="609"/>
      <c r="BG9" s="610">
        <v>439916</v>
      </c>
      <c r="BH9" s="611"/>
      <c r="BI9" s="611"/>
      <c r="BJ9" s="611"/>
      <c r="BK9" s="611"/>
      <c r="BL9" s="611"/>
      <c r="BM9" s="611"/>
      <c r="BN9" s="612"/>
      <c r="BO9" s="613">
        <v>20.7</v>
      </c>
      <c r="BP9" s="613"/>
      <c r="BQ9" s="613"/>
      <c r="BR9" s="613"/>
      <c r="BS9" s="614" t="s">
        <v>178</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691267</v>
      </c>
      <c r="CS9" s="611"/>
      <c r="CT9" s="611"/>
      <c r="CU9" s="611"/>
      <c r="CV9" s="611"/>
      <c r="CW9" s="611"/>
      <c r="CX9" s="611"/>
      <c r="CY9" s="612"/>
      <c r="CZ9" s="613">
        <v>5.7</v>
      </c>
      <c r="DA9" s="613"/>
      <c r="DB9" s="613"/>
      <c r="DC9" s="613"/>
      <c r="DD9" s="619">
        <v>39322</v>
      </c>
      <c r="DE9" s="611"/>
      <c r="DF9" s="611"/>
      <c r="DG9" s="611"/>
      <c r="DH9" s="611"/>
      <c r="DI9" s="611"/>
      <c r="DJ9" s="611"/>
      <c r="DK9" s="611"/>
      <c r="DL9" s="611"/>
      <c r="DM9" s="611"/>
      <c r="DN9" s="611"/>
      <c r="DO9" s="611"/>
      <c r="DP9" s="612"/>
      <c r="DQ9" s="619">
        <v>378605</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235</v>
      </c>
      <c r="S10" s="611"/>
      <c r="T10" s="611"/>
      <c r="U10" s="611"/>
      <c r="V10" s="611"/>
      <c r="W10" s="611"/>
      <c r="X10" s="611"/>
      <c r="Y10" s="612"/>
      <c r="Z10" s="613" t="s">
        <v>178</v>
      </c>
      <c r="AA10" s="613"/>
      <c r="AB10" s="613"/>
      <c r="AC10" s="613"/>
      <c r="AD10" s="614" t="s">
        <v>131</v>
      </c>
      <c r="AE10" s="614"/>
      <c r="AF10" s="614"/>
      <c r="AG10" s="614"/>
      <c r="AH10" s="614"/>
      <c r="AI10" s="614"/>
      <c r="AJ10" s="614"/>
      <c r="AK10" s="614"/>
      <c r="AL10" s="615" t="s">
        <v>235</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56405</v>
      </c>
      <c r="BH10" s="611"/>
      <c r="BI10" s="611"/>
      <c r="BJ10" s="611"/>
      <c r="BK10" s="611"/>
      <c r="BL10" s="611"/>
      <c r="BM10" s="611"/>
      <c r="BN10" s="612"/>
      <c r="BO10" s="613">
        <v>2.7</v>
      </c>
      <c r="BP10" s="613"/>
      <c r="BQ10" s="613"/>
      <c r="BR10" s="613"/>
      <c r="BS10" s="614" t="s">
        <v>235</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t="s">
        <v>131</v>
      </c>
      <c r="CS10" s="611"/>
      <c r="CT10" s="611"/>
      <c r="CU10" s="611"/>
      <c r="CV10" s="611"/>
      <c r="CW10" s="611"/>
      <c r="CX10" s="611"/>
      <c r="CY10" s="612"/>
      <c r="CZ10" s="613" t="s">
        <v>131</v>
      </c>
      <c r="DA10" s="613"/>
      <c r="DB10" s="613"/>
      <c r="DC10" s="613"/>
      <c r="DD10" s="619" t="s">
        <v>235</v>
      </c>
      <c r="DE10" s="611"/>
      <c r="DF10" s="611"/>
      <c r="DG10" s="611"/>
      <c r="DH10" s="611"/>
      <c r="DI10" s="611"/>
      <c r="DJ10" s="611"/>
      <c r="DK10" s="611"/>
      <c r="DL10" s="611"/>
      <c r="DM10" s="611"/>
      <c r="DN10" s="611"/>
      <c r="DO10" s="611"/>
      <c r="DP10" s="612"/>
      <c r="DQ10" s="619" t="s">
        <v>235</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294862</v>
      </c>
      <c r="S11" s="611"/>
      <c r="T11" s="611"/>
      <c r="U11" s="611"/>
      <c r="V11" s="611"/>
      <c r="W11" s="611"/>
      <c r="X11" s="611"/>
      <c r="Y11" s="612"/>
      <c r="Z11" s="615">
        <v>2.2999999999999998</v>
      </c>
      <c r="AA11" s="616"/>
      <c r="AB11" s="616"/>
      <c r="AC11" s="622"/>
      <c r="AD11" s="619">
        <v>294862</v>
      </c>
      <c r="AE11" s="611"/>
      <c r="AF11" s="611"/>
      <c r="AG11" s="611"/>
      <c r="AH11" s="611"/>
      <c r="AI11" s="611"/>
      <c r="AJ11" s="611"/>
      <c r="AK11" s="612"/>
      <c r="AL11" s="615">
        <v>5.9</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22014</v>
      </c>
      <c r="BH11" s="611"/>
      <c r="BI11" s="611"/>
      <c r="BJ11" s="611"/>
      <c r="BK11" s="611"/>
      <c r="BL11" s="611"/>
      <c r="BM11" s="611"/>
      <c r="BN11" s="612"/>
      <c r="BO11" s="613">
        <v>1</v>
      </c>
      <c r="BP11" s="613"/>
      <c r="BQ11" s="613"/>
      <c r="BR11" s="613"/>
      <c r="BS11" s="614" t="s">
        <v>235</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724603</v>
      </c>
      <c r="CS11" s="611"/>
      <c r="CT11" s="611"/>
      <c r="CU11" s="611"/>
      <c r="CV11" s="611"/>
      <c r="CW11" s="611"/>
      <c r="CX11" s="611"/>
      <c r="CY11" s="612"/>
      <c r="CZ11" s="613">
        <v>6</v>
      </c>
      <c r="DA11" s="613"/>
      <c r="DB11" s="613"/>
      <c r="DC11" s="613"/>
      <c r="DD11" s="619">
        <v>243190</v>
      </c>
      <c r="DE11" s="611"/>
      <c r="DF11" s="611"/>
      <c r="DG11" s="611"/>
      <c r="DH11" s="611"/>
      <c r="DI11" s="611"/>
      <c r="DJ11" s="611"/>
      <c r="DK11" s="611"/>
      <c r="DL11" s="611"/>
      <c r="DM11" s="611"/>
      <c r="DN11" s="611"/>
      <c r="DO11" s="611"/>
      <c r="DP11" s="612"/>
      <c r="DQ11" s="619">
        <v>480736</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v>102042</v>
      </c>
      <c r="S12" s="611"/>
      <c r="T12" s="611"/>
      <c r="U12" s="611"/>
      <c r="V12" s="611"/>
      <c r="W12" s="611"/>
      <c r="X12" s="611"/>
      <c r="Y12" s="612"/>
      <c r="Z12" s="613">
        <v>0.8</v>
      </c>
      <c r="AA12" s="613"/>
      <c r="AB12" s="613"/>
      <c r="AC12" s="613"/>
      <c r="AD12" s="614">
        <v>102042</v>
      </c>
      <c r="AE12" s="614"/>
      <c r="AF12" s="614"/>
      <c r="AG12" s="614"/>
      <c r="AH12" s="614"/>
      <c r="AI12" s="614"/>
      <c r="AJ12" s="614"/>
      <c r="AK12" s="614"/>
      <c r="AL12" s="615">
        <v>2</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1493156</v>
      </c>
      <c r="BH12" s="611"/>
      <c r="BI12" s="611"/>
      <c r="BJ12" s="611"/>
      <c r="BK12" s="611"/>
      <c r="BL12" s="611"/>
      <c r="BM12" s="611"/>
      <c r="BN12" s="612"/>
      <c r="BO12" s="613">
        <v>70.3</v>
      </c>
      <c r="BP12" s="613"/>
      <c r="BQ12" s="613"/>
      <c r="BR12" s="613"/>
      <c r="BS12" s="614" t="s">
        <v>131</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358171</v>
      </c>
      <c r="CS12" s="611"/>
      <c r="CT12" s="611"/>
      <c r="CU12" s="611"/>
      <c r="CV12" s="611"/>
      <c r="CW12" s="611"/>
      <c r="CX12" s="611"/>
      <c r="CY12" s="612"/>
      <c r="CZ12" s="613">
        <v>2.9</v>
      </c>
      <c r="DA12" s="613"/>
      <c r="DB12" s="613"/>
      <c r="DC12" s="613"/>
      <c r="DD12" s="619" t="s">
        <v>235</v>
      </c>
      <c r="DE12" s="611"/>
      <c r="DF12" s="611"/>
      <c r="DG12" s="611"/>
      <c r="DH12" s="611"/>
      <c r="DI12" s="611"/>
      <c r="DJ12" s="611"/>
      <c r="DK12" s="611"/>
      <c r="DL12" s="611"/>
      <c r="DM12" s="611"/>
      <c r="DN12" s="611"/>
      <c r="DO12" s="611"/>
      <c r="DP12" s="612"/>
      <c r="DQ12" s="619">
        <v>159492</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178</v>
      </c>
      <c r="AE13" s="614"/>
      <c r="AF13" s="614"/>
      <c r="AG13" s="614"/>
      <c r="AH13" s="614"/>
      <c r="AI13" s="614"/>
      <c r="AJ13" s="614"/>
      <c r="AK13" s="614"/>
      <c r="AL13" s="615" t="s">
        <v>131</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1493150</v>
      </c>
      <c r="BH13" s="611"/>
      <c r="BI13" s="611"/>
      <c r="BJ13" s="611"/>
      <c r="BK13" s="611"/>
      <c r="BL13" s="611"/>
      <c r="BM13" s="611"/>
      <c r="BN13" s="612"/>
      <c r="BO13" s="613">
        <v>70.3</v>
      </c>
      <c r="BP13" s="613"/>
      <c r="BQ13" s="613"/>
      <c r="BR13" s="613"/>
      <c r="BS13" s="614" t="s">
        <v>131</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709394</v>
      </c>
      <c r="CS13" s="611"/>
      <c r="CT13" s="611"/>
      <c r="CU13" s="611"/>
      <c r="CV13" s="611"/>
      <c r="CW13" s="611"/>
      <c r="CX13" s="611"/>
      <c r="CY13" s="612"/>
      <c r="CZ13" s="613">
        <v>5.8</v>
      </c>
      <c r="DA13" s="613"/>
      <c r="DB13" s="613"/>
      <c r="DC13" s="613"/>
      <c r="DD13" s="619">
        <v>464534</v>
      </c>
      <c r="DE13" s="611"/>
      <c r="DF13" s="611"/>
      <c r="DG13" s="611"/>
      <c r="DH13" s="611"/>
      <c r="DI13" s="611"/>
      <c r="DJ13" s="611"/>
      <c r="DK13" s="611"/>
      <c r="DL13" s="611"/>
      <c r="DM13" s="611"/>
      <c r="DN13" s="611"/>
      <c r="DO13" s="611"/>
      <c r="DP13" s="612"/>
      <c r="DQ13" s="619">
        <v>372805</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v>23</v>
      </c>
      <c r="S14" s="611"/>
      <c r="T14" s="611"/>
      <c r="U14" s="611"/>
      <c r="V14" s="611"/>
      <c r="W14" s="611"/>
      <c r="X14" s="611"/>
      <c r="Y14" s="612"/>
      <c r="Z14" s="613">
        <v>0</v>
      </c>
      <c r="AA14" s="613"/>
      <c r="AB14" s="613"/>
      <c r="AC14" s="613"/>
      <c r="AD14" s="614">
        <v>23</v>
      </c>
      <c r="AE14" s="614"/>
      <c r="AF14" s="614"/>
      <c r="AG14" s="614"/>
      <c r="AH14" s="614"/>
      <c r="AI14" s="614"/>
      <c r="AJ14" s="614"/>
      <c r="AK14" s="614"/>
      <c r="AL14" s="615">
        <v>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48385</v>
      </c>
      <c r="BH14" s="611"/>
      <c r="BI14" s="611"/>
      <c r="BJ14" s="611"/>
      <c r="BK14" s="611"/>
      <c r="BL14" s="611"/>
      <c r="BM14" s="611"/>
      <c r="BN14" s="612"/>
      <c r="BO14" s="613">
        <v>2.2999999999999998</v>
      </c>
      <c r="BP14" s="613"/>
      <c r="BQ14" s="613"/>
      <c r="BR14" s="613"/>
      <c r="BS14" s="614" t="s">
        <v>131</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253143</v>
      </c>
      <c r="CS14" s="611"/>
      <c r="CT14" s="611"/>
      <c r="CU14" s="611"/>
      <c r="CV14" s="611"/>
      <c r="CW14" s="611"/>
      <c r="CX14" s="611"/>
      <c r="CY14" s="612"/>
      <c r="CZ14" s="613">
        <v>2.1</v>
      </c>
      <c r="DA14" s="613"/>
      <c r="DB14" s="613"/>
      <c r="DC14" s="613"/>
      <c r="DD14" s="619">
        <v>13035</v>
      </c>
      <c r="DE14" s="611"/>
      <c r="DF14" s="611"/>
      <c r="DG14" s="611"/>
      <c r="DH14" s="611"/>
      <c r="DI14" s="611"/>
      <c r="DJ14" s="611"/>
      <c r="DK14" s="611"/>
      <c r="DL14" s="611"/>
      <c r="DM14" s="611"/>
      <c r="DN14" s="611"/>
      <c r="DO14" s="611"/>
      <c r="DP14" s="612"/>
      <c r="DQ14" s="619">
        <v>253143</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235</v>
      </c>
      <c r="S15" s="611"/>
      <c r="T15" s="611"/>
      <c r="U15" s="611"/>
      <c r="V15" s="611"/>
      <c r="W15" s="611"/>
      <c r="X15" s="611"/>
      <c r="Y15" s="612"/>
      <c r="Z15" s="613" t="s">
        <v>235</v>
      </c>
      <c r="AA15" s="613"/>
      <c r="AB15" s="613"/>
      <c r="AC15" s="613"/>
      <c r="AD15" s="614" t="s">
        <v>235</v>
      </c>
      <c r="AE15" s="614"/>
      <c r="AF15" s="614"/>
      <c r="AG15" s="614"/>
      <c r="AH15" s="614"/>
      <c r="AI15" s="614"/>
      <c r="AJ15" s="614"/>
      <c r="AK15" s="614"/>
      <c r="AL15" s="615" t="s">
        <v>178</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43722</v>
      </c>
      <c r="BH15" s="611"/>
      <c r="BI15" s="611"/>
      <c r="BJ15" s="611"/>
      <c r="BK15" s="611"/>
      <c r="BL15" s="611"/>
      <c r="BM15" s="611"/>
      <c r="BN15" s="612"/>
      <c r="BO15" s="613">
        <v>2.1</v>
      </c>
      <c r="BP15" s="613"/>
      <c r="BQ15" s="613"/>
      <c r="BR15" s="613"/>
      <c r="BS15" s="614" t="s">
        <v>235</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1155773</v>
      </c>
      <c r="CS15" s="611"/>
      <c r="CT15" s="611"/>
      <c r="CU15" s="611"/>
      <c r="CV15" s="611"/>
      <c r="CW15" s="611"/>
      <c r="CX15" s="611"/>
      <c r="CY15" s="612"/>
      <c r="CZ15" s="613">
        <v>9.5</v>
      </c>
      <c r="DA15" s="613"/>
      <c r="DB15" s="613"/>
      <c r="DC15" s="613"/>
      <c r="DD15" s="619">
        <v>326302</v>
      </c>
      <c r="DE15" s="611"/>
      <c r="DF15" s="611"/>
      <c r="DG15" s="611"/>
      <c r="DH15" s="611"/>
      <c r="DI15" s="611"/>
      <c r="DJ15" s="611"/>
      <c r="DK15" s="611"/>
      <c r="DL15" s="611"/>
      <c r="DM15" s="611"/>
      <c r="DN15" s="611"/>
      <c r="DO15" s="611"/>
      <c r="DP15" s="612"/>
      <c r="DQ15" s="619">
        <v>825023</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2232</v>
      </c>
      <c r="S16" s="611"/>
      <c r="T16" s="611"/>
      <c r="U16" s="611"/>
      <c r="V16" s="611"/>
      <c r="W16" s="611"/>
      <c r="X16" s="611"/>
      <c r="Y16" s="612"/>
      <c r="Z16" s="613">
        <v>0</v>
      </c>
      <c r="AA16" s="613"/>
      <c r="AB16" s="613"/>
      <c r="AC16" s="613"/>
      <c r="AD16" s="614">
        <v>2232</v>
      </c>
      <c r="AE16" s="614"/>
      <c r="AF16" s="614"/>
      <c r="AG16" s="614"/>
      <c r="AH16" s="614"/>
      <c r="AI16" s="614"/>
      <c r="AJ16" s="614"/>
      <c r="AK16" s="614"/>
      <c r="AL16" s="615">
        <v>0</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235</v>
      </c>
      <c r="BP16" s="613"/>
      <c r="BQ16" s="613"/>
      <c r="BR16" s="613"/>
      <c r="BS16" s="614" t="s">
        <v>235</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v>24391</v>
      </c>
      <c r="CS16" s="611"/>
      <c r="CT16" s="611"/>
      <c r="CU16" s="611"/>
      <c r="CV16" s="611"/>
      <c r="CW16" s="611"/>
      <c r="CX16" s="611"/>
      <c r="CY16" s="612"/>
      <c r="CZ16" s="613">
        <v>0.2</v>
      </c>
      <c r="DA16" s="613"/>
      <c r="DB16" s="613"/>
      <c r="DC16" s="613"/>
      <c r="DD16" s="619" t="s">
        <v>235</v>
      </c>
      <c r="DE16" s="611"/>
      <c r="DF16" s="611"/>
      <c r="DG16" s="611"/>
      <c r="DH16" s="611"/>
      <c r="DI16" s="611"/>
      <c r="DJ16" s="611"/>
      <c r="DK16" s="611"/>
      <c r="DL16" s="611"/>
      <c r="DM16" s="611"/>
      <c r="DN16" s="611"/>
      <c r="DO16" s="611"/>
      <c r="DP16" s="612"/>
      <c r="DQ16" s="619">
        <v>4286</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26808</v>
      </c>
      <c r="S17" s="611"/>
      <c r="T17" s="611"/>
      <c r="U17" s="611"/>
      <c r="V17" s="611"/>
      <c r="W17" s="611"/>
      <c r="X17" s="611"/>
      <c r="Y17" s="612"/>
      <c r="Z17" s="613">
        <v>0.2</v>
      </c>
      <c r="AA17" s="613"/>
      <c r="AB17" s="613"/>
      <c r="AC17" s="613"/>
      <c r="AD17" s="614">
        <v>26808</v>
      </c>
      <c r="AE17" s="614"/>
      <c r="AF17" s="614"/>
      <c r="AG17" s="614"/>
      <c r="AH17" s="614"/>
      <c r="AI17" s="614"/>
      <c r="AJ17" s="614"/>
      <c r="AK17" s="614"/>
      <c r="AL17" s="615">
        <v>0.5</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131</v>
      </c>
      <c r="BP17" s="613"/>
      <c r="BQ17" s="613"/>
      <c r="BR17" s="613"/>
      <c r="BS17" s="614" t="s">
        <v>178</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392949</v>
      </c>
      <c r="CS17" s="611"/>
      <c r="CT17" s="611"/>
      <c r="CU17" s="611"/>
      <c r="CV17" s="611"/>
      <c r="CW17" s="611"/>
      <c r="CX17" s="611"/>
      <c r="CY17" s="612"/>
      <c r="CZ17" s="613">
        <v>3.2</v>
      </c>
      <c r="DA17" s="613"/>
      <c r="DB17" s="613"/>
      <c r="DC17" s="613"/>
      <c r="DD17" s="619" t="s">
        <v>235</v>
      </c>
      <c r="DE17" s="611"/>
      <c r="DF17" s="611"/>
      <c r="DG17" s="611"/>
      <c r="DH17" s="611"/>
      <c r="DI17" s="611"/>
      <c r="DJ17" s="611"/>
      <c r="DK17" s="611"/>
      <c r="DL17" s="611"/>
      <c r="DM17" s="611"/>
      <c r="DN17" s="611"/>
      <c r="DO17" s="611"/>
      <c r="DP17" s="612"/>
      <c r="DQ17" s="619">
        <v>381295</v>
      </c>
      <c r="DR17" s="611"/>
      <c r="DS17" s="611"/>
      <c r="DT17" s="611"/>
      <c r="DU17" s="611"/>
      <c r="DV17" s="611"/>
      <c r="DW17" s="611"/>
      <c r="DX17" s="611"/>
      <c r="DY17" s="611"/>
      <c r="DZ17" s="611"/>
      <c r="EA17" s="611"/>
      <c r="EB17" s="611"/>
      <c r="EC17" s="620"/>
    </row>
    <row r="18" spans="2:133" ht="11.25" customHeight="1" x14ac:dyDescent="0.15">
      <c r="B18" s="607" t="s">
        <v>275</v>
      </c>
      <c r="C18" s="608"/>
      <c r="D18" s="608"/>
      <c r="E18" s="608"/>
      <c r="F18" s="608"/>
      <c r="G18" s="608"/>
      <c r="H18" s="608"/>
      <c r="I18" s="608"/>
      <c r="J18" s="608"/>
      <c r="K18" s="608"/>
      <c r="L18" s="608"/>
      <c r="M18" s="608"/>
      <c r="N18" s="608"/>
      <c r="O18" s="608"/>
      <c r="P18" s="608"/>
      <c r="Q18" s="609"/>
      <c r="R18" s="610">
        <v>4603</v>
      </c>
      <c r="S18" s="611"/>
      <c r="T18" s="611"/>
      <c r="U18" s="611"/>
      <c r="V18" s="611"/>
      <c r="W18" s="611"/>
      <c r="X18" s="611"/>
      <c r="Y18" s="612"/>
      <c r="Z18" s="613">
        <v>0</v>
      </c>
      <c r="AA18" s="613"/>
      <c r="AB18" s="613"/>
      <c r="AC18" s="613"/>
      <c r="AD18" s="614">
        <v>4603</v>
      </c>
      <c r="AE18" s="614"/>
      <c r="AF18" s="614"/>
      <c r="AG18" s="614"/>
      <c r="AH18" s="614"/>
      <c r="AI18" s="614"/>
      <c r="AJ18" s="614"/>
      <c r="AK18" s="614"/>
      <c r="AL18" s="615">
        <v>0.1</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235</v>
      </c>
      <c r="BH18" s="611"/>
      <c r="BI18" s="611"/>
      <c r="BJ18" s="611"/>
      <c r="BK18" s="611"/>
      <c r="BL18" s="611"/>
      <c r="BM18" s="611"/>
      <c r="BN18" s="612"/>
      <c r="BO18" s="613" t="s">
        <v>178</v>
      </c>
      <c r="BP18" s="613"/>
      <c r="BQ18" s="613"/>
      <c r="BR18" s="613"/>
      <c r="BS18" s="614" t="s">
        <v>235</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235</v>
      </c>
      <c r="CS18" s="611"/>
      <c r="CT18" s="611"/>
      <c r="CU18" s="611"/>
      <c r="CV18" s="611"/>
      <c r="CW18" s="611"/>
      <c r="CX18" s="611"/>
      <c r="CY18" s="612"/>
      <c r="CZ18" s="613" t="s">
        <v>131</v>
      </c>
      <c r="DA18" s="613"/>
      <c r="DB18" s="613"/>
      <c r="DC18" s="613"/>
      <c r="DD18" s="619" t="s">
        <v>235</v>
      </c>
      <c r="DE18" s="611"/>
      <c r="DF18" s="611"/>
      <c r="DG18" s="611"/>
      <c r="DH18" s="611"/>
      <c r="DI18" s="611"/>
      <c r="DJ18" s="611"/>
      <c r="DK18" s="611"/>
      <c r="DL18" s="611"/>
      <c r="DM18" s="611"/>
      <c r="DN18" s="611"/>
      <c r="DO18" s="611"/>
      <c r="DP18" s="612"/>
      <c r="DQ18" s="619" t="s">
        <v>131</v>
      </c>
      <c r="DR18" s="611"/>
      <c r="DS18" s="611"/>
      <c r="DT18" s="611"/>
      <c r="DU18" s="611"/>
      <c r="DV18" s="611"/>
      <c r="DW18" s="611"/>
      <c r="DX18" s="611"/>
      <c r="DY18" s="611"/>
      <c r="DZ18" s="611"/>
      <c r="EA18" s="611"/>
      <c r="EB18" s="611"/>
      <c r="EC18" s="620"/>
    </row>
    <row r="19" spans="2:133" ht="11.25" customHeight="1" x14ac:dyDescent="0.15">
      <c r="B19" s="607" t="s">
        <v>278</v>
      </c>
      <c r="C19" s="608"/>
      <c r="D19" s="608"/>
      <c r="E19" s="608"/>
      <c r="F19" s="608"/>
      <c r="G19" s="608"/>
      <c r="H19" s="608"/>
      <c r="I19" s="608"/>
      <c r="J19" s="608"/>
      <c r="K19" s="608"/>
      <c r="L19" s="608"/>
      <c r="M19" s="608"/>
      <c r="N19" s="608"/>
      <c r="O19" s="608"/>
      <c r="P19" s="608"/>
      <c r="Q19" s="609"/>
      <c r="R19" s="610">
        <v>4603</v>
      </c>
      <c r="S19" s="611"/>
      <c r="T19" s="611"/>
      <c r="U19" s="611"/>
      <c r="V19" s="611"/>
      <c r="W19" s="611"/>
      <c r="X19" s="611"/>
      <c r="Y19" s="612"/>
      <c r="Z19" s="613">
        <v>0</v>
      </c>
      <c r="AA19" s="613"/>
      <c r="AB19" s="613"/>
      <c r="AC19" s="613"/>
      <c r="AD19" s="614">
        <v>4603</v>
      </c>
      <c r="AE19" s="614"/>
      <c r="AF19" s="614"/>
      <c r="AG19" s="614"/>
      <c r="AH19" s="614"/>
      <c r="AI19" s="614"/>
      <c r="AJ19" s="614"/>
      <c r="AK19" s="614"/>
      <c r="AL19" s="615">
        <v>0.1</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235</v>
      </c>
      <c r="BH19" s="611"/>
      <c r="BI19" s="611"/>
      <c r="BJ19" s="611"/>
      <c r="BK19" s="611"/>
      <c r="BL19" s="611"/>
      <c r="BM19" s="611"/>
      <c r="BN19" s="612"/>
      <c r="BO19" s="613" t="s">
        <v>178</v>
      </c>
      <c r="BP19" s="613"/>
      <c r="BQ19" s="613"/>
      <c r="BR19" s="613"/>
      <c r="BS19" s="614" t="s">
        <v>131</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178</v>
      </c>
      <c r="DA19" s="613"/>
      <c r="DB19" s="613"/>
      <c r="DC19" s="613"/>
      <c r="DD19" s="619" t="s">
        <v>235</v>
      </c>
      <c r="DE19" s="611"/>
      <c r="DF19" s="611"/>
      <c r="DG19" s="611"/>
      <c r="DH19" s="611"/>
      <c r="DI19" s="611"/>
      <c r="DJ19" s="611"/>
      <c r="DK19" s="611"/>
      <c r="DL19" s="611"/>
      <c r="DM19" s="611"/>
      <c r="DN19" s="611"/>
      <c r="DO19" s="611"/>
      <c r="DP19" s="612"/>
      <c r="DQ19" s="619" t="s">
        <v>235</v>
      </c>
      <c r="DR19" s="611"/>
      <c r="DS19" s="611"/>
      <c r="DT19" s="611"/>
      <c r="DU19" s="611"/>
      <c r="DV19" s="611"/>
      <c r="DW19" s="611"/>
      <c r="DX19" s="611"/>
      <c r="DY19" s="611"/>
      <c r="DZ19" s="611"/>
      <c r="EA19" s="611"/>
      <c r="EB19" s="611"/>
      <c r="EC19" s="620"/>
    </row>
    <row r="20" spans="2:133" ht="11.25" customHeight="1" x14ac:dyDescent="0.15">
      <c r="B20" s="623" t="s">
        <v>281</v>
      </c>
      <c r="C20" s="624"/>
      <c r="D20" s="624"/>
      <c r="E20" s="624"/>
      <c r="F20" s="624"/>
      <c r="G20" s="624"/>
      <c r="H20" s="624"/>
      <c r="I20" s="624"/>
      <c r="J20" s="624"/>
      <c r="K20" s="624"/>
      <c r="L20" s="624"/>
      <c r="M20" s="624"/>
      <c r="N20" s="624"/>
      <c r="O20" s="624"/>
      <c r="P20" s="624"/>
      <c r="Q20" s="625"/>
      <c r="R20" s="610" t="s">
        <v>178</v>
      </c>
      <c r="S20" s="611"/>
      <c r="T20" s="611"/>
      <c r="U20" s="611"/>
      <c r="V20" s="611"/>
      <c r="W20" s="611"/>
      <c r="X20" s="611"/>
      <c r="Y20" s="612"/>
      <c r="Z20" s="613" t="s">
        <v>131</v>
      </c>
      <c r="AA20" s="613"/>
      <c r="AB20" s="613"/>
      <c r="AC20" s="613"/>
      <c r="AD20" s="614" t="s">
        <v>235</v>
      </c>
      <c r="AE20" s="614"/>
      <c r="AF20" s="614"/>
      <c r="AG20" s="614"/>
      <c r="AH20" s="614"/>
      <c r="AI20" s="614"/>
      <c r="AJ20" s="614"/>
      <c r="AK20" s="614"/>
      <c r="AL20" s="615" t="s">
        <v>235</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235</v>
      </c>
      <c r="BH20" s="611"/>
      <c r="BI20" s="611"/>
      <c r="BJ20" s="611"/>
      <c r="BK20" s="611"/>
      <c r="BL20" s="611"/>
      <c r="BM20" s="611"/>
      <c r="BN20" s="612"/>
      <c r="BO20" s="613" t="s">
        <v>235</v>
      </c>
      <c r="BP20" s="613"/>
      <c r="BQ20" s="613"/>
      <c r="BR20" s="613"/>
      <c r="BS20" s="614" t="s">
        <v>235</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12167893</v>
      </c>
      <c r="CS20" s="611"/>
      <c r="CT20" s="611"/>
      <c r="CU20" s="611"/>
      <c r="CV20" s="611"/>
      <c r="CW20" s="611"/>
      <c r="CX20" s="611"/>
      <c r="CY20" s="612"/>
      <c r="CZ20" s="613">
        <v>100</v>
      </c>
      <c r="DA20" s="613"/>
      <c r="DB20" s="613"/>
      <c r="DC20" s="613"/>
      <c r="DD20" s="619">
        <v>1123821</v>
      </c>
      <c r="DE20" s="611"/>
      <c r="DF20" s="611"/>
      <c r="DG20" s="611"/>
      <c r="DH20" s="611"/>
      <c r="DI20" s="611"/>
      <c r="DJ20" s="611"/>
      <c r="DK20" s="611"/>
      <c r="DL20" s="611"/>
      <c r="DM20" s="611"/>
      <c r="DN20" s="611"/>
      <c r="DO20" s="611"/>
      <c r="DP20" s="612"/>
      <c r="DQ20" s="619">
        <v>5943911</v>
      </c>
      <c r="DR20" s="611"/>
      <c r="DS20" s="611"/>
      <c r="DT20" s="611"/>
      <c r="DU20" s="611"/>
      <c r="DV20" s="611"/>
      <c r="DW20" s="611"/>
      <c r="DX20" s="611"/>
      <c r="DY20" s="611"/>
      <c r="DZ20" s="611"/>
      <c r="EA20" s="611"/>
      <c r="EB20" s="611"/>
      <c r="EC20" s="620"/>
    </row>
    <row r="21" spans="2:133" ht="11.25" customHeight="1" x14ac:dyDescent="0.15">
      <c r="B21" s="607" t="s">
        <v>284</v>
      </c>
      <c r="C21" s="608"/>
      <c r="D21" s="608"/>
      <c r="E21" s="608"/>
      <c r="F21" s="608"/>
      <c r="G21" s="608"/>
      <c r="H21" s="608"/>
      <c r="I21" s="608"/>
      <c r="J21" s="608"/>
      <c r="K21" s="608"/>
      <c r="L21" s="608"/>
      <c r="M21" s="608"/>
      <c r="N21" s="608"/>
      <c r="O21" s="608"/>
      <c r="P21" s="608"/>
      <c r="Q21" s="609"/>
      <c r="R21" s="610">
        <v>1325550</v>
      </c>
      <c r="S21" s="611"/>
      <c r="T21" s="611"/>
      <c r="U21" s="611"/>
      <c r="V21" s="611"/>
      <c r="W21" s="611"/>
      <c r="X21" s="611"/>
      <c r="Y21" s="612"/>
      <c r="Z21" s="613">
        <v>10.199999999999999</v>
      </c>
      <c r="AA21" s="613"/>
      <c r="AB21" s="613"/>
      <c r="AC21" s="613"/>
      <c r="AD21" s="614">
        <v>1097284</v>
      </c>
      <c r="AE21" s="614"/>
      <c r="AF21" s="614"/>
      <c r="AG21" s="614"/>
      <c r="AH21" s="614"/>
      <c r="AI21" s="614"/>
      <c r="AJ21" s="614"/>
      <c r="AK21" s="614"/>
      <c r="AL21" s="615">
        <v>21.9</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235</v>
      </c>
      <c r="BH21" s="611"/>
      <c r="BI21" s="611"/>
      <c r="BJ21" s="611"/>
      <c r="BK21" s="611"/>
      <c r="BL21" s="611"/>
      <c r="BM21" s="611"/>
      <c r="BN21" s="612"/>
      <c r="BO21" s="613" t="s">
        <v>235</v>
      </c>
      <c r="BP21" s="613"/>
      <c r="BQ21" s="613"/>
      <c r="BR21" s="613"/>
      <c r="BS21" s="614" t="s">
        <v>131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286</v>
      </c>
      <c r="C22" s="608"/>
      <c r="D22" s="608"/>
      <c r="E22" s="608"/>
      <c r="F22" s="608"/>
      <c r="G22" s="608"/>
      <c r="H22" s="608"/>
      <c r="I22" s="608"/>
      <c r="J22" s="608"/>
      <c r="K22" s="608"/>
      <c r="L22" s="608"/>
      <c r="M22" s="608"/>
      <c r="N22" s="608"/>
      <c r="O22" s="608"/>
      <c r="P22" s="608"/>
      <c r="Q22" s="609"/>
      <c r="R22" s="610">
        <v>1097284</v>
      </c>
      <c r="S22" s="611"/>
      <c r="T22" s="611"/>
      <c r="U22" s="611"/>
      <c r="V22" s="611"/>
      <c r="W22" s="611"/>
      <c r="X22" s="611"/>
      <c r="Y22" s="612"/>
      <c r="Z22" s="613">
        <v>8.4</v>
      </c>
      <c r="AA22" s="613"/>
      <c r="AB22" s="613"/>
      <c r="AC22" s="613"/>
      <c r="AD22" s="614">
        <v>1097284</v>
      </c>
      <c r="AE22" s="614"/>
      <c r="AF22" s="614"/>
      <c r="AG22" s="614"/>
      <c r="AH22" s="614"/>
      <c r="AI22" s="614"/>
      <c r="AJ22" s="614"/>
      <c r="AK22" s="614"/>
      <c r="AL22" s="615">
        <v>21.9</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235</v>
      </c>
      <c r="BH22" s="611"/>
      <c r="BI22" s="611"/>
      <c r="BJ22" s="611"/>
      <c r="BK22" s="611"/>
      <c r="BL22" s="611"/>
      <c r="BM22" s="611"/>
      <c r="BN22" s="612"/>
      <c r="BO22" s="613" t="s">
        <v>235</v>
      </c>
      <c r="BP22" s="613"/>
      <c r="BQ22" s="613"/>
      <c r="BR22" s="613"/>
      <c r="BS22" s="614" t="s">
        <v>131</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289</v>
      </c>
      <c r="C23" s="608"/>
      <c r="D23" s="608"/>
      <c r="E23" s="608"/>
      <c r="F23" s="608"/>
      <c r="G23" s="608"/>
      <c r="H23" s="608"/>
      <c r="I23" s="608"/>
      <c r="J23" s="608"/>
      <c r="K23" s="608"/>
      <c r="L23" s="608"/>
      <c r="M23" s="608"/>
      <c r="N23" s="608"/>
      <c r="O23" s="608"/>
      <c r="P23" s="608"/>
      <c r="Q23" s="609"/>
      <c r="R23" s="610">
        <v>228266</v>
      </c>
      <c r="S23" s="611"/>
      <c r="T23" s="611"/>
      <c r="U23" s="611"/>
      <c r="V23" s="611"/>
      <c r="W23" s="611"/>
      <c r="X23" s="611"/>
      <c r="Y23" s="612"/>
      <c r="Z23" s="613">
        <v>1.8</v>
      </c>
      <c r="AA23" s="613"/>
      <c r="AB23" s="613"/>
      <c r="AC23" s="613"/>
      <c r="AD23" s="614" t="s">
        <v>131</v>
      </c>
      <c r="AE23" s="614"/>
      <c r="AF23" s="614"/>
      <c r="AG23" s="614"/>
      <c r="AH23" s="614"/>
      <c r="AI23" s="614"/>
      <c r="AJ23" s="614"/>
      <c r="AK23" s="614"/>
      <c r="AL23" s="615" t="s">
        <v>131</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235</v>
      </c>
      <c r="BH23" s="611"/>
      <c r="BI23" s="611"/>
      <c r="BJ23" s="611"/>
      <c r="BK23" s="611"/>
      <c r="BL23" s="611"/>
      <c r="BM23" s="611"/>
      <c r="BN23" s="612"/>
      <c r="BO23" s="613" t="s">
        <v>131</v>
      </c>
      <c r="BP23" s="613"/>
      <c r="BQ23" s="613"/>
      <c r="BR23" s="613"/>
      <c r="BS23" s="614" t="s">
        <v>235</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15">
      <c r="B24" s="607" t="s">
        <v>296</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235</v>
      </c>
      <c r="AA24" s="613"/>
      <c r="AB24" s="613"/>
      <c r="AC24" s="613"/>
      <c r="AD24" s="614" t="s">
        <v>235</v>
      </c>
      <c r="AE24" s="614"/>
      <c r="AF24" s="614"/>
      <c r="AG24" s="614"/>
      <c r="AH24" s="614"/>
      <c r="AI24" s="614"/>
      <c r="AJ24" s="614"/>
      <c r="AK24" s="614"/>
      <c r="AL24" s="615" t="s">
        <v>178</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178</v>
      </c>
      <c r="BH24" s="611"/>
      <c r="BI24" s="611"/>
      <c r="BJ24" s="611"/>
      <c r="BK24" s="611"/>
      <c r="BL24" s="611"/>
      <c r="BM24" s="611"/>
      <c r="BN24" s="612"/>
      <c r="BO24" s="613" t="s">
        <v>235</v>
      </c>
      <c r="BP24" s="613"/>
      <c r="BQ24" s="613"/>
      <c r="BR24" s="613"/>
      <c r="BS24" s="614" t="s">
        <v>235</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2729102</v>
      </c>
      <c r="CS24" s="600"/>
      <c r="CT24" s="600"/>
      <c r="CU24" s="600"/>
      <c r="CV24" s="600"/>
      <c r="CW24" s="600"/>
      <c r="CX24" s="600"/>
      <c r="CY24" s="601"/>
      <c r="CZ24" s="604">
        <v>22.4</v>
      </c>
      <c r="DA24" s="605"/>
      <c r="DB24" s="605"/>
      <c r="DC24" s="621"/>
      <c r="DD24" s="642">
        <v>1974280</v>
      </c>
      <c r="DE24" s="600"/>
      <c r="DF24" s="600"/>
      <c r="DG24" s="600"/>
      <c r="DH24" s="600"/>
      <c r="DI24" s="600"/>
      <c r="DJ24" s="600"/>
      <c r="DK24" s="601"/>
      <c r="DL24" s="642">
        <v>1822572</v>
      </c>
      <c r="DM24" s="600"/>
      <c r="DN24" s="600"/>
      <c r="DO24" s="600"/>
      <c r="DP24" s="600"/>
      <c r="DQ24" s="600"/>
      <c r="DR24" s="600"/>
      <c r="DS24" s="600"/>
      <c r="DT24" s="600"/>
      <c r="DU24" s="600"/>
      <c r="DV24" s="601"/>
      <c r="DW24" s="604">
        <v>36</v>
      </c>
      <c r="DX24" s="605"/>
      <c r="DY24" s="605"/>
      <c r="DZ24" s="605"/>
      <c r="EA24" s="605"/>
      <c r="EB24" s="605"/>
      <c r="EC24" s="606"/>
    </row>
    <row r="25" spans="2:133" ht="11.25" customHeight="1" x14ac:dyDescent="0.15">
      <c r="B25" s="607" t="s">
        <v>299</v>
      </c>
      <c r="C25" s="608"/>
      <c r="D25" s="608"/>
      <c r="E25" s="608"/>
      <c r="F25" s="608"/>
      <c r="G25" s="608"/>
      <c r="H25" s="608"/>
      <c r="I25" s="608"/>
      <c r="J25" s="608"/>
      <c r="K25" s="608"/>
      <c r="L25" s="608"/>
      <c r="M25" s="608"/>
      <c r="N25" s="608"/>
      <c r="O25" s="608"/>
      <c r="P25" s="608"/>
      <c r="Q25" s="609"/>
      <c r="R25" s="610">
        <v>3909839</v>
      </c>
      <c r="S25" s="611"/>
      <c r="T25" s="611"/>
      <c r="U25" s="611"/>
      <c r="V25" s="611"/>
      <c r="W25" s="611"/>
      <c r="X25" s="611"/>
      <c r="Y25" s="612"/>
      <c r="Z25" s="613">
        <v>30.1</v>
      </c>
      <c r="AA25" s="613"/>
      <c r="AB25" s="613"/>
      <c r="AC25" s="613"/>
      <c r="AD25" s="614">
        <v>3681572</v>
      </c>
      <c r="AE25" s="614"/>
      <c r="AF25" s="614"/>
      <c r="AG25" s="614"/>
      <c r="AH25" s="614"/>
      <c r="AI25" s="614"/>
      <c r="AJ25" s="614"/>
      <c r="AK25" s="614"/>
      <c r="AL25" s="615">
        <v>73.5</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178</v>
      </c>
      <c r="BP25" s="613"/>
      <c r="BQ25" s="613"/>
      <c r="BR25" s="613"/>
      <c r="BS25" s="614" t="s">
        <v>235</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1408013</v>
      </c>
      <c r="CS25" s="643"/>
      <c r="CT25" s="643"/>
      <c r="CU25" s="643"/>
      <c r="CV25" s="643"/>
      <c r="CW25" s="643"/>
      <c r="CX25" s="643"/>
      <c r="CY25" s="644"/>
      <c r="CZ25" s="615">
        <v>11.6</v>
      </c>
      <c r="DA25" s="640"/>
      <c r="DB25" s="640"/>
      <c r="DC25" s="645"/>
      <c r="DD25" s="619">
        <v>1249304</v>
      </c>
      <c r="DE25" s="643"/>
      <c r="DF25" s="643"/>
      <c r="DG25" s="643"/>
      <c r="DH25" s="643"/>
      <c r="DI25" s="643"/>
      <c r="DJ25" s="643"/>
      <c r="DK25" s="644"/>
      <c r="DL25" s="619">
        <v>1104386</v>
      </c>
      <c r="DM25" s="643"/>
      <c r="DN25" s="643"/>
      <c r="DO25" s="643"/>
      <c r="DP25" s="643"/>
      <c r="DQ25" s="643"/>
      <c r="DR25" s="643"/>
      <c r="DS25" s="643"/>
      <c r="DT25" s="643"/>
      <c r="DU25" s="643"/>
      <c r="DV25" s="644"/>
      <c r="DW25" s="615">
        <v>21.8</v>
      </c>
      <c r="DX25" s="640"/>
      <c r="DY25" s="640"/>
      <c r="DZ25" s="640"/>
      <c r="EA25" s="640"/>
      <c r="EB25" s="640"/>
      <c r="EC25" s="641"/>
    </row>
    <row r="26" spans="2:133" ht="11.25" customHeight="1" x14ac:dyDescent="0.15">
      <c r="B26" s="607" t="s">
        <v>302</v>
      </c>
      <c r="C26" s="608"/>
      <c r="D26" s="608"/>
      <c r="E26" s="608"/>
      <c r="F26" s="608"/>
      <c r="G26" s="608"/>
      <c r="H26" s="608"/>
      <c r="I26" s="608"/>
      <c r="J26" s="608"/>
      <c r="K26" s="608"/>
      <c r="L26" s="608"/>
      <c r="M26" s="608"/>
      <c r="N26" s="608"/>
      <c r="O26" s="608"/>
      <c r="P26" s="608"/>
      <c r="Q26" s="609"/>
      <c r="R26" s="610">
        <v>1227</v>
      </c>
      <c r="S26" s="611"/>
      <c r="T26" s="611"/>
      <c r="U26" s="611"/>
      <c r="V26" s="611"/>
      <c r="W26" s="611"/>
      <c r="X26" s="611"/>
      <c r="Y26" s="612"/>
      <c r="Z26" s="613">
        <v>0</v>
      </c>
      <c r="AA26" s="613"/>
      <c r="AB26" s="613"/>
      <c r="AC26" s="613"/>
      <c r="AD26" s="614">
        <v>1227</v>
      </c>
      <c r="AE26" s="614"/>
      <c r="AF26" s="614"/>
      <c r="AG26" s="614"/>
      <c r="AH26" s="614"/>
      <c r="AI26" s="614"/>
      <c r="AJ26" s="614"/>
      <c r="AK26" s="614"/>
      <c r="AL26" s="615">
        <v>0</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235</v>
      </c>
      <c r="BH26" s="611"/>
      <c r="BI26" s="611"/>
      <c r="BJ26" s="611"/>
      <c r="BK26" s="611"/>
      <c r="BL26" s="611"/>
      <c r="BM26" s="611"/>
      <c r="BN26" s="612"/>
      <c r="BO26" s="613" t="s">
        <v>131</v>
      </c>
      <c r="BP26" s="613"/>
      <c r="BQ26" s="613"/>
      <c r="BR26" s="613"/>
      <c r="BS26" s="614" t="s">
        <v>131</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719031</v>
      </c>
      <c r="CS26" s="611"/>
      <c r="CT26" s="611"/>
      <c r="CU26" s="611"/>
      <c r="CV26" s="611"/>
      <c r="CW26" s="611"/>
      <c r="CX26" s="611"/>
      <c r="CY26" s="612"/>
      <c r="CZ26" s="615">
        <v>5.9</v>
      </c>
      <c r="DA26" s="640"/>
      <c r="DB26" s="640"/>
      <c r="DC26" s="645"/>
      <c r="DD26" s="619">
        <v>675532</v>
      </c>
      <c r="DE26" s="611"/>
      <c r="DF26" s="611"/>
      <c r="DG26" s="611"/>
      <c r="DH26" s="611"/>
      <c r="DI26" s="611"/>
      <c r="DJ26" s="611"/>
      <c r="DK26" s="612"/>
      <c r="DL26" s="619" t="s">
        <v>235</v>
      </c>
      <c r="DM26" s="611"/>
      <c r="DN26" s="611"/>
      <c r="DO26" s="611"/>
      <c r="DP26" s="611"/>
      <c r="DQ26" s="611"/>
      <c r="DR26" s="611"/>
      <c r="DS26" s="611"/>
      <c r="DT26" s="611"/>
      <c r="DU26" s="611"/>
      <c r="DV26" s="612"/>
      <c r="DW26" s="615" t="s">
        <v>131</v>
      </c>
      <c r="DX26" s="640"/>
      <c r="DY26" s="640"/>
      <c r="DZ26" s="640"/>
      <c r="EA26" s="640"/>
      <c r="EB26" s="640"/>
      <c r="EC26" s="641"/>
    </row>
    <row r="27" spans="2:133" ht="11.25" customHeight="1" x14ac:dyDescent="0.15">
      <c r="B27" s="607" t="s">
        <v>305</v>
      </c>
      <c r="C27" s="608"/>
      <c r="D27" s="608"/>
      <c r="E27" s="608"/>
      <c r="F27" s="608"/>
      <c r="G27" s="608"/>
      <c r="H27" s="608"/>
      <c r="I27" s="608"/>
      <c r="J27" s="608"/>
      <c r="K27" s="608"/>
      <c r="L27" s="608"/>
      <c r="M27" s="608"/>
      <c r="N27" s="608"/>
      <c r="O27" s="608"/>
      <c r="P27" s="608"/>
      <c r="Q27" s="609"/>
      <c r="R27" s="610">
        <v>107803</v>
      </c>
      <c r="S27" s="611"/>
      <c r="T27" s="611"/>
      <c r="U27" s="611"/>
      <c r="V27" s="611"/>
      <c r="W27" s="611"/>
      <c r="X27" s="611"/>
      <c r="Y27" s="612"/>
      <c r="Z27" s="613">
        <v>0.8</v>
      </c>
      <c r="AA27" s="613"/>
      <c r="AB27" s="613"/>
      <c r="AC27" s="613"/>
      <c r="AD27" s="614">
        <v>334</v>
      </c>
      <c r="AE27" s="614"/>
      <c r="AF27" s="614"/>
      <c r="AG27" s="614"/>
      <c r="AH27" s="614"/>
      <c r="AI27" s="614"/>
      <c r="AJ27" s="614"/>
      <c r="AK27" s="614"/>
      <c r="AL27" s="615">
        <v>0</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2122786</v>
      </c>
      <c r="BH27" s="611"/>
      <c r="BI27" s="611"/>
      <c r="BJ27" s="611"/>
      <c r="BK27" s="611"/>
      <c r="BL27" s="611"/>
      <c r="BM27" s="611"/>
      <c r="BN27" s="612"/>
      <c r="BO27" s="613">
        <v>100</v>
      </c>
      <c r="BP27" s="613"/>
      <c r="BQ27" s="613"/>
      <c r="BR27" s="613"/>
      <c r="BS27" s="614" t="s">
        <v>235</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928140</v>
      </c>
      <c r="CS27" s="643"/>
      <c r="CT27" s="643"/>
      <c r="CU27" s="643"/>
      <c r="CV27" s="643"/>
      <c r="CW27" s="643"/>
      <c r="CX27" s="643"/>
      <c r="CY27" s="644"/>
      <c r="CZ27" s="615">
        <v>7.6</v>
      </c>
      <c r="DA27" s="640"/>
      <c r="DB27" s="640"/>
      <c r="DC27" s="645"/>
      <c r="DD27" s="619">
        <v>343681</v>
      </c>
      <c r="DE27" s="643"/>
      <c r="DF27" s="643"/>
      <c r="DG27" s="643"/>
      <c r="DH27" s="643"/>
      <c r="DI27" s="643"/>
      <c r="DJ27" s="643"/>
      <c r="DK27" s="644"/>
      <c r="DL27" s="619">
        <v>336891</v>
      </c>
      <c r="DM27" s="643"/>
      <c r="DN27" s="643"/>
      <c r="DO27" s="643"/>
      <c r="DP27" s="643"/>
      <c r="DQ27" s="643"/>
      <c r="DR27" s="643"/>
      <c r="DS27" s="643"/>
      <c r="DT27" s="643"/>
      <c r="DU27" s="643"/>
      <c r="DV27" s="644"/>
      <c r="DW27" s="615">
        <v>6.6</v>
      </c>
      <c r="DX27" s="640"/>
      <c r="DY27" s="640"/>
      <c r="DZ27" s="640"/>
      <c r="EA27" s="640"/>
      <c r="EB27" s="640"/>
      <c r="EC27" s="641"/>
    </row>
    <row r="28" spans="2:133" ht="11.25" customHeight="1" x14ac:dyDescent="0.15">
      <c r="B28" s="607" t="s">
        <v>308</v>
      </c>
      <c r="C28" s="608"/>
      <c r="D28" s="608"/>
      <c r="E28" s="608"/>
      <c r="F28" s="608"/>
      <c r="G28" s="608"/>
      <c r="H28" s="608"/>
      <c r="I28" s="608"/>
      <c r="J28" s="608"/>
      <c r="K28" s="608"/>
      <c r="L28" s="608"/>
      <c r="M28" s="608"/>
      <c r="N28" s="608"/>
      <c r="O28" s="608"/>
      <c r="P28" s="608"/>
      <c r="Q28" s="609"/>
      <c r="R28" s="610">
        <v>133061</v>
      </c>
      <c r="S28" s="611"/>
      <c r="T28" s="611"/>
      <c r="U28" s="611"/>
      <c r="V28" s="611"/>
      <c r="W28" s="611"/>
      <c r="X28" s="611"/>
      <c r="Y28" s="612"/>
      <c r="Z28" s="613">
        <v>1</v>
      </c>
      <c r="AA28" s="613"/>
      <c r="AB28" s="613"/>
      <c r="AC28" s="613"/>
      <c r="AD28" s="614">
        <v>520</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392949</v>
      </c>
      <c r="CS28" s="611"/>
      <c r="CT28" s="611"/>
      <c r="CU28" s="611"/>
      <c r="CV28" s="611"/>
      <c r="CW28" s="611"/>
      <c r="CX28" s="611"/>
      <c r="CY28" s="612"/>
      <c r="CZ28" s="615">
        <v>3.2</v>
      </c>
      <c r="DA28" s="640"/>
      <c r="DB28" s="640"/>
      <c r="DC28" s="645"/>
      <c r="DD28" s="619">
        <v>381295</v>
      </c>
      <c r="DE28" s="611"/>
      <c r="DF28" s="611"/>
      <c r="DG28" s="611"/>
      <c r="DH28" s="611"/>
      <c r="DI28" s="611"/>
      <c r="DJ28" s="611"/>
      <c r="DK28" s="612"/>
      <c r="DL28" s="619">
        <v>381295</v>
      </c>
      <c r="DM28" s="611"/>
      <c r="DN28" s="611"/>
      <c r="DO28" s="611"/>
      <c r="DP28" s="611"/>
      <c r="DQ28" s="611"/>
      <c r="DR28" s="611"/>
      <c r="DS28" s="611"/>
      <c r="DT28" s="611"/>
      <c r="DU28" s="611"/>
      <c r="DV28" s="612"/>
      <c r="DW28" s="615">
        <v>7.5</v>
      </c>
      <c r="DX28" s="640"/>
      <c r="DY28" s="640"/>
      <c r="DZ28" s="640"/>
      <c r="EA28" s="640"/>
      <c r="EB28" s="640"/>
      <c r="EC28" s="641"/>
    </row>
    <row r="29" spans="2:133" ht="11.25" customHeight="1" x14ac:dyDescent="0.15">
      <c r="B29" s="607" t="s">
        <v>310</v>
      </c>
      <c r="C29" s="608"/>
      <c r="D29" s="608"/>
      <c r="E29" s="608"/>
      <c r="F29" s="608"/>
      <c r="G29" s="608"/>
      <c r="H29" s="608"/>
      <c r="I29" s="608"/>
      <c r="J29" s="608"/>
      <c r="K29" s="608"/>
      <c r="L29" s="608"/>
      <c r="M29" s="608"/>
      <c r="N29" s="608"/>
      <c r="O29" s="608"/>
      <c r="P29" s="608"/>
      <c r="Q29" s="609"/>
      <c r="R29" s="610">
        <v>145734</v>
      </c>
      <c r="S29" s="611"/>
      <c r="T29" s="611"/>
      <c r="U29" s="611"/>
      <c r="V29" s="611"/>
      <c r="W29" s="611"/>
      <c r="X29" s="611"/>
      <c r="Y29" s="612"/>
      <c r="Z29" s="613">
        <v>1.1000000000000001</v>
      </c>
      <c r="AA29" s="613"/>
      <c r="AB29" s="613"/>
      <c r="AC29" s="613"/>
      <c r="AD29" s="614" t="s">
        <v>235</v>
      </c>
      <c r="AE29" s="614"/>
      <c r="AF29" s="614"/>
      <c r="AG29" s="614"/>
      <c r="AH29" s="614"/>
      <c r="AI29" s="614"/>
      <c r="AJ29" s="614"/>
      <c r="AK29" s="614"/>
      <c r="AL29" s="615" t="s">
        <v>235</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312</v>
      </c>
      <c r="CG29" s="608"/>
      <c r="CH29" s="608"/>
      <c r="CI29" s="608"/>
      <c r="CJ29" s="608"/>
      <c r="CK29" s="608"/>
      <c r="CL29" s="608"/>
      <c r="CM29" s="608"/>
      <c r="CN29" s="608"/>
      <c r="CO29" s="608"/>
      <c r="CP29" s="608"/>
      <c r="CQ29" s="609"/>
      <c r="CR29" s="610">
        <v>392949</v>
      </c>
      <c r="CS29" s="643"/>
      <c r="CT29" s="643"/>
      <c r="CU29" s="643"/>
      <c r="CV29" s="643"/>
      <c r="CW29" s="643"/>
      <c r="CX29" s="643"/>
      <c r="CY29" s="644"/>
      <c r="CZ29" s="615">
        <v>3.2</v>
      </c>
      <c r="DA29" s="640"/>
      <c r="DB29" s="640"/>
      <c r="DC29" s="645"/>
      <c r="DD29" s="619">
        <v>381295</v>
      </c>
      <c r="DE29" s="643"/>
      <c r="DF29" s="643"/>
      <c r="DG29" s="643"/>
      <c r="DH29" s="643"/>
      <c r="DI29" s="643"/>
      <c r="DJ29" s="643"/>
      <c r="DK29" s="644"/>
      <c r="DL29" s="619">
        <v>381295</v>
      </c>
      <c r="DM29" s="643"/>
      <c r="DN29" s="643"/>
      <c r="DO29" s="643"/>
      <c r="DP29" s="643"/>
      <c r="DQ29" s="643"/>
      <c r="DR29" s="643"/>
      <c r="DS29" s="643"/>
      <c r="DT29" s="643"/>
      <c r="DU29" s="643"/>
      <c r="DV29" s="644"/>
      <c r="DW29" s="615">
        <v>7.5</v>
      </c>
      <c r="DX29" s="640"/>
      <c r="DY29" s="640"/>
      <c r="DZ29" s="640"/>
      <c r="EA29" s="640"/>
      <c r="EB29" s="640"/>
      <c r="EC29" s="641"/>
    </row>
    <row r="30" spans="2:133" ht="11.25" customHeight="1" x14ac:dyDescent="0.15">
      <c r="B30" s="607" t="s">
        <v>313</v>
      </c>
      <c r="C30" s="608"/>
      <c r="D30" s="608"/>
      <c r="E30" s="608"/>
      <c r="F30" s="608"/>
      <c r="G30" s="608"/>
      <c r="H30" s="608"/>
      <c r="I30" s="608"/>
      <c r="J30" s="608"/>
      <c r="K30" s="608"/>
      <c r="L30" s="608"/>
      <c r="M30" s="608"/>
      <c r="N30" s="608"/>
      <c r="O30" s="608"/>
      <c r="P30" s="608"/>
      <c r="Q30" s="609"/>
      <c r="R30" s="610">
        <v>1353821</v>
      </c>
      <c r="S30" s="611"/>
      <c r="T30" s="611"/>
      <c r="U30" s="611"/>
      <c r="V30" s="611"/>
      <c r="W30" s="611"/>
      <c r="X30" s="611"/>
      <c r="Y30" s="612"/>
      <c r="Z30" s="613">
        <v>10.4</v>
      </c>
      <c r="AA30" s="613"/>
      <c r="AB30" s="613"/>
      <c r="AC30" s="613"/>
      <c r="AD30" s="614" t="s">
        <v>235</v>
      </c>
      <c r="AE30" s="614"/>
      <c r="AF30" s="614"/>
      <c r="AG30" s="614"/>
      <c r="AH30" s="614"/>
      <c r="AI30" s="614"/>
      <c r="AJ30" s="614"/>
      <c r="AK30" s="614"/>
      <c r="AL30" s="615" t="s">
        <v>235</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314</v>
      </c>
      <c r="BH30" s="646"/>
      <c r="BI30" s="646"/>
      <c r="BJ30" s="646"/>
      <c r="BK30" s="646"/>
      <c r="BL30" s="646"/>
      <c r="BM30" s="646"/>
      <c r="BN30" s="646"/>
      <c r="BO30" s="646"/>
      <c r="BP30" s="646"/>
      <c r="BQ30" s="647"/>
      <c r="BR30" s="592" t="s">
        <v>315</v>
      </c>
      <c r="BS30" s="646"/>
      <c r="BT30" s="646"/>
      <c r="BU30" s="646"/>
      <c r="BV30" s="646"/>
      <c r="BW30" s="646"/>
      <c r="BX30" s="646"/>
      <c r="BY30" s="646"/>
      <c r="BZ30" s="646"/>
      <c r="CA30" s="646"/>
      <c r="CB30" s="647"/>
      <c r="CD30" s="650"/>
      <c r="CE30" s="651"/>
      <c r="CF30" s="607" t="s">
        <v>316</v>
      </c>
      <c r="CG30" s="608"/>
      <c r="CH30" s="608"/>
      <c r="CI30" s="608"/>
      <c r="CJ30" s="608"/>
      <c r="CK30" s="608"/>
      <c r="CL30" s="608"/>
      <c r="CM30" s="608"/>
      <c r="CN30" s="608"/>
      <c r="CO30" s="608"/>
      <c r="CP30" s="608"/>
      <c r="CQ30" s="609"/>
      <c r="CR30" s="610">
        <v>364222</v>
      </c>
      <c r="CS30" s="611"/>
      <c r="CT30" s="611"/>
      <c r="CU30" s="611"/>
      <c r="CV30" s="611"/>
      <c r="CW30" s="611"/>
      <c r="CX30" s="611"/>
      <c r="CY30" s="612"/>
      <c r="CZ30" s="615">
        <v>3</v>
      </c>
      <c r="DA30" s="640"/>
      <c r="DB30" s="640"/>
      <c r="DC30" s="645"/>
      <c r="DD30" s="619">
        <v>353115</v>
      </c>
      <c r="DE30" s="611"/>
      <c r="DF30" s="611"/>
      <c r="DG30" s="611"/>
      <c r="DH30" s="611"/>
      <c r="DI30" s="611"/>
      <c r="DJ30" s="611"/>
      <c r="DK30" s="612"/>
      <c r="DL30" s="619">
        <v>353115</v>
      </c>
      <c r="DM30" s="611"/>
      <c r="DN30" s="611"/>
      <c r="DO30" s="611"/>
      <c r="DP30" s="611"/>
      <c r="DQ30" s="611"/>
      <c r="DR30" s="611"/>
      <c r="DS30" s="611"/>
      <c r="DT30" s="611"/>
      <c r="DU30" s="611"/>
      <c r="DV30" s="612"/>
      <c r="DW30" s="615">
        <v>7</v>
      </c>
      <c r="DX30" s="640"/>
      <c r="DY30" s="640"/>
      <c r="DZ30" s="640"/>
      <c r="EA30" s="640"/>
      <c r="EB30" s="640"/>
      <c r="EC30" s="641"/>
    </row>
    <row r="31" spans="2:133" ht="11.25" customHeight="1" x14ac:dyDescent="0.15">
      <c r="B31" s="623" t="s">
        <v>317</v>
      </c>
      <c r="C31" s="624"/>
      <c r="D31" s="624"/>
      <c r="E31" s="624"/>
      <c r="F31" s="624"/>
      <c r="G31" s="624"/>
      <c r="H31" s="624"/>
      <c r="I31" s="624"/>
      <c r="J31" s="624"/>
      <c r="K31" s="624"/>
      <c r="L31" s="624"/>
      <c r="M31" s="624"/>
      <c r="N31" s="624"/>
      <c r="O31" s="624"/>
      <c r="P31" s="624"/>
      <c r="Q31" s="625"/>
      <c r="R31" s="610">
        <v>64794</v>
      </c>
      <c r="S31" s="611"/>
      <c r="T31" s="611"/>
      <c r="U31" s="611"/>
      <c r="V31" s="611"/>
      <c r="W31" s="611"/>
      <c r="X31" s="611"/>
      <c r="Y31" s="612"/>
      <c r="Z31" s="613">
        <v>0.5</v>
      </c>
      <c r="AA31" s="613"/>
      <c r="AB31" s="613"/>
      <c r="AC31" s="613"/>
      <c r="AD31" s="614">
        <v>64794</v>
      </c>
      <c r="AE31" s="614"/>
      <c r="AF31" s="614"/>
      <c r="AG31" s="614"/>
      <c r="AH31" s="614"/>
      <c r="AI31" s="614"/>
      <c r="AJ31" s="614"/>
      <c r="AK31" s="614"/>
      <c r="AL31" s="615">
        <v>1.3</v>
      </c>
      <c r="AM31" s="616"/>
      <c r="AN31" s="616"/>
      <c r="AO31" s="617"/>
      <c r="AP31" s="658" t="s">
        <v>318</v>
      </c>
      <c r="AQ31" s="659"/>
      <c r="AR31" s="659"/>
      <c r="AS31" s="659"/>
      <c r="AT31" s="664" t="s">
        <v>319</v>
      </c>
      <c r="AU31" s="198"/>
      <c r="AV31" s="198"/>
      <c r="AW31" s="198"/>
      <c r="AX31" s="596" t="s">
        <v>192</v>
      </c>
      <c r="AY31" s="597"/>
      <c r="AZ31" s="597"/>
      <c r="BA31" s="597"/>
      <c r="BB31" s="597"/>
      <c r="BC31" s="597"/>
      <c r="BD31" s="597"/>
      <c r="BE31" s="597"/>
      <c r="BF31" s="598"/>
      <c r="BG31" s="657">
        <v>98.6</v>
      </c>
      <c r="BH31" s="654"/>
      <c r="BI31" s="654"/>
      <c r="BJ31" s="654"/>
      <c r="BK31" s="654"/>
      <c r="BL31" s="654"/>
      <c r="BM31" s="605">
        <v>96.6</v>
      </c>
      <c r="BN31" s="654"/>
      <c r="BO31" s="654"/>
      <c r="BP31" s="654"/>
      <c r="BQ31" s="655"/>
      <c r="BR31" s="657">
        <v>98.9</v>
      </c>
      <c r="BS31" s="654"/>
      <c r="BT31" s="654"/>
      <c r="BU31" s="654"/>
      <c r="BV31" s="654"/>
      <c r="BW31" s="654"/>
      <c r="BX31" s="605">
        <v>96.8</v>
      </c>
      <c r="BY31" s="654"/>
      <c r="BZ31" s="654"/>
      <c r="CA31" s="654"/>
      <c r="CB31" s="655"/>
      <c r="CD31" s="650"/>
      <c r="CE31" s="651"/>
      <c r="CF31" s="607" t="s">
        <v>320</v>
      </c>
      <c r="CG31" s="608"/>
      <c r="CH31" s="608"/>
      <c r="CI31" s="608"/>
      <c r="CJ31" s="608"/>
      <c r="CK31" s="608"/>
      <c r="CL31" s="608"/>
      <c r="CM31" s="608"/>
      <c r="CN31" s="608"/>
      <c r="CO31" s="608"/>
      <c r="CP31" s="608"/>
      <c r="CQ31" s="609"/>
      <c r="CR31" s="610">
        <v>28727</v>
      </c>
      <c r="CS31" s="643"/>
      <c r="CT31" s="643"/>
      <c r="CU31" s="643"/>
      <c r="CV31" s="643"/>
      <c r="CW31" s="643"/>
      <c r="CX31" s="643"/>
      <c r="CY31" s="644"/>
      <c r="CZ31" s="615">
        <v>0.2</v>
      </c>
      <c r="DA31" s="640"/>
      <c r="DB31" s="640"/>
      <c r="DC31" s="645"/>
      <c r="DD31" s="619">
        <v>28180</v>
      </c>
      <c r="DE31" s="643"/>
      <c r="DF31" s="643"/>
      <c r="DG31" s="643"/>
      <c r="DH31" s="643"/>
      <c r="DI31" s="643"/>
      <c r="DJ31" s="643"/>
      <c r="DK31" s="644"/>
      <c r="DL31" s="619">
        <v>28180</v>
      </c>
      <c r="DM31" s="643"/>
      <c r="DN31" s="643"/>
      <c r="DO31" s="643"/>
      <c r="DP31" s="643"/>
      <c r="DQ31" s="643"/>
      <c r="DR31" s="643"/>
      <c r="DS31" s="643"/>
      <c r="DT31" s="643"/>
      <c r="DU31" s="643"/>
      <c r="DV31" s="644"/>
      <c r="DW31" s="615">
        <v>0.6</v>
      </c>
      <c r="DX31" s="640"/>
      <c r="DY31" s="640"/>
      <c r="DZ31" s="640"/>
      <c r="EA31" s="640"/>
      <c r="EB31" s="640"/>
      <c r="EC31" s="641"/>
    </row>
    <row r="32" spans="2:133" ht="11.25" customHeight="1" x14ac:dyDescent="0.15">
      <c r="B32" s="607" t="s">
        <v>321</v>
      </c>
      <c r="C32" s="608"/>
      <c r="D32" s="608"/>
      <c r="E32" s="608"/>
      <c r="F32" s="608"/>
      <c r="G32" s="608"/>
      <c r="H32" s="608"/>
      <c r="I32" s="608"/>
      <c r="J32" s="608"/>
      <c r="K32" s="608"/>
      <c r="L32" s="608"/>
      <c r="M32" s="608"/>
      <c r="N32" s="608"/>
      <c r="O32" s="608"/>
      <c r="P32" s="608"/>
      <c r="Q32" s="609"/>
      <c r="R32" s="610">
        <v>870493</v>
      </c>
      <c r="S32" s="611"/>
      <c r="T32" s="611"/>
      <c r="U32" s="611"/>
      <c r="V32" s="611"/>
      <c r="W32" s="611"/>
      <c r="X32" s="611"/>
      <c r="Y32" s="612"/>
      <c r="Z32" s="613">
        <v>6.7</v>
      </c>
      <c r="AA32" s="613"/>
      <c r="AB32" s="613"/>
      <c r="AC32" s="613"/>
      <c r="AD32" s="614" t="s">
        <v>322</v>
      </c>
      <c r="AE32" s="614"/>
      <c r="AF32" s="614"/>
      <c r="AG32" s="614"/>
      <c r="AH32" s="614"/>
      <c r="AI32" s="614"/>
      <c r="AJ32" s="614"/>
      <c r="AK32" s="614"/>
      <c r="AL32" s="615" t="s">
        <v>131</v>
      </c>
      <c r="AM32" s="616"/>
      <c r="AN32" s="616"/>
      <c r="AO32" s="617"/>
      <c r="AP32" s="660"/>
      <c r="AQ32" s="661"/>
      <c r="AR32" s="661"/>
      <c r="AS32" s="661"/>
      <c r="AT32" s="665"/>
      <c r="AU32" s="194" t="s">
        <v>323</v>
      </c>
      <c r="AX32" s="607" t="s">
        <v>324</v>
      </c>
      <c r="AY32" s="608"/>
      <c r="AZ32" s="608"/>
      <c r="BA32" s="608"/>
      <c r="BB32" s="608"/>
      <c r="BC32" s="608"/>
      <c r="BD32" s="608"/>
      <c r="BE32" s="608"/>
      <c r="BF32" s="609"/>
      <c r="BG32" s="667">
        <v>97.7</v>
      </c>
      <c r="BH32" s="643"/>
      <c r="BI32" s="643"/>
      <c r="BJ32" s="643"/>
      <c r="BK32" s="643"/>
      <c r="BL32" s="643"/>
      <c r="BM32" s="616">
        <v>95</v>
      </c>
      <c r="BN32" s="643"/>
      <c r="BO32" s="643"/>
      <c r="BP32" s="643"/>
      <c r="BQ32" s="656"/>
      <c r="BR32" s="667">
        <v>98.7</v>
      </c>
      <c r="BS32" s="643"/>
      <c r="BT32" s="643"/>
      <c r="BU32" s="643"/>
      <c r="BV32" s="643"/>
      <c r="BW32" s="643"/>
      <c r="BX32" s="616">
        <v>95.3</v>
      </c>
      <c r="BY32" s="643"/>
      <c r="BZ32" s="643"/>
      <c r="CA32" s="643"/>
      <c r="CB32" s="656"/>
      <c r="CD32" s="652"/>
      <c r="CE32" s="653"/>
      <c r="CF32" s="607" t="s">
        <v>325</v>
      </c>
      <c r="CG32" s="608"/>
      <c r="CH32" s="608"/>
      <c r="CI32" s="608"/>
      <c r="CJ32" s="608"/>
      <c r="CK32" s="608"/>
      <c r="CL32" s="608"/>
      <c r="CM32" s="608"/>
      <c r="CN32" s="608"/>
      <c r="CO32" s="608"/>
      <c r="CP32" s="608"/>
      <c r="CQ32" s="609"/>
      <c r="CR32" s="610" t="s">
        <v>131</v>
      </c>
      <c r="CS32" s="611"/>
      <c r="CT32" s="611"/>
      <c r="CU32" s="611"/>
      <c r="CV32" s="611"/>
      <c r="CW32" s="611"/>
      <c r="CX32" s="611"/>
      <c r="CY32" s="612"/>
      <c r="CZ32" s="615" t="s">
        <v>131</v>
      </c>
      <c r="DA32" s="640"/>
      <c r="DB32" s="640"/>
      <c r="DC32" s="645"/>
      <c r="DD32" s="619" t="s">
        <v>131</v>
      </c>
      <c r="DE32" s="611"/>
      <c r="DF32" s="611"/>
      <c r="DG32" s="611"/>
      <c r="DH32" s="611"/>
      <c r="DI32" s="611"/>
      <c r="DJ32" s="611"/>
      <c r="DK32" s="612"/>
      <c r="DL32" s="619" t="s">
        <v>235</v>
      </c>
      <c r="DM32" s="611"/>
      <c r="DN32" s="611"/>
      <c r="DO32" s="611"/>
      <c r="DP32" s="611"/>
      <c r="DQ32" s="611"/>
      <c r="DR32" s="611"/>
      <c r="DS32" s="611"/>
      <c r="DT32" s="611"/>
      <c r="DU32" s="611"/>
      <c r="DV32" s="612"/>
      <c r="DW32" s="615" t="s">
        <v>235</v>
      </c>
      <c r="DX32" s="640"/>
      <c r="DY32" s="640"/>
      <c r="DZ32" s="640"/>
      <c r="EA32" s="640"/>
      <c r="EB32" s="640"/>
      <c r="EC32" s="641"/>
    </row>
    <row r="33" spans="2:133" ht="11.25" customHeight="1" x14ac:dyDescent="0.15">
      <c r="B33" s="607" t="s">
        <v>326</v>
      </c>
      <c r="C33" s="608"/>
      <c r="D33" s="608"/>
      <c r="E33" s="608"/>
      <c r="F33" s="608"/>
      <c r="G33" s="608"/>
      <c r="H33" s="608"/>
      <c r="I33" s="608"/>
      <c r="J33" s="608"/>
      <c r="K33" s="608"/>
      <c r="L33" s="608"/>
      <c r="M33" s="608"/>
      <c r="N33" s="608"/>
      <c r="O33" s="608"/>
      <c r="P33" s="608"/>
      <c r="Q33" s="609"/>
      <c r="R33" s="610">
        <v>1896403</v>
      </c>
      <c r="S33" s="611"/>
      <c r="T33" s="611"/>
      <c r="U33" s="611"/>
      <c r="V33" s="611"/>
      <c r="W33" s="611"/>
      <c r="X33" s="611"/>
      <c r="Y33" s="612"/>
      <c r="Z33" s="613">
        <v>14.6</v>
      </c>
      <c r="AA33" s="613"/>
      <c r="AB33" s="613"/>
      <c r="AC33" s="613"/>
      <c r="AD33" s="614">
        <v>1251087</v>
      </c>
      <c r="AE33" s="614"/>
      <c r="AF33" s="614"/>
      <c r="AG33" s="614"/>
      <c r="AH33" s="614"/>
      <c r="AI33" s="614"/>
      <c r="AJ33" s="614"/>
      <c r="AK33" s="614"/>
      <c r="AL33" s="615">
        <v>25</v>
      </c>
      <c r="AM33" s="616"/>
      <c r="AN33" s="616"/>
      <c r="AO33" s="617"/>
      <c r="AP33" s="662"/>
      <c r="AQ33" s="663"/>
      <c r="AR33" s="663"/>
      <c r="AS33" s="663"/>
      <c r="AT33" s="666"/>
      <c r="AU33" s="199"/>
      <c r="AV33" s="199"/>
      <c r="AW33" s="199"/>
      <c r="AX33" s="631" t="s">
        <v>327</v>
      </c>
      <c r="AY33" s="632"/>
      <c r="AZ33" s="632"/>
      <c r="BA33" s="632"/>
      <c r="BB33" s="632"/>
      <c r="BC33" s="632"/>
      <c r="BD33" s="632"/>
      <c r="BE33" s="632"/>
      <c r="BF33" s="633"/>
      <c r="BG33" s="668">
        <v>98.9</v>
      </c>
      <c r="BH33" s="669"/>
      <c r="BI33" s="669"/>
      <c r="BJ33" s="669"/>
      <c r="BK33" s="669"/>
      <c r="BL33" s="669"/>
      <c r="BM33" s="670">
        <v>97.1</v>
      </c>
      <c r="BN33" s="669"/>
      <c r="BO33" s="669"/>
      <c r="BP33" s="669"/>
      <c r="BQ33" s="671"/>
      <c r="BR33" s="668">
        <v>98.9</v>
      </c>
      <c r="BS33" s="669"/>
      <c r="BT33" s="669"/>
      <c r="BU33" s="669"/>
      <c r="BV33" s="669"/>
      <c r="BW33" s="669"/>
      <c r="BX33" s="670">
        <v>97.2</v>
      </c>
      <c r="BY33" s="669"/>
      <c r="BZ33" s="669"/>
      <c r="CA33" s="669"/>
      <c r="CB33" s="671"/>
      <c r="CD33" s="607" t="s">
        <v>328</v>
      </c>
      <c r="CE33" s="608"/>
      <c r="CF33" s="608"/>
      <c r="CG33" s="608"/>
      <c r="CH33" s="608"/>
      <c r="CI33" s="608"/>
      <c r="CJ33" s="608"/>
      <c r="CK33" s="608"/>
      <c r="CL33" s="608"/>
      <c r="CM33" s="608"/>
      <c r="CN33" s="608"/>
      <c r="CO33" s="608"/>
      <c r="CP33" s="608"/>
      <c r="CQ33" s="609"/>
      <c r="CR33" s="610">
        <v>8290579</v>
      </c>
      <c r="CS33" s="643"/>
      <c r="CT33" s="643"/>
      <c r="CU33" s="643"/>
      <c r="CV33" s="643"/>
      <c r="CW33" s="643"/>
      <c r="CX33" s="643"/>
      <c r="CY33" s="644"/>
      <c r="CZ33" s="615">
        <v>68.099999999999994</v>
      </c>
      <c r="DA33" s="640"/>
      <c r="DB33" s="640"/>
      <c r="DC33" s="645"/>
      <c r="DD33" s="619">
        <v>3423297</v>
      </c>
      <c r="DE33" s="643"/>
      <c r="DF33" s="643"/>
      <c r="DG33" s="643"/>
      <c r="DH33" s="643"/>
      <c r="DI33" s="643"/>
      <c r="DJ33" s="643"/>
      <c r="DK33" s="644"/>
      <c r="DL33" s="619">
        <v>2029976</v>
      </c>
      <c r="DM33" s="643"/>
      <c r="DN33" s="643"/>
      <c r="DO33" s="643"/>
      <c r="DP33" s="643"/>
      <c r="DQ33" s="643"/>
      <c r="DR33" s="643"/>
      <c r="DS33" s="643"/>
      <c r="DT33" s="643"/>
      <c r="DU33" s="643"/>
      <c r="DV33" s="644"/>
      <c r="DW33" s="615">
        <v>40.1</v>
      </c>
      <c r="DX33" s="640"/>
      <c r="DY33" s="640"/>
      <c r="DZ33" s="640"/>
      <c r="EA33" s="640"/>
      <c r="EB33" s="640"/>
      <c r="EC33" s="641"/>
    </row>
    <row r="34" spans="2:133" ht="11.25" customHeight="1" x14ac:dyDescent="0.15">
      <c r="B34" s="607" t="s">
        <v>329</v>
      </c>
      <c r="C34" s="608"/>
      <c r="D34" s="608"/>
      <c r="E34" s="608"/>
      <c r="F34" s="608"/>
      <c r="G34" s="608"/>
      <c r="H34" s="608"/>
      <c r="I34" s="608"/>
      <c r="J34" s="608"/>
      <c r="K34" s="608"/>
      <c r="L34" s="608"/>
      <c r="M34" s="608"/>
      <c r="N34" s="608"/>
      <c r="O34" s="608"/>
      <c r="P34" s="608"/>
      <c r="Q34" s="609"/>
      <c r="R34" s="610">
        <v>1948723</v>
      </c>
      <c r="S34" s="611"/>
      <c r="T34" s="611"/>
      <c r="U34" s="611"/>
      <c r="V34" s="611"/>
      <c r="W34" s="611"/>
      <c r="X34" s="611"/>
      <c r="Y34" s="612"/>
      <c r="Z34" s="613">
        <v>15</v>
      </c>
      <c r="AA34" s="613"/>
      <c r="AB34" s="613"/>
      <c r="AC34" s="613"/>
      <c r="AD34" s="614" t="s">
        <v>235</v>
      </c>
      <c r="AE34" s="614"/>
      <c r="AF34" s="614"/>
      <c r="AG34" s="614"/>
      <c r="AH34" s="614"/>
      <c r="AI34" s="614"/>
      <c r="AJ34" s="614"/>
      <c r="AK34" s="614"/>
      <c r="AL34" s="615" t="s">
        <v>235</v>
      </c>
      <c r="AM34" s="616"/>
      <c r="AN34" s="616"/>
      <c r="AO34" s="617"/>
      <c r="AP34" s="202"/>
      <c r="AQ34" s="203"/>
      <c r="AS34" s="198"/>
      <c r="AT34" s="198"/>
      <c r="AU34" s="198"/>
      <c r="AV34" s="198"/>
      <c r="AW34" s="198"/>
      <c r="AX34" s="198"/>
      <c r="AY34" s="198"/>
      <c r="AZ34" s="198"/>
      <c r="BA34" s="198"/>
      <c r="BB34" s="198"/>
      <c r="BC34" s="198"/>
      <c r="BD34" s="198"/>
      <c r="BE34" s="198"/>
      <c r="BF34" s="198"/>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D34" s="607" t="s">
        <v>330</v>
      </c>
      <c r="CE34" s="608"/>
      <c r="CF34" s="608"/>
      <c r="CG34" s="608"/>
      <c r="CH34" s="608"/>
      <c r="CI34" s="608"/>
      <c r="CJ34" s="608"/>
      <c r="CK34" s="608"/>
      <c r="CL34" s="608"/>
      <c r="CM34" s="608"/>
      <c r="CN34" s="608"/>
      <c r="CO34" s="608"/>
      <c r="CP34" s="608"/>
      <c r="CQ34" s="609"/>
      <c r="CR34" s="610">
        <v>2648353</v>
      </c>
      <c r="CS34" s="611"/>
      <c r="CT34" s="611"/>
      <c r="CU34" s="611"/>
      <c r="CV34" s="611"/>
      <c r="CW34" s="611"/>
      <c r="CX34" s="611"/>
      <c r="CY34" s="612"/>
      <c r="CZ34" s="615">
        <v>21.8</v>
      </c>
      <c r="DA34" s="640"/>
      <c r="DB34" s="640"/>
      <c r="DC34" s="645"/>
      <c r="DD34" s="619">
        <v>1180142</v>
      </c>
      <c r="DE34" s="611"/>
      <c r="DF34" s="611"/>
      <c r="DG34" s="611"/>
      <c r="DH34" s="611"/>
      <c r="DI34" s="611"/>
      <c r="DJ34" s="611"/>
      <c r="DK34" s="612"/>
      <c r="DL34" s="619">
        <v>1034250</v>
      </c>
      <c r="DM34" s="611"/>
      <c r="DN34" s="611"/>
      <c r="DO34" s="611"/>
      <c r="DP34" s="611"/>
      <c r="DQ34" s="611"/>
      <c r="DR34" s="611"/>
      <c r="DS34" s="611"/>
      <c r="DT34" s="611"/>
      <c r="DU34" s="611"/>
      <c r="DV34" s="612"/>
      <c r="DW34" s="615">
        <v>20.399999999999999</v>
      </c>
      <c r="DX34" s="640"/>
      <c r="DY34" s="640"/>
      <c r="DZ34" s="640"/>
      <c r="EA34" s="640"/>
      <c r="EB34" s="640"/>
      <c r="EC34" s="641"/>
    </row>
    <row r="35" spans="2:133" ht="11.25" customHeight="1" x14ac:dyDescent="0.15">
      <c r="B35" s="607" t="s">
        <v>331</v>
      </c>
      <c r="C35" s="608"/>
      <c r="D35" s="608"/>
      <c r="E35" s="608"/>
      <c r="F35" s="608"/>
      <c r="G35" s="608"/>
      <c r="H35" s="608"/>
      <c r="I35" s="608"/>
      <c r="J35" s="608"/>
      <c r="K35" s="608"/>
      <c r="L35" s="608"/>
      <c r="M35" s="608"/>
      <c r="N35" s="608"/>
      <c r="O35" s="608"/>
      <c r="P35" s="608"/>
      <c r="Q35" s="609"/>
      <c r="R35" s="610">
        <v>1739311</v>
      </c>
      <c r="S35" s="611"/>
      <c r="T35" s="611"/>
      <c r="U35" s="611"/>
      <c r="V35" s="611"/>
      <c r="W35" s="611"/>
      <c r="X35" s="611"/>
      <c r="Y35" s="612"/>
      <c r="Z35" s="613">
        <v>13.4</v>
      </c>
      <c r="AA35" s="613"/>
      <c r="AB35" s="613"/>
      <c r="AC35" s="613"/>
      <c r="AD35" s="614" t="s">
        <v>131</v>
      </c>
      <c r="AE35" s="614"/>
      <c r="AF35" s="614"/>
      <c r="AG35" s="614"/>
      <c r="AH35" s="614"/>
      <c r="AI35" s="614"/>
      <c r="AJ35" s="614"/>
      <c r="AK35" s="614"/>
      <c r="AL35" s="615" t="s">
        <v>131</v>
      </c>
      <c r="AM35" s="616"/>
      <c r="AN35" s="616"/>
      <c r="AO35" s="617"/>
      <c r="AP35" s="204"/>
      <c r="AQ35" s="592" t="s">
        <v>332</v>
      </c>
      <c r="AR35" s="593"/>
      <c r="AS35" s="593"/>
      <c r="AT35" s="593"/>
      <c r="AU35" s="593"/>
      <c r="AV35" s="593"/>
      <c r="AW35" s="593"/>
      <c r="AX35" s="593"/>
      <c r="AY35" s="593"/>
      <c r="AZ35" s="593"/>
      <c r="BA35" s="593"/>
      <c r="BB35" s="593"/>
      <c r="BC35" s="593"/>
      <c r="BD35" s="593"/>
      <c r="BE35" s="593"/>
      <c r="BF35" s="594"/>
      <c r="BG35" s="592" t="s">
        <v>333</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334</v>
      </c>
      <c r="CE35" s="608"/>
      <c r="CF35" s="608"/>
      <c r="CG35" s="608"/>
      <c r="CH35" s="608"/>
      <c r="CI35" s="608"/>
      <c r="CJ35" s="608"/>
      <c r="CK35" s="608"/>
      <c r="CL35" s="608"/>
      <c r="CM35" s="608"/>
      <c r="CN35" s="608"/>
      <c r="CO35" s="608"/>
      <c r="CP35" s="608"/>
      <c r="CQ35" s="609"/>
      <c r="CR35" s="610">
        <v>58898</v>
      </c>
      <c r="CS35" s="643"/>
      <c r="CT35" s="643"/>
      <c r="CU35" s="643"/>
      <c r="CV35" s="643"/>
      <c r="CW35" s="643"/>
      <c r="CX35" s="643"/>
      <c r="CY35" s="644"/>
      <c r="CZ35" s="615">
        <v>0.5</v>
      </c>
      <c r="DA35" s="640"/>
      <c r="DB35" s="640"/>
      <c r="DC35" s="645"/>
      <c r="DD35" s="619">
        <v>49099</v>
      </c>
      <c r="DE35" s="643"/>
      <c r="DF35" s="643"/>
      <c r="DG35" s="643"/>
      <c r="DH35" s="643"/>
      <c r="DI35" s="643"/>
      <c r="DJ35" s="643"/>
      <c r="DK35" s="644"/>
      <c r="DL35" s="619">
        <v>38219</v>
      </c>
      <c r="DM35" s="643"/>
      <c r="DN35" s="643"/>
      <c r="DO35" s="643"/>
      <c r="DP35" s="643"/>
      <c r="DQ35" s="643"/>
      <c r="DR35" s="643"/>
      <c r="DS35" s="643"/>
      <c r="DT35" s="643"/>
      <c r="DU35" s="643"/>
      <c r="DV35" s="644"/>
      <c r="DW35" s="615">
        <v>0.8</v>
      </c>
      <c r="DX35" s="640"/>
      <c r="DY35" s="640"/>
      <c r="DZ35" s="640"/>
      <c r="EA35" s="640"/>
      <c r="EB35" s="640"/>
      <c r="EC35" s="641"/>
    </row>
    <row r="36" spans="2:133" ht="11.25" customHeight="1" x14ac:dyDescent="0.15">
      <c r="B36" s="607" t="s">
        <v>335</v>
      </c>
      <c r="C36" s="608"/>
      <c r="D36" s="608"/>
      <c r="E36" s="608"/>
      <c r="F36" s="608"/>
      <c r="G36" s="608"/>
      <c r="H36" s="608"/>
      <c r="I36" s="608"/>
      <c r="J36" s="608"/>
      <c r="K36" s="608"/>
      <c r="L36" s="608"/>
      <c r="M36" s="608"/>
      <c r="N36" s="608"/>
      <c r="O36" s="608"/>
      <c r="P36" s="608"/>
      <c r="Q36" s="609"/>
      <c r="R36" s="610">
        <v>680844</v>
      </c>
      <c r="S36" s="611"/>
      <c r="T36" s="611"/>
      <c r="U36" s="611"/>
      <c r="V36" s="611"/>
      <c r="W36" s="611"/>
      <c r="X36" s="611"/>
      <c r="Y36" s="612"/>
      <c r="Z36" s="613">
        <v>5.2</v>
      </c>
      <c r="AA36" s="613"/>
      <c r="AB36" s="613"/>
      <c r="AC36" s="613"/>
      <c r="AD36" s="614" t="s">
        <v>235</v>
      </c>
      <c r="AE36" s="614"/>
      <c r="AF36" s="614"/>
      <c r="AG36" s="614"/>
      <c r="AH36" s="614"/>
      <c r="AI36" s="614"/>
      <c r="AJ36" s="614"/>
      <c r="AK36" s="614"/>
      <c r="AL36" s="615" t="s">
        <v>178</v>
      </c>
      <c r="AM36" s="616"/>
      <c r="AN36" s="616"/>
      <c r="AO36" s="617"/>
      <c r="AP36" s="204"/>
      <c r="AQ36" s="676" t="s">
        <v>336</v>
      </c>
      <c r="AR36" s="677"/>
      <c r="AS36" s="677"/>
      <c r="AT36" s="677"/>
      <c r="AU36" s="677"/>
      <c r="AV36" s="677"/>
      <c r="AW36" s="677"/>
      <c r="AX36" s="677"/>
      <c r="AY36" s="678"/>
      <c r="AZ36" s="599">
        <v>654553</v>
      </c>
      <c r="BA36" s="600"/>
      <c r="BB36" s="600"/>
      <c r="BC36" s="600"/>
      <c r="BD36" s="600"/>
      <c r="BE36" s="600"/>
      <c r="BF36" s="672"/>
      <c r="BG36" s="596" t="s">
        <v>337</v>
      </c>
      <c r="BH36" s="597"/>
      <c r="BI36" s="597"/>
      <c r="BJ36" s="597"/>
      <c r="BK36" s="597"/>
      <c r="BL36" s="597"/>
      <c r="BM36" s="597"/>
      <c r="BN36" s="597"/>
      <c r="BO36" s="597"/>
      <c r="BP36" s="597"/>
      <c r="BQ36" s="597"/>
      <c r="BR36" s="597"/>
      <c r="BS36" s="597"/>
      <c r="BT36" s="597"/>
      <c r="BU36" s="598"/>
      <c r="BV36" s="599">
        <v>9027</v>
      </c>
      <c r="BW36" s="600"/>
      <c r="BX36" s="600"/>
      <c r="BY36" s="600"/>
      <c r="BZ36" s="600"/>
      <c r="CA36" s="600"/>
      <c r="CB36" s="672"/>
      <c r="CD36" s="607" t="s">
        <v>338</v>
      </c>
      <c r="CE36" s="608"/>
      <c r="CF36" s="608"/>
      <c r="CG36" s="608"/>
      <c r="CH36" s="608"/>
      <c r="CI36" s="608"/>
      <c r="CJ36" s="608"/>
      <c r="CK36" s="608"/>
      <c r="CL36" s="608"/>
      <c r="CM36" s="608"/>
      <c r="CN36" s="608"/>
      <c r="CO36" s="608"/>
      <c r="CP36" s="608"/>
      <c r="CQ36" s="609"/>
      <c r="CR36" s="610">
        <v>2131299</v>
      </c>
      <c r="CS36" s="611"/>
      <c r="CT36" s="611"/>
      <c r="CU36" s="611"/>
      <c r="CV36" s="611"/>
      <c r="CW36" s="611"/>
      <c r="CX36" s="611"/>
      <c r="CY36" s="612"/>
      <c r="CZ36" s="615">
        <v>17.5</v>
      </c>
      <c r="DA36" s="640"/>
      <c r="DB36" s="640"/>
      <c r="DC36" s="645"/>
      <c r="DD36" s="619">
        <v>767386</v>
      </c>
      <c r="DE36" s="611"/>
      <c r="DF36" s="611"/>
      <c r="DG36" s="611"/>
      <c r="DH36" s="611"/>
      <c r="DI36" s="611"/>
      <c r="DJ36" s="611"/>
      <c r="DK36" s="612"/>
      <c r="DL36" s="619">
        <v>634646</v>
      </c>
      <c r="DM36" s="611"/>
      <c r="DN36" s="611"/>
      <c r="DO36" s="611"/>
      <c r="DP36" s="611"/>
      <c r="DQ36" s="611"/>
      <c r="DR36" s="611"/>
      <c r="DS36" s="611"/>
      <c r="DT36" s="611"/>
      <c r="DU36" s="611"/>
      <c r="DV36" s="612"/>
      <c r="DW36" s="615">
        <v>12.5</v>
      </c>
      <c r="DX36" s="640"/>
      <c r="DY36" s="640"/>
      <c r="DZ36" s="640"/>
      <c r="EA36" s="640"/>
      <c r="EB36" s="640"/>
      <c r="EC36" s="641"/>
    </row>
    <row r="37" spans="2:133" ht="11.25" customHeight="1" x14ac:dyDescent="0.15">
      <c r="B37" s="607" t="s">
        <v>339</v>
      </c>
      <c r="C37" s="608"/>
      <c r="D37" s="608"/>
      <c r="E37" s="608"/>
      <c r="F37" s="608"/>
      <c r="G37" s="608"/>
      <c r="H37" s="608"/>
      <c r="I37" s="608"/>
      <c r="J37" s="608"/>
      <c r="K37" s="608"/>
      <c r="L37" s="608"/>
      <c r="M37" s="608"/>
      <c r="N37" s="608"/>
      <c r="O37" s="608"/>
      <c r="P37" s="608"/>
      <c r="Q37" s="609"/>
      <c r="R37" s="610">
        <v>60411</v>
      </c>
      <c r="S37" s="611"/>
      <c r="T37" s="611"/>
      <c r="U37" s="611"/>
      <c r="V37" s="611"/>
      <c r="W37" s="611"/>
      <c r="X37" s="611"/>
      <c r="Y37" s="612"/>
      <c r="Z37" s="613">
        <v>0.5</v>
      </c>
      <c r="AA37" s="613"/>
      <c r="AB37" s="613"/>
      <c r="AC37" s="613"/>
      <c r="AD37" s="614">
        <v>8032</v>
      </c>
      <c r="AE37" s="614"/>
      <c r="AF37" s="614"/>
      <c r="AG37" s="614"/>
      <c r="AH37" s="614"/>
      <c r="AI37" s="614"/>
      <c r="AJ37" s="614"/>
      <c r="AK37" s="614"/>
      <c r="AL37" s="615">
        <v>0.2</v>
      </c>
      <c r="AM37" s="616"/>
      <c r="AN37" s="616"/>
      <c r="AO37" s="617"/>
      <c r="AQ37" s="673" t="s">
        <v>340</v>
      </c>
      <c r="AR37" s="674"/>
      <c r="AS37" s="674"/>
      <c r="AT37" s="674"/>
      <c r="AU37" s="674"/>
      <c r="AV37" s="674"/>
      <c r="AW37" s="674"/>
      <c r="AX37" s="674"/>
      <c r="AY37" s="675"/>
      <c r="AZ37" s="610">
        <v>178149</v>
      </c>
      <c r="BA37" s="611"/>
      <c r="BB37" s="611"/>
      <c r="BC37" s="611"/>
      <c r="BD37" s="643"/>
      <c r="BE37" s="643"/>
      <c r="BF37" s="656"/>
      <c r="BG37" s="607" t="s">
        <v>341</v>
      </c>
      <c r="BH37" s="608"/>
      <c r="BI37" s="608"/>
      <c r="BJ37" s="608"/>
      <c r="BK37" s="608"/>
      <c r="BL37" s="608"/>
      <c r="BM37" s="608"/>
      <c r="BN37" s="608"/>
      <c r="BO37" s="608"/>
      <c r="BP37" s="608"/>
      <c r="BQ37" s="608"/>
      <c r="BR37" s="608"/>
      <c r="BS37" s="608"/>
      <c r="BT37" s="608"/>
      <c r="BU37" s="609"/>
      <c r="BV37" s="610">
        <v>-17442</v>
      </c>
      <c r="BW37" s="611"/>
      <c r="BX37" s="611"/>
      <c r="BY37" s="611"/>
      <c r="BZ37" s="611"/>
      <c r="CA37" s="611"/>
      <c r="CB37" s="620"/>
      <c r="CD37" s="607" t="s">
        <v>342</v>
      </c>
      <c r="CE37" s="608"/>
      <c r="CF37" s="608"/>
      <c r="CG37" s="608"/>
      <c r="CH37" s="608"/>
      <c r="CI37" s="608"/>
      <c r="CJ37" s="608"/>
      <c r="CK37" s="608"/>
      <c r="CL37" s="608"/>
      <c r="CM37" s="608"/>
      <c r="CN37" s="608"/>
      <c r="CO37" s="608"/>
      <c r="CP37" s="608"/>
      <c r="CQ37" s="609"/>
      <c r="CR37" s="610">
        <v>459536</v>
      </c>
      <c r="CS37" s="643"/>
      <c r="CT37" s="643"/>
      <c r="CU37" s="643"/>
      <c r="CV37" s="643"/>
      <c r="CW37" s="643"/>
      <c r="CX37" s="643"/>
      <c r="CY37" s="644"/>
      <c r="CZ37" s="615">
        <v>3.8</v>
      </c>
      <c r="DA37" s="640"/>
      <c r="DB37" s="640"/>
      <c r="DC37" s="645"/>
      <c r="DD37" s="619">
        <v>373175</v>
      </c>
      <c r="DE37" s="643"/>
      <c r="DF37" s="643"/>
      <c r="DG37" s="643"/>
      <c r="DH37" s="643"/>
      <c r="DI37" s="643"/>
      <c r="DJ37" s="643"/>
      <c r="DK37" s="644"/>
      <c r="DL37" s="619">
        <v>372625</v>
      </c>
      <c r="DM37" s="643"/>
      <c r="DN37" s="643"/>
      <c r="DO37" s="643"/>
      <c r="DP37" s="643"/>
      <c r="DQ37" s="643"/>
      <c r="DR37" s="643"/>
      <c r="DS37" s="643"/>
      <c r="DT37" s="643"/>
      <c r="DU37" s="643"/>
      <c r="DV37" s="644"/>
      <c r="DW37" s="615">
        <v>7.4</v>
      </c>
      <c r="DX37" s="640"/>
      <c r="DY37" s="640"/>
      <c r="DZ37" s="640"/>
      <c r="EA37" s="640"/>
      <c r="EB37" s="640"/>
      <c r="EC37" s="641"/>
    </row>
    <row r="38" spans="2:133" ht="11.25" customHeight="1" x14ac:dyDescent="0.15">
      <c r="B38" s="607" t="s">
        <v>343</v>
      </c>
      <c r="C38" s="608"/>
      <c r="D38" s="608"/>
      <c r="E38" s="608"/>
      <c r="F38" s="608"/>
      <c r="G38" s="608"/>
      <c r="H38" s="608"/>
      <c r="I38" s="608"/>
      <c r="J38" s="608"/>
      <c r="K38" s="608"/>
      <c r="L38" s="608"/>
      <c r="M38" s="608"/>
      <c r="N38" s="608"/>
      <c r="O38" s="608"/>
      <c r="P38" s="608"/>
      <c r="Q38" s="609"/>
      <c r="R38" s="610">
        <v>92418</v>
      </c>
      <c r="S38" s="611"/>
      <c r="T38" s="611"/>
      <c r="U38" s="611"/>
      <c r="V38" s="611"/>
      <c r="W38" s="611"/>
      <c r="X38" s="611"/>
      <c r="Y38" s="612"/>
      <c r="Z38" s="613">
        <v>0.7</v>
      </c>
      <c r="AA38" s="613"/>
      <c r="AB38" s="613"/>
      <c r="AC38" s="613"/>
      <c r="AD38" s="614" t="s">
        <v>178</v>
      </c>
      <c r="AE38" s="614"/>
      <c r="AF38" s="614"/>
      <c r="AG38" s="614"/>
      <c r="AH38" s="614"/>
      <c r="AI38" s="614"/>
      <c r="AJ38" s="614"/>
      <c r="AK38" s="614"/>
      <c r="AL38" s="615" t="s">
        <v>235</v>
      </c>
      <c r="AM38" s="616"/>
      <c r="AN38" s="616"/>
      <c r="AO38" s="617"/>
      <c r="AQ38" s="673" t="s">
        <v>344</v>
      </c>
      <c r="AR38" s="674"/>
      <c r="AS38" s="674"/>
      <c r="AT38" s="674"/>
      <c r="AU38" s="674"/>
      <c r="AV38" s="674"/>
      <c r="AW38" s="674"/>
      <c r="AX38" s="674"/>
      <c r="AY38" s="675"/>
      <c r="AZ38" s="610">
        <v>27929</v>
      </c>
      <c r="BA38" s="611"/>
      <c r="BB38" s="611"/>
      <c r="BC38" s="611"/>
      <c r="BD38" s="643"/>
      <c r="BE38" s="643"/>
      <c r="BF38" s="656"/>
      <c r="BG38" s="607" t="s">
        <v>345</v>
      </c>
      <c r="BH38" s="608"/>
      <c r="BI38" s="608"/>
      <c r="BJ38" s="608"/>
      <c r="BK38" s="608"/>
      <c r="BL38" s="608"/>
      <c r="BM38" s="608"/>
      <c r="BN38" s="608"/>
      <c r="BO38" s="608"/>
      <c r="BP38" s="608"/>
      <c r="BQ38" s="608"/>
      <c r="BR38" s="608"/>
      <c r="BS38" s="608"/>
      <c r="BT38" s="608"/>
      <c r="BU38" s="609"/>
      <c r="BV38" s="610">
        <v>2403</v>
      </c>
      <c r="BW38" s="611"/>
      <c r="BX38" s="611"/>
      <c r="BY38" s="611"/>
      <c r="BZ38" s="611"/>
      <c r="CA38" s="611"/>
      <c r="CB38" s="620"/>
      <c r="CD38" s="607" t="s">
        <v>346</v>
      </c>
      <c r="CE38" s="608"/>
      <c r="CF38" s="608"/>
      <c r="CG38" s="608"/>
      <c r="CH38" s="608"/>
      <c r="CI38" s="608"/>
      <c r="CJ38" s="608"/>
      <c r="CK38" s="608"/>
      <c r="CL38" s="608"/>
      <c r="CM38" s="608"/>
      <c r="CN38" s="608"/>
      <c r="CO38" s="608"/>
      <c r="CP38" s="608"/>
      <c r="CQ38" s="609"/>
      <c r="CR38" s="610">
        <v>626624</v>
      </c>
      <c r="CS38" s="611"/>
      <c r="CT38" s="611"/>
      <c r="CU38" s="611"/>
      <c r="CV38" s="611"/>
      <c r="CW38" s="611"/>
      <c r="CX38" s="611"/>
      <c r="CY38" s="612"/>
      <c r="CZ38" s="615">
        <v>5.0999999999999996</v>
      </c>
      <c r="DA38" s="640"/>
      <c r="DB38" s="640"/>
      <c r="DC38" s="645"/>
      <c r="DD38" s="619">
        <v>533227</v>
      </c>
      <c r="DE38" s="611"/>
      <c r="DF38" s="611"/>
      <c r="DG38" s="611"/>
      <c r="DH38" s="611"/>
      <c r="DI38" s="611"/>
      <c r="DJ38" s="611"/>
      <c r="DK38" s="612"/>
      <c r="DL38" s="619">
        <v>322861</v>
      </c>
      <c r="DM38" s="611"/>
      <c r="DN38" s="611"/>
      <c r="DO38" s="611"/>
      <c r="DP38" s="611"/>
      <c r="DQ38" s="611"/>
      <c r="DR38" s="611"/>
      <c r="DS38" s="611"/>
      <c r="DT38" s="611"/>
      <c r="DU38" s="611"/>
      <c r="DV38" s="612"/>
      <c r="DW38" s="615">
        <v>6.4</v>
      </c>
      <c r="DX38" s="640"/>
      <c r="DY38" s="640"/>
      <c r="DZ38" s="640"/>
      <c r="EA38" s="640"/>
      <c r="EB38" s="640"/>
      <c r="EC38" s="641"/>
    </row>
    <row r="39" spans="2:133" ht="11.25" customHeight="1" x14ac:dyDescent="0.15">
      <c r="B39" s="607" t="s">
        <v>347</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235</v>
      </c>
      <c r="AA39" s="613"/>
      <c r="AB39" s="613"/>
      <c r="AC39" s="613"/>
      <c r="AD39" s="614" t="s">
        <v>131</v>
      </c>
      <c r="AE39" s="614"/>
      <c r="AF39" s="614"/>
      <c r="AG39" s="614"/>
      <c r="AH39" s="614"/>
      <c r="AI39" s="614"/>
      <c r="AJ39" s="614"/>
      <c r="AK39" s="614"/>
      <c r="AL39" s="615" t="s">
        <v>131</v>
      </c>
      <c r="AM39" s="616"/>
      <c r="AN39" s="616"/>
      <c r="AO39" s="617"/>
      <c r="AQ39" s="673" t="s">
        <v>348</v>
      </c>
      <c r="AR39" s="674"/>
      <c r="AS39" s="674"/>
      <c r="AT39" s="674"/>
      <c r="AU39" s="674"/>
      <c r="AV39" s="674"/>
      <c r="AW39" s="674"/>
      <c r="AX39" s="674"/>
      <c r="AY39" s="675"/>
      <c r="AZ39" s="610" t="s">
        <v>235</v>
      </c>
      <c r="BA39" s="611"/>
      <c r="BB39" s="611"/>
      <c r="BC39" s="611"/>
      <c r="BD39" s="643"/>
      <c r="BE39" s="643"/>
      <c r="BF39" s="656"/>
      <c r="BG39" s="607" t="s">
        <v>349</v>
      </c>
      <c r="BH39" s="608"/>
      <c r="BI39" s="608"/>
      <c r="BJ39" s="608"/>
      <c r="BK39" s="608"/>
      <c r="BL39" s="608"/>
      <c r="BM39" s="608"/>
      <c r="BN39" s="608"/>
      <c r="BO39" s="608"/>
      <c r="BP39" s="608"/>
      <c r="BQ39" s="608"/>
      <c r="BR39" s="608"/>
      <c r="BS39" s="608"/>
      <c r="BT39" s="608"/>
      <c r="BU39" s="609"/>
      <c r="BV39" s="610">
        <v>3805</v>
      </c>
      <c r="BW39" s="611"/>
      <c r="BX39" s="611"/>
      <c r="BY39" s="611"/>
      <c r="BZ39" s="611"/>
      <c r="CA39" s="611"/>
      <c r="CB39" s="620"/>
      <c r="CD39" s="607" t="s">
        <v>350</v>
      </c>
      <c r="CE39" s="608"/>
      <c r="CF39" s="608"/>
      <c r="CG39" s="608"/>
      <c r="CH39" s="608"/>
      <c r="CI39" s="608"/>
      <c r="CJ39" s="608"/>
      <c r="CK39" s="608"/>
      <c r="CL39" s="608"/>
      <c r="CM39" s="608"/>
      <c r="CN39" s="608"/>
      <c r="CO39" s="608"/>
      <c r="CP39" s="608"/>
      <c r="CQ39" s="609"/>
      <c r="CR39" s="610">
        <v>2816765</v>
      </c>
      <c r="CS39" s="643"/>
      <c r="CT39" s="643"/>
      <c r="CU39" s="643"/>
      <c r="CV39" s="643"/>
      <c r="CW39" s="643"/>
      <c r="CX39" s="643"/>
      <c r="CY39" s="644"/>
      <c r="CZ39" s="615">
        <v>23.1</v>
      </c>
      <c r="DA39" s="640"/>
      <c r="DB39" s="640"/>
      <c r="DC39" s="645"/>
      <c r="DD39" s="619">
        <v>893443</v>
      </c>
      <c r="DE39" s="643"/>
      <c r="DF39" s="643"/>
      <c r="DG39" s="643"/>
      <c r="DH39" s="643"/>
      <c r="DI39" s="643"/>
      <c r="DJ39" s="643"/>
      <c r="DK39" s="644"/>
      <c r="DL39" s="619" t="s">
        <v>235</v>
      </c>
      <c r="DM39" s="643"/>
      <c r="DN39" s="643"/>
      <c r="DO39" s="643"/>
      <c r="DP39" s="643"/>
      <c r="DQ39" s="643"/>
      <c r="DR39" s="643"/>
      <c r="DS39" s="643"/>
      <c r="DT39" s="643"/>
      <c r="DU39" s="643"/>
      <c r="DV39" s="644"/>
      <c r="DW39" s="615" t="s">
        <v>131</v>
      </c>
      <c r="DX39" s="640"/>
      <c r="DY39" s="640"/>
      <c r="DZ39" s="640"/>
      <c r="EA39" s="640"/>
      <c r="EB39" s="640"/>
      <c r="EC39" s="641"/>
    </row>
    <row r="40" spans="2:133" ht="11.25" customHeight="1" x14ac:dyDescent="0.15">
      <c r="B40" s="607" t="s">
        <v>351</v>
      </c>
      <c r="C40" s="608"/>
      <c r="D40" s="608"/>
      <c r="E40" s="608"/>
      <c r="F40" s="608"/>
      <c r="G40" s="608"/>
      <c r="H40" s="608"/>
      <c r="I40" s="608"/>
      <c r="J40" s="608"/>
      <c r="K40" s="608"/>
      <c r="L40" s="608"/>
      <c r="M40" s="608"/>
      <c r="N40" s="608"/>
      <c r="O40" s="608"/>
      <c r="P40" s="608"/>
      <c r="Q40" s="609"/>
      <c r="R40" s="610">
        <v>60218</v>
      </c>
      <c r="S40" s="611"/>
      <c r="T40" s="611"/>
      <c r="U40" s="611"/>
      <c r="V40" s="611"/>
      <c r="W40" s="611"/>
      <c r="X40" s="611"/>
      <c r="Y40" s="612"/>
      <c r="Z40" s="613">
        <v>0.5</v>
      </c>
      <c r="AA40" s="613"/>
      <c r="AB40" s="613"/>
      <c r="AC40" s="613"/>
      <c r="AD40" s="614" t="s">
        <v>131</v>
      </c>
      <c r="AE40" s="614"/>
      <c r="AF40" s="614"/>
      <c r="AG40" s="614"/>
      <c r="AH40" s="614"/>
      <c r="AI40" s="614"/>
      <c r="AJ40" s="614"/>
      <c r="AK40" s="614"/>
      <c r="AL40" s="615" t="s">
        <v>178</v>
      </c>
      <c r="AM40" s="616"/>
      <c r="AN40" s="616"/>
      <c r="AO40" s="617"/>
      <c r="AQ40" s="673" t="s">
        <v>352</v>
      </c>
      <c r="AR40" s="674"/>
      <c r="AS40" s="674"/>
      <c r="AT40" s="674"/>
      <c r="AU40" s="674"/>
      <c r="AV40" s="674"/>
      <c r="AW40" s="674"/>
      <c r="AX40" s="674"/>
      <c r="AY40" s="675"/>
      <c r="AZ40" s="610" t="s">
        <v>235</v>
      </c>
      <c r="BA40" s="611"/>
      <c r="BB40" s="611"/>
      <c r="BC40" s="611"/>
      <c r="BD40" s="643"/>
      <c r="BE40" s="643"/>
      <c r="BF40" s="656"/>
      <c r="BG40" s="660" t="s">
        <v>353</v>
      </c>
      <c r="BH40" s="661"/>
      <c r="BI40" s="661"/>
      <c r="BJ40" s="661"/>
      <c r="BK40" s="661"/>
      <c r="BL40" s="200"/>
      <c r="BM40" s="608" t="s">
        <v>354</v>
      </c>
      <c r="BN40" s="608"/>
      <c r="BO40" s="608"/>
      <c r="BP40" s="608"/>
      <c r="BQ40" s="608"/>
      <c r="BR40" s="608"/>
      <c r="BS40" s="608"/>
      <c r="BT40" s="608"/>
      <c r="BU40" s="609"/>
      <c r="BV40" s="610">
        <v>74</v>
      </c>
      <c r="BW40" s="611"/>
      <c r="BX40" s="611"/>
      <c r="BY40" s="611"/>
      <c r="BZ40" s="611"/>
      <c r="CA40" s="611"/>
      <c r="CB40" s="620"/>
      <c r="CD40" s="607" t="s">
        <v>355</v>
      </c>
      <c r="CE40" s="608"/>
      <c r="CF40" s="608"/>
      <c r="CG40" s="608"/>
      <c r="CH40" s="608"/>
      <c r="CI40" s="608"/>
      <c r="CJ40" s="608"/>
      <c r="CK40" s="608"/>
      <c r="CL40" s="608"/>
      <c r="CM40" s="608"/>
      <c r="CN40" s="608"/>
      <c r="CO40" s="608"/>
      <c r="CP40" s="608"/>
      <c r="CQ40" s="609"/>
      <c r="CR40" s="610">
        <v>8640</v>
      </c>
      <c r="CS40" s="611"/>
      <c r="CT40" s="611"/>
      <c r="CU40" s="611"/>
      <c r="CV40" s="611"/>
      <c r="CW40" s="611"/>
      <c r="CX40" s="611"/>
      <c r="CY40" s="612"/>
      <c r="CZ40" s="615">
        <v>0.1</v>
      </c>
      <c r="DA40" s="640"/>
      <c r="DB40" s="640"/>
      <c r="DC40" s="645"/>
      <c r="DD40" s="619" t="s">
        <v>178</v>
      </c>
      <c r="DE40" s="611"/>
      <c r="DF40" s="611"/>
      <c r="DG40" s="611"/>
      <c r="DH40" s="611"/>
      <c r="DI40" s="611"/>
      <c r="DJ40" s="611"/>
      <c r="DK40" s="612"/>
      <c r="DL40" s="619" t="s">
        <v>235</v>
      </c>
      <c r="DM40" s="611"/>
      <c r="DN40" s="611"/>
      <c r="DO40" s="611"/>
      <c r="DP40" s="611"/>
      <c r="DQ40" s="611"/>
      <c r="DR40" s="611"/>
      <c r="DS40" s="611"/>
      <c r="DT40" s="611"/>
      <c r="DU40" s="611"/>
      <c r="DV40" s="612"/>
      <c r="DW40" s="615" t="s">
        <v>235</v>
      </c>
      <c r="DX40" s="640"/>
      <c r="DY40" s="640"/>
      <c r="DZ40" s="640"/>
      <c r="EA40" s="640"/>
      <c r="EB40" s="640"/>
      <c r="EC40" s="641"/>
    </row>
    <row r="41" spans="2:133" ht="11.25" customHeight="1" x14ac:dyDescent="0.15">
      <c r="B41" s="631" t="s">
        <v>356</v>
      </c>
      <c r="C41" s="632"/>
      <c r="D41" s="632"/>
      <c r="E41" s="632"/>
      <c r="F41" s="632"/>
      <c r="G41" s="632"/>
      <c r="H41" s="632"/>
      <c r="I41" s="632"/>
      <c r="J41" s="632"/>
      <c r="K41" s="632"/>
      <c r="L41" s="632"/>
      <c r="M41" s="632"/>
      <c r="N41" s="632"/>
      <c r="O41" s="632"/>
      <c r="P41" s="632"/>
      <c r="Q41" s="633"/>
      <c r="R41" s="682">
        <v>13004882</v>
      </c>
      <c r="S41" s="683"/>
      <c r="T41" s="683"/>
      <c r="U41" s="683"/>
      <c r="V41" s="683"/>
      <c r="W41" s="683"/>
      <c r="X41" s="683"/>
      <c r="Y41" s="687"/>
      <c r="Z41" s="688">
        <v>100</v>
      </c>
      <c r="AA41" s="688"/>
      <c r="AB41" s="688"/>
      <c r="AC41" s="688"/>
      <c r="AD41" s="689">
        <v>5007566</v>
      </c>
      <c r="AE41" s="689"/>
      <c r="AF41" s="689"/>
      <c r="AG41" s="689"/>
      <c r="AH41" s="689"/>
      <c r="AI41" s="689"/>
      <c r="AJ41" s="689"/>
      <c r="AK41" s="689"/>
      <c r="AL41" s="690">
        <v>100</v>
      </c>
      <c r="AM41" s="670"/>
      <c r="AN41" s="670"/>
      <c r="AO41" s="691"/>
      <c r="AQ41" s="673" t="s">
        <v>357</v>
      </c>
      <c r="AR41" s="674"/>
      <c r="AS41" s="674"/>
      <c r="AT41" s="674"/>
      <c r="AU41" s="674"/>
      <c r="AV41" s="674"/>
      <c r="AW41" s="674"/>
      <c r="AX41" s="674"/>
      <c r="AY41" s="675"/>
      <c r="AZ41" s="610">
        <v>176707</v>
      </c>
      <c r="BA41" s="611"/>
      <c r="BB41" s="611"/>
      <c r="BC41" s="611"/>
      <c r="BD41" s="643"/>
      <c r="BE41" s="643"/>
      <c r="BF41" s="656"/>
      <c r="BG41" s="660"/>
      <c r="BH41" s="661"/>
      <c r="BI41" s="661"/>
      <c r="BJ41" s="661"/>
      <c r="BK41" s="661"/>
      <c r="BL41" s="200"/>
      <c r="BM41" s="608" t="s">
        <v>358</v>
      </c>
      <c r="BN41" s="608"/>
      <c r="BO41" s="608"/>
      <c r="BP41" s="608"/>
      <c r="BQ41" s="608"/>
      <c r="BR41" s="608"/>
      <c r="BS41" s="608"/>
      <c r="BT41" s="608"/>
      <c r="BU41" s="609"/>
      <c r="BV41" s="610" t="s">
        <v>322</v>
      </c>
      <c r="BW41" s="611"/>
      <c r="BX41" s="611"/>
      <c r="BY41" s="611"/>
      <c r="BZ41" s="611"/>
      <c r="CA41" s="611"/>
      <c r="CB41" s="620"/>
      <c r="CD41" s="607" t="s">
        <v>359</v>
      </c>
      <c r="CE41" s="608"/>
      <c r="CF41" s="608"/>
      <c r="CG41" s="608"/>
      <c r="CH41" s="608"/>
      <c r="CI41" s="608"/>
      <c r="CJ41" s="608"/>
      <c r="CK41" s="608"/>
      <c r="CL41" s="608"/>
      <c r="CM41" s="608"/>
      <c r="CN41" s="608"/>
      <c r="CO41" s="608"/>
      <c r="CP41" s="608"/>
      <c r="CQ41" s="609"/>
      <c r="CR41" s="610" t="s">
        <v>322</v>
      </c>
      <c r="CS41" s="643"/>
      <c r="CT41" s="643"/>
      <c r="CU41" s="643"/>
      <c r="CV41" s="643"/>
      <c r="CW41" s="643"/>
      <c r="CX41" s="643"/>
      <c r="CY41" s="644"/>
      <c r="CZ41" s="615" t="s">
        <v>235</v>
      </c>
      <c r="DA41" s="640"/>
      <c r="DB41" s="640"/>
      <c r="DC41" s="645"/>
      <c r="DD41" s="619" t="s">
        <v>178</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360</v>
      </c>
      <c r="AR42" s="680"/>
      <c r="AS42" s="680"/>
      <c r="AT42" s="680"/>
      <c r="AU42" s="680"/>
      <c r="AV42" s="680"/>
      <c r="AW42" s="680"/>
      <c r="AX42" s="680"/>
      <c r="AY42" s="681"/>
      <c r="AZ42" s="682">
        <v>271768</v>
      </c>
      <c r="BA42" s="683"/>
      <c r="BB42" s="683"/>
      <c r="BC42" s="683"/>
      <c r="BD42" s="669"/>
      <c r="BE42" s="669"/>
      <c r="BF42" s="671"/>
      <c r="BG42" s="662"/>
      <c r="BH42" s="663"/>
      <c r="BI42" s="663"/>
      <c r="BJ42" s="663"/>
      <c r="BK42" s="663"/>
      <c r="BL42" s="201"/>
      <c r="BM42" s="632" t="s">
        <v>361</v>
      </c>
      <c r="BN42" s="632"/>
      <c r="BO42" s="632"/>
      <c r="BP42" s="632"/>
      <c r="BQ42" s="632"/>
      <c r="BR42" s="632"/>
      <c r="BS42" s="632"/>
      <c r="BT42" s="632"/>
      <c r="BU42" s="633"/>
      <c r="BV42" s="682">
        <v>266</v>
      </c>
      <c r="BW42" s="683"/>
      <c r="BX42" s="683"/>
      <c r="BY42" s="683"/>
      <c r="BZ42" s="683"/>
      <c r="CA42" s="683"/>
      <c r="CB42" s="692"/>
      <c r="CD42" s="607" t="s">
        <v>362</v>
      </c>
      <c r="CE42" s="608"/>
      <c r="CF42" s="608"/>
      <c r="CG42" s="608"/>
      <c r="CH42" s="608"/>
      <c r="CI42" s="608"/>
      <c r="CJ42" s="608"/>
      <c r="CK42" s="608"/>
      <c r="CL42" s="608"/>
      <c r="CM42" s="608"/>
      <c r="CN42" s="608"/>
      <c r="CO42" s="608"/>
      <c r="CP42" s="608"/>
      <c r="CQ42" s="609"/>
      <c r="CR42" s="610">
        <v>1148212</v>
      </c>
      <c r="CS42" s="643"/>
      <c r="CT42" s="643"/>
      <c r="CU42" s="643"/>
      <c r="CV42" s="643"/>
      <c r="CW42" s="643"/>
      <c r="CX42" s="643"/>
      <c r="CY42" s="644"/>
      <c r="CZ42" s="615">
        <v>9.4</v>
      </c>
      <c r="DA42" s="640"/>
      <c r="DB42" s="640"/>
      <c r="DC42" s="645"/>
      <c r="DD42" s="619">
        <v>546334</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194" t="s">
        <v>363</v>
      </c>
      <c r="CD43" s="607" t="s">
        <v>364</v>
      </c>
      <c r="CE43" s="608"/>
      <c r="CF43" s="608"/>
      <c r="CG43" s="608"/>
      <c r="CH43" s="608"/>
      <c r="CI43" s="608"/>
      <c r="CJ43" s="608"/>
      <c r="CK43" s="608"/>
      <c r="CL43" s="608"/>
      <c r="CM43" s="608"/>
      <c r="CN43" s="608"/>
      <c r="CO43" s="608"/>
      <c r="CP43" s="608"/>
      <c r="CQ43" s="609"/>
      <c r="CR43" s="610" t="s">
        <v>178</v>
      </c>
      <c r="CS43" s="643"/>
      <c r="CT43" s="643"/>
      <c r="CU43" s="643"/>
      <c r="CV43" s="643"/>
      <c r="CW43" s="643"/>
      <c r="CX43" s="643"/>
      <c r="CY43" s="644"/>
      <c r="CZ43" s="615" t="s">
        <v>178</v>
      </c>
      <c r="DA43" s="640"/>
      <c r="DB43" s="640"/>
      <c r="DC43" s="645"/>
      <c r="DD43" s="619" t="s">
        <v>178</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365</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366</v>
      </c>
      <c r="CG44" s="608"/>
      <c r="CH44" s="608"/>
      <c r="CI44" s="608"/>
      <c r="CJ44" s="608"/>
      <c r="CK44" s="608"/>
      <c r="CL44" s="608"/>
      <c r="CM44" s="608"/>
      <c r="CN44" s="608"/>
      <c r="CO44" s="608"/>
      <c r="CP44" s="608"/>
      <c r="CQ44" s="609"/>
      <c r="CR44" s="610">
        <v>1123821</v>
      </c>
      <c r="CS44" s="611"/>
      <c r="CT44" s="611"/>
      <c r="CU44" s="611"/>
      <c r="CV44" s="611"/>
      <c r="CW44" s="611"/>
      <c r="CX44" s="611"/>
      <c r="CY44" s="612"/>
      <c r="CZ44" s="615">
        <v>9.1999999999999993</v>
      </c>
      <c r="DA44" s="616"/>
      <c r="DB44" s="616"/>
      <c r="DC44" s="622"/>
      <c r="DD44" s="619">
        <v>542048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367</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368</v>
      </c>
      <c r="CG45" s="608"/>
      <c r="CH45" s="608"/>
      <c r="CI45" s="608"/>
      <c r="CJ45" s="608"/>
      <c r="CK45" s="608"/>
      <c r="CL45" s="608"/>
      <c r="CM45" s="608"/>
      <c r="CN45" s="608"/>
      <c r="CO45" s="608"/>
      <c r="CP45" s="608"/>
      <c r="CQ45" s="609"/>
      <c r="CR45" s="610">
        <v>630417</v>
      </c>
      <c r="CS45" s="643"/>
      <c r="CT45" s="643"/>
      <c r="CU45" s="643"/>
      <c r="CV45" s="643"/>
      <c r="CW45" s="643"/>
      <c r="CX45" s="643"/>
      <c r="CY45" s="644"/>
      <c r="CZ45" s="615">
        <v>5.2</v>
      </c>
      <c r="DA45" s="640"/>
      <c r="DB45" s="640"/>
      <c r="DC45" s="645"/>
      <c r="DD45" s="619">
        <v>186352</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05"/>
      <c r="CD46" s="650"/>
      <c r="CE46" s="651"/>
      <c r="CF46" s="607" t="s">
        <v>369</v>
      </c>
      <c r="CG46" s="608"/>
      <c r="CH46" s="608"/>
      <c r="CI46" s="608"/>
      <c r="CJ46" s="608"/>
      <c r="CK46" s="608"/>
      <c r="CL46" s="608"/>
      <c r="CM46" s="608"/>
      <c r="CN46" s="608"/>
      <c r="CO46" s="608"/>
      <c r="CP46" s="608"/>
      <c r="CQ46" s="609"/>
      <c r="CR46" s="610">
        <v>493404</v>
      </c>
      <c r="CS46" s="611"/>
      <c r="CT46" s="611"/>
      <c r="CU46" s="611"/>
      <c r="CV46" s="611"/>
      <c r="CW46" s="611"/>
      <c r="CX46" s="611"/>
      <c r="CY46" s="612"/>
      <c r="CZ46" s="615">
        <v>4.0999999999999996</v>
      </c>
      <c r="DA46" s="616"/>
      <c r="DB46" s="616"/>
      <c r="DC46" s="622"/>
      <c r="DD46" s="619">
        <v>355696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05"/>
      <c r="CD47" s="650"/>
      <c r="CE47" s="651"/>
      <c r="CF47" s="607" t="s">
        <v>370</v>
      </c>
      <c r="CG47" s="608"/>
      <c r="CH47" s="608"/>
      <c r="CI47" s="608"/>
      <c r="CJ47" s="608"/>
      <c r="CK47" s="608"/>
      <c r="CL47" s="608"/>
      <c r="CM47" s="608"/>
      <c r="CN47" s="608"/>
      <c r="CO47" s="608"/>
      <c r="CP47" s="608"/>
      <c r="CQ47" s="609"/>
      <c r="CR47" s="610">
        <v>24391</v>
      </c>
      <c r="CS47" s="643"/>
      <c r="CT47" s="643"/>
      <c r="CU47" s="643"/>
      <c r="CV47" s="643"/>
      <c r="CW47" s="643"/>
      <c r="CX47" s="643"/>
      <c r="CY47" s="644"/>
      <c r="CZ47" s="615">
        <v>0.2</v>
      </c>
      <c r="DA47" s="640"/>
      <c r="DB47" s="640"/>
      <c r="DC47" s="645"/>
      <c r="DD47" s="619">
        <v>4286</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05"/>
      <c r="CD48" s="652"/>
      <c r="CE48" s="653"/>
      <c r="CF48" s="607" t="s">
        <v>371</v>
      </c>
      <c r="CG48" s="608"/>
      <c r="CH48" s="608"/>
      <c r="CI48" s="608"/>
      <c r="CJ48" s="608"/>
      <c r="CK48" s="608"/>
      <c r="CL48" s="608"/>
      <c r="CM48" s="608"/>
      <c r="CN48" s="608"/>
      <c r="CO48" s="608"/>
      <c r="CP48" s="608"/>
      <c r="CQ48" s="609"/>
      <c r="CR48" s="610" t="s">
        <v>178</v>
      </c>
      <c r="CS48" s="611"/>
      <c r="CT48" s="611"/>
      <c r="CU48" s="611"/>
      <c r="CV48" s="611"/>
      <c r="CW48" s="611"/>
      <c r="CX48" s="611"/>
      <c r="CY48" s="612"/>
      <c r="CZ48" s="615" t="s">
        <v>178</v>
      </c>
      <c r="DA48" s="616"/>
      <c r="DB48" s="616"/>
      <c r="DC48" s="622"/>
      <c r="DD48" s="619" t="s">
        <v>178</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05"/>
      <c r="CD49" s="631" t="s">
        <v>372</v>
      </c>
      <c r="CE49" s="632"/>
      <c r="CF49" s="632"/>
      <c r="CG49" s="632"/>
      <c r="CH49" s="632"/>
      <c r="CI49" s="632"/>
      <c r="CJ49" s="632"/>
      <c r="CK49" s="632"/>
      <c r="CL49" s="632"/>
      <c r="CM49" s="632"/>
      <c r="CN49" s="632"/>
      <c r="CO49" s="632"/>
      <c r="CP49" s="632"/>
      <c r="CQ49" s="633"/>
      <c r="CR49" s="682">
        <v>12167893</v>
      </c>
      <c r="CS49" s="669"/>
      <c r="CT49" s="669"/>
      <c r="CU49" s="669"/>
      <c r="CV49" s="669"/>
      <c r="CW49" s="669"/>
      <c r="CX49" s="669"/>
      <c r="CY49" s="698"/>
      <c r="CZ49" s="690">
        <v>100</v>
      </c>
      <c r="DA49" s="699"/>
      <c r="DB49" s="699"/>
      <c r="DC49" s="700"/>
      <c r="DD49" s="701">
        <v>5943911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GiJlObflqkiDgGZfLyxvvOv9lMzOfpb0z9ApmxFza12f++g0uD4uQ+gB0mQWkTuhweN4qhzsacmohXsjV4r58g==" saltValue="tP/k3Y+0uGek7IieaXRMn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H15" sqref="BH15"/>
    </sheetView>
  </sheetViews>
  <sheetFormatPr defaultColWidth="0" defaultRowHeight="13.5" zeroHeight="1" x14ac:dyDescent="0.15"/>
  <cols>
    <col min="1" max="130" width="2.7109375" style="211" customWidth="1"/>
    <col min="131" max="131" width="1.5703125" style="211" customWidth="1"/>
    <col min="132" max="16384" width="9" style="211" hidden="1"/>
  </cols>
  <sheetData>
    <row r="1" spans="1:131" ht="11.25" customHeight="1" thickBot="1" x14ac:dyDescent="0.2">
      <c r="A1" s="207"/>
      <c r="B1" s="207"/>
      <c r="C1" s="207"/>
      <c r="D1" s="207"/>
      <c r="E1" s="207"/>
      <c r="F1" s="207"/>
      <c r="G1" s="207"/>
      <c r="H1" s="207"/>
      <c r="I1" s="207"/>
      <c r="J1" s="207"/>
      <c r="K1" s="207"/>
      <c r="L1" s="207"/>
      <c r="M1" s="207"/>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9"/>
      <c r="DR1" s="209"/>
      <c r="DS1" s="209"/>
      <c r="DT1" s="209"/>
      <c r="DU1" s="209"/>
      <c r="DV1" s="209"/>
      <c r="DW1" s="209"/>
      <c r="DX1" s="209"/>
      <c r="DY1" s="209"/>
      <c r="DZ1" s="209"/>
      <c r="EA1" s="210"/>
    </row>
    <row r="2" spans="1:131" ht="26.25" customHeight="1" thickBot="1" x14ac:dyDescent="0.2">
      <c r="A2" s="708" t="s">
        <v>373</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709" t="s">
        <v>374</v>
      </c>
      <c r="DK2" s="710"/>
      <c r="DL2" s="710"/>
      <c r="DM2" s="710"/>
      <c r="DN2" s="710"/>
      <c r="DO2" s="711"/>
      <c r="DP2" s="208"/>
      <c r="DQ2" s="709" t="s">
        <v>375</v>
      </c>
      <c r="DR2" s="710"/>
      <c r="DS2" s="710"/>
      <c r="DT2" s="710"/>
      <c r="DU2" s="710"/>
      <c r="DV2" s="710"/>
      <c r="DW2" s="710"/>
      <c r="DX2" s="710"/>
      <c r="DY2" s="710"/>
      <c r="DZ2" s="711"/>
      <c r="EA2" s="210"/>
    </row>
    <row r="3" spans="1:131" ht="11.25" customHeight="1" x14ac:dyDescent="0.15">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10"/>
    </row>
    <row r="4" spans="1:131" s="216" customFormat="1" ht="26.25" customHeight="1" thickBot="1" x14ac:dyDescent="0.2">
      <c r="A4" s="712" t="s">
        <v>376</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12"/>
      <c r="BA4" s="212"/>
      <c r="BB4" s="212"/>
      <c r="BC4" s="212"/>
      <c r="BD4" s="212"/>
      <c r="BE4" s="213"/>
      <c r="BF4" s="213"/>
      <c r="BG4" s="213"/>
      <c r="BH4" s="213"/>
      <c r="BI4" s="213"/>
      <c r="BJ4" s="213"/>
      <c r="BK4" s="213"/>
      <c r="BL4" s="213"/>
      <c r="BM4" s="213"/>
      <c r="BN4" s="213"/>
      <c r="BO4" s="213"/>
      <c r="BP4" s="213"/>
      <c r="BQ4" s="713" t="s">
        <v>377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15"/>
    </row>
    <row r="5" spans="1:131" s="216" customFormat="1" ht="26.25" customHeight="1" x14ac:dyDescent="0.15">
      <c r="A5" s="714" t="s">
        <v>378</v>
      </c>
      <c r="B5" s="715"/>
      <c r="C5" s="715"/>
      <c r="D5" s="715"/>
      <c r="E5" s="715"/>
      <c r="F5" s="715"/>
      <c r="G5" s="715"/>
      <c r="H5" s="715"/>
      <c r="I5" s="715"/>
      <c r="J5" s="715"/>
      <c r="K5" s="715"/>
      <c r="L5" s="715"/>
      <c r="M5" s="715"/>
      <c r="N5" s="715"/>
      <c r="O5" s="715"/>
      <c r="P5" s="716"/>
      <c r="Q5" s="720" t="s">
        <v>379</v>
      </c>
      <c r="R5" s="721"/>
      <c r="S5" s="721"/>
      <c r="T5" s="721"/>
      <c r="U5" s="722"/>
      <c r="V5" s="720" t="s">
        <v>380</v>
      </c>
      <c r="W5" s="721"/>
      <c r="X5" s="721"/>
      <c r="Y5" s="721"/>
      <c r="Z5" s="722"/>
      <c r="AA5" s="720" t="s">
        <v>381</v>
      </c>
      <c r="AB5" s="721"/>
      <c r="AC5" s="721"/>
      <c r="AD5" s="721"/>
      <c r="AE5" s="721"/>
      <c r="AF5" s="726" t="s">
        <v>382</v>
      </c>
      <c r="AG5" s="721"/>
      <c r="AH5" s="721"/>
      <c r="AI5" s="721"/>
      <c r="AJ5" s="727"/>
      <c r="AK5" s="721" t="s">
        <v>383</v>
      </c>
      <c r="AL5" s="721"/>
      <c r="AM5" s="721"/>
      <c r="AN5" s="721"/>
      <c r="AO5" s="722"/>
      <c r="AP5" s="720" t="s">
        <v>384</v>
      </c>
      <c r="AQ5" s="721"/>
      <c r="AR5" s="721"/>
      <c r="AS5" s="721"/>
      <c r="AT5" s="722"/>
      <c r="AU5" s="720" t="s">
        <v>385</v>
      </c>
      <c r="AV5" s="721"/>
      <c r="AW5" s="721"/>
      <c r="AX5" s="721"/>
      <c r="AY5" s="727"/>
      <c r="AZ5" s="212"/>
      <c r="BA5" s="212"/>
      <c r="BB5" s="212"/>
      <c r="BC5" s="212"/>
      <c r="BD5" s="212"/>
      <c r="BE5" s="213"/>
      <c r="BF5" s="213"/>
      <c r="BG5" s="213"/>
      <c r="BH5" s="213"/>
      <c r="BI5" s="213"/>
      <c r="BJ5" s="213"/>
      <c r="BK5" s="213"/>
      <c r="BL5" s="213"/>
      <c r="BM5" s="213"/>
      <c r="BN5" s="213"/>
      <c r="BO5" s="213"/>
      <c r="BP5" s="213"/>
      <c r="BQ5" s="714" t="s">
        <v>386</v>
      </c>
      <c r="BR5" s="715"/>
      <c r="BS5" s="715"/>
      <c r="BT5" s="715"/>
      <c r="BU5" s="715"/>
      <c r="BV5" s="715"/>
      <c r="BW5" s="715"/>
      <c r="BX5" s="715"/>
      <c r="BY5" s="715"/>
      <c r="BZ5" s="715"/>
      <c r="CA5" s="715"/>
      <c r="CB5" s="715"/>
      <c r="CC5" s="715"/>
      <c r="CD5" s="715"/>
      <c r="CE5" s="715"/>
      <c r="CF5" s="715"/>
      <c r="CG5" s="716"/>
      <c r="CH5" s="720" t="s">
        <v>387</v>
      </c>
      <c r="CI5" s="721"/>
      <c r="CJ5" s="721"/>
      <c r="CK5" s="721"/>
      <c r="CL5" s="722"/>
      <c r="CM5" s="720" t="s">
        <v>388</v>
      </c>
      <c r="CN5" s="721"/>
      <c r="CO5" s="721"/>
      <c r="CP5" s="721"/>
      <c r="CQ5" s="722"/>
      <c r="CR5" s="720" t="s">
        <v>389</v>
      </c>
      <c r="CS5" s="721"/>
      <c r="CT5" s="721"/>
      <c r="CU5" s="721"/>
      <c r="CV5" s="722"/>
      <c r="CW5" s="720" t="s">
        <v>390</v>
      </c>
      <c r="CX5" s="721"/>
      <c r="CY5" s="721"/>
      <c r="CZ5" s="721"/>
      <c r="DA5" s="722"/>
      <c r="DB5" s="720" t="s">
        <v>391</v>
      </c>
      <c r="DC5" s="721"/>
      <c r="DD5" s="721"/>
      <c r="DE5" s="721"/>
      <c r="DF5" s="722"/>
      <c r="DG5" s="750" t="s">
        <v>392</v>
      </c>
      <c r="DH5" s="751"/>
      <c r="DI5" s="751"/>
      <c r="DJ5" s="751"/>
      <c r="DK5" s="752"/>
      <c r="DL5" s="750" t="s">
        <v>393</v>
      </c>
      <c r="DM5" s="751"/>
      <c r="DN5" s="751"/>
      <c r="DO5" s="751"/>
      <c r="DP5" s="752"/>
      <c r="DQ5" s="720" t="s">
        <v>394</v>
      </c>
      <c r="DR5" s="721"/>
      <c r="DS5" s="721"/>
      <c r="DT5" s="721"/>
      <c r="DU5" s="722"/>
      <c r="DV5" s="720" t="s">
        <v>385</v>
      </c>
      <c r="DW5" s="721"/>
      <c r="DX5" s="721"/>
      <c r="DY5" s="721"/>
      <c r="DZ5" s="727"/>
      <c r="EA5" s="215"/>
    </row>
    <row r="6" spans="1:131" s="216"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12"/>
      <c r="BA6" s="212"/>
      <c r="BB6" s="212"/>
      <c r="BC6" s="212"/>
      <c r="BD6" s="212"/>
      <c r="BE6" s="213"/>
      <c r="BF6" s="213"/>
      <c r="BG6" s="213"/>
      <c r="BH6" s="213"/>
      <c r="BI6" s="213"/>
      <c r="BJ6" s="213"/>
      <c r="BK6" s="213"/>
      <c r="BL6" s="213"/>
      <c r="BM6" s="213"/>
      <c r="BN6" s="213"/>
      <c r="BO6" s="213"/>
      <c r="BP6" s="213"/>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15"/>
    </row>
    <row r="7" spans="1:131" s="216" customFormat="1" ht="26.25" customHeight="1" thickTop="1" x14ac:dyDescent="0.15">
      <c r="A7" s="217">
        <v>1</v>
      </c>
      <c r="B7" s="736" t="s">
        <v>395</v>
      </c>
      <c r="C7" s="737"/>
      <c r="D7" s="737"/>
      <c r="E7" s="737"/>
      <c r="F7" s="737"/>
      <c r="G7" s="737"/>
      <c r="H7" s="737"/>
      <c r="I7" s="737"/>
      <c r="J7" s="737"/>
      <c r="K7" s="737"/>
      <c r="L7" s="737"/>
      <c r="M7" s="737"/>
      <c r="N7" s="737"/>
      <c r="O7" s="737"/>
      <c r="P7" s="738"/>
      <c r="Q7" s="739">
        <v>13005</v>
      </c>
      <c r="R7" s="740"/>
      <c r="S7" s="740"/>
      <c r="T7" s="740"/>
      <c r="U7" s="740"/>
      <c r="V7" s="740">
        <v>12168</v>
      </c>
      <c r="W7" s="740"/>
      <c r="X7" s="740"/>
      <c r="Y7" s="740"/>
      <c r="Z7" s="740"/>
      <c r="AA7" s="740">
        <v>837</v>
      </c>
      <c r="AB7" s="740"/>
      <c r="AC7" s="740"/>
      <c r="AD7" s="740"/>
      <c r="AE7" s="741"/>
      <c r="AF7" s="742">
        <v>623</v>
      </c>
      <c r="AG7" s="743"/>
      <c r="AH7" s="743"/>
      <c r="AI7" s="743"/>
      <c r="AJ7" s="744"/>
      <c r="AK7" s="745">
        <v>1739</v>
      </c>
      <c r="AL7" s="746"/>
      <c r="AM7" s="746"/>
      <c r="AN7" s="746"/>
      <c r="AO7" s="746"/>
      <c r="AP7" s="746">
        <v>4807</v>
      </c>
      <c r="AQ7" s="746"/>
      <c r="AR7" s="746"/>
      <c r="AS7" s="746"/>
      <c r="AT7" s="746"/>
      <c r="AU7" s="747" t="s">
        <v>605</v>
      </c>
      <c r="AV7" s="747"/>
      <c r="AW7" s="747"/>
      <c r="AX7" s="747"/>
      <c r="AY7" s="748"/>
      <c r="AZ7" s="212"/>
      <c r="BA7" s="212"/>
      <c r="BB7" s="212"/>
      <c r="BC7" s="212"/>
      <c r="BD7" s="212"/>
      <c r="BE7" s="213"/>
      <c r="BF7" s="213"/>
      <c r="BG7" s="213"/>
      <c r="BH7" s="213"/>
      <c r="BI7" s="213"/>
      <c r="BJ7" s="213"/>
      <c r="BK7" s="213"/>
      <c r="BL7" s="213"/>
      <c r="BM7" s="213"/>
      <c r="BN7" s="213"/>
      <c r="BO7" s="213"/>
      <c r="BP7" s="213"/>
      <c r="BQ7" s="217">
        <v>1</v>
      </c>
      <c r="BR7" s="218"/>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15"/>
    </row>
    <row r="8" spans="1:131" s="216" customFormat="1" ht="26.25" customHeight="1" x14ac:dyDescent="0.15">
      <c r="A8" s="219">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12"/>
      <c r="BA8" s="212"/>
      <c r="BB8" s="212"/>
      <c r="BC8" s="212"/>
      <c r="BD8" s="212"/>
      <c r="BE8" s="213"/>
      <c r="BF8" s="213"/>
      <c r="BG8" s="213"/>
      <c r="BH8" s="213"/>
      <c r="BI8" s="213"/>
      <c r="BJ8" s="213"/>
      <c r="BK8" s="213"/>
      <c r="BL8" s="213"/>
      <c r="BM8" s="213"/>
      <c r="BN8" s="213"/>
      <c r="BO8" s="213"/>
      <c r="BP8" s="213"/>
      <c r="BQ8" s="219">
        <v>2</v>
      </c>
      <c r="BR8" s="220"/>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15"/>
    </row>
    <row r="9" spans="1:131" s="216" customFormat="1" ht="26.25" customHeight="1" x14ac:dyDescent="0.15">
      <c r="A9" s="219">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12"/>
      <c r="BA9" s="212"/>
      <c r="BB9" s="212"/>
      <c r="BC9" s="212"/>
      <c r="BD9" s="212"/>
      <c r="BE9" s="213"/>
      <c r="BF9" s="213"/>
      <c r="BG9" s="213"/>
      <c r="BH9" s="213"/>
      <c r="BI9" s="213"/>
      <c r="BJ9" s="213"/>
      <c r="BK9" s="213"/>
      <c r="BL9" s="213"/>
      <c r="BM9" s="213"/>
      <c r="BN9" s="213"/>
      <c r="BO9" s="213"/>
      <c r="BP9" s="213"/>
      <c r="BQ9" s="219">
        <v>3</v>
      </c>
      <c r="BR9" s="220"/>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15"/>
    </row>
    <row r="10" spans="1:131" s="216" customFormat="1" ht="26.25" customHeight="1" x14ac:dyDescent="0.15">
      <c r="A10" s="219">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12"/>
      <c r="BA10" s="212"/>
      <c r="BB10" s="212"/>
      <c r="BC10" s="212"/>
      <c r="BD10" s="212"/>
      <c r="BE10" s="213"/>
      <c r="BF10" s="213"/>
      <c r="BG10" s="213"/>
      <c r="BH10" s="213"/>
      <c r="BI10" s="213"/>
      <c r="BJ10" s="213"/>
      <c r="BK10" s="213"/>
      <c r="BL10" s="213"/>
      <c r="BM10" s="213"/>
      <c r="BN10" s="213"/>
      <c r="BO10" s="213"/>
      <c r="BP10" s="213"/>
      <c r="BQ10" s="219">
        <v>4</v>
      </c>
      <c r="BR10" s="220"/>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15"/>
    </row>
    <row r="11" spans="1:131" s="216" customFormat="1" ht="26.25" customHeight="1" x14ac:dyDescent="0.15">
      <c r="A11" s="219">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12"/>
      <c r="BA11" s="212"/>
      <c r="BB11" s="212"/>
      <c r="BC11" s="212"/>
      <c r="BD11" s="212"/>
      <c r="BE11" s="213"/>
      <c r="BF11" s="213"/>
      <c r="BG11" s="213"/>
      <c r="BH11" s="213"/>
      <c r="BI11" s="213"/>
      <c r="BJ11" s="213"/>
      <c r="BK11" s="213"/>
      <c r="BL11" s="213"/>
      <c r="BM11" s="213"/>
      <c r="BN11" s="213"/>
      <c r="BO11" s="213"/>
      <c r="BP11" s="213"/>
      <c r="BQ11" s="219">
        <v>5</v>
      </c>
      <c r="BR11" s="220"/>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15"/>
    </row>
    <row r="12" spans="1:131" s="216" customFormat="1" ht="26.25" customHeight="1" x14ac:dyDescent="0.15">
      <c r="A12" s="219">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12"/>
      <c r="BA12" s="212"/>
      <c r="BB12" s="212"/>
      <c r="BC12" s="212"/>
      <c r="BD12" s="212"/>
      <c r="BE12" s="213"/>
      <c r="BF12" s="213"/>
      <c r="BG12" s="213"/>
      <c r="BH12" s="213"/>
      <c r="BI12" s="213"/>
      <c r="BJ12" s="213"/>
      <c r="BK12" s="213"/>
      <c r="BL12" s="213"/>
      <c r="BM12" s="213"/>
      <c r="BN12" s="213"/>
      <c r="BO12" s="213"/>
      <c r="BP12" s="213"/>
      <c r="BQ12" s="219">
        <v>6</v>
      </c>
      <c r="BR12" s="220"/>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15"/>
    </row>
    <row r="13" spans="1:131" s="216" customFormat="1" ht="26.25" customHeight="1" x14ac:dyDescent="0.15">
      <c r="A13" s="219">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12"/>
      <c r="BA13" s="212"/>
      <c r="BB13" s="212"/>
      <c r="BC13" s="212"/>
      <c r="BD13" s="212"/>
      <c r="BE13" s="213"/>
      <c r="BF13" s="213"/>
      <c r="BG13" s="213"/>
      <c r="BH13" s="213"/>
      <c r="BI13" s="213"/>
      <c r="BJ13" s="213"/>
      <c r="BK13" s="213"/>
      <c r="BL13" s="213"/>
      <c r="BM13" s="213"/>
      <c r="BN13" s="213"/>
      <c r="BO13" s="213"/>
      <c r="BP13" s="213"/>
      <c r="BQ13" s="219">
        <v>7</v>
      </c>
      <c r="BR13" s="220"/>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15"/>
    </row>
    <row r="14" spans="1:131" s="216" customFormat="1" ht="26.25" customHeight="1" x14ac:dyDescent="0.15">
      <c r="A14" s="219">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12"/>
      <c r="BA14" s="212"/>
      <c r="BB14" s="212"/>
      <c r="BC14" s="212"/>
      <c r="BD14" s="212"/>
      <c r="BE14" s="213"/>
      <c r="BF14" s="213"/>
      <c r="BG14" s="213"/>
      <c r="BH14" s="213"/>
      <c r="BI14" s="213"/>
      <c r="BJ14" s="213"/>
      <c r="BK14" s="213"/>
      <c r="BL14" s="213"/>
      <c r="BM14" s="213"/>
      <c r="BN14" s="213"/>
      <c r="BO14" s="213"/>
      <c r="BP14" s="213"/>
      <c r="BQ14" s="219">
        <v>8</v>
      </c>
      <c r="BR14" s="220"/>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15"/>
    </row>
    <row r="15" spans="1:131" s="216" customFormat="1" ht="26.25" customHeight="1" x14ac:dyDescent="0.15">
      <c r="A15" s="219">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12"/>
      <c r="BA15" s="212"/>
      <c r="BB15" s="212"/>
      <c r="BC15" s="212"/>
      <c r="BD15" s="212"/>
      <c r="BE15" s="213"/>
      <c r="BF15" s="213"/>
      <c r="BG15" s="213"/>
      <c r="BH15" s="213"/>
      <c r="BI15" s="213"/>
      <c r="BJ15" s="213"/>
      <c r="BK15" s="213"/>
      <c r="BL15" s="213"/>
      <c r="BM15" s="213"/>
      <c r="BN15" s="213"/>
      <c r="BO15" s="213"/>
      <c r="BP15" s="213"/>
      <c r="BQ15" s="219">
        <v>9</v>
      </c>
      <c r="BR15" s="220"/>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15"/>
    </row>
    <row r="16" spans="1:131" s="216" customFormat="1" ht="26.25" customHeight="1" x14ac:dyDescent="0.15">
      <c r="A16" s="219">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12"/>
      <c r="BA16" s="212"/>
      <c r="BB16" s="212"/>
      <c r="BC16" s="212"/>
      <c r="BD16" s="212"/>
      <c r="BE16" s="213"/>
      <c r="BF16" s="213"/>
      <c r="BG16" s="213"/>
      <c r="BH16" s="213"/>
      <c r="BI16" s="213"/>
      <c r="BJ16" s="213"/>
      <c r="BK16" s="213"/>
      <c r="BL16" s="213"/>
      <c r="BM16" s="213"/>
      <c r="BN16" s="213"/>
      <c r="BO16" s="213"/>
      <c r="BP16" s="213"/>
      <c r="BQ16" s="219">
        <v>10</v>
      </c>
      <c r="BR16" s="220"/>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15"/>
    </row>
    <row r="17" spans="1:131" s="216" customFormat="1" ht="26.25" customHeight="1" x14ac:dyDescent="0.15">
      <c r="A17" s="219">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12"/>
      <c r="BA17" s="212"/>
      <c r="BB17" s="212"/>
      <c r="BC17" s="212"/>
      <c r="BD17" s="212"/>
      <c r="BE17" s="213"/>
      <c r="BF17" s="213"/>
      <c r="BG17" s="213"/>
      <c r="BH17" s="213"/>
      <c r="BI17" s="213"/>
      <c r="BJ17" s="213"/>
      <c r="BK17" s="213"/>
      <c r="BL17" s="213"/>
      <c r="BM17" s="213"/>
      <c r="BN17" s="213"/>
      <c r="BO17" s="213"/>
      <c r="BP17" s="213"/>
      <c r="BQ17" s="219">
        <v>11</v>
      </c>
      <c r="BR17" s="220"/>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15"/>
    </row>
    <row r="18" spans="1:131" s="216" customFormat="1" ht="26.25" customHeight="1" x14ac:dyDescent="0.15">
      <c r="A18" s="219">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12"/>
      <c r="BA18" s="212"/>
      <c r="BB18" s="212"/>
      <c r="BC18" s="212"/>
      <c r="BD18" s="212"/>
      <c r="BE18" s="213"/>
      <c r="BF18" s="213"/>
      <c r="BG18" s="213"/>
      <c r="BH18" s="213"/>
      <c r="BI18" s="213"/>
      <c r="BJ18" s="213"/>
      <c r="BK18" s="213"/>
      <c r="BL18" s="213"/>
      <c r="BM18" s="213"/>
      <c r="BN18" s="213"/>
      <c r="BO18" s="213"/>
      <c r="BP18" s="213"/>
      <c r="BQ18" s="219">
        <v>12</v>
      </c>
      <c r="BR18" s="220"/>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15"/>
    </row>
    <row r="19" spans="1:131" s="216" customFormat="1" ht="26.25" customHeight="1" x14ac:dyDescent="0.15">
      <c r="A19" s="219">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12"/>
      <c r="BA19" s="212"/>
      <c r="BB19" s="212"/>
      <c r="BC19" s="212"/>
      <c r="BD19" s="212"/>
      <c r="BE19" s="213"/>
      <c r="BF19" s="213"/>
      <c r="BG19" s="213"/>
      <c r="BH19" s="213"/>
      <c r="BI19" s="213"/>
      <c r="BJ19" s="213"/>
      <c r="BK19" s="213"/>
      <c r="BL19" s="213"/>
      <c r="BM19" s="213"/>
      <c r="BN19" s="213"/>
      <c r="BO19" s="213"/>
      <c r="BP19" s="213"/>
      <c r="BQ19" s="219">
        <v>13</v>
      </c>
      <c r="BR19" s="220"/>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15"/>
    </row>
    <row r="20" spans="1:131" s="216" customFormat="1" ht="26.25" customHeight="1" x14ac:dyDescent="0.15">
      <c r="A20" s="219">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12"/>
      <c r="BA20" s="212"/>
      <c r="BB20" s="212"/>
      <c r="BC20" s="212"/>
      <c r="BD20" s="212"/>
      <c r="BE20" s="213"/>
      <c r="BF20" s="213"/>
      <c r="BG20" s="213"/>
      <c r="BH20" s="213"/>
      <c r="BI20" s="213"/>
      <c r="BJ20" s="213"/>
      <c r="BK20" s="213"/>
      <c r="BL20" s="213"/>
      <c r="BM20" s="213"/>
      <c r="BN20" s="213"/>
      <c r="BO20" s="213"/>
      <c r="BP20" s="213"/>
      <c r="BQ20" s="219">
        <v>14</v>
      </c>
      <c r="BR20" s="220"/>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15"/>
    </row>
    <row r="21" spans="1:131" s="216" customFormat="1" ht="26.25" customHeight="1" thickBot="1" x14ac:dyDescent="0.2">
      <c r="A21" s="219">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12"/>
      <c r="BA21" s="212"/>
      <c r="BB21" s="212"/>
      <c r="BC21" s="212"/>
      <c r="BD21" s="212"/>
      <c r="BE21" s="213"/>
      <c r="BF21" s="213"/>
      <c r="BG21" s="213"/>
      <c r="BH21" s="213"/>
      <c r="BI21" s="213"/>
      <c r="BJ21" s="213"/>
      <c r="BK21" s="213"/>
      <c r="BL21" s="213"/>
      <c r="BM21" s="213"/>
      <c r="BN21" s="213"/>
      <c r="BO21" s="213"/>
      <c r="BP21" s="213"/>
      <c r="BQ21" s="219">
        <v>15</v>
      </c>
      <c r="BR21" s="220"/>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15"/>
    </row>
    <row r="22" spans="1:131" s="216" customFormat="1" ht="26.25" customHeight="1" x14ac:dyDescent="0.15">
      <c r="A22" s="219">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396</v>
      </c>
      <c r="BA22" s="793"/>
      <c r="BB22" s="793"/>
      <c r="BC22" s="793"/>
      <c r="BD22" s="794"/>
      <c r="BE22" s="213"/>
      <c r="BF22" s="213"/>
      <c r="BG22" s="213"/>
      <c r="BH22" s="213"/>
      <c r="BI22" s="213"/>
      <c r="BJ22" s="213"/>
      <c r="BK22" s="213"/>
      <c r="BL22" s="213"/>
      <c r="BM22" s="213"/>
      <c r="BN22" s="213"/>
      <c r="BO22" s="213"/>
      <c r="BP22" s="213"/>
      <c r="BQ22" s="219">
        <v>16</v>
      </c>
      <c r="BR22" s="220"/>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15"/>
    </row>
    <row r="23" spans="1:131" s="216" customFormat="1" ht="26.25" customHeight="1" thickBot="1" x14ac:dyDescent="0.2">
      <c r="A23" s="221" t="s">
        <v>397</v>
      </c>
      <c r="B23" s="776" t="s">
        <v>398</v>
      </c>
      <c r="C23" s="777"/>
      <c r="D23" s="777"/>
      <c r="E23" s="777"/>
      <c r="F23" s="777"/>
      <c r="G23" s="777"/>
      <c r="H23" s="777"/>
      <c r="I23" s="777"/>
      <c r="J23" s="777"/>
      <c r="K23" s="777"/>
      <c r="L23" s="777"/>
      <c r="M23" s="777"/>
      <c r="N23" s="777"/>
      <c r="O23" s="777"/>
      <c r="P23" s="778"/>
      <c r="Q23" s="779">
        <f>SUM(Q7:U22)</f>
        <v>13005</v>
      </c>
      <c r="R23" s="780"/>
      <c r="S23" s="780"/>
      <c r="T23" s="780"/>
      <c r="U23" s="780"/>
      <c r="V23" s="780">
        <f t="shared" ref="V23" si="0">SUM(V7:Z22)</f>
        <v>12168</v>
      </c>
      <c r="W23" s="780"/>
      <c r="X23" s="780"/>
      <c r="Y23" s="780"/>
      <c r="Z23" s="780"/>
      <c r="AA23" s="780">
        <f t="shared" ref="AA23" si="1">SUM(AA7:AE22)</f>
        <v>837</v>
      </c>
      <c r="AB23" s="780"/>
      <c r="AC23" s="780"/>
      <c r="AD23" s="780"/>
      <c r="AE23" s="781"/>
      <c r="AF23" s="782">
        <v>623</v>
      </c>
      <c r="AG23" s="780"/>
      <c r="AH23" s="780"/>
      <c r="AI23" s="780"/>
      <c r="AJ23" s="783"/>
      <c r="AK23" s="784"/>
      <c r="AL23" s="785"/>
      <c r="AM23" s="785"/>
      <c r="AN23" s="785"/>
      <c r="AO23" s="785"/>
      <c r="AP23" s="780">
        <f t="shared" ref="AP23" si="2">SUM(AP7:AT22)</f>
        <v>4807</v>
      </c>
      <c r="AQ23" s="780"/>
      <c r="AR23" s="780"/>
      <c r="AS23" s="780"/>
      <c r="AT23" s="780"/>
      <c r="AU23" s="796" t="s">
        <v>604</v>
      </c>
      <c r="AV23" s="796"/>
      <c r="AW23" s="796"/>
      <c r="AX23" s="796"/>
      <c r="AY23" s="797"/>
      <c r="AZ23" s="798" t="s">
        <v>399</v>
      </c>
      <c r="BA23" s="799"/>
      <c r="BB23" s="799"/>
      <c r="BC23" s="799"/>
      <c r="BD23" s="800"/>
      <c r="BE23" s="213"/>
      <c r="BF23" s="213"/>
      <c r="BG23" s="213"/>
      <c r="BH23" s="213"/>
      <c r="BI23" s="213"/>
      <c r="BJ23" s="213"/>
      <c r="BK23" s="213"/>
      <c r="BL23" s="213"/>
      <c r="BM23" s="213"/>
      <c r="BN23" s="213"/>
      <c r="BO23" s="213"/>
      <c r="BP23" s="213"/>
      <c r="BQ23" s="219">
        <v>17</v>
      </c>
      <c r="BR23" s="220"/>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15"/>
    </row>
    <row r="24" spans="1:131" s="216" customFormat="1" ht="26.25" customHeight="1" x14ac:dyDescent="0.15">
      <c r="A24" s="795" t="s">
        <v>400</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12"/>
      <c r="BA24" s="212"/>
      <c r="BB24" s="212"/>
      <c r="BC24" s="212"/>
      <c r="BD24" s="212"/>
      <c r="BE24" s="213"/>
      <c r="BF24" s="213"/>
      <c r="BG24" s="213"/>
      <c r="BH24" s="213"/>
      <c r="BI24" s="213"/>
      <c r="BJ24" s="213"/>
      <c r="BK24" s="213"/>
      <c r="BL24" s="213"/>
      <c r="BM24" s="213"/>
      <c r="BN24" s="213"/>
      <c r="BO24" s="213"/>
      <c r="BP24" s="213"/>
      <c r="BQ24" s="219">
        <v>18</v>
      </c>
      <c r="BR24" s="220"/>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15"/>
    </row>
    <row r="25" spans="1:131" ht="26.25" customHeight="1" thickBot="1" x14ac:dyDescent="0.2">
      <c r="A25" s="712" t="s">
        <v>401</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12"/>
      <c r="BK25" s="212"/>
      <c r="BL25" s="212"/>
      <c r="BM25" s="212"/>
      <c r="BN25" s="212"/>
      <c r="BO25" s="222"/>
      <c r="BP25" s="222"/>
      <c r="BQ25" s="219">
        <v>19</v>
      </c>
      <c r="BR25" s="220"/>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10"/>
    </row>
    <row r="26" spans="1:131" ht="26.25" customHeight="1" x14ac:dyDescent="0.15">
      <c r="A26" s="714" t="s">
        <v>378</v>
      </c>
      <c r="B26" s="715"/>
      <c r="C26" s="715"/>
      <c r="D26" s="715"/>
      <c r="E26" s="715"/>
      <c r="F26" s="715"/>
      <c r="G26" s="715"/>
      <c r="H26" s="715"/>
      <c r="I26" s="715"/>
      <c r="J26" s="715"/>
      <c r="K26" s="715"/>
      <c r="L26" s="715"/>
      <c r="M26" s="715"/>
      <c r="N26" s="715"/>
      <c r="O26" s="715"/>
      <c r="P26" s="716"/>
      <c r="Q26" s="720" t="s">
        <v>402</v>
      </c>
      <c r="R26" s="721"/>
      <c r="S26" s="721"/>
      <c r="T26" s="721"/>
      <c r="U26" s="722"/>
      <c r="V26" s="720" t="s">
        <v>403</v>
      </c>
      <c r="W26" s="721"/>
      <c r="X26" s="721"/>
      <c r="Y26" s="721"/>
      <c r="Z26" s="722"/>
      <c r="AA26" s="720" t="s">
        <v>404</v>
      </c>
      <c r="AB26" s="721"/>
      <c r="AC26" s="721"/>
      <c r="AD26" s="721"/>
      <c r="AE26" s="721"/>
      <c r="AF26" s="801" t="s">
        <v>405</v>
      </c>
      <c r="AG26" s="802"/>
      <c r="AH26" s="802"/>
      <c r="AI26" s="802"/>
      <c r="AJ26" s="803"/>
      <c r="AK26" s="721" t="s">
        <v>406</v>
      </c>
      <c r="AL26" s="721"/>
      <c r="AM26" s="721"/>
      <c r="AN26" s="721"/>
      <c r="AO26" s="722"/>
      <c r="AP26" s="720" t="s">
        <v>407</v>
      </c>
      <c r="AQ26" s="721"/>
      <c r="AR26" s="721"/>
      <c r="AS26" s="721"/>
      <c r="AT26" s="722"/>
      <c r="AU26" s="720" t="s">
        <v>408</v>
      </c>
      <c r="AV26" s="721"/>
      <c r="AW26" s="721"/>
      <c r="AX26" s="721"/>
      <c r="AY26" s="722"/>
      <c r="AZ26" s="720" t="s">
        <v>409</v>
      </c>
      <c r="BA26" s="721"/>
      <c r="BB26" s="721"/>
      <c r="BC26" s="721"/>
      <c r="BD26" s="722"/>
      <c r="BE26" s="720" t="s">
        <v>385</v>
      </c>
      <c r="BF26" s="721"/>
      <c r="BG26" s="721"/>
      <c r="BH26" s="721"/>
      <c r="BI26" s="727"/>
      <c r="BJ26" s="212"/>
      <c r="BK26" s="212"/>
      <c r="BL26" s="212"/>
      <c r="BM26" s="212"/>
      <c r="BN26" s="212"/>
      <c r="BO26" s="222"/>
      <c r="BP26" s="222"/>
      <c r="BQ26" s="219">
        <v>20</v>
      </c>
      <c r="BR26" s="220"/>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10"/>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12"/>
      <c r="BK27" s="212"/>
      <c r="BL27" s="212"/>
      <c r="BM27" s="212"/>
      <c r="BN27" s="212"/>
      <c r="BO27" s="222"/>
      <c r="BP27" s="222"/>
      <c r="BQ27" s="219">
        <v>21</v>
      </c>
      <c r="BR27" s="220"/>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10"/>
    </row>
    <row r="28" spans="1:131" ht="26.25" customHeight="1" thickTop="1" x14ac:dyDescent="0.15">
      <c r="A28" s="223">
        <v>1</v>
      </c>
      <c r="B28" s="736" t="s">
        <v>410</v>
      </c>
      <c r="C28" s="737"/>
      <c r="D28" s="737"/>
      <c r="E28" s="737"/>
      <c r="F28" s="737"/>
      <c r="G28" s="737"/>
      <c r="H28" s="737"/>
      <c r="I28" s="737"/>
      <c r="J28" s="737"/>
      <c r="K28" s="737"/>
      <c r="L28" s="737"/>
      <c r="M28" s="737"/>
      <c r="N28" s="737"/>
      <c r="O28" s="737"/>
      <c r="P28" s="738"/>
      <c r="Q28" s="809">
        <v>1590</v>
      </c>
      <c r="R28" s="810"/>
      <c r="S28" s="810"/>
      <c r="T28" s="810"/>
      <c r="U28" s="810"/>
      <c r="V28" s="810">
        <v>1581</v>
      </c>
      <c r="W28" s="810"/>
      <c r="X28" s="810"/>
      <c r="Y28" s="810"/>
      <c r="Z28" s="810"/>
      <c r="AA28" s="810">
        <v>9</v>
      </c>
      <c r="AB28" s="810"/>
      <c r="AC28" s="810"/>
      <c r="AD28" s="810"/>
      <c r="AE28" s="811"/>
      <c r="AF28" s="812">
        <v>9</v>
      </c>
      <c r="AG28" s="810"/>
      <c r="AH28" s="810"/>
      <c r="AI28" s="810"/>
      <c r="AJ28" s="813"/>
      <c r="AK28" s="814">
        <v>177</v>
      </c>
      <c r="AL28" s="815"/>
      <c r="AM28" s="815"/>
      <c r="AN28" s="815"/>
      <c r="AO28" s="815"/>
      <c r="AP28" s="815" t="s">
        <v>604</v>
      </c>
      <c r="AQ28" s="815"/>
      <c r="AR28" s="815"/>
      <c r="AS28" s="815"/>
      <c r="AT28" s="815"/>
      <c r="AU28" s="815" t="s">
        <v>604</v>
      </c>
      <c r="AV28" s="815"/>
      <c r="AW28" s="815"/>
      <c r="AX28" s="815"/>
      <c r="AY28" s="815"/>
      <c r="AZ28" s="816" t="s">
        <v>604</v>
      </c>
      <c r="BA28" s="816"/>
      <c r="BB28" s="816"/>
      <c r="BC28" s="816"/>
      <c r="BD28" s="816"/>
      <c r="BE28" s="807"/>
      <c r="BF28" s="807"/>
      <c r="BG28" s="807"/>
      <c r="BH28" s="807"/>
      <c r="BI28" s="808"/>
      <c r="BJ28" s="212"/>
      <c r="BK28" s="212"/>
      <c r="BL28" s="212"/>
      <c r="BM28" s="212"/>
      <c r="BN28" s="212"/>
      <c r="BO28" s="222"/>
      <c r="BP28" s="222"/>
      <c r="BQ28" s="219">
        <v>22</v>
      </c>
      <c r="BR28" s="220"/>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10"/>
    </row>
    <row r="29" spans="1:131" ht="26.25" customHeight="1" x14ac:dyDescent="0.15">
      <c r="A29" s="223">
        <v>2</v>
      </c>
      <c r="B29" s="767" t="s">
        <v>411</v>
      </c>
      <c r="C29" s="768"/>
      <c r="D29" s="768"/>
      <c r="E29" s="768"/>
      <c r="F29" s="768"/>
      <c r="G29" s="768"/>
      <c r="H29" s="768"/>
      <c r="I29" s="768"/>
      <c r="J29" s="768"/>
      <c r="K29" s="768"/>
      <c r="L29" s="768"/>
      <c r="M29" s="768"/>
      <c r="N29" s="768"/>
      <c r="O29" s="768"/>
      <c r="P29" s="769"/>
      <c r="Q29" s="770">
        <v>118</v>
      </c>
      <c r="R29" s="771"/>
      <c r="S29" s="771"/>
      <c r="T29" s="771"/>
      <c r="U29" s="771"/>
      <c r="V29" s="771">
        <v>118</v>
      </c>
      <c r="W29" s="771"/>
      <c r="X29" s="771"/>
      <c r="Y29" s="771"/>
      <c r="Z29" s="771"/>
      <c r="AA29" s="771">
        <v>0</v>
      </c>
      <c r="AB29" s="771"/>
      <c r="AC29" s="771"/>
      <c r="AD29" s="771"/>
      <c r="AE29" s="772"/>
      <c r="AF29" s="773">
        <v>0</v>
      </c>
      <c r="AG29" s="774"/>
      <c r="AH29" s="774"/>
      <c r="AI29" s="774"/>
      <c r="AJ29" s="775"/>
      <c r="AK29" s="821">
        <v>30</v>
      </c>
      <c r="AL29" s="817"/>
      <c r="AM29" s="817"/>
      <c r="AN29" s="817"/>
      <c r="AO29" s="817"/>
      <c r="AP29" s="817" t="s">
        <v>604</v>
      </c>
      <c r="AQ29" s="817"/>
      <c r="AR29" s="817"/>
      <c r="AS29" s="817"/>
      <c r="AT29" s="817"/>
      <c r="AU29" s="817" t="s">
        <v>604</v>
      </c>
      <c r="AV29" s="817"/>
      <c r="AW29" s="817"/>
      <c r="AX29" s="817"/>
      <c r="AY29" s="817"/>
      <c r="AZ29" s="818" t="s">
        <v>604</v>
      </c>
      <c r="BA29" s="818"/>
      <c r="BB29" s="818"/>
      <c r="BC29" s="818"/>
      <c r="BD29" s="818"/>
      <c r="BE29" s="819"/>
      <c r="BF29" s="819"/>
      <c r="BG29" s="819"/>
      <c r="BH29" s="819"/>
      <c r="BI29" s="820"/>
      <c r="BJ29" s="212"/>
      <c r="BK29" s="212"/>
      <c r="BL29" s="212"/>
      <c r="BM29" s="212"/>
      <c r="BN29" s="212"/>
      <c r="BO29" s="222"/>
      <c r="BP29" s="222"/>
      <c r="BQ29" s="219">
        <v>23</v>
      </c>
      <c r="BR29" s="220"/>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10"/>
    </row>
    <row r="30" spans="1:131" ht="26.25" customHeight="1" x14ac:dyDescent="0.15">
      <c r="A30" s="223">
        <v>3</v>
      </c>
      <c r="B30" s="767" t="s">
        <v>412</v>
      </c>
      <c r="C30" s="768"/>
      <c r="D30" s="768"/>
      <c r="E30" s="768"/>
      <c r="F30" s="768"/>
      <c r="G30" s="768"/>
      <c r="H30" s="768"/>
      <c r="I30" s="768"/>
      <c r="J30" s="768"/>
      <c r="K30" s="768"/>
      <c r="L30" s="768"/>
      <c r="M30" s="768"/>
      <c r="N30" s="768"/>
      <c r="O30" s="768"/>
      <c r="P30" s="769"/>
      <c r="Q30" s="770">
        <v>743</v>
      </c>
      <c r="R30" s="771"/>
      <c r="S30" s="771"/>
      <c r="T30" s="771"/>
      <c r="U30" s="771"/>
      <c r="V30" s="771">
        <v>633</v>
      </c>
      <c r="W30" s="771"/>
      <c r="X30" s="771"/>
      <c r="Y30" s="771"/>
      <c r="Z30" s="771"/>
      <c r="AA30" s="771">
        <v>110</v>
      </c>
      <c r="AB30" s="771"/>
      <c r="AC30" s="771"/>
      <c r="AD30" s="771"/>
      <c r="AE30" s="772"/>
      <c r="AF30" s="773">
        <v>651</v>
      </c>
      <c r="AG30" s="774"/>
      <c r="AH30" s="774"/>
      <c r="AI30" s="774"/>
      <c r="AJ30" s="775"/>
      <c r="AK30" s="821" t="s">
        <v>604</v>
      </c>
      <c r="AL30" s="817"/>
      <c r="AM30" s="817"/>
      <c r="AN30" s="817"/>
      <c r="AO30" s="817"/>
      <c r="AP30" s="817">
        <v>783</v>
      </c>
      <c r="AQ30" s="817"/>
      <c r="AR30" s="817"/>
      <c r="AS30" s="817"/>
      <c r="AT30" s="817"/>
      <c r="AU30" s="817" t="s">
        <v>604</v>
      </c>
      <c r="AV30" s="817"/>
      <c r="AW30" s="817"/>
      <c r="AX30" s="817"/>
      <c r="AY30" s="817"/>
      <c r="AZ30" s="818" t="s">
        <v>604</v>
      </c>
      <c r="BA30" s="818"/>
      <c r="BB30" s="818"/>
      <c r="BC30" s="818"/>
      <c r="BD30" s="818"/>
      <c r="BE30" s="819" t="s">
        <v>413</v>
      </c>
      <c r="BF30" s="819"/>
      <c r="BG30" s="819"/>
      <c r="BH30" s="819"/>
      <c r="BI30" s="820"/>
      <c r="BJ30" s="212"/>
      <c r="BK30" s="212"/>
      <c r="BL30" s="212"/>
      <c r="BM30" s="212"/>
      <c r="BN30" s="212"/>
      <c r="BO30" s="222"/>
      <c r="BP30" s="222"/>
      <c r="BQ30" s="219">
        <v>24</v>
      </c>
      <c r="BR30" s="220"/>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10"/>
    </row>
    <row r="31" spans="1:131" ht="26.25" customHeight="1" x14ac:dyDescent="0.15">
      <c r="A31" s="223">
        <v>4</v>
      </c>
      <c r="B31" s="767" t="s">
        <v>414</v>
      </c>
      <c r="C31" s="768"/>
      <c r="D31" s="768"/>
      <c r="E31" s="768"/>
      <c r="F31" s="768"/>
      <c r="G31" s="768"/>
      <c r="H31" s="768"/>
      <c r="I31" s="768"/>
      <c r="J31" s="768"/>
      <c r="K31" s="768"/>
      <c r="L31" s="768"/>
      <c r="M31" s="768"/>
      <c r="N31" s="768"/>
      <c r="O31" s="768"/>
      <c r="P31" s="769"/>
      <c r="Q31" s="770">
        <v>931</v>
      </c>
      <c r="R31" s="771"/>
      <c r="S31" s="771"/>
      <c r="T31" s="771"/>
      <c r="U31" s="771"/>
      <c r="V31" s="771">
        <v>867</v>
      </c>
      <c r="W31" s="771"/>
      <c r="X31" s="771"/>
      <c r="Y31" s="771"/>
      <c r="Z31" s="771"/>
      <c r="AA31" s="771">
        <v>64</v>
      </c>
      <c r="AB31" s="771"/>
      <c r="AC31" s="771"/>
      <c r="AD31" s="771"/>
      <c r="AE31" s="772"/>
      <c r="AF31" s="773">
        <v>11</v>
      </c>
      <c r="AG31" s="774"/>
      <c r="AH31" s="774"/>
      <c r="AI31" s="774"/>
      <c r="AJ31" s="775"/>
      <c r="AK31" s="821">
        <v>183</v>
      </c>
      <c r="AL31" s="817"/>
      <c r="AM31" s="817"/>
      <c r="AN31" s="817"/>
      <c r="AO31" s="817"/>
      <c r="AP31" s="817">
        <v>948</v>
      </c>
      <c r="AQ31" s="817"/>
      <c r="AR31" s="817"/>
      <c r="AS31" s="817"/>
      <c r="AT31" s="817"/>
      <c r="AU31" s="817">
        <v>948</v>
      </c>
      <c r="AV31" s="817"/>
      <c r="AW31" s="817"/>
      <c r="AX31" s="817"/>
      <c r="AY31" s="817"/>
      <c r="AZ31" s="818" t="s">
        <v>604</v>
      </c>
      <c r="BA31" s="818"/>
      <c r="BB31" s="818"/>
      <c r="BC31" s="818"/>
      <c r="BD31" s="818"/>
      <c r="BE31" s="819" t="s">
        <v>415</v>
      </c>
      <c r="BF31" s="819"/>
      <c r="BG31" s="819"/>
      <c r="BH31" s="819"/>
      <c r="BI31" s="820"/>
      <c r="BJ31" s="212"/>
      <c r="BK31" s="212"/>
      <c r="BL31" s="212"/>
      <c r="BM31" s="212"/>
      <c r="BN31" s="212"/>
      <c r="BO31" s="222"/>
      <c r="BP31" s="222"/>
      <c r="BQ31" s="219">
        <v>25</v>
      </c>
      <c r="BR31" s="220"/>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10"/>
    </row>
    <row r="32" spans="1:131" ht="26.25" customHeight="1" x14ac:dyDescent="0.15">
      <c r="A32" s="223">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12"/>
      <c r="BK32" s="212"/>
      <c r="BL32" s="212"/>
      <c r="BM32" s="212"/>
      <c r="BN32" s="212"/>
      <c r="BO32" s="222"/>
      <c r="BP32" s="222"/>
      <c r="BQ32" s="219">
        <v>26</v>
      </c>
      <c r="BR32" s="220"/>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10"/>
    </row>
    <row r="33" spans="1:131" ht="26.25" customHeight="1" x14ac:dyDescent="0.15">
      <c r="A33" s="223">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12"/>
      <c r="BK33" s="212"/>
      <c r="BL33" s="212"/>
      <c r="BM33" s="212"/>
      <c r="BN33" s="212"/>
      <c r="BO33" s="222"/>
      <c r="BP33" s="222"/>
      <c r="BQ33" s="219">
        <v>27</v>
      </c>
      <c r="BR33" s="220"/>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10"/>
    </row>
    <row r="34" spans="1:131" ht="26.25" customHeight="1" x14ac:dyDescent="0.15">
      <c r="A34" s="223">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12"/>
      <c r="BK34" s="212"/>
      <c r="BL34" s="212"/>
      <c r="BM34" s="212"/>
      <c r="BN34" s="212"/>
      <c r="BO34" s="222"/>
      <c r="BP34" s="222"/>
      <c r="BQ34" s="219">
        <v>28</v>
      </c>
      <c r="BR34" s="220"/>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10"/>
    </row>
    <row r="35" spans="1:131" ht="26.25" customHeight="1" x14ac:dyDescent="0.15">
      <c r="A35" s="223">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12"/>
      <c r="BK35" s="212"/>
      <c r="BL35" s="212"/>
      <c r="BM35" s="212"/>
      <c r="BN35" s="212"/>
      <c r="BO35" s="222"/>
      <c r="BP35" s="222"/>
      <c r="BQ35" s="219">
        <v>29</v>
      </c>
      <c r="BR35" s="220"/>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10"/>
    </row>
    <row r="36" spans="1:131" ht="26.25" customHeight="1" x14ac:dyDescent="0.15">
      <c r="A36" s="223">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12"/>
      <c r="BK36" s="212"/>
      <c r="BL36" s="212"/>
      <c r="BM36" s="212"/>
      <c r="BN36" s="212"/>
      <c r="BO36" s="222"/>
      <c r="BP36" s="222"/>
      <c r="BQ36" s="219">
        <v>30</v>
      </c>
      <c r="BR36" s="220"/>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10"/>
    </row>
    <row r="37" spans="1:131" ht="26.25" customHeight="1" x14ac:dyDescent="0.15">
      <c r="A37" s="223">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12"/>
      <c r="BK37" s="212"/>
      <c r="BL37" s="212"/>
      <c r="BM37" s="212"/>
      <c r="BN37" s="212"/>
      <c r="BO37" s="222"/>
      <c r="BP37" s="222"/>
      <c r="BQ37" s="219">
        <v>31</v>
      </c>
      <c r="BR37" s="220"/>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10"/>
    </row>
    <row r="38" spans="1:131" ht="26.25" customHeight="1" x14ac:dyDescent="0.15">
      <c r="A38" s="223">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12"/>
      <c r="BK38" s="212"/>
      <c r="BL38" s="212"/>
      <c r="BM38" s="212"/>
      <c r="BN38" s="212"/>
      <c r="BO38" s="222"/>
      <c r="BP38" s="222"/>
      <c r="BQ38" s="219">
        <v>32</v>
      </c>
      <c r="BR38" s="220"/>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10"/>
    </row>
    <row r="39" spans="1:131" ht="26.25" customHeight="1" x14ac:dyDescent="0.15">
      <c r="A39" s="223">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12"/>
      <c r="BK39" s="212"/>
      <c r="BL39" s="212"/>
      <c r="BM39" s="212"/>
      <c r="BN39" s="212"/>
      <c r="BO39" s="222"/>
      <c r="BP39" s="222"/>
      <c r="BQ39" s="219">
        <v>33</v>
      </c>
      <c r="BR39" s="220"/>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10"/>
    </row>
    <row r="40" spans="1:131" ht="26.25" customHeight="1" x14ac:dyDescent="0.15">
      <c r="A40" s="219">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12"/>
      <c r="BK40" s="212"/>
      <c r="BL40" s="212"/>
      <c r="BM40" s="212"/>
      <c r="BN40" s="212"/>
      <c r="BO40" s="222"/>
      <c r="BP40" s="222"/>
      <c r="BQ40" s="219">
        <v>34</v>
      </c>
      <c r="BR40" s="220"/>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10"/>
    </row>
    <row r="41" spans="1:131" ht="26.25" customHeight="1" x14ac:dyDescent="0.15">
      <c r="A41" s="219">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12"/>
      <c r="BK41" s="212"/>
      <c r="BL41" s="212"/>
      <c r="BM41" s="212"/>
      <c r="BN41" s="212"/>
      <c r="BO41" s="222"/>
      <c r="BP41" s="222"/>
      <c r="BQ41" s="219">
        <v>35</v>
      </c>
      <c r="BR41" s="220"/>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10"/>
    </row>
    <row r="42" spans="1:131" ht="26.25" customHeight="1" x14ac:dyDescent="0.15">
      <c r="A42" s="219">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12"/>
      <c r="BK42" s="212"/>
      <c r="BL42" s="212"/>
      <c r="BM42" s="212"/>
      <c r="BN42" s="212"/>
      <c r="BO42" s="222"/>
      <c r="BP42" s="222"/>
      <c r="BQ42" s="219">
        <v>36</v>
      </c>
      <c r="BR42" s="220"/>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10"/>
    </row>
    <row r="43" spans="1:131" ht="26.25" customHeight="1" x14ac:dyDescent="0.15">
      <c r="A43" s="219">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12"/>
      <c r="BK43" s="212"/>
      <c r="BL43" s="212"/>
      <c r="BM43" s="212"/>
      <c r="BN43" s="212"/>
      <c r="BO43" s="222"/>
      <c r="BP43" s="222"/>
      <c r="BQ43" s="219">
        <v>37</v>
      </c>
      <c r="BR43" s="220"/>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10"/>
    </row>
    <row r="44" spans="1:131" ht="26.25" customHeight="1" x14ac:dyDescent="0.15">
      <c r="A44" s="219">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12"/>
      <c r="BK44" s="212"/>
      <c r="BL44" s="212"/>
      <c r="BM44" s="212"/>
      <c r="BN44" s="212"/>
      <c r="BO44" s="222"/>
      <c r="BP44" s="222"/>
      <c r="BQ44" s="219">
        <v>38</v>
      </c>
      <c r="BR44" s="220"/>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10"/>
    </row>
    <row r="45" spans="1:131" ht="26.25" customHeight="1" x14ac:dyDescent="0.15">
      <c r="A45" s="219">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12"/>
      <c r="BK45" s="212"/>
      <c r="BL45" s="212"/>
      <c r="BM45" s="212"/>
      <c r="BN45" s="212"/>
      <c r="BO45" s="222"/>
      <c r="BP45" s="222"/>
      <c r="BQ45" s="219">
        <v>39</v>
      </c>
      <c r="BR45" s="220"/>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10"/>
    </row>
    <row r="46" spans="1:131" ht="26.25" customHeight="1" x14ac:dyDescent="0.15">
      <c r="A46" s="219">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12"/>
      <c r="BK46" s="212"/>
      <c r="BL46" s="212"/>
      <c r="BM46" s="212"/>
      <c r="BN46" s="212"/>
      <c r="BO46" s="222"/>
      <c r="BP46" s="222"/>
      <c r="BQ46" s="219">
        <v>40</v>
      </c>
      <c r="BR46" s="220"/>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10"/>
    </row>
    <row r="47" spans="1:131" ht="26.25" customHeight="1" x14ac:dyDescent="0.15">
      <c r="A47" s="219">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12"/>
      <c r="BK47" s="212"/>
      <c r="BL47" s="212"/>
      <c r="BM47" s="212"/>
      <c r="BN47" s="212"/>
      <c r="BO47" s="222"/>
      <c r="BP47" s="222"/>
      <c r="BQ47" s="219">
        <v>41</v>
      </c>
      <c r="BR47" s="220"/>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10"/>
    </row>
    <row r="48" spans="1:131" ht="26.25" customHeight="1" x14ac:dyDescent="0.15">
      <c r="A48" s="219">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12"/>
      <c r="BK48" s="212"/>
      <c r="BL48" s="212"/>
      <c r="BM48" s="212"/>
      <c r="BN48" s="212"/>
      <c r="BO48" s="222"/>
      <c r="BP48" s="222"/>
      <c r="BQ48" s="219">
        <v>42</v>
      </c>
      <c r="BR48" s="220"/>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10"/>
    </row>
    <row r="49" spans="1:131" ht="26.25" customHeight="1" x14ac:dyDescent="0.15">
      <c r="A49" s="219">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12"/>
      <c r="BK49" s="212"/>
      <c r="BL49" s="212"/>
      <c r="BM49" s="212"/>
      <c r="BN49" s="212"/>
      <c r="BO49" s="222"/>
      <c r="BP49" s="222"/>
      <c r="BQ49" s="219">
        <v>43</v>
      </c>
      <c r="BR49" s="220"/>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10"/>
    </row>
    <row r="50" spans="1:131" ht="26.25" customHeight="1" x14ac:dyDescent="0.15">
      <c r="A50" s="219">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12"/>
      <c r="BK50" s="212"/>
      <c r="BL50" s="212"/>
      <c r="BM50" s="212"/>
      <c r="BN50" s="212"/>
      <c r="BO50" s="222"/>
      <c r="BP50" s="222"/>
      <c r="BQ50" s="219">
        <v>44</v>
      </c>
      <c r="BR50" s="220"/>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10"/>
    </row>
    <row r="51" spans="1:131" ht="26.25" customHeight="1" x14ac:dyDescent="0.15">
      <c r="A51" s="219">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12"/>
      <c r="BK51" s="212"/>
      <c r="BL51" s="212"/>
      <c r="BM51" s="212"/>
      <c r="BN51" s="212"/>
      <c r="BO51" s="222"/>
      <c r="BP51" s="222"/>
      <c r="BQ51" s="219">
        <v>45</v>
      </c>
      <c r="BR51" s="220"/>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10"/>
    </row>
    <row r="52" spans="1:131" ht="26.25" customHeight="1" x14ac:dyDescent="0.15">
      <c r="A52" s="219">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12"/>
      <c r="BK52" s="212"/>
      <c r="BL52" s="212"/>
      <c r="BM52" s="212"/>
      <c r="BN52" s="212"/>
      <c r="BO52" s="222"/>
      <c r="BP52" s="222"/>
      <c r="BQ52" s="219">
        <v>46</v>
      </c>
      <c r="BR52" s="220"/>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10"/>
    </row>
    <row r="53" spans="1:131" ht="26.25" customHeight="1" x14ac:dyDescent="0.15">
      <c r="A53" s="219">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12"/>
      <c r="BK53" s="212"/>
      <c r="BL53" s="212"/>
      <c r="BM53" s="212"/>
      <c r="BN53" s="212"/>
      <c r="BO53" s="222"/>
      <c r="BP53" s="222"/>
      <c r="BQ53" s="219">
        <v>47</v>
      </c>
      <c r="BR53" s="220"/>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10"/>
    </row>
    <row r="54" spans="1:131" ht="26.25" customHeight="1" x14ac:dyDescent="0.15">
      <c r="A54" s="219">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12"/>
      <c r="BK54" s="212"/>
      <c r="BL54" s="212"/>
      <c r="BM54" s="212"/>
      <c r="BN54" s="212"/>
      <c r="BO54" s="222"/>
      <c r="BP54" s="222"/>
      <c r="BQ54" s="219">
        <v>48</v>
      </c>
      <c r="BR54" s="220"/>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10"/>
    </row>
    <row r="55" spans="1:131" ht="26.25" customHeight="1" x14ac:dyDescent="0.15">
      <c r="A55" s="219">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12"/>
      <c r="BK55" s="212"/>
      <c r="BL55" s="212"/>
      <c r="BM55" s="212"/>
      <c r="BN55" s="212"/>
      <c r="BO55" s="222"/>
      <c r="BP55" s="222"/>
      <c r="BQ55" s="219">
        <v>49</v>
      </c>
      <c r="BR55" s="220"/>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10"/>
    </row>
    <row r="56" spans="1:131" ht="26.25" customHeight="1" x14ac:dyDescent="0.15">
      <c r="A56" s="219">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12"/>
      <c r="BK56" s="212"/>
      <c r="BL56" s="212"/>
      <c r="BM56" s="212"/>
      <c r="BN56" s="212"/>
      <c r="BO56" s="222"/>
      <c r="BP56" s="222"/>
      <c r="BQ56" s="219">
        <v>50</v>
      </c>
      <c r="BR56" s="220"/>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10"/>
    </row>
    <row r="57" spans="1:131" ht="26.25" customHeight="1" x14ac:dyDescent="0.15">
      <c r="A57" s="219">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12"/>
      <c r="BK57" s="212"/>
      <c r="BL57" s="212"/>
      <c r="BM57" s="212"/>
      <c r="BN57" s="212"/>
      <c r="BO57" s="222"/>
      <c r="BP57" s="222"/>
      <c r="BQ57" s="219">
        <v>51</v>
      </c>
      <c r="BR57" s="220"/>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10"/>
    </row>
    <row r="58" spans="1:131" ht="26.25" customHeight="1" x14ac:dyDescent="0.15">
      <c r="A58" s="219">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12"/>
      <c r="BK58" s="212"/>
      <c r="BL58" s="212"/>
      <c r="BM58" s="212"/>
      <c r="BN58" s="212"/>
      <c r="BO58" s="222"/>
      <c r="BP58" s="222"/>
      <c r="BQ58" s="219">
        <v>52</v>
      </c>
      <c r="BR58" s="220"/>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10"/>
    </row>
    <row r="59" spans="1:131" ht="26.25" customHeight="1" x14ac:dyDescent="0.15">
      <c r="A59" s="219">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12"/>
      <c r="BK59" s="212"/>
      <c r="BL59" s="212"/>
      <c r="BM59" s="212"/>
      <c r="BN59" s="212"/>
      <c r="BO59" s="222"/>
      <c r="BP59" s="222"/>
      <c r="BQ59" s="219">
        <v>53</v>
      </c>
      <c r="BR59" s="220"/>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10"/>
    </row>
    <row r="60" spans="1:131" ht="26.25" customHeight="1" x14ac:dyDescent="0.15">
      <c r="A60" s="219">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12"/>
      <c r="BK60" s="212"/>
      <c r="BL60" s="212"/>
      <c r="BM60" s="212"/>
      <c r="BN60" s="212"/>
      <c r="BO60" s="222"/>
      <c r="BP60" s="222"/>
      <c r="BQ60" s="219">
        <v>54</v>
      </c>
      <c r="BR60" s="220"/>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10"/>
    </row>
    <row r="61" spans="1:131" ht="26.25" customHeight="1" thickBot="1" x14ac:dyDescent="0.2">
      <c r="A61" s="219">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12"/>
      <c r="BK61" s="212"/>
      <c r="BL61" s="212"/>
      <c r="BM61" s="212"/>
      <c r="BN61" s="212"/>
      <c r="BO61" s="222"/>
      <c r="BP61" s="222"/>
      <c r="BQ61" s="219">
        <v>55</v>
      </c>
      <c r="BR61" s="220"/>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10"/>
    </row>
    <row r="62" spans="1:131" ht="26.25" customHeight="1" x14ac:dyDescent="0.15">
      <c r="A62" s="219">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416</v>
      </c>
      <c r="BK62" s="793"/>
      <c r="BL62" s="793"/>
      <c r="BM62" s="793"/>
      <c r="BN62" s="794"/>
      <c r="BO62" s="222"/>
      <c r="BP62" s="222"/>
      <c r="BQ62" s="219">
        <v>56</v>
      </c>
      <c r="BR62" s="220"/>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10"/>
    </row>
    <row r="63" spans="1:131" ht="26.25" customHeight="1" thickBot="1" x14ac:dyDescent="0.2">
      <c r="A63" s="221" t="s">
        <v>397</v>
      </c>
      <c r="B63" s="776" t="s">
        <v>417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671</v>
      </c>
      <c r="AG63" s="831"/>
      <c r="AH63" s="831"/>
      <c r="AI63" s="831"/>
      <c r="AJ63" s="832"/>
      <c r="AK63" s="833"/>
      <c r="AL63" s="828"/>
      <c r="AM63" s="828"/>
      <c r="AN63" s="828"/>
      <c r="AO63" s="828"/>
      <c r="AP63" s="831">
        <f>SUM(AP28:AT31)</f>
        <v>1731</v>
      </c>
      <c r="AQ63" s="831"/>
      <c r="AR63" s="831"/>
      <c r="AS63" s="831"/>
      <c r="AT63" s="831"/>
      <c r="AU63" s="831">
        <f>SUM(AU28:AY31)</f>
        <v>948</v>
      </c>
      <c r="AV63" s="831"/>
      <c r="AW63" s="831"/>
      <c r="AX63" s="831"/>
      <c r="AY63" s="831"/>
      <c r="AZ63" s="835"/>
      <c r="BA63" s="835"/>
      <c r="BB63" s="835"/>
      <c r="BC63" s="835"/>
      <c r="BD63" s="835"/>
      <c r="BE63" s="836" t="s">
        <v>604</v>
      </c>
      <c r="BF63" s="836"/>
      <c r="BG63" s="836"/>
      <c r="BH63" s="836"/>
      <c r="BI63" s="837"/>
      <c r="BJ63" s="838" t="s">
        <v>418</v>
      </c>
      <c r="BK63" s="839"/>
      <c r="BL63" s="839"/>
      <c r="BM63" s="839"/>
      <c r="BN63" s="840"/>
      <c r="BO63" s="222"/>
      <c r="BP63" s="222"/>
      <c r="BQ63" s="219">
        <v>57</v>
      </c>
      <c r="BR63" s="220"/>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10"/>
    </row>
    <row r="64" spans="1:131" ht="26.25" customHeight="1" x14ac:dyDescent="0.15">
      <c r="A64" s="22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19">
        <v>58</v>
      </c>
      <c r="BR64" s="220"/>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10"/>
    </row>
    <row r="65" spans="1:131" ht="26.25" customHeight="1" thickBot="1" x14ac:dyDescent="0.2">
      <c r="A65" s="212" t="s">
        <v>419</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22"/>
      <c r="BF65" s="222"/>
      <c r="BG65" s="222"/>
      <c r="BH65" s="222"/>
      <c r="BI65" s="222"/>
      <c r="BJ65" s="222"/>
      <c r="BK65" s="222"/>
      <c r="BL65" s="222"/>
      <c r="BM65" s="222"/>
      <c r="BN65" s="222"/>
      <c r="BO65" s="222"/>
      <c r="BP65" s="222"/>
      <c r="BQ65" s="219">
        <v>59</v>
      </c>
      <c r="BR65" s="220"/>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10"/>
    </row>
    <row r="66" spans="1:131" ht="26.25" customHeight="1" x14ac:dyDescent="0.15">
      <c r="A66" s="714" t="s">
        <v>420</v>
      </c>
      <c r="B66" s="715"/>
      <c r="C66" s="715"/>
      <c r="D66" s="715"/>
      <c r="E66" s="715"/>
      <c r="F66" s="715"/>
      <c r="G66" s="715"/>
      <c r="H66" s="715"/>
      <c r="I66" s="715"/>
      <c r="J66" s="715"/>
      <c r="K66" s="715"/>
      <c r="L66" s="715"/>
      <c r="M66" s="715"/>
      <c r="N66" s="715"/>
      <c r="O66" s="715"/>
      <c r="P66" s="716"/>
      <c r="Q66" s="720" t="s">
        <v>421</v>
      </c>
      <c r="R66" s="721"/>
      <c r="S66" s="721"/>
      <c r="T66" s="721"/>
      <c r="U66" s="722"/>
      <c r="V66" s="720" t="s">
        <v>422</v>
      </c>
      <c r="W66" s="721"/>
      <c r="X66" s="721"/>
      <c r="Y66" s="721"/>
      <c r="Z66" s="722"/>
      <c r="AA66" s="720" t="s">
        <v>404</v>
      </c>
      <c r="AB66" s="721"/>
      <c r="AC66" s="721"/>
      <c r="AD66" s="721"/>
      <c r="AE66" s="722"/>
      <c r="AF66" s="841" t="s">
        <v>405</v>
      </c>
      <c r="AG66" s="802"/>
      <c r="AH66" s="802"/>
      <c r="AI66" s="802"/>
      <c r="AJ66" s="842"/>
      <c r="AK66" s="720" t="s">
        <v>406</v>
      </c>
      <c r="AL66" s="715"/>
      <c r="AM66" s="715"/>
      <c r="AN66" s="715"/>
      <c r="AO66" s="716"/>
      <c r="AP66" s="720" t="s">
        <v>407</v>
      </c>
      <c r="AQ66" s="721"/>
      <c r="AR66" s="721"/>
      <c r="AS66" s="721"/>
      <c r="AT66" s="722"/>
      <c r="AU66" s="720" t="s">
        <v>423</v>
      </c>
      <c r="AV66" s="721"/>
      <c r="AW66" s="721"/>
      <c r="AX66" s="721"/>
      <c r="AY66" s="722"/>
      <c r="AZ66" s="720" t="s">
        <v>385</v>
      </c>
      <c r="BA66" s="721"/>
      <c r="BB66" s="721"/>
      <c r="BC66" s="721"/>
      <c r="BD66" s="727"/>
      <c r="BE66" s="222"/>
      <c r="BF66" s="222"/>
      <c r="BG66" s="222"/>
      <c r="BH66" s="222"/>
      <c r="BI66" s="222"/>
      <c r="BJ66" s="222"/>
      <c r="BK66" s="222"/>
      <c r="BL66" s="222"/>
      <c r="BM66" s="222"/>
      <c r="BN66" s="222"/>
      <c r="BO66" s="222"/>
      <c r="BP66" s="222"/>
      <c r="BQ66" s="219">
        <v>60</v>
      </c>
      <c r="BR66" s="224"/>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10"/>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22"/>
      <c r="BF67" s="222"/>
      <c r="BG67" s="222"/>
      <c r="BH67" s="222"/>
      <c r="BI67" s="222"/>
      <c r="BJ67" s="222"/>
      <c r="BK67" s="222"/>
      <c r="BL67" s="222"/>
      <c r="BM67" s="222"/>
      <c r="BN67" s="222"/>
      <c r="BO67" s="222"/>
      <c r="BP67" s="222"/>
      <c r="BQ67" s="219">
        <v>61</v>
      </c>
      <c r="BR67" s="224"/>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10"/>
    </row>
    <row r="68" spans="1:131" ht="26.25" customHeight="1" thickTop="1" x14ac:dyDescent="0.15">
      <c r="A68" s="217">
        <v>1</v>
      </c>
      <c r="B68" s="856" t="s">
        <v>590</v>
      </c>
      <c r="C68" s="857"/>
      <c r="D68" s="857"/>
      <c r="E68" s="857"/>
      <c r="F68" s="857"/>
      <c r="G68" s="857"/>
      <c r="H68" s="857"/>
      <c r="I68" s="857"/>
      <c r="J68" s="857"/>
      <c r="K68" s="857"/>
      <c r="L68" s="857"/>
      <c r="M68" s="857"/>
      <c r="N68" s="857"/>
      <c r="O68" s="857"/>
      <c r="P68" s="858"/>
      <c r="Q68" s="859">
        <v>184</v>
      </c>
      <c r="R68" s="853"/>
      <c r="S68" s="853"/>
      <c r="T68" s="853"/>
      <c r="U68" s="853"/>
      <c r="V68" s="853">
        <v>167</v>
      </c>
      <c r="W68" s="853"/>
      <c r="X68" s="853"/>
      <c r="Y68" s="853"/>
      <c r="Z68" s="853"/>
      <c r="AA68" s="853">
        <v>17</v>
      </c>
      <c r="AB68" s="853"/>
      <c r="AC68" s="853"/>
      <c r="AD68" s="853"/>
      <c r="AE68" s="853"/>
      <c r="AF68" s="853">
        <v>17</v>
      </c>
      <c r="AG68" s="853"/>
      <c r="AH68" s="853"/>
      <c r="AI68" s="853"/>
      <c r="AJ68" s="853"/>
      <c r="AK68" s="853" t="s">
        <v>604</v>
      </c>
      <c r="AL68" s="853"/>
      <c r="AM68" s="853"/>
      <c r="AN68" s="853"/>
      <c r="AO68" s="853"/>
      <c r="AP68" s="853" t="s">
        <v>604</v>
      </c>
      <c r="AQ68" s="853"/>
      <c r="AR68" s="853"/>
      <c r="AS68" s="853"/>
      <c r="AT68" s="853"/>
      <c r="AU68" s="853" t="s">
        <v>604</v>
      </c>
      <c r="AV68" s="853"/>
      <c r="AW68" s="853"/>
      <c r="AX68" s="853"/>
      <c r="AY68" s="853"/>
      <c r="AZ68" s="854"/>
      <c r="BA68" s="854"/>
      <c r="BB68" s="854"/>
      <c r="BC68" s="854"/>
      <c r="BD68" s="855"/>
      <c r="BE68" s="222"/>
      <c r="BF68" s="222"/>
      <c r="BG68" s="222"/>
      <c r="BH68" s="222"/>
      <c r="BI68" s="222"/>
      <c r="BJ68" s="222"/>
      <c r="BK68" s="222"/>
      <c r="BL68" s="222"/>
      <c r="BM68" s="222"/>
      <c r="BN68" s="222"/>
      <c r="BO68" s="222"/>
      <c r="BP68" s="222"/>
      <c r="BQ68" s="219">
        <v>62</v>
      </c>
      <c r="BR68" s="224"/>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10"/>
    </row>
    <row r="69" spans="1:131" ht="26.25" customHeight="1" x14ac:dyDescent="0.15">
      <c r="A69" s="219">
        <v>2</v>
      </c>
      <c r="B69" s="860" t="s">
        <v>591</v>
      </c>
      <c r="C69" s="861"/>
      <c r="D69" s="861"/>
      <c r="E69" s="861"/>
      <c r="F69" s="861"/>
      <c r="G69" s="861"/>
      <c r="H69" s="861"/>
      <c r="I69" s="861"/>
      <c r="J69" s="861"/>
      <c r="K69" s="861"/>
      <c r="L69" s="861"/>
      <c r="M69" s="861"/>
      <c r="N69" s="861"/>
      <c r="O69" s="861"/>
      <c r="P69" s="862"/>
      <c r="Q69" s="863">
        <v>7916</v>
      </c>
      <c r="R69" s="817"/>
      <c r="S69" s="817"/>
      <c r="T69" s="817"/>
      <c r="U69" s="817"/>
      <c r="V69" s="817">
        <v>7507</v>
      </c>
      <c r="W69" s="817"/>
      <c r="X69" s="817"/>
      <c r="Y69" s="817"/>
      <c r="Z69" s="817"/>
      <c r="AA69" s="817">
        <v>409</v>
      </c>
      <c r="AB69" s="817"/>
      <c r="AC69" s="817"/>
      <c r="AD69" s="817"/>
      <c r="AE69" s="817"/>
      <c r="AF69" s="817">
        <v>409</v>
      </c>
      <c r="AG69" s="817"/>
      <c r="AH69" s="817"/>
      <c r="AI69" s="817"/>
      <c r="AJ69" s="817"/>
      <c r="AK69" s="817" t="s">
        <v>604</v>
      </c>
      <c r="AL69" s="817"/>
      <c r="AM69" s="817"/>
      <c r="AN69" s="817"/>
      <c r="AO69" s="817"/>
      <c r="AP69" s="817" t="s">
        <v>604</v>
      </c>
      <c r="AQ69" s="817"/>
      <c r="AR69" s="817"/>
      <c r="AS69" s="817"/>
      <c r="AT69" s="817"/>
      <c r="AU69" s="817" t="s">
        <v>604</v>
      </c>
      <c r="AV69" s="817"/>
      <c r="AW69" s="817"/>
      <c r="AX69" s="817"/>
      <c r="AY69" s="817"/>
      <c r="AZ69" s="819"/>
      <c r="BA69" s="819"/>
      <c r="BB69" s="819"/>
      <c r="BC69" s="819"/>
      <c r="BD69" s="820"/>
      <c r="BE69" s="222"/>
      <c r="BF69" s="222"/>
      <c r="BG69" s="222"/>
      <c r="BH69" s="222"/>
      <c r="BI69" s="222"/>
      <c r="BJ69" s="222"/>
      <c r="BK69" s="222"/>
      <c r="BL69" s="222"/>
      <c r="BM69" s="222"/>
      <c r="BN69" s="222"/>
      <c r="BO69" s="222"/>
      <c r="BP69" s="222"/>
      <c r="BQ69" s="219">
        <v>63</v>
      </c>
      <c r="BR69" s="224"/>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10"/>
    </row>
    <row r="70" spans="1:131" ht="26.25" customHeight="1" x14ac:dyDescent="0.15">
      <c r="A70" s="219">
        <v>3</v>
      </c>
      <c r="B70" s="860" t="s">
        <v>592</v>
      </c>
      <c r="C70" s="861"/>
      <c r="D70" s="861"/>
      <c r="E70" s="861"/>
      <c r="F70" s="861"/>
      <c r="G70" s="861"/>
      <c r="H70" s="861"/>
      <c r="I70" s="861"/>
      <c r="J70" s="861"/>
      <c r="K70" s="861"/>
      <c r="L70" s="861"/>
      <c r="M70" s="861"/>
      <c r="N70" s="861"/>
      <c r="O70" s="861"/>
      <c r="P70" s="862"/>
      <c r="Q70" s="863">
        <v>1008</v>
      </c>
      <c r="R70" s="817"/>
      <c r="S70" s="817"/>
      <c r="T70" s="817"/>
      <c r="U70" s="817"/>
      <c r="V70" s="817">
        <v>978</v>
      </c>
      <c r="W70" s="817"/>
      <c r="X70" s="817"/>
      <c r="Y70" s="817"/>
      <c r="Z70" s="817"/>
      <c r="AA70" s="817">
        <v>30</v>
      </c>
      <c r="AB70" s="817"/>
      <c r="AC70" s="817"/>
      <c r="AD70" s="817"/>
      <c r="AE70" s="817"/>
      <c r="AF70" s="817">
        <v>23</v>
      </c>
      <c r="AG70" s="817"/>
      <c r="AH70" s="817"/>
      <c r="AI70" s="817"/>
      <c r="AJ70" s="817"/>
      <c r="AK70" s="817" t="s">
        <v>604</v>
      </c>
      <c r="AL70" s="817"/>
      <c r="AM70" s="817"/>
      <c r="AN70" s="817"/>
      <c r="AO70" s="817"/>
      <c r="AP70" s="817">
        <v>1567</v>
      </c>
      <c r="AQ70" s="817"/>
      <c r="AR70" s="817"/>
      <c r="AS70" s="817"/>
      <c r="AT70" s="817"/>
      <c r="AU70" s="817">
        <v>52</v>
      </c>
      <c r="AV70" s="817"/>
      <c r="AW70" s="817"/>
      <c r="AX70" s="817"/>
      <c r="AY70" s="817"/>
      <c r="AZ70" s="819"/>
      <c r="BA70" s="819"/>
      <c r="BB70" s="819"/>
      <c r="BC70" s="819"/>
      <c r="BD70" s="820"/>
      <c r="BE70" s="222"/>
      <c r="BF70" s="222"/>
      <c r="BG70" s="222"/>
      <c r="BH70" s="222"/>
      <c r="BI70" s="222"/>
      <c r="BJ70" s="222"/>
      <c r="BK70" s="222"/>
      <c r="BL70" s="222"/>
      <c r="BM70" s="222"/>
      <c r="BN70" s="222"/>
      <c r="BO70" s="222"/>
      <c r="BP70" s="222"/>
      <c r="BQ70" s="219">
        <v>64</v>
      </c>
      <c r="BR70" s="224"/>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10"/>
    </row>
    <row r="71" spans="1:131" ht="26.25" customHeight="1" x14ac:dyDescent="0.15">
      <c r="A71" s="219">
        <v>4</v>
      </c>
      <c r="B71" s="860" t="s">
        <v>593</v>
      </c>
      <c r="C71" s="861"/>
      <c r="D71" s="861"/>
      <c r="E71" s="861"/>
      <c r="F71" s="861"/>
      <c r="G71" s="861"/>
      <c r="H71" s="861"/>
      <c r="I71" s="861"/>
      <c r="J71" s="861"/>
      <c r="K71" s="861"/>
      <c r="L71" s="861"/>
      <c r="M71" s="861"/>
      <c r="N71" s="861"/>
      <c r="O71" s="861"/>
      <c r="P71" s="862"/>
      <c r="Q71" s="863">
        <v>5231</v>
      </c>
      <c r="R71" s="817"/>
      <c r="S71" s="817"/>
      <c r="T71" s="817"/>
      <c r="U71" s="817"/>
      <c r="V71" s="817">
        <v>5208</v>
      </c>
      <c r="W71" s="817"/>
      <c r="X71" s="817"/>
      <c r="Y71" s="817"/>
      <c r="Z71" s="817"/>
      <c r="AA71" s="817">
        <v>23</v>
      </c>
      <c r="AB71" s="817"/>
      <c r="AC71" s="817"/>
      <c r="AD71" s="817"/>
      <c r="AE71" s="817"/>
      <c r="AF71" s="817">
        <v>23</v>
      </c>
      <c r="AG71" s="817"/>
      <c r="AH71" s="817"/>
      <c r="AI71" s="817"/>
      <c r="AJ71" s="817"/>
      <c r="AK71" s="817">
        <v>961</v>
      </c>
      <c r="AL71" s="817"/>
      <c r="AM71" s="817"/>
      <c r="AN71" s="817"/>
      <c r="AO71" s="817"/>
      <c r="AP71" s="817">
        <v>50</v>
      </c>
      <c r="AQ71" s="817"/>
      <c r="AR71" s="817"/>
      <c r="AS71" s="817"/>
      <c r="AT71" s="817"/>
      <c r="AU71" s="817">
        <v>3</v>
      </c>
      <c r="AV71" s="817"/>
      <c r="AW71" s="817"/>
      <c r="AX71" s="817"/>
      <c r="AY71" s="817"/>
      <c r="AZ71" s="819" t="s">
        <v>608</v>
      </c>
      <c r="BA71" s="819"/>
      <c r="BB71" s="819"/>
      <c r="BC71" s="819"/>
      <c r="BD71" s="820"/>
      <c r="BE71" s="222"/>
      <c r="BF71" s="222"/>
      <c r="BG71" s="222"/>
      <c r="BH71" s="222"/>
      <c r="BI71" s="222"/>
      <c r="BJ71" s="222"/>
      <c r="BK71" s="222"/>
      <c r="BL71" s="222"/>
      <c r="BM71" s="222"/>
      <c r="BN71" s="222"/>
      <c r="BO71" s="222"/>
      <c r="BP71" s="222"/>
      <c r="BQ71" s="219">
        <v>65</v>
      </c>
      <c r="BR71" s="224"/>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10"/>
    </row>
    <row r="72" spans="1:131" ht="26.25" customHeight="1" x14ac:dyDescent="0.15">
      <c r="A72" s="219">
        <v>5</v>
      </c>
      <c r="B72" s="860" t="s">
        <v>594</v>
      </c>
      <c r="C72" s="861"/>
      <c r="D72" s="861"/>
      <c r="E72" s="861"/>
      <c r="F72" s="861"/>
      <c r="G72" s="861"/>
      <c r="H72" s="861"/>
      <c r="I72" s="861"/>
      <c r="J72" s="861"/>
      <c r="K72" s="861"/>
      <c r="L72" s="861"/>
      <c r="M72" s="861"/>
      <c r="N72" s="861"/>
      <c r="O72" s="861"/>
      <c r="P72" s="862"/>
      <c r="Q72" s="863">
        <v>1682</v>
      </c>
      <c r="R72" s="817"/>
      <c r="S72" s="817"/>
      <c r="T72" s="817"/>
      <c r="U72" s="817"/>
      <c r="V72" s="817">
        <v>1626</v>
      </c>
      <c r="W72" s="817"/>
      <c r="X72" s="817"/>
      <c r="Y72" s="817"/>
      <c r="Z72" s="817"/>
      <c r="AA72" s="817">
        <v>56</v>
      </c>
      <c r="AB72" s="817"/>
      <c r="AC72" s="817"/>
      <c r="AD72" s="817"/>
      <c r="AE72" s="817"/>
      <c r="AF72" s="817">
        <v>56</v>
      </c>
      <c r="AG72" s="817"/>
      <c r="AH72" s="817"/>
      <c r="AI72" s="817"/>
      <c r="AJ72" s="817"/>
      <c r="AK72" s="817">
        <v>30</v>
      </c>
      <c r="AL72" s="817"/>
      <c r="AM72" s="817"/>
      <c r="AN72" s="817"/>
      <c r="AO72" s="817"/>
      <c r="AP72" s="817" t="s">
        <v>604</v>
      </c>
      <c r="AQ72" s="817"/>
      <c r="AR72" s="817"/>
      <c r="AS72" s="817"/>
      <c r="AT72" s="817"/>
      <c r="AU72" s="817" t="s">
        <v>604</v>
      </c>
      <c r="AV72" s="817"/>
      <c r="AW72" s="817"/>
      <c r="AX72" s="817"/>
      <c r="AY72" s="817"/>
      <c r="AZ72" s="819" t="s">
        <v>606</v>
      </c>
      <c r="BA72" s="819"/>
      <c r="BB72" s="819"/>
      <c r="BC72" s="819"/>
      <c r="BD72" s="820"/>
      <c r="BE72" s="222"/>
      <c r="BF72" s="222"/>
      <c r="BG72" s="222"/>
      <c r="BH72" s="222"/>
      <c r="BI72" s="222"/>
      <c r="BJ72" s="222"/>
      <c r="BK72" s="222"/>
      <c r="BL72" s="222"/>
      <c r="BM72" s="222"/>
      <c r="BN72" s="222"/>
      <c r="BO72" s="222"/>
      <c r="BP72" s="222"/>
      <c r="BQ72" s="219">
        <v>66</v>
      </c>
      <c r="BR72" s="224"/>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10"/>
    </row>
    <row r="73" spans="1:131" ht="26.25" customHeight="1" x14ac:dyDescent="0.15">
      <c r="A73" s="219">
        <v>6</v>
      </c>
      <c r="B73" s="860" t="s">
        <v>595</v>
      </c>
      <c r="C73" s="861"/>
      <c r="D73" s="861"/>
      <c r="E73" s="861"/>
      <c r="F73" s="861"/>
      <c r="G73" s="861"/>
      <c r="H73" s="861"/>
      <c r="I73" s="861"/>
      <c r="J73" s="861"/>
      <c r="K73" s="861"/>
      <c r="L73" s="861"/>
      <c r="M73" s="861"/>
      <c r="N73" s="861"/>
      <c r="O73" s="861"/>
      <c r="P73" s="862"/>
      <c r="Q73" s="863">
        <v>37762</v>
      </c>
      <c r="R73" s="817"/>
      <c r="S73" s="817"/>
      <c r="T73" s="817"/>
      <c r="U73" s="817"/>
      <c r="V73" s="817">
        <v>35999</v>
      </c>
      <c r="W73" s="817"/>
      <c r="X73" s="817"/>
      <c r="Y73" s="817"/>
      <c r="Z73" s="817"/>
      <c r="AA73" s="817">
        <v>1763</v>
      </c>
      <c r="AB73" s="817"/>
      <c r="AC73" s="817"/>
      <c r="AD73" s="817"/>
      <c r="AE73" s="817"/>
      <c r="AF73" s="817">
        <v>1763</v>
      </c>
      <c r="AG73" s="817"/>
      <c r="AH73" s="817"/>
      <c r="AI73" s="817"/>
      <c r="AJ73" s="817"/>
      <c r="AK73" s="817">
        <v>995</v>
      </c>
      <c r="AL73" s="817"/>
      <c r="AM73" s="817"/>
      <c r="AN73" s="817"/>
      <c r="AO73" s="817"/>
      <c r="AP73" s="817" t="s">
        <v>604</v>
      </c>
      <c r="AQ73" s="817"/>
      <c r="AR73" s="817"/>
      <c r="AS73" s="817"/>
      <c r="AT73" s="817"/>
      <c r="AU73" s="817" t="s">
        <v>604</v>
      </c>
      <c r="AV73" s="817"/>
      <c r="AW73" s="817"/>
      <c r="AX73" s="817"/>
      <c r="AY73" s="817"/>
      <c r="AZ73" s="819" t="s">
        <v>607</v>
      </c>
      <c r="BA73" s="819"/>
      <c r="BB73" s="819"/>
      <c r="BC73" s="819"/>
      <c r="BD73" s="820"/>
      <c r="BE73" s="222"/>
      <c r="BF73" s="222"/>
      <c r="BG73" s="222"/>
      <c r="BH73" s="222"/>
      <c r="BI73" s="222"/>
      <c r="BJ73" s="222"/>
      <c r="BK73" s="222"/>
      <c r="BL73" s="222"/>
      <c r="BM73" s="222"/>
      <c r="BN73" s="222"/>
      <c r="BO73" s="222"/>
      <c r="BP73" s="222"/>
      <c r="BQ73" s="219">
        <v>67</v>
      </c>
      <c r="BR73" s="224"/>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10"/>
    </row>
    <row r="74" spans="1:131" ht="26.25" customHeight="1" x14ac:dyDescent="0.15">
      <c r="A74" s="219">
        <v>7</v>
      </c>
      <c r="B74" s="860" t="s">
        <v>596</v>
      </c>
      <c r="C74" s="861"/>
      <c r="D74" s="861"/>
      <c r="E74" s="861"/>
      <c r="F74" s="861"/>
      <c r="G74" s="861"/>
      <c r="H74" s="861"/>
      <c r="I74" s="861"/>
      <c r="J74" s="861"/>
      <c r="K74" s="861"/>
      <c r="L74" s="861"/>
      <c r="M74" s="861"/>
      <c r="N74" s="861"/>
      <c r="O74" s="861"/>
      <c r="P74" s="862"/>
      <c r="Q74" s="863">
        <v>307</v>
      </c>
      <c r="R74" s="817"/>
      <c r="S74" s="817"/>
      <c r="T74" s="817"/>
      <c r="U74" s="817"/>
      <c r="V74" s="817">
        <v>287</v>
      </c>
      <c r="W74" s="817"/>
      <c r="X74" s="817"/>
      <c r="Y74" s="817"/>
      <c r="Z74" s="817"/>
      <c r="AA74" s="817">
        <v>20</v>
      </c>
      <c r="AB74" s="817"/>
      <c r="AC74" s="817"/>
      <c r="AD74" s="817"/>
      <c r="AE74" s="817"/>
      <c r="AF74" s="817">
        <v>20</v>
      </c>
      <c r="AG74" s="817"/>
      <c r="AH74" s="817"/>
      <c r="AI74" s="817"/>
      <c r="AJ74" s="817"/>
      <c r="AK74" s="817" t="s">
        <v>604</v>
      </c>
      <c r="AL74" s="817"/>
      <c r="AM74" s="817"/>
      <c r="AN74" s="817"/>
      <c r="AO74" s="817"/>
      <c r="AP74" s="817" t="s">
        <v>604</v>
      </c>
      <c r="AQ74" s="817"/>
      <c r="AR74" s="817"/>
      <c r="AS74" s="817"/>
      <c r="AT74" s="817"/>
      <c r="AU74" s="817" t="s">
        <v>604</v>
      </c>
      <c r="AV74" s="817"/>
      <c r="AW74" s="817"/>
      <c r="AX74" s="817"/>
      <c r="AY74" s="817"/>
      <c r="AZ74" s="819"/>
      <c r="BA74" s="819"/>
      <c r="BB74" s="819"/>
      <c r="BC74" s="819"/>
      <c r="BD74" s="820"/>
      <c r="BE74" s="222"/>
      <c r="BF74" s="222"/>
      <c r="BG74" s="222"/>
      <c r="BH74" s="222"/>
      <c r="BI74" s="222"/>
      <c r="BJ74" s="222"/>
      <c r="BK74" s="222"/>
      <c r="BL74" s="222"/>
      <c r="BM74" s="222"/>
      <c r="BN74" s="222"/>
      <c r="BO74" s="222"/>
      <c r="BP74" s="222"/>
      <c r="BQ74" s="219">
        <v>68</v>
      </c>
      <c r="BR74" s="224"/>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10"/>
    </row>
    <row r="75" spans="1:131" ht="26.25" customHeight="1" x14ac:dyDescent="0.15">
      <c r="A75" s="219">
        <v>8</v>
      </c>
      <c r="B75" s="860" t="s">
        <v>597</v>
      </c>
      <c r="C75" s="861"/>
      <c r="D75" s="861"/>
      <c r="E75" s="861"/>
      <c r="F75" s="861"/>
      <c r="G75" s="861"/>
      <c r="H75" s="861"/>
      <c r="I75" s="861"/>
      <c r="J75" s="861"/>
      <c r="K75" s="861"/>
      <c r="L75" s="861"/>
      <c r="M75" s="861"/>
      <c r="N75" s="861"/>
      <c r="O75" s="861"/>
      <c r="P75" s="862"/>
      <c r="Q75" s="864">
        <v>147909</v>
      </c>
      <c r="R75" s="865"/>
      <c r="S75" s="865"/>
      <c r="T75" s="865"/>
      <c r="U75" s="821"/>
      <c r="V75" s="866">
        <v>147390</v>
      </c>
      <c r="W75" s="865"/>
      <c r="X75" s="865"/>
      <c r="Y75" s="865"/>
      <c r="Z75" s="821"/>
      <c r="AA75" s="866">
        <v>518</v>
      </c>
      <c r="AB75" s="865"/>
      <c r="AC75" s="865"/>
      <c r="AD75" s="865"/>
      <c r="AE75" s="821"/>
      <c r="AF75" s="866">
        <v>518</v>
      </c>
      <c r="AG75" s="865"/>
      <c r="AH75" s="865"/>
      <c r="AI75" s="865"/>
      <c r="AJ75" s="821"/>
      <c r="AK75" s="866" t="s">
        <v>604</v>
      </c>
      <c r="AL75" s="865"/>
      <c r="AM75" s="865"/>
      <c r="AN75" s="865"/>
      <c r="AO75" s="821"/>
      <c r="AP75" s="866" t="s">
        <v>604</v>
      </c>
      <c r="AQ75" s="865"/>
      <c r="AR75" s="865"/>
      <c r="AS75" s="865"/>
      <c r="AT75" s="821"/>
      <c r="AU75" s="866" t="s">
        <v>604</v>
      </c>
      <c r="AV75" s="865"/>
      <c r="AW75" s="865"/>
      <c r="AX75" s="865"/>
      <c r="AY75" s="821"/>
      <c r="AZ75" s="819"/>
      <c r="BA75" s="819"/>
      <c r="BB75" s="819"/>
      <c r="BC75" s="819"/>
      <c r="BD75" s="820"/>
      <c r="BE75" s="222"/>
      <c r="BF75" s="222"/>
      <c r="BG75" s="222"/>
      <c r="BH75" s="222"/>
      <c r="BI75" s="222"/>
      <c r="BJ75" s="222"/>
      <c r="BK75" s="222"/>
      <c r="BL75" s="222"/>
      <c r="BM75" s="222"/>
      <c r="BN75" s="222"/>
      <c r="BO75" s="222"/>
      <c r="BP75" s="222"/>
      <c r="BQ75" s="219">
        <v>69</v>
      </c>
      <c r="BR75" s="224"/>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10"/>
    </row>
    <row r="76" spans="1:131" ht="26.25" customHeight="1" x14ac:dyDescent="0.15">
      <c r="A76" s="219">
        <v>9</v>
      </c>
      <c r="B76" s="860" t="s">
        <v>598</v>
      </c>
      <c r="C76" s="861"/>
      <c r="D76" s="861"/>
      <c r="E76" s="861"/>
      <c r="F76" s="861"/>
      <c r="G76" s="861"/>
      <c r="H76" s="861"/>
      <c r="I76" s="861"/>
      <c r="J76" s="861"/>
      <c r="K76" s="861"/>
      <c r="L76" s="861"/>
      <c r="M76" s="861"/>
      <c r="N76" s="861"/>
      <c r="O76" s="861"/>
      <c r="P76" s="862"/>
      <c r="Q76" s="864">
        <v>1503</v>
      </c>
      <c r="R76" s="865"/>
      <c r="S76" s="865"/>
      <c r="T76" s="865"/>
      <c r="U76" s="821"/>
      <c r="V76" s="866">
        <v>1430</v>
      </c>
      <c r="W76" s="865"/>
      <c r="X76" s="865"/>
      <c r="Y76" s="865"/>
      <c r="Z76" s="821"/>
      <c r="AA76" s="866">
        <v>73</v>
      </c>
      <c r="AB76" s="865"/>
      <c r="AC76" s="865"/>
      <c r="AD76" s="865"/>
      <c r="AE76" s="821"/>
      <c r="AF76" s="866">
        <v>73</v>
      </c>
      <c r="AG76" s="865"/>
      <c r="AH76" s="865"/>
      <c r="AI76" s="865"/>
      <c r="AJ76" s="821"/>
      <c r="AK76" s="866" t="s">
        <v>604</v>
      </c>
      <c r="AL76" s="865"/>
      <c r="AM76" s="865"/>
      <c r="AN76" s="865"/>
      <c r="AO76" s="821"/>
      <c r="AP76" s="866">
        <v>246</v>
      </c>
      <c r="AQ76" s="865"/>
      <c r="AR76" s="865"/>
      <c r="AS76" s="865"/>
      <c r="AT76" s="821"/>
      <c r="AU76" s="866">
        <v>29</v>
      </c>
      <c r="AV76" s="865"/>
      <c r="AW76" s="865"/>
      <c r="AX76" s="865"/>
      <c r="AY76" s="821"/>
      <c r="AZ76" s="819"/>
      <c r="BA76" s="819"/>
      <c r="BB76" s="819"/>
      <c r="BC76" s="819"/>
      <c r="BD76" s="820"/>
      <c r="BE76" s="222"/>
      <c r="BF76" s="222"/>
      <c r="BG76" s="222"/>
      <c r="BH76" s="222"/>
      <c r="BI76" s="222"/>
      <c r="BJ76" s="222"/>
      <c r="BK76" s="222"/>
      <c r="BL76" s="222"/>
      <c r="BM76" s="222"/>
      <c r="BN76" s="222"/>
      <c r="BO76" s="222"/>
      <c r="BP76" s="222"/>
      <c r="BQ76" s="219">
        <v>70</v>
      </c>
      <c r="BR76" s="224"/>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10"/>
    </row>
    <row r="77" spans="1:131" ht="26.25" customHeight="1" x14ac:dyDescent="0.15">
      <c r="A77" s="219">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22"/>
      <c r="BF77" s="222"/>
      <c r="BG77" s="222"/>
      <c r="BH77" s="222"/>
      <c r="BI77" s="222"/>
      <c r="BJ77" s="222"/>
      <c r="BK77" s="222"/>
      <c r="BL77" s="222"/>
      <c r="BM77" s="222"/>
      <c r="BN77" s="222"/>
      <c r="BO77" s="222"/>
      <c r="BP77" s="222"/>
      <c r="BQ77" s="219">
        <v>71</v>
      </c>
      <c r="BR77" s="224"/>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10"/>
    </row>
    <row r="78" spans="1:131" ht="26.25" customHeight="1" x14ac:dyDescent="0.15">
      <c r="A78" s="219">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22"/>
      <c r="BF78" s="222"/>
      <c r="BG78" s="222"/>
      <c r="BH78" s="222"/>
      <c r="BI78" s="222"/>
      <c r="BJ78" s="210"/>
      <c r="BK78" s="210"/>
      <c r="BL78" s="210"/>
      <c r="BM78" s="210"/>
      <c r="BN78" s="210"/>
      <c r="BO78" s="222"/>
      <c r="BP78" s="222"/>
      <c r="BQ78" s="219">
        <v>72</v>
      </c>
      <c r="BR78" s="224"/>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10"/>
    </row>
    <row r="79" spans="1:131" ht="26.25" customHeight="1" x14ac:dyDescent="0.15">
      <c r="A79" s="219">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22"/>
      <c r="BF79" s="222"/>
      <c r="BG79" s="222"/>
      <c r="BH79" s="222"/>
      <c r="BI79" s="222"/>
      <c r="BJ79" s="210"/>
      <c r="BK79" s="210"/>
      <c r="BL79" s="210"/>
      <c r="BM79" s="210"/>
      <c r="BN79" s="210"/>
      <c r="BO79" s="222"/>
      <c r="BP79" s="222"/>
      <c r="BQ79" s="219">
        <v>73</v>
      </c>
      <c r="BR79" s="224"/>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10"/>
    </row>
    <row r="80" spans="1:131" ht="26.25" customHeight="1" x14ac:dyDescent="0.15">
      <c r="A80" s="219">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22"/>
      <c r="BF80" s="222"/>
      <c r="BG80" s="222"/>
      <c r="BH80" s="222"/>
      <c r="BI80" s="222"/>
      <c r="BJ80" s="222"/>
      <c r="BK80" s="222"/>
      <c r="BL80" s="222"/>
      <c r="BM80" s="222"/>
      <c r="BN80" s="222"/>
      <c r="BO80" s="222"/>
      <c r="BP80" s="222"/>
      <c r="BQ80" s="219">
        <v>74</v>
      </c>
      <c r="BR80" s="224"/>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10"/>
    </row>
    <row r="81" spans="1:131" ht="26.25" customHeight="1" x14ac:dyDescent="0.15">
      <c r="A81" s="219">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22"/>
      <c r="BF81" s="222"/>
      <c r="BG81" s="222"/>
      <c r="BH81" s="222"/>
      <c r="BI81" s="222"/>
      <c r="BJ81" s="222"/>
      <c r="BK81" s="222"/>
      <c r="BL81" s="222"/>
      <c r="BM81" s="222"/>
      <c r="BN81" s="222"/>
      <c r="BO81" s="222"/>
      <c r="BP81" s="222"/>
      <c r="BQ81" s="219">
        <v>75</v>
      </c>
      <c r="BR81" s="224"/>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10"/>
    </row>
    <row r="82" spans="1:131" ht="26.25" customHeight="1" x14ac:dyDescent="0.15">
      <c r="A82" s="219">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22"/>
      <c r="BF82" s="222"/>
      <c r="BG82" s="222"/>
      <c r="BH82" s="222"/>
      <c r="BI82" s="222"/>
      <c r="BJ82" s="222"/>
      <c r="BK82" s="222"/>
      <c r="BL82" s="222"/>
      <c r="BM82" s="222"/>
      <c r="BN82" s="222"/>
      <c r="BO82" s="222"/>
      <c r="BP82" s="222"/>
      <c r="BQ82" s="219">
        <v>76</v>
      </c>
      <c r="BR82" s="224"/>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10"/>
    </row>
    <row r="83" spans="1:131" ht="26.25" customHeight="1" x14ac:dyDescent="0.15">
      <c r="A83" s="219">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22"/>
      <c r="BF83" s="222"/>
      <c r="BG83" s="222"/>
      <c r="BH83" s="222"/>
      <c r="BI83" s="222"/>
      <c r="BJ83" s="222"/>
      <c r="BK83" s="222"/>
      <c r="BL83" s="222"/>
      <c r="BM83" s="222"/>
      <c r="BN83" s="222"/>
      <c r="BO83" s="222"/>
      <c r="BP83" s="222"/>
      <c r="BQ83" s="219">
        <v>77</v>
      </c>
      <c r="BR83" s="224"/>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10"/>
    </row>
    <row r="84" spans="1:131" ht="26.25" customHeight="1" x14ac:dyDescent="0.15">
      <c r="A84" s="219">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22"/>
      <c r="BF84" s="222"/>
      <c r="BG84" s="222"/>
      <c r="BH84" s="222"/>
      <c r="BI84" s="222"/>
      <c r="BJ84" s="222"/>
      <c r="BK84" s="222"/>
      <c r="BL84" s="222"/>
      <c r="BM84" s="222"/>
      <c r="BN84" s="222"/>
      <c r="BO84" s="222"/>
      <c r="BP84" s="222"/>
      <c r="BQ84" s="219">
        <v>78</v>
      </c>
      <c r="BR84" s="224"/>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10"/>
    </row>
    <row r="85" spans="1:131" ht="26.25" customHeight="1" x14ac:dyDescent="0.15">
      <c r="A85" s="219">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22"/>
      <c r="BF85" s="222"/>
      <c r="BG85" s="222"/>
      <c r="BH85" s="222"/>
      <c r="BI85" s="222"/>
      <c r="BJ85" s="222"/>
      <c r="BK85" s="222"/>
      <c r="BL85" s="222"/>
      <c r="BM85" s="222"/>
      <c r="BN85" s="222"/>
      <c r="BO85" s="222"/>
      <c r="BP85" s="222"/>
      <c r="BQ85" s="219">
        <v>79</v>
      </c>
      <c r="BR85" s="224"/>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10"/>
    </row>
    <row r="86" spans="1:131" ht="26.25" customHeight="1" x14ac:dyDescent="0.15">
      <c r="A86" s="219">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22"/>
      <c r="BF86" s="222"/>
      <c r="BG86" s="222"/>
      <c r="BH86" s="222"/>
      <c r="BI86" s="222"/>
      <c r="BJ86" s="222"/>
      <c r="BK86" s="222"/>
      <c r="BL86" s="222"/>
      <c r="BM86" s="222"/>
      <c r="BN86" s="222"/>
      <c r="BO86" s="222"/>
      <c r="BP86" s="222"/>
      <c r="BQ86" s="219">
        <v>80</v>
      </c>
      <c r="BR86" s="224"/>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10"/>
    </row>
    <row r="87" spans="1:131" ht="26.25" customHeight="1" x14ac:dyDescent="0.15">
      <c r="A87" s="225">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22"/>
      <c r="BF87" s="222"/>
      <c r="BG87" s="222"/>
      <c r="BH87" s="222"/>
      <c r="BI87" s="222"/>
      <c r="BJ87" s="222"/>
      <c r="BK87" s="222"/>
      <c r="BL87" s="222"/>
      <c r="BM87" s="222"/>
      <c r="BN87" s="222"/>
      <c r="BO87" s="222"/>
      <c r="BP87" s="222"/>
      <c r="BQ87" s="219">
        <v>81</v>
      </c>
      <c r="BR87" s="224"/>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10"/>
    </row>
    <row r="88" spans="1:131" ht="26.25" customHeight="1" thickBot="1" x14ac:dyDescent="0.2">
      <c r="A88" s="221" t="s">
        <v>397</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SUM(AF68:AJ77)</f>
        <v>2902</v>
      </c>
      <c r="AG88" s="831"/>
      <c r="AH88" s="831"/>
      <c r="AI88" s="831"/>
      <c r="AJ88" s="831"/>
      <c r="AK88" s="828"/>
      <c r="AL88" s="828"/>
      <c r="AM88" s="828"/>
      <c r="AN88" s="828"/>
      <c r="AO88" s="828"/>
      <c r="AP88" s="831">
        <f t="shared" ref="AP88" si="3">SUM(AP68:AT77)</f>
        <v>1863</v>
      </c>
      <c r="AQ88" s="831"/>
      <c r="AR88" s="831"/>
      <c r="AS88" s="831"/>
      <c r="AT88" s="831"/>
      <c r="AU88" s="831">
        <f t="shared" ref="AU88" si="4">SUM(AU68:AY77)</f>
        <v>84</v>
      </c>
      <c r="AV88" s="831"/>
      <c r="AW88" s="831"/>
      <c r="AX88" s="831"/>
      <c r="AY88" s="831"/>
      <c r="AZ88" s="836" t="s">
        <v>604</v>
      </c>
      <c r="BA88" s="836"/>
      <c r="BB88" s="836"/>
      <c r="BC88" s="836"/>
      <c r="BD88" s="837"/>
      <c r="BE88" s="222"/>
      <c r="BF88" s="222"/>
      <c r="BG88" s="222"/>
      <c r="BH88" s="222"/>
      <c r="BI88" s="222"/>
      <c r="BJ88" s="222"/>
      <c r="BK88" s="222"/>
      <c r="BL88" s="222"/>
      <c r="BM88" s="222"/>
      <c r="BN88" s="222"/>
      <c r="BO88" s="222"/>
      <c r="BP88" s="222"/>
      <c r="BQ88" s="219">
        <v>82</v>
      </c>
      <c r="BR88" s="224"/>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10"/>
    </row>
    <row r="89" spans="1:131" ht="26.25" hidden="1" customHeight="1" x14ac:dyDescent="0.15">
      <c r="A89" s="226"/>
      <c r="B89" s="227"/>
      <c r="C89" s="227"/>
      <c r="D89" s="227"/>
      <c r="E89" s="227"/>
      <c r="F89" s="227"/>
      <c r="G89" s="227"/>
      <c r="H89" s="227"/>
      <c r="I89" s="227"/>
      <c r="J89" s="227"/>
      <c r="K89" s="227"/>
      <c r="L89" s="227"/>
      <c r="M89" s="227"/>
      <c r="N89" s="227"/>
      <c r="O89" s="227"/>
      <c r="P89" s="227"/>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28"/>
      <c r="AN89" s="228"/>
      <c r="AO89" s="228"/>
      <c r="AP89" s="228"/>
      <c r="AQ89" s="228"/>
      <c r="AR89" s="228"/>
      <c r="AS89" s="228"/>
      <c r="AT89" s="228"/>
      <c r="AU89" s="228"/>
      <c r="AV89" s="228"/>
      <c r="AW89" s="228"/>
      <c r="AX89" s="228"/>
      <c r="AY89" s="228"/>
      <c r="AZ89" s="229"/>
      <c r="BA89" s="229"/>
      <c r="BB89" s="229"/>
      <c r="BC89" s="229"/>
      <c r="BD89" s="229"/>
      <c r="BE89" s="222"/>
      <c r="BF89" s="222"/>
      <c r="BG89" s="222"/>
      <c r="BH89" s="222"/>
      <c r="BI89" s="222"/>
      <c r="BJ89" s="222"/>
      <c r="BK89" s="222"/>
      <c r="BL89" s="222"/>
      <c r="BM89" s="222"/>
      <c r="BN89" s="222"/>
      <c r="BO89" s="222"/>
      <c r="BP89" s="222"/>
      <c r="BQ89" s="219">
        <v>83</v>
      </c>
      <c r="BR89" s="224"/>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10"/>
    </row>
    <row r="90" spans="1:131" ht="26.25" hidden="1" customHeight="1" x14ac:dyDescent="0.15">
      <c r="A90" s="226"/>
      <c r="B90" s="227"/>
      <c r="C90" s="227"/>
      <c r="D90" s="227"/>
      <c r="E90" s="227"/>
      <c r="F90" s="227"/>
      <c r="G90" s="227"/>
      <c r="H90" s="227"/>
      <c r="I90" s="227"/>
      <c r="J90" s="227"/>
      <c r="K90" s="227"/>
      <c r="L90" s="227"/>
      <c r="M90" s="227"/>
      <c r="N90" s="227"/>
      <c r="O90" s="227"/>
      <c r="P90" s="227"/>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9"/>
      <c r="BA90" s="229"/>
      <c r="BB90" s="229"/>
      <c r="BC90" s="229"/>
      <c r="BD90" s="229"/>
      <c r="BE90" s="222"/>
      <c r="BF90" s="222"/>
      <c r="BG90" s="222"/>
      <c r="BH90" s="222"/>
      <c r="BI90" s="222"/>
      <c r="BJ90" s="222"/>
      <c r="BK90" s="222"/>
      <c r="BL90" s="222"/>
      <c r="BM90" s="222"/>
      <c r="BN90" s="222"/>
      <c r="BO90" s="222"/>
      <c r="BP90" s="222"/>
      <c r="BQ90" s="219">
        <v>84</v>
      </c>
      <c r="BR90" s="224"/>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10"/>
    </row>
    <row r="91" spans="1:131" ht="26.25" hidden="1" customHeight="1" x14ac:dyDescent="0.15">
      <c r="A91" s="226"/>
      <c r="B91" s="227"/>
      <c r="C91" s="227"/>
      <c r="D91" s="227"/>
      <c r="E91" s="227"/>
      <c r="F91" s="227"/>
      <c r="G91" s="227"/>
      <c r="H91" s="227"/>
      <c r="I91" s="227"/>
      <c r="J91" s="227"/>
      <c r="K91" s="227"/>
      <c r="L91" s="227"/>
      <c r="M91" s="227"/>
      <c r="N91" s="227"/>
      <c r="O91" s="227"/>
      <c r="P91" s="227"/>
      <c r="Q91" s="228"/>
      <c r="R91" s="228"/>
      <c r="S91" s="228"/>
      <c r="T91" s="228"/>
      <c r="U91" s="228"/>
      <c r="V91" s="228"/>
      <c r="W91" s="228"/>
      <c r="X91" s="228"/>
      <c r="Y91" s="228"/>
      <c r="Z91" s="228"/>
      <c r="AA91" s="228"/>
      <c r="AB91" s="228"/>
      <c r="AC91" s="228"/>
      <c r="AD91" s="228"/>
      <c r="AE91" s="228"/>
      <c r="AF91" s="228"/>
      <c r="AG91" s="228"/>
      <c r="AH91" s="228"/>
      <c r="AI91" s="228"/>
      <c r="AJ91" s="228"/>
      <c r="AK91" s="228"/>
      <c r="AL91" s="228"/>
      <c r="AM91" s="228"/>
      <c r="AN91" s="228"/>
      <c r="AO91" s="228"/>
      <c r="AP91" s="228"/>
      <c r="AQ91" s="228"/>
      <c r="AR91" s="228"/>
      <c r="AS91" s="228"/>
      <c r="AT91" s="228"/>
      <c r="AU91" s="228"/>
      <c r="AV91" s="228"/>
      <c r="AW91" s="228"/>
      <c r="AX91" s="228"/>
      <c r="AY91" s="228"/>
      <c r="AZ91" s="229"/>
      <c r="BA91" s="229"/>
      <c r="BB91" s="229"/>
      <c r="BC91" s="229"/>
      <c r="BD91" s="229"/>
      <c r="BE91" s="222"/>
      <c r="BF91" s="222"/>
      <c r="BG91" s="222"/>
      <c r="BH91" s="222"/>
      <c r="BI91" s="222"/>
      <c r="BJ91" s="222"/>
      <c r="BK91" s="222"/>
      <c r="BL91" s="222"/>
      <c r="BM91" s="222"/>
      <c r="BN91" s="222"/>
      <c r="BO91" s="222"/>
      <c r="BP91" s="222"/>
      <c r="BQ91" s="219">
        <v>85</v>
      </c>
      <c r="BR91" s="224"/>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10"/>
    </row>
    <row r="92" spans="1:131" ht="26.25" hidden="1" customHeight="1" x14ac:dyDescent="0.15">
      <c r="A92" s="226"/>
      <c r="B92" s="227"/>
      <c r="C92" s="227"/>
      <c r="D92" s="227"/>
      <c r="E92" s="227"/>
      <c r="F92" s="227"/>
      <c r="G92" s="227"/>
      <c r="H92" s="227"/>
      <c r="I92" s="227"/>
      <c r="J92" s="227"/>
      <c r="K92" s="227"/>
      <c r="L92" s="227"/>
      <c r="M92" s="227"/>
      <c r="N92" s="227"/>
      <c r="O92" s="227"/>
      <c r="P92" s="227"/>
      <c r="Q92" s="228"/>
      <c r="R92" s="228"/>
      <c r="S92" s="228"/>
      <c r="T92" s="228"/>
      <c r="U92" s="228"/>
      <c r="V92" s="228"/>
      <c r="W92" s="228"/>
      <c r="X92" s="228"/>
      <c r="Y92" s="228"/>
      <c r="Z92" s="228"/>
      <c r="AA92" s="228"/>
      <c r="AB92" s="228"/>
      <c r="AC92" s="228"/>
      <c r="AD92" s="228"/>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9"/>
      <c r="BA92" s="229"/>
      <c r="BB92" s="229"/>
      <c r="BC92" s="229"/>
      <c r="BD92" s="229"/>
      <c r="BE92" s="222"/>
      <c r="BF92" s="222"/>
      <c r="BG92" s="222"/>
      <c r="BH92" s="222"/>
      <c r="BI92" s="222"/>
      <c r="BJ92" s="222"/>
      <c r="BK92" s="222"/>
      <c r="BL92" s="222"/>
      <c r="BM92" s="222"/>
      <c r="BN92" s="222"/>
      <c r="BO92" s="222"/>
      <c r="BP92" s="222"/>
      <c r="BQ92" s="219">
        <v>86</v>
      </c>
      <c r="BR92" s="224"/>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10"/>
    </row>
    <row r="93" spans="1:131" ht="26.25" hidden="1" customHeight="1" x14ac:dyDescent="0.15">
      <c r="A93" s="226"/>
      <c r="B93" s="227"/>
      <c r="C93" s="227"/>
      <c r="D93" s="227"/>
      <c r="E93" s="227"/>
      <c r="F93" s="227"/>
      <c r="G93" s="227"/>
      <c r="H93" s="227"/>
      <c r="I93" s="227"/>
      <c r="J93" s="227"/>
      <c r="K93" s="227"/>
      <c r="L93" s="227"/>
      <c r="M93" s="227"/>
      <c r="N93" s="227"/>
      <c r="O93" s="227"/>
      <c r="P93" s="227"/>
      <c r="Q93" s="228"/>
      <c r="R93" s="228"/>
      <c r="S93" s="228"/>
      <c r="T93" s="228"/>
      <c r="U93" s="228"/>
      <c r="V93" s="228"/>
      <c r="W93" s="228"/>
      <c r="X93" s="228"/>
      <c r="Y93" s="228"/>
      <c r="Z93" s="228"/>
      <c r="AA93" s="228"/>
      <c r="AB93" s="228"/>
      <c r="AC93" s="228"/>
      <c r="AD93" s="228"/>
      <c r="AE93" s="228"/>
      <c r="AF93" s="228"/>
      <c r="AG93" s="228"/>
      <c r="AH93" s="228"/>
      <c r="AI93" s="228"/>
      <c r="AJ93" s="228"/>
      <c r="AK93" s="228"/>
      <c r="AL93" s="228"/>
      <c r="AM93" s="228"/>
      <c r="AN93" s="228"/>
      <c r="AO93" s="228"/>
      <c r="AP93" s="228"/>
      <c r="AQ93" s="228"/>
      <c r="AR93" s="228"/>
      <c r="AS93" s="228"/>
      <c r="AT93" s="228"/>
      <c r="AU93" s="228"/>
      <c r="AV93" s="228"/>
      <c r="AW93" s="228"/>
      <c r="AX93" s="228"/>
      <c r="AY93" s="228"/>
      <c r="AZ93" s="229"/>
      <c r="BA93" s="229"/>
      <c r="BB93" s="229"/>
      <c r="BC93" s="229"/>
      <c r="BD93" s="229"/>
      <c r="BE93" s="222"/>
      <c r="BF93" s="222"/>
      <c r="BG93" s="222"/>
      <c r="BH93" s="222"/>
      <c r="BI93" s="222"/>
      <c r="BJ93" s="222"/>
      <c r="BK93" s="222"/>
      <c r="BL93" s="222"/>
      <c r="BM93" s="222"/>
      <c r="BN93" s="222"/>
      <c r="BO93" s="222"/>
      <c r="BP93" s="222"/>
      <c r="BQ93" s="219">
        <v>87</v>
      </c>
      <c r="BR93" s="224"/>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10"/>
    </row>
    <row r="94" spans="1:131" ht="26.25" hidden="1" customHeight="1" x14ac:dyDescent="0.15">
      <c r="A94" s="226"/>
      <c r="B94" s="227"/>
      <c r="C94" s="227"/>
      <c r="D94" s="227"/>
      <c r="E94" s="227"/>
      <c r="F94" s="227"/>
      <c r="G94" s="227"/>
      <c r="H94" s="227"/>
      <c r="I94" s="227"/>
      <c r="J94" s="227"/>
      <c r="K94" s="227"/>
      <c r="L94" s="227"/>
      <c r="M94" s="227"/>
      <c r="N94" s="227"/>
      <c r="O94" s="227"/>
      <c r="P94" s="227"/>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28"/>
      <c r="AW94" s="228"/>
      <c r="AX94" s="228"/>
      <c r="AY94" s="228"/>
      <c r="AZ94" s="229"/>
      <c r="BA94" s="229"/>
      <c r="BB94" s="229"/>
      <c r="BC94" s="229"/>
      <c r="BD94" s="229"/>
      <c r="BE94" s="222"/>
      <c r="BF94" s="222"/>
      <c r="BG94" s="222"/>
      <c r="BH94" s="222"/>
      <c r="BI94" s="222"/>
      <c r="BJ94" s="222"/>
      <c r="BK94" s="222"/>
      <c r="BL94" s="222"/>
      <c r="BM94" s="222"/>
      <c r="BN94" s="222"/>
      <c r="BO94" s="222"/>
      <c r="BP94" s="222"/>
      <c r="BQ94" s="219">
        <v>88</v>
      </c>
      <c r="BR94" s="224"/>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10"/>
    </row>
    <row r="95" spans="1:131" ht="26.25" hidden="1" customHeight="1" x14ac:dyDescent="0.15">
      <c r="A95" s="226"/>
      <c r="B95" s="227"/>
      <c r="C95" s="227"/>
      <c r="D95" s="227"/>
      <c r="E95" s="227"/>
      <c r="F95" s="227"/>
      <c r="G95" s="227"/>
      <c r="H95" s="227"/>
      <c r="I95" s="227"/>
      <c r="J95" s="227"/>
      <c r="K95" s="227"/>
      <c r="L95" s="227"/>
      <c r="M95" s="227"/>
      <c r="N95" s="227"/>
      <c r="O95" s="227"/>
      <c r="P95" s="227"/>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228"/>
      <c r="AW95" s="228"/>
      <c r="AX95" s="228"/>
      <c r="AY95" s="228"/>
      <c r="AZ95" s="229"/>
      <c r="BA95" s="229"/>
      <c r="BB95" s="229"/>
      <c r="BC95" s="229"/>
      <c r="BD95" s="229"/>
      <c r="BE95" s="222"/>
      <c r="BF95" s="222"/>
      <c r="BG95" s="222"/>
      <c r="BH95" s="222"/>
      <c r="BI95" s="222"/>
      <c r="BJ95" s="222"/>
      <c r="BK95" s="222"/>
      <c r="BL95" s="222"/>
      <c r="BM95" s="222"/>
      <c r="BN95" s="222"/>
      <c r="BO95" s="222"/>
      <c r="BP95" s="222"/>
      <c r="BQ95" s="219">
        <v>89</v>
      </c>
      <c r="BR95" s="224"/>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10"/>
    </row>
    <row r="96" spans="1:131" ht="26.25" hidden="1" customHeight="1" x14ac:dyDescent="0.15">
      <c r="A96" s="226"/>
      <c r="B96" s="227"/>
      <c r="C96" s="227"/>
      <c r="D96" s="227"/>
      <c r="E96" s="227"/>
      <c r="F96" s="227"/>
      <c r="G96" s="227"/>
      <c r="H96" s="227"/>
      <c r="I96" s="227"/>
      <c r="J96" s="227"/>
      <c r="K96" s="227"/>
      <c r="L96" s="227"/>
      <c r="M96" s="227"/>
      <c r="N96" s="227"/>
      <c r="O96" s="227"/>
      <c r="P96" s="227"/>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228"/>
      <c r="AW96" s="228"/>
      <c r="AX96" s="228"/>
      <c r="AY96" s="228"/>
      <c r="AZ96" s="229"/>
      <c r="BA96" s="229"/>
      <c r="BB96" s="229"/>
      <c r="BC96" s="229"/>
      <c r="BD96" s="229"/>
      <c r="BE96" s="222"/>
      <c r="BF96" s="222"/>
      <c r="BG96" s="222"/>
      <c r="BH96" s="222"/>
      <c r="BI96" s="222"/>
      <c r="BJ96" s="222"/>
      <c r="BK96" s="222"/>
      <c r="BL96" s="222"/>
      <c r="BM96" s="222"/>
      <c r="BN96" s="222"/>
      <c r="BO96" s="222"/>
      <c r="BP96" s="222"/>
      <c r="BQ96" s="219">
        <v>90</v>
      </c>
      <c r="BR96" s="224"/>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10"/>
    </row>
    <row r="97" spans="1:131" ht="26.25" hidden="1" customHeight="1" x14ac:dyDescent="0.15">
      <c r="A97" s="226"/>
      <c r="B97" s="227"/>
      <c r="C97" s="227"/>
      <c r="D97" s="227"/>
      <c r="E97" s="227"/>
      <c r="F97" s="227"/>
      <c r="G97" s="227"/>
      <c r="H97" s="227"/>
      <c r="I97" s="227"/>
      <c r="J97" s="227"/>
      <c r="K97" s="227"/>
      <c r="L97" s="227"/>
      <c r="M97" s="227"/>
      <c r="N97" s="227"/>
      <c r="O97" s="227"/>
      <c r="P97" s="227"/>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28"/>
      <c r="AW97" s="228"/>
      <c r="AX97" s="228"/>
      <c r="AY97" s="228"/>
      <c r="AZ97" s="229"/>
      <c r="BA97" s="229"/>
      <c r="BB97" s="229"/>
      <c r="BC97" s="229"/>
      <c r="BD97" s="229"/>
      <c r="BE97" s="222"/>
      <c r="BF97" s="222"/>
      <c r="BG97" s="222"/>
      <c r="BH97" s="222"/>
      <c r="BI97" s="222"/>
      <c r="BJ97" s="222"/>
      <c r="BK97" s="222"/>
      <c r="BL97" s="222"/>
      <c r="BM97" s="222"/>
      <c r="BN97" s="222"/>
      <c r="BO97" s="222"/>
      <c r="BP97" s="222"/>
      <c r="BQ97" s="219">
        <v>91</v>
      </c>
      <c r="BR97" s="224"/>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10"/>
    </row>
    <row r="98" spans="1:131" ht="26.25" hidden="1" customHeight="1" x14ac:dyDescent="0.15">
      <c r="A98" s="226"/>
      <c r="B98" s="227"/>
      <c r="C98" s="227"/>
      <c r="D98" s="227"/>
      <c r="E98" s="227"/>
      <c r="F98" s="227"/>
      <c r="G98" s="227"/>
      <c r="H98" s="227"/>
      <c r="I98" s="227"/>
      <c r="J98" s="227"/>
      <c r="K98" s="227"/>
      <c r="L98" s="227"/>
      <c r="M98" s="227"/>
      <c r="N98" s="227"/>
      <c r="O98" s="227"/>
      <c r="P98" s="227"/>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28"/>
      <c r="AW98" s="228"/>
      <c r="AX98" s="228"/>
      <c r="AY98" s="228"/>
      <c r="AZ98" s="229"/>
      <c r="BA98" s="229"/>
      <c r="BB98" s="229"/>
      <c r="BC98" s="229"/>
      <c r="BD98" s="229"/>
      <c r="BE98" s="222"/>
      <c r="BF98" s="222"/>
      <c r="BG98" s="222"/>
      <c r="BH98" s="222"/>
      <c r="BI98" s="222"/>
      <c r="BJ98" s="222"/>
      <c r="BK98" s="222"/>
      <c r="BL98" s="222"/>
      <c r="BM98" s="222"/>
      <c r="BN98" s="222"/>
      <c r="BO98" s="222"/>
      <c r="BP98" s="222"/>
      <c r="BQ98" s="219">
        <v>92</v>
      </c>
      <c r="BR98" s="224"/>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10"/>
    </row>
    <row r="99" spans="1:131" ht="26.25" hidden="1" customHeight="1" x14ac:dyDescent="0.15">
      <c r="A99" s="226"/>
      <c r="B99" s="227"/>
      <c r="C99" s="227"/>
      <c r="D99" s="227"/>
      <c r="E99" s="227"/>
      <c r="F99" s="227"/>
      <c r="G99" s="227"/>
      <c r="H99" s="227"/>
      <c r="I99" s="227"/>
      <c r="J99" s="227"/>
      <c r="K99" s="227"/>
      <c r="L99" s="227"/>
      <c r="M99" s="227"/>
      <c r="N99" s="227"/>
      <c r="O99" s="227"/>
      <c r="P99" s="227"/>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9"/>
      <c r="BA99" s="229"/>
      <c r="BB99" s="229"/>
      <c r="BC99" s="229"/>
      <c r="BD99" s="229"/>
      <c r="BE99" s="222"/>
      <c r="BF99" s="222"/>
      <c r="BG99" s="222"/>
      <c r="BH99" s="222"/>
      <c r="BI99" s="222"/>
      <c r="BJ99" s="222"/>
      <c r="BK99" s="222"/>
      <c r="BL99" s="222"/>
      <c r="BM99" s="222"/>
      <c r="BN99" s="222"/>
      <c r="BO99" s="222"/>
      <c r="BP99" s="222"/>
      <c r="BQ99" s="219">
        <v>93</v>
      </c>
      <c r="BR99" s="224"/>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10"/>
    </row>
    <row r="100" spans="1:131" ht="26.25" hidden="1" customHeight="1" x14ac:dyDescent="0.15">
      <c r="A100" s="226"/>
      <c r="B100" s="227"/>
      <c r="C100" s="227"/>
      <c r="D100" s="227"/>
      <c r="E100" s="227"/>
      <c r="F100" s="227"/>
      <c r="G100" s="227"/>
      <c r="H100" s="227"/>
      <c r="I100" s="227"/>
      <c r="J100" s="227"/>
      <c r="K100" s="227"/>
      <c r="L100" s="227"/>
      <c r="M100" s="227"/>
      <c r="N100" s="227"/>
      <c r="O100" s="227"/>
      <c r="P100" s="227"/>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9"/>
      <c r="BA100" s="229"/>
      <c r="BB100" s="229"/>
      <c r="BC100" s="229"/>
      <c r="BD100" s="229"/>
      <c r="BE100" s="222"/>
      <c r="BF100" s="222"/>
      <c r="BG100" s="222"/>
      <c r="BH100" s="222"/>
      <c r="BI100" s="222"/>
      <c r="BJ100" s="222"/>
      <c r="BK100" s="222"/>
      <c r="BL100" s="222"/>
      <c r="BM100" s="222"/>
      <c r="BN100" s="222"/>
      <c r="BO100" s="222"/>
      <c r="BP100" s="222"/>
      <c r="BQ100" s="219">
        <v>94</v>
      </c>
      <c r="BR100" s="224"/>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10"/>
    </row>
    <row r="101" spans="1:131" ht="26.25" hidden="1" customHeight="1" x14ac:dyDescent="0.15">
      <c r="A101" s="226"/>
      <c r="B101" s="227"/>
      <c r="C101" s="227"/>
      <c r="D101" s="227"/>
      <c r="E101" s="227"/>
      <c r="F101" s="227"/>
      <c r="G101" s="227"/>
      <c r="H101" s="227"/>
      <c r="I101" s="227"/>
      <c r="J101" s="227"/>
      <c r="K101" s="227"/>
      <c r="L101" s="227"/>
      <c r="M101" s="227"/>
      <c r="N101" s="227"/>
      <c r="O101" s="227"/>
      <c r="P101" s="227"/>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9"/>
      <c r="BA101" s="229"/>
      <c r="BB101" s="229"/>
      <c r="BC101" s="229"/>
      <c r="BD101" s="229"/>
      <c r="BE101" s="222"/>
      <c r="BF101" s="222"/>
      <c r="BG101" s="222"/>
      <c r="BH101" s="222"/>
      <c r="BI101" s="222"/>
      <c r="BJ101" s="222"/>
      <c r="BK101" s="222"/>
      <c r="BL101" s="222"/>
      <c r="BM101" s="222"/>
      <c r="BN101" s="222"/>
      <c r="BO101" s="222"/>
      <c r="BP101" s="222"/>
      <c r="BQ101" s="219">
        <v>95</v>
      </c>
      <c r="BR101" s="224"/>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10"/>
    </row>
    <row r="102" spans="1:131" ht="26.25" customHeight="1" thickBot="1" x14ac:dyDescent="0.2">
      <c r="A102" s="226"/>
      <c r="B102" s="227"/>
      <c r="C102" s="227"/>
      <c r="D102" s="227"/>
      <c r="E102" s="227"/>
      <c r="F102" s="227"/>
      <c r="G102" s="227"/>
      <c r="H102" s="227"/>
      <c r="I102" s="227"/>
      <c r="J102" s="227"/>
      <c r="K102" s="227"/>
      <c r="L102" s="227"/>
      <c r="M102" s="227"/>
      <c r="N102" s="227"/>
      <c r="O102" s="227"/>
      <c r="P102" s="227"/>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9"/>
      <c r="BA102" s="229"/>
      <c r="BB102" s="229"/>
      <c r="BC102" s="229"/>
      <c r="BD102" s="229"/>
      <c r="BE102" s="222"/>
      <c r="BF102" s="222"/>
      <c r="BG102" s="222"/>
      <c r="BH102" s="222"/>
      <c r="BI102" s="222"/>
      <c r="BJ102" s="222"/>
      <c r="BK102" s="222"/>
      <c r="BL102" s="222"/>
      <c r="BM102" s="222"/>
      <c r="BN102" s="222"/>
      <c r="BO102" s="222"/>
      <c r="BP102" s="222"/>
      <c r="BQ102" s="221" t="s">
        <v>397</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10"/>
    </row>
    <row r="103" spans="1:131" ht="26.25" customHeight="1" x14ac:dyDescent="0.15">
      <c r="A103" s="226"/>
      <c r="B103" s="227"/>
      <c r="C103" s="227"/>
      <c r="D103" s="227"/>
      <c r="E103" s="227"/>
      <c r="F103" s="227"/>
      <c r="G103" s="227"/>
      <c r="H103" s="227"/>
      <c r="I103" s="227"/>
      <c r="J103" s="227"/>
      <c r="K103" s="227"/>
      <c r="L103" s="227"/>
      <c r="M103" s="227"/>
      <c r="N103" s="227"/>
      <c r="O103" s="227"/>
      <c r="P103" s="227"/>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9"/>
      <c r="BA103" s="229"/>
      <c r="BB103" s="229"/>
      <c r="BC103" s="229"/>
      <c r="BD103" s="229"/>
      <c r="BE103" s="222"/>
      <c r="BF103" s="222"/>
      <c r="BG103" s="222"/>
      <c r="BH103" s="222"/>
      <c r="BI103" s="222"/>
      <c r="BJ103" s="222"/>
      <c r="BK103" s="222"/>
      <c r="BL103" s="222"/>
      <c r="BM103" s="222"/>
      <c r="BN103" s="222"/>
      <c r="BO103" s="222"/>
      <c r="BP103" s="222"/>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10"/>
    </row>
    <row r="104" spans="1:131" ht="26.25" customHeight="1" x14ac:dyDescent="0.15">
      <c r="A104" s="226"/>
      <c r="B104" s="227"/>
      <c r="C104" s="227"/>
      <c r="D104" s="227"/>
      <c r="E104" s="227"/>
      <c r="F104" s="227"/>
      <c r="G104" s="227"/>
      <c r="H104" s="227"/>
      <c r="I104" s="227"/>
      <c r="J104" s="227"/>
      <c r="K104" s="227"/>
      <c r="L104" s="227"/>
      <c r="M104" s="227"/>
      <c r="N104" s="227"/>
      <c r="O104" s="227"/>
      <c r="P104" s="227"/>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9"/>
      <c r="BA104" s="229"/>
      <c r="BB104" s="229"/>
      <c r="BC104" s="229"/>
      <c r="BD104" s="229"/>
      <c r="BE104" s="222"/>
      <c r="BF104" s="222"/>
      <c r="BG104" s="222"/>
      <c r="BH104" s="222"/>
      <c r="BI104" s="222"/>
      <c r="BJ104" s="222"/>
      <c r="BK104" s="222"/>
      <c r="BL104" s="222"/>
      <c r="BM104" s="222"/>
      <c r="BN104" s="222"/>
      <c r="BO104" s="222"/>
      <c r="BP104" s="222"/>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10"/>
    </row>
    <row r="105" spans="1:131" ht="11.25" customHeight="1" x14ac:dyDescent="0.15">
      <c r="A105" s="222"/>
      <c r="B105" s="222"/>
      <c r="C105" s="222"/>
      <c r="D105" s="222"/>
      <c r="E105" s="222"/>
      <c r="F105" s="222"/>
      <c r="G105" s="222"/>
      <c r="H105" s="222"/>
      <c r="I105" s="222"/>
      <c r="J105" s="222"/>
      <c r="K105" s="222"/>
      <c r="L105" s="222"/>
      <c r="M105" s="222"/>
      <c r="N105" s="222"/>
      <c r="O105" s="222"/>
      <c r="P105" s="222"/>
      <c r="Q105" s="222"/>
      <c r="R105" s="222"/>
      <c r="S105" s="222"/>
      <c r="T105" s="222"/>
      <c r="U105" s="222"/>
      <c r="V105" s="222"/>
      <c r="W105" s="222"/>
      <c r="X105" s="222"/>
      <c r="Y105" s="222"/>
      <c r="Z105" s="222"/>
      <c r="AA105" s="222"/>
      <c r="AB105" s="222"/>
      <c r="AC105" s="222"/>
      <c r="AD105" s="222"/>
      <c r="AE105" s="222"/>
      <c r="AF105" s="222"/>
      <c r="AG105" s="222"/>
      <c r="AH105" s="222"/>
      <c r="AI105" s="222"/>
      <c r="AJ105" s="222"/>
      <c r="AK105" s="222"/>
      <c r="AL105" s="222"/>
      <c r="AM105" s="222"/>
      <c r="AN105" s="222"/>
      <c r="AO105" s="222"/>
      <c r="AP105" s="222"/>
      <c r="AQ105" s="222"/>
      <c r="AR105" s="222"/>
      <c r="AS105" s="222"/>
      <c r="AT105" s="222"/>
      <c r="AU105" s="222"/>
      <c r="AV105" s="222"/>
      <c r="AW105" s="222"/>
      <c r="AX105" s="222"/>
      <c r="AY105" s="222"/>
      <c r="AZ105" s="222"/>
      <c r="BA105" s="222"/>
      <c r="BB105" s="222"/>
      <c r="BC105" s="222"/>
      <c r="BD105" s="222"/>
      <c r="BE105" s="222"/>
      <c r="BF105" s="222"/>
      <c r="BG105" s="222"/>
      <c r="BH105" s="222"/>
      <c r="BI105" s="222"/>
      <c r="BJ105" s="222"/>
      <c r="BK105" s="222"/>
      <c r="BL105" s="222"/>
      <c r="BM105" s="222"/>
      <c r="BN105" s="222"/>
      <c r="BO105" s="222"/>
      <c r="BP105" s="222"/>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210"/>
    </row>
    <row r="106" spans="1:13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210"/>
    </row>
    <row r="107" spans="1:131" s="210" customFormat="1" ht="26.25" customHeight="1" thickBot="1" x14ac:dyDescent="0.2">
      <c r="A107" s="214" t="s">
        <v>428</v>
      </c>
      <c r="B107" s="230"/>
      <c r="C107" s="230"/>
      <c r="D107" s="230"/>
      <c r="E107" s="230"/>
      <c r="F107" s="230"/>
      <c r="G107" s="230"/>
      <c r="H107" s="230"/>
      <c r="I107" s="230"/>
      <c r="J107" s="230"/>
      <c r="K107" s="230"/>
      <c r="L107" s="230"/>
      <c r="M107" s="230"/>
      <c r="N107" s="230"/>
      <c r="O107" s="230"/>
      <c r="P107" s="230"/>
      <c r="Q107" s="230"/>
      <c r="R107" s="230"/>
      <c r="S107" s="230"/>
      <c r="T107" s="230"/>
      <c r="U107" s="230"/>
      <c r="V107" s="230"/>
      <c r="W107" s="230"/>
      <c r="X107" s="230"/>
      <c r="Y107" s="230"/>
      <c r="Z107" s="230"/>
      <c r="AA107" s="230"/>
      <c r="AB107" s="230"/>
      <c r="AC107" s="230"/>
      <c r="AD107" s="230"/>
      <c r="AE107" s="230"/>
      <c r="AF107" s="230"/>
      <c r="AG107" s="230"/>
      <c r="AH107" s="230"/>
      <c r="AI107" s="230"/>
      <c r="AJ107" s="230"/>
      <c r="AK107" s="230"/>
      <c r="AL107" s="230"/>
      <c r="AM107" s="230"/>
      <c r="AN107" s="230"/>
      <c r="AO107" s="230"/>
      <c r="AP107" s="230"/>
      <c r="AQ107" s="230"/>
      <c r="AR107" s="230"/>
      <c r="AS107" s="230"/>
      <c r="AT107" s="230"/>
      <c r="AU107" s="214" t="s">
        <v>429</v>
      </c>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30"/>
      <c r="CR107" s="230"/>
      <c r="CS107" s="230"/>
      <c r="CT107" s="230"/>
      <c r="CU107" s="230"/>
      <c r="CV107" s="230"/>
      <c r="CW107" s="230"/>
      <c r="CX107" s="230"/>
      <c r="CY107" s="230"/>
      <c r="CZ107" s="230"/>
      <c r="DA107" s="230"/>
      <c r="DB107" s="230"/>
      <c r="DC107" s="230"/>
      <c r="DD107" s="230"/>
      <c r="DE107" s="230"/>
      <c r="DF107" s="230"/>
      <c r="DG107" s="230"/>
      <c r="DH107" s="230"/>
      <c r="DI107" s="230"/>
      <c r="DJ107" s="230"/>
      <c r="DK107" s="230"/>
      <c r="DL107" s="230"/>
      <c r="DM107" s="230"/>
      <c r="DN107" s="230"/>
      <c r="DO107" s="230"/>
      <c r="DP107" s="230"/>
      <c r="DQ107" s="230"/>
      <c r="DR107" s="230"/>
      <c r="DS107" s="230"/>
      <c r="DT107" s="230"/>
      <c r="DU107" s="230"/>
      <c r="DV107" s="230"/>
      <c r="DW107" s="230"/>
      <c r="DX107" s="230"/>
      <c r="DY107" s="230"/>
      <c r="DZ107" s="230"/>
    </row>
    <row r="108" spans="1:131" s="210" customFormat="1" ht="26.25" customHeight="1" x14ac:dyDescent="0.15">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10" customFormat="1" ht="26.25" customHeight="1" x14ac:dyDescent="0.15">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314</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314</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314</v>
      </c>
      <c r="DR109" s="880"/>
      <c r="DS109" s="880"/>
      <c r="DT109" s="880"/>
      <c r="DU109" s="881"/>
      <c r="DV109" s="879" t="s">
        <v>435</v>
      </c>
      <c r="DW109" s="880"/>
      <c r="DX109" s="880"/>
      <c r="DY109" s="880"/>
      <c r="DZ109" s="882"/>
    </row>
    <row r="110" spans="1:131" s="210" customFormat="1" ht="26.25" customHeight="1" x14ac:dyDescent="0.15">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403243</v>
      </c>
      <c r="AB110" s="887"/>
      <c r="AC110" s="887"/>
      <c r="AD110" s="887"/>
      <c r="AE110" s="888"/>
      <c r="AF110" s="889">
        <v>396178</v>
      </c>
      <c r="AG110" s="887"/>
      <c r="AH110" s="887"/>
      <c r="AI110" s="887"/>
      <c r="AJ110" s="888"/>
      <c r="AK110" s="889">
        <v>392949</v>
      </c>
      <c r="AL110" s="887"/>
      <c r="AM110" s="887"/>
      <c r="AN110" s="887"/>
      <c r="AO110" s="888"/>
      <c r="AP110" s="890">
        <v>11.8</v>
      </c>
      <c r="AQ110" s="891"/>
      <c r="AR110" s="891"/>
      <c r="AS110" s="891"/>
      <c r="AT110" s="892"/>
      <c r="AU110" s="893" t="s">
        <v>75</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5283644</v>
      </c>
      <c r="BR110" s="918"/>
      <c r="BS110" s="918"/>
      <c r="BT110" s="918"/>
      <c r="BU110" s="918"/>
      <c r="BV110" s="918">
        <v>5078452</v>
      </c>
      <c r="BW110" s="918"/>
      <c r="BX110" s="918"/>
      <c r="BY110" s="918"/>
      <c r="BZ110" s="918"/>
      <c r="CA110" s="918">
        <v>4806645</v>
      </c>
      <c r="CB110" s="918"/>
      <c r="CC110" s="918"/>
      <c r="CD110" s="918"/>
      <c r="CE110" s="918"/>
      <c r="CF110" s="931">
        <v>144.9</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441</v>
      </c>
      <c r="DH110" s="918"/>
      <c r="DI110" s="918"/>
      <c r="DJ110" s="918"/>
      <c r="DK110" s="918"/>
      <c r="DL110" s="918" t="s">
        <v>442</v>
      </c>
      <c r="DM110" s="918"/>
      <c r="DN110" s="918"/>
      <c r="DO110" s="918"/>
      <c r="DP110" s="918"/>
      <c r="DQ110" s="918" t="s">
        <v>443</v>
      </c>
      <c r="DR110" s="918"/>
      <c r="DS110" s="918"/>
      <c r="DT110" s="918"/>
      <c r="DU110" s="918"/>
      <c r="DV110" s="919" t="s">
        <v>442</v>
      </c>
      <c r="DW110" s="919"/>
      <c r="DX110" s="919"/>
      <c r="DY110" s="919"/>
      <c r="DZ110" s="920"/>
    </row>
    <row r="111" spans="1:131" s="210" customFormat="1" ht="26.25" customHeight="1" x14ac:dyDescent="0.15">
      <c r="A111" s="921" t="s">
        <v>444</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443</v>
      </c>
      <c r="AB111" s="925"/>
      <c r="AC111" s="925"/>
      <c r="AD111" s="925"/>
      <c r="AE111" s="926"/>
      <c r="AF111" s="927" t="s">
        <v>443</v>
      </c>
      <c r="AG111" s="925"/>
      <c r="AH111" s="925"/>
      <c r="AI111" s="925"/>
      <c r="AJ111" s="926"/>
      <c r="AK111" s="927" t="s">
        <v>443</v>
      </c>
      <c r="AL111" s="925"/>
      <c r="AM111" s="925"/>
      <c r="AN111" s="925"/>
      <c r="AO111" s="926"/>
      <c r="AP111" s="928" t="s">
        <v>443</v>
      </c>
      <c r="AQ111" s="929"/>
      <c r="AR111" s="929"/>
      <c r="AS111" s="929"/>
      <c r="AT111" s="930"/>
      <c r="AU111" s="895"/>
      <c r="AV111" s="896"/>
      <c r="AW111" s="896"/>
      <c r="AX111" s="896"/>
      <c r="AY111" s="896"/>
      <c r="AZ111" s="909" t="s">
        <v>445</v>
      </c>
      <c r="BA111" s="910"/>
      <c r="BB111" s="910"/>
      <c r="BC111" s="910"/>
      <c r="BD111" s="910"/>
      <c r="BE111" s="910"/>
      <c r="BF111" s="910"/>
      <c r="BG111" s="910"/>
      <c r="BH111" s="910"/>
      <c r="BI111" s="910"/>
      <c r="BJ111" s="910"/>
      <c r="BK111" s="910"/>
      <c r="BL111" s="910"/>
      <c r="BM111" s="910"/>
      <c r="BN111" s="910"/>
      <c r="BO111" s="910"/>
      <c r="BP111" s="911"/>
      <c r="BQ111" s="912" t="s">
        <v>442</v>
      </c>
      <c r="BR111" s="913"/>
      <c r="BS111" s="913"/>
      <c r="BT111" s="913"/>
      <c r="BU111" s="913"/>
      <c r="BV111" s="913" t="s">
        <v>443</v>
      </c>
      <c r="BW111" s="913"/>
      <c r="BX111" s="913"/>
      <c r="BY111" s="913"/>
      <c r="BZ111" s="913"/>
      <c r="CA111" s="913" t="s">
        <v>443</v>
      </c>
      <c r="CB111" s="913"/>
      <c r="CC111" s="913"/>
      <c r="CD111" s="913"/>
      <c r="CE111" s="913"/>
      <c r="CF111" s="907" t="s">
        <v>443</v>
      </c>
      <c r="CG111" s="908"/>
      <c r="CH111" s="908"/>
      <c r="CI111" s="908"/>
      <c r="CJ111" s="908"/>
      <c r="CK111" s="935"/>
      <c r="CL111" s="936"/>
      <c r="CM111" s="909" t="s">
        <v>446</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443</v>
      </c>
      <c r="DH111" s="913"/>
      <c r="DI111" s="913"/>
      <c r="DJ111" s="913"/>
      <c r="DK111" s="913"/>
      <c r="DL111" s="913" t="s">
        <v>443</v>
      </c>
      <c r="DM111" s="913"/>
      <c r="DN111" s="913"/>
      <c r="DO111" s="913"/>
      <c r="DP111" s="913"/>
      <c r="DQ111" s="913" t="s">
        <v>443</v>
      </c>
      <c r="DR111" s="913"/>
      <c r="DS111" s="913"/>
      <c r="DT111" s="913"/>
      <c r="DU111" s="913"/>
      <c r="DV111" s="914" t="s">
        <v>442</v>
      </c>
      <c r="DW111" s="914"/>
      <c r="DX111" s="914"/>
      <c r="DY111" s="914"/>
      <c r="DZ111" s="915"/>
    </row>
    <row r="112" spans="1:131" s="210" customFormat="1" ht="26.25" customHeight="1" x14ac:dyDescent="0.15">
      <c r="A112" s="939" t="s">
        <v>447</v>
      </c>
      <c r="B112" s="940"/>
      <c r="C112" s="910" t="s">
        <v>448</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443</v>
      </c>
      <c r="AB112" s="946"/>
      <c r="AC112" s="946"/>
      <c r="AD112" s="946"/>
      <c r="AE112" s="947"/>
      <c r="AF112" s="948" t="s">
        <v>443</v>
      </c>
      <c r="AG112" s="946"/>
      <c r="AH112" s="946"/>
      <c r="AI112" s="946"/>
      <c r="AJ112" s="947"/>
      <c r="AK112" s="948" t="s">
        <v>443</v>
      </c>
      <c r="AL112" s="946"/>
      <c r="AM112" s="946"/>
      <c r="AN112" s="946"/>
      <c r="AO112" s="947"/>
      <c r="AP112" s="949" t="s">
        <v>443</v>
      </c>
      <c r="AQ112" s="950"/>
      <c r="AR112" s="950"/>
      <c r="AS112" s="950"/>
      <c r="AT112" s="951"/>
      <c r="AU112" s="895"/>
      <c r="AV112" s="896"/>
      <c r="AW112" s="896"/>
      <c r="AX112" s="896"/>
      <c r="AY112" s="896"/>
      <c r="AZ112" s="909" t="s">
        <v>449</v>
      </c>
      <c r="BA112" s="910"/>
      <c r="BB112" s="910"/>
      <c r="BC112" s="910"/>
      <c r="BD112" s="910"/>
      <c r="BE112" s="910"/>
      <c r="BF112" s="910"/>
      <c r="BG112" s="910"/>
      <c r="BH112" s="910"/>
      <c r="BI112" s="910"/>
      <c r="BJ112" s="910"/>
      <c r="BK112" s="910"/>
      <c r="BL112" s="910"/>
      <c r="BM112" s="910"/>
      <c r="BN112" s="910"/>
      <c r="BO112" s="910"/>
      <c r="BP112" s="911"/>
      <c r="BQ112" s="912">
        <v>833230</v>
      </c>
      <c r="BR112" s="913"/>
      <c r="BS112" s="913"/>
      <c r="BT112" s="913"/>
      <c r="BU112" s="913"/>
      <c r="BV112" s="913">
        <v>893537</v>
      </c>
      <c r="BW112" s="913"/>
      <c r="BX112" s="913"/>
      <c r="BY112" s="913"/>
      <c r="BZ112" s="913"/>
      <c r="CA112" s="913">
        <v>948153</v>
      </c>
      <c r="CB112" s="913"/>
      <c r="CC112" s="913"/>
      <c r="CD112" s="913"/>
      <c r="CE112" s="913"/>
      <c r="CF112" s="907">
        <v>28.6</v>
      </c>
      <c r="CG112" s="908"/>
      <c r="CH112" s="908"/>
      <c r="CI112" s="908"/>
      <c r="CJ112" s="908"/>
      <c r="CK112" s="935"/>
      <c r="CL112" s="936"/>
      <c r="CM112" s="909" t="s">
        <v>450</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443</v>
      </c>
      <c r="DH112" s="913"/>
      <c r="DI112" s="913"/>
      <c r="DJ112" s="913"/>
      <c r="DK112" s="913"/>
      <c r="DL112" s="913" t="s">
        <v>443</v>
      </c>
      <c r="DM112" s="913"/>
      <c r="DN112" s="913"/>
      <c r="DO112" s="913"/>
      <c r="DP112" s="913"/>
      <c r="DQ112" s="913" t="s">
        <v>443</v>
      </c>
      <c r="DR112" s="913"/>
      <c r="DS112" s="913"/>
      <c r="DT112" s="913"/>
      <c r="DU112" s="913"/>
      <c r="DV112" s="914" t="s">
        <v>443</v>
      </c>
      <c r="DW112" s="914"/>
      <c r="DX112" s="914"/>
      <c r="DY112" s="914"/>
      <c r="DZ112" s="915"/>
    </row>
    <row r="113" spans="1:130" s="210" customFormat="1" ht="26.25" customHeight="1" x14ac:dyDescent="0.15">
      <c r="A113" s="941"/>
      <c r="B113" s="942"/>
      <c r="C113" s="910" t="s">
        <v>451</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44666</v>
      </c>
      <c r="AB113" s="925"/>
      <c r="AC113" s="925"/>
      <c r="AD113" s="925"/>
      <c r="AE113" s="926"/>
      <c r="AF113" s="927">
        <v>46680</v>
      </c>
      <c r="AG113" s="925"/>
      <c r="AH113" s="925"/>
      <c r="AI113" s="925"/>
      <c r="AJ113" s="926"/>
      <c r="AK113" s="927">
        <v>48528</v>
      </c>
      <c r="AL113" s="925"/>
      <c r="AM113" s="925"/>
      <c r="AN113" s="925"/>
      <c r="AO113" s="926"/>
      <c r="AP113" s="928">
        <v>1.5</v>
      </c>
      <c r="AQ113" s="929"/>
      <c r="AR113" s="929"/>
      <c r="AS113" s="929"/>
      <c r="AT113" s="930"/>
      <c r="AU113" s="895"/>
      <c r="AV113" s="896"/>
      <c r="AW113" s="896"/>
      <c r="AX113" s="896"/>
      <c r="AY113" s="896"/>
      <c r="AZ113" s="909" t="s">
        <v>452</v>
      </c>
      <c r="BA113" s="910"/>
      <c r="BB113" s="910"/>
      <c r="BC113" s="910"/>
      <c r="BD113" s="910"/>
      <c r="BE113" s="910"/>
      <c r="BF113" s="910"/>
      <c r="BG113" s="910"/>
      <c r="BH113" s="910"/>
      <c r="BI113" s="910"/>
      <c r="BJ113" s="910"/>
      <c r="BK113" s="910"/>
      <c r="BL113" s="910"/>
      <c r="BM113" s="910"/>
      <c r="BN113" s="910"/>
      <c r="BO113" s="910"/>
      <c r="BP113" s="911"/>
      <c r="BQ113" s="912">
        <v>152476</v>
      </c>
      <c r="BR113" s="913"/>
      <c r="BS113" s="913"/>
      <c r="BT113" s="913"/>
      <c r="BU113" s="913"/>
      <c r="BV113" s="913">
        <v>118608</v>
      </c>
      <c r="BW113" s="913"/>
      <c r="BX113" s="913"/>
      <c r="BY113" s="913"/>
      <c r="BZ113" s="913"/>
      <c r="CA113" s="913">
        <v>84703</v>
      </c>
      <c r="CB113" s="913"/>
      <c r="CC113" s="913"/>
      <c r="CD113" s="913"/>
      <c r="CE113" s="913"/>
      <c r="CF113" s="907">
        <v>2.6</v>
      </c>
      <c r="CG113" s="908"/>
      <c r="CH113" s="908"/>
      <c r="CI113" s="908"/>
      <c r="CJ113" s="908"/>
      <c r="CK113" s="935"/>
      <c r="CL113" s="936"/>
      <c r="CM113" s="909" t="s">
        <v>453</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443</v>
      </c>
      <c r="DH113" s="946"/>
      <c r="DI113" s="946"/>
      <c r="DJ113" s="946"/>
      <c r="DK113" s="947"/>
      <c r="DL113" s="948" t="s">
        <v>442</v>
      </c>
      <c r="DM113" s="946"/>
      <c r="DN113" s="946"/>
      <c r="DO113" s="946"/>
      <c r="DP113" s="947"/>
      <c r="DQ113" s="948" t="s">
        <v>443</v>
      </c>
      <c r="DR113" s="946"/>
      <c r="DS113" s="946"/>
      <c r="DT113" s="946"/>
      <c r="DU113" s="947"/>
      <c r="DV113" s="949" t="s">
        <v>443</v>
      </c>
      <c r="DW113" s="950"/>
      <c r="DX113" s="950"/>
      <c r="DY113" s="950"/>
      <c r="DZ113" s="951"/>
    </row>
    <row r="114" spans="1:130" s="210" customFormat="1" ht="26.25" customHeight="1" x14ac:dyDescent="0.15">
      <c r="A114" s="941"/>
      <c r="B114" s="942"/>
      <c r="C114" s="910" t="s">
        <v>454</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26461</v>
      </c>
      <c r="AB114" s="946"/>
      <c r="AC114" s="946"/>
      <c r="AD114" s="946"/>
      <c r="AE114" s="947"/>
      <c r="AF114" s="948">
        <v>29228</v>
      </c>
      <c r="AG114" s="946"/>
      <c r="AH114" s="946"/>
      <c r="AI114" s="946"/>
      <c r="AJ114" s="947"/>
      <c r="AK114" s="948">
        <v>36910</v>
      </c>
      <c r="AL114" s="946"/>
      <c r="AM114" s="946"/>
      <c r="AN114" s="946"/>
      <c r="AO114" s="947"/>
      <c r="AP114" s="949">
        <v>1.1000000000000001</v>
      </c>
      <c r="AQ114" s="950"/>
      <c r="AR114" s="950"/>
      <c r="AS114" s="950"/>
      <c r="AT114" s="951"/>
      <c r="AU114" s="895"/>
      <c r="AV114" s="896"/>
      <c r="AW114" s="896"/>
      <c r="AX114" s="896"/>
      <c r="AY114" s="896"/>
      <c r="AZ114" s="909" t="s">
        <v>455</v>
      </c>
      <c r="BA114" s="910"/>
      <c r="BB114" s="910"/>
      <c r="BC114" s="910"/>
      <c r="BD114" s="910"/>
      <c r="BE114" s="910"/>
      <c r="BF114" s="910"/>
      <c r="BG114" s="910"/>
      <c r="BH114" s="910"/>
      <c r="BI114" s="910"/>
      <c r="BJ114" s="910"/>
      <c r="BK114" s="910"/>
      <c r="BL114" s="910"/>
      <c r="BM114" s="910"/>
      <c r="BN114" s="910"/>
      <c r="BO114" s="910"/>
      <c r="BP114" s="911"/>
      <c r="BQ114" s="912">
        <v>280351</v>
      </c>
      <c r="BR114" s="913"/>
      <c r="BS114" s="913"/>
      <c r="BT114" s="913"/>
      <c r="BU114" s="913"/>
      <c r="BV114" s="913">
        <v>211836</v>
      </c>
      <c r="BW114" s="913"/>
      <c r="BX114" s="913"/>
      <c r="BY114" s="913"/>
      <c r="BZ114" s="913"/>
      <c r="CA114" s="913">
        <v>237680</v>
      </c>
      <c r="CB114" s="913"/>
      <c r="CC114" s="913"/>
      <c r="CD114" s="913"/>
      <c r="CE114" s="913"/>
      <c r="CF114" s="907">
        <v>7.2</v>
      </c>
      <c r="CG114" s="908"/>
      <c r="CH114" s="908"/>
      <c r="CI114" s="908"/>
      <c r="CJ114" s="908"/>
      <c r="CK114" s="935"/>
      <c r="CL114" s="936"/>
      <c r="CM114" s="909" t="s">
        <v>456</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443</v>
      </c>
      <c r="DH114" s="946"/>
      <c r="DI114" s="946"/>
      <c r="DJ114" s="946"/>
      <c r="DK114" s="947"/>
      <c r="DL114" s="948" t="s">
        <v>442</v>
      </c>
      <c r="DM114" s="946"/>
      <c r="DN114" s="946"/>
      <c r="DO114" s="946"/>
      <c r="DP114" s="947"/>
      <c r="DQ114" s="948" t="s">
        <v>443</v>
      </c>
      <c r="DR114" s="946"/>
      <c r="DS114" s="946"/>
      <c r="DT114" s="946"/>
      <c r="DU114" s="947"/>
      <c r="DV114" s="949" t="s">
        <v>443</v>
      </c>
      <c r="DW114" s="950"/>
      <c r="DX114" s="950"/>
      <c r="DY114" s="950"/>
      <c r="DZ114" s="951"/>
    </row>
    <row r="115" spans="1:130" s="210" customFormat="1" ht="26.25" customHeight="1" x14ac:dyDescent="0.15">
      <c r="A115" s="941"/>
      <c r="B115" s="942"/>
      <c r="C115" s="910" t="s">
        <v>457</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443</v>
      </c>
      <c r="AB115" s="925"/>
      <c r="AC115" s="925"/>
      <c r="AD115" s="925"/>
      <c r="AE115" s="926"/>
      <c r="AF115" s="927" t="s">
        <v>443</v>
      </c>
      <c r="AG115" s="925"/>
      <c r="AH115" s="925"/>
      <c r="AI115" s="925"/>
      <c r="AJ115" s="926"/>
      <c r="AK115" s="927" t="s">
        <v>443</v>
      </c>
      <c r="AL115" s="925"/>
      <c r="AM115" s="925"/>
      <c r="AN115" s="925"/>
      <c r="AO115" s="926"/>
      <c r="AP115" s="928" t="s">
        <v>443</v>
      </c>
      <c r="AQ115" s="929"/>
      <c r="AR115" s="929"/>
      <c r="AS115" s="929"/>
      <c r="AT115" s="930"/>
      <c r="AU115" s="895"/>
      <c r="AV115" s="896"/>
      <c r="AW115" s="896"/>
      <c r="AX115" s="896"/>
      <c r="AY115" s="896"/>
      <c r="AZ115" s="909" t="s">
        <v>458</v>
      </c>
      <c r="BA115" s="910"/>
      <c r="BB115" s="910"/>
      <c r="BC115" s="910"/>
      <c r="BD115" s="910"/>
      <c r="BE115" s="910"/>
      <c r="BF115" s="910"/>
      <c r="BG115" s="910"/>
      <c r="BH115" s="910"/>
      <c r="BI115" s="910"/>
      <c r="BJ115" s="910"/>
      <c r="BK115" s="910"/>
      <c r="BL115" s="910"/>
      <c r="BM115" s="910"/>
      <c r="BN115" s="910"/>
      <c r="BO115" s="910"/>
      <c r="BP115" s="911"/>
      <c r="BQ115" s="912" t="s">
        <v>442</v>
      </c>
      <c r="BR115" s="913"/>
      <c r="BS115" s="913"/>
      <c r="BT115" s="913"/>
      <c r="BU115" s="913"/>
      <c r="BV115" s="913" t="s">
        <v>443</v>
      </c>
      <c r="BW115" s="913"/>
      <c r="BX115" s="913"/>
      <c r="BY115" s="913"/>
      <c r="BZ115" s="913"/>
      <c r="CA115" s="913" t="s">
        <v>442</v>
      </c>
      <c r="CB115" s="913"/>
      <c r="CC115" s="913"/>
      <c r="CD115" s="913"/>
      <c r="CE115" s="913"/>
      <c r="CF115" s="907" t="s">
        <v>443</v>
      </c>
      <c r="CG115" s="908"/>
      <c r="CH115" s="908"/>
      <c r="CI115" s="908"/>
      <c r="CJ115" s="908"/>
      <c r="CK115" s="935"/>
      <c r="CL115" s="936"/>
      <c r="CM115" s="909" t="s">
        <v>459</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443</v>
      </c>
      <c r="DH115" s="946"/>
      <c r="DI115" s="946"/>
      <c r="DJ115" s="946"/>
      <c r="DK115" s="947"/>
      <c r="DL115" s="948" t="s">
        <v>443</v>
      </c>
      <c r="DM115" s="946"/>
      <c r="DN115" s="946"/>
      <c r="DO115" s="946"/>
      <c r="DP115" s="947"/>
      <c r="DQ115" s="948" t="s">
        <v>442</v>
      </c>
      <c r="DR115" s="946"/>
      <c r="DS115" s="946"/>
      <c r="DT115" s="946"/>
      <c r="DU115" s="947"/>
      <c r="DV115" s="949" t="s">
        <v>442</v>
      </c>
      <c r="DW115" s="950"/>
      <c r="DX115" s="950"/>
      <c r="DY115" s="950"/>
      <c r="DZ115" s="951"/>
    </row>
    <row r="116" spans="1:130" s="210" customFormat="1" ht="26.25" customHeight="1" x14ac:dyDescent="0.15">
      <c r="A116" s="943"/>
      <c r="B116" s="944"/>
      <c r="C116" s="952" t="s">
        <v>460</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443</v>
      </c>
      <c r="AB116" s="946"/>
      <c r="AC116" s="946"/>
      <c r="AD116" s="946"/>
      <c r="AE116" s="947"/>
      <c r="AF116" s="948" t="s">
        <v>443</v>
      </c>
      <c r="AG116" s="946"/>
      <c r="AH116" s="946"/>
      <c r="AI116" s="946"/>
      <c r="AJ116" s="947"/>
      <c r="AK116" s="948" t="s">
        <v>443</v>
      </c>
      <c r="AL116" s="946"/>
      <c r="AM116" s="946"/>
      <c r="AN116" s="946"/>
      <c r="AO116" s="947"/>
      <c r="AP116" s="949" t="s">
        <v>442</v>
      </c>
      <c r="AQ116" s="950"/>
      <c r="AR116" s="950"/>
      <c r="AS116" s="950"/>
      <c r="AT116" s="951"/>
      <c r="AU116" s="895"/>
      <c r="AV116" s="896"/>
      <c r="AW116" s="896"/>
      <c r="AX116" s="896"/>
      <c r="AY116" s="896"/>
      <c r="AZ116" s="954" t="s">
        <v>461</v>
      </c>
      <c r="BA116" s="955"/>
      <c r="BB116" s="955"/>
      <c r="BC116" s="955"/>
      <c r="BD116" s="955"/>
      <c r="BE116" s="955"/>
      <c r="BF116" s="955"/>
      <c r="BG116" s="955"/>
      <c r="BH116" s="955"/>
      <c r="BI116" s="955"/>
      <c r="BJ116" s="955"/>
      <c r="BK116" s="955"/>
      <c r="BL116" s="955"/>
      <c r="BM116" s="955"/>
      <c r="BN116" s="955"/>
      <c r="BO116" s="955"/>
      <c r="BP116" s="956"/>
      <c r="BQ116" s="912" t="s">
        <v>443</v>
      </c>
      <c r="BR116" s="913"/>
      <c r="BS116" s="913"/>
      <c r="BT116" s="913"/>
      <c r="BU116" s="913"/>
      <c r="BV116" s="913" t="s">
        <v>443</v>
      </c>
      <c r="BW116" s="913"/>
      <c r="BX116" s="913"/>
      <c r="BY116" s="913"/>
      <c r="BZ116" s="913"/>
      <c r="CA116" s="913" t="s">
        <v>443</v>
      </c>
      <c r="CB116" s="913"/>
      <c r="CC116" s="913"/>
      <c r="CD116" s="913"/>
      <c r="CE116" s="913"/>
      <c r="CF116" s="907" t="s">
        <v>443</v>
      </c>
      <c r="CG116" s="908"/>
      <c r="CH116" s="908"/>
      <c r="CI116" s="908"/>
      <c r="CJ116" s="908"/>
      <c r="CK116" s="935"/>
      <c r="CL116" s="936"/>
      <c r="CM116" s="909" t="s">
        <v>462</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443</v>
      </c>
      <c r="DH116" s="946"/>
      <c r="DI116" s="946"/>
      <c r="DJ116" s="946"/>
      <c r="DK116" s="947"/>
      <c r="DL116" s="948" t="s">
        <v>442</v>
      </c>
      <c r="DM116" s="946"/>
      <c r="DN116" s="946"/>
      <c r="DO116" s="946"/>
      <c r="DP116" s="947"/>
      <c r="DQ116" s="948" t="s">
        <v>443</v>
      </c>
      <c r="DR116" s="946"/>
      <c r="DS116" s="946"/>
      <c r="DT116" s="946"/>
      <c r="DU116" s="947"/>
      <c r="DV116" s="949" t="s">
        <v>443</v>
      </c>
      <c r="DW116" s="950"/>
      <c r="DX116" s="950"/>
      <c r="DY116" s="950"/>
      <c r="DZ116" s="951"/>
    </row>
    <row r="117" spans="1:130" s="210" customFormat="1" ht="26.25" customHeight="1" x14ac:dyDescent="0.15">
      <c r="A117" s="899" t="s">
        <v>192</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463</v>
      </c>
      <c r="Z117" s="881"/>
      <c r="AA117" s="965">
        <v>474370</v>
      </c>
      <c r="AB117" s="966"/>
      <c r="AC117" s="966"/>
      <c r="AD117" s="966"/>
      <c r="AE117" s="967"/>
      <c r="AF117" s="968">
        <v>472086</v>
      </c>
      <c r="AG117" s="966"/>
      <c r="AH117" s="966"/>
      <c r="AI117" s="966"/>
      <c r="AJ117" s="967"/>
      <c r="AK117" s="968">
        <v>478387</v>
      </c>
      <c r="AL117" s="966"/>
      <c r="AM117" s="966"/>
      <c r="AN117" s="966"/>
      <c r="AO117" s="967"/>
      <c r="AP117" s="969"/>
      <c r="AQ117" s="970"/>
      <c r="AR117" s="970"/>
      <c r="AS117" s="970"/>
      <c r="AT117" s="971"/>
      <c r="AU117" s="895"/>
      <c r="AV117" s="896"/>
      <c r="AW117" s="896"/>
      <c r="AX117" s="896"/>
      <c r="AY117" s="896"/>
      <c r="AZ117" s="961" t="s">
        <v>464</v>
      </c>
      <c r="BA117" s="962"/>
      <c r="BB117" s="962"/>
      <c r="BC117" s="962"/>
      <c r="BD117" s="962"/>
      <c r="BE117" s="962"/>
      <c r="BF117" s="962"/>
      <c r="BG117" s="962"/>
      <c r="BH117" s="962"/>
      <c r="BI117" s="962"/>
      <c r="BJ117" s="962"/>
      <c r="BK117" s="962"/>
      <c r="BL117" s="962"/>
      <c r="BM117" s="962"/>
      <c r="BN117" s="962"/>
      <c r="BO117" s="962"/>
      <c r="BP117" s="963"/>
      <c r="BQ117" s="912" t="s">
        <v>465</v>
      </c>
      <c r="BR117" s="913"/>
      <c r="BS117" s="913"/>
      <c r="BT117" s="913"/>
      <c r="BU117" s="913"/>
      <c r="BV117" s="913" t="s">
        <v>466</v>
      </c>
      <c r="BW117" s="913"/>
      <c r="BX117" s="913"/>
      <c r="BY117" s="913"/>
      <c r="BZ117" s="913"/>
      <c r="CA117" s="913" t="s">
        <v>467</v>
      </c>
      <c r="CB117" s="913"/>
      <c r="CC117" s="913"/>
      <c r="CD117" s="913"/>
      <c r="CE117" s="913"/>
      <c r="CF117" s="907" t="s">
        <v>468</v>
      </c>
      <c r="CG117" s="908"/>
      <c r="CH117" s="908"/>
      <c r="CI117" s="908"/>
      <c r="CJ117" s="908"/>
      <c r="CK117" s="935"/>
      <c r="CL117" s="936"/>
      <c r="CM117" s="909" t="s">
        <v>469</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442</v>
      </c>
      <c r="DH117" s="946"/>
      <c r="DI117" s="946"/>
      <c r="DJ117" s="946"/>
      <c r="DK117" s="947"/>
      <c r="DL117" s="948" t="s">
        <v>470</v>
      </c>
      <c r="DM117" s="946"/>
      <c r="DN117" s="946"/>
      <c r="DO117" s="946"/>
      <c r="DP117" s="947"/>
      <c r="DQ117" s="948" t="s">
        <v>465</v>
      </c>
      <c r="DR117" s="946"/>
      <c r="DS117" s="946"/>
      <c r="DT117" s="946"/>
      <c r="DU117" s="947"/>
      <c r="DV117" s="949" t="s">
        <v>468</v>
      </c>
      <c r="DW117" s="950"/>
      <c r="DX117" s="950"/>
      <c r="DY117" s="950"/>
      <c r="DZ117" s="951"/>
    </row>
    <row r="118" spans="1:130" s="210" customFormat="1" ht="26.25" customHeight="1" x14ac:dyDescent="0.15">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314</v>
      </c>
      <c r="AL118" s="880"/>
      <c r="AM118" s="880"/>
      <c r="AN118" s="880"/>
      <c r="AO118" s="881"/>
      <c r="AP118" s="957" t="s">
        <v>435</v>
      </c>
      <c r="AQ118" s="958"/>
      <c r="AR118" s="958"/>
      <c r="AS118" s="958"/>
      <c r="AT118" s="959"/>
      <c r="AU118" s="895"/>
      <c r="AV118" s="896"/>
      <c r="AW118" s="896"/>
      <c r="AX118" s="896"/>
      <c r="AY118" s="896"/>
      <c r="AZ118" s="960" t="s">
        <v>471</v>
      </c>
      <c r="BA118" s="952"/>
      <c r="BB118" s="952"/>
      <c r="BC118" s="952"/>
      <c r="BD118" s="952"/>
      <c r="BE118" s="952"/>
      <c r="BF118" s="952"/>
      <c r="BG118" s="952"/>
      <c r="BH118" s="952"/>
      <c r="BI118" s="952"/>
      <c r="BJ118" s="952"/>
      <c r="BK118" s="952"/>
      <c r="BL118" s="952"/>
      <c r="BM118" s="952"/>
      <c r="BN118" s="952"/>
      <c r="BO118" s="952"/>
      <c r="BP118" s="953"/>
      <c r="BQ118" s="986" t="s">
        <v>470</v>
      </c>
      <c r="BR118" s="987"/>
      <c r="BS118" s="987"/>
      <c r="BT118" s="987"/>
      <c r="BU118" s="987"/>
      <c r="BV118" s="987" t="s">
        <v>472</v>
      </c>
      <c r="BW118" s="987"/>
      <c r="BX118" s="987"/>
      <c r="BY118" s="987"/>
      <c r="BZ118" s="987"/>
      <c r="CA118" s="987" t="s">
        <v>473</v>
      </c>
      <c r="CB118" s="987"/>
      <c r="CC118" s="987"/>
      <c r="CD118" s="987"/>
      <c r="CE118" s="987"/>
      <c r="CF118" s="907" t="s">
        <v>467</v>
      </c>
      <c r="CG118" s="908"/>
      <c r="CH118" s="908"/>
      <c r="CI118" s="908"/>
      <c r="CJ118" s="908"/>
      <c r="CK118" s="935"/>
      <c r="CL118" s="936"/>
      <c r="CM118" s="909" t="s">
        <v>474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442</v>
      </c>
      <c r="DH118" s="946"/>
      <c r="DI118" s="946"/>
      <c r="DJ118" s="946"/>
      <c r="DK118" s="947"/>
      <c r="DL118" s="948" t="s">
        <v>470</v>
      </c>
      <c r="DM118" s="946"/>
      <c r="DN118" s="946"/>
      <c r="DO118" s="946"/>
      <c r="DP118" s="947"/>
      <c r="DQ118" s="948" t="s">
        <v>475</v>
      </c>
      <c r="DR118" s="946"/>
      <c r="DS118" s="946"/>
      <c r="DT118" s="946"/>
      <c r="DU118" s="947"/>
      <c r="DV118" s="949" t="s">
        <v>442</v>
      </c>
      <c r="DW118" s="950"/>
      <c r="DX118" s="950"/>
      <c r="DY118" s="950"/>
      <c r="DZ118" s="951"/>
    </row>
    <row r="119" spans="1:130" s="210" customFormat="1" ht="26.25" customHeight="1" x14ac:dyDescent="0.15">
      <c r="A119" s="1043"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472</v>
      </c>
      <c r="AB119" s="887"/>
      <c r="AC119" s="887"/>
      <c r="AD119" s="887"/>
      <c r="AE119" s="888"/>
      <c r="AF119" s="889" t="s">
        <v>476</v>
      </c>
      <c r="AG119" s="887"/>
      <c r="AH119" s="887"/>
      <c r="AI119" s="887"/>
      <c r="AJ119" s="888"/>
      <c r="AK119" s="889" t="s">
        <v>467</v>
      </c>
      <c r="AL119" s="887"/>
      <c r="AM119" s="887"/>
      <c r="AN119" s="887"/>
      <c r="AO119" s="888"/>
      <c r="AP119" s="890" t="s">
        <v>467</v>
      </c>
      <c r="AQ119" s="891"/>
      <c r="AR119" s="891"/>
      <c r="AS119" s="891"/>
      <c r="AT119" s="892"/>
      <c r="AU119" s="897"/>
      <c r="AV119" s="898"/>
      <c r="AW119" s="898"/>
      <c r="AX119" s="898"/>
      <c r="AY119" s="898"/>
      <c r="AZ119" s="233" t="s">
        <v>192</v>
      </c>
      <c r="BA119" s="233"/>
      <c r="BB119" s="233"/>
      <c r="BC119" s="233"/>
      <c r="BD119" s="233"/>
      <c r="BE119" s="233"/>
      <c r="BF119" s="233"/>
      <c r="BG119" s="233"/>
      <c r="BH119" s="233"/>
      <c r="BI119" s="233"/>
      <c r="BJ119" s="233"/>
      <c r="BK119" s="233"/>
      <c r="BL119" s="233"/>
      <c r="BM119" s="233"/>
      <c r="BN119" s="233"/>
      <c r="BO119" s="964" t="s">
        <v>477</v>
      </c>
      <c r="BP119" s="992"/>
      <c r="BQ119" s="986">
        <v>6549701</v>
      </c>
      <c r="BR119" s="987"/>
      <c r="BS119" s="987"/>
      <c r="BT119" s="987"/>
      <c r="BU119" s="987"/>
      <c r="BV119" s="987">
        <v>6302433</v>
      </c>
      <c r="BW119" s="987"/>
      <c r="BX119" s="987"/>
      <c r="BY119" s="987"/>
      <c r="BZ119" s="987"/>
      <c r="CA119" s="987">
        <v>6077181</v>
      </c>
      <c r="CB119" s="987"/>
      <c r="CC119" s="987"/>
      <c r="CD119" s="987"/>
      <c r="CE119" s="987"/>
      <c r="CF119" s="988"/>
      <c r="CG119" s="989"/>
      <c r="CH119" s="989"/>
      <c r="CI119" s="989"/>
      <c r="CJ119" s="990"/>
      <c r="CK119" s="937"/>
      <c r="CL119" s="938"/>
      <c r="CM119" s="960" t="s">
        <v>478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467</v>
      </c>
      <c r="DH119" s="973"/>
      <c r="DI119" s="973"/>
      <c r="DJ119" s="973"/>
      <c r="DK119" s="974"/>
      <c r="DL119" s="972" t="s">
        <v>442</v>
      </c>
      <c r="DM119" s="973"/>
      <c r="DN119" s="973"/>
      <c r="DO119" s="973"/>
      <c r="DP119" s="974"/>
      <c r="DQ119" s="972" t="s">
        <v>470</v>
      </c>
      <c r="DR119" s="973"/>
      <c r="DS119" s="973"/>
      <c r="DT119" s="973"/>
      <c r="DU119" s="974"/>
      <c r="DV119" s="975" t="s">
        <v>442</v>
      </c>
      <c r="DW119" s="976"/>
      <c r="DX119" s="976"/>
      <c r="DY119" s="976"/>
      <c r="DZ119" s="977"/>
    </row>
    <row r="120" spans="1:130" s="210" customFormat="1" ht="26.25" customHeight="1" x14ac:dyDescent="0.15">
      <c r="A120" s="1044"/>
      <c r="B120" s="936"/>
      <c r="C120" s="909" t="s">
        <v>446</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442</v>
      </c>
      <c r="AB120" s="946"/>
      <c r="AC120" s="946"/>
      <c r="AD120" s="946"/>
      <c r="AE120" s="947"/>
      <c r="AF120" s="948" t="s">
        <v>467</v>
      </c>
      <c r="AG120" s="946"/>
      <c r="AH120" s="946"/>
      <c r="AI120" s="946"/>
      <c r="AJ120" s="947"/>
      <c r="AK120" s="948" t="s">
        <v>465</v>
      </c>
      <c r="AL120" s="946"/>
      <c r="AM120" s="946"/>
      <c r="AN120" s="946"/>
      <c r="AO120" s="947"/>
      <c r="AP120" s="949" t="s">
        <v>475</v>
      </c>
      <c r="AQ120" s="950"/>
      <c r="AR120" s="950"/>
      <c r="AS120" s="950"/>
      <c r="AT120" s="951"/>
      <c r="AU120" s="978" t="s">
        <v>479</v>
      </c>
      <c r="AV120" s="979"/>
      <c r="AW120" s="979"/>
      <c r="AX120" s="979"/>
      <c r="AY120" s="980"/>
      <c r="AZ120" s="916" t="s">
        <v>480</v>
      </c>
      <c r="BA120" s="884"/>
      <c r="BB120" s="884"/>
      <c r="BC120" s="884"/>
      <c r="BD120" s="884"/>
      <c r="BE120" s="884"/>
      <c r="BF120" s="884"/>
      <c r="BG120" s="884"/>
      <c r="BH120" s="884"/>
      <c r="BI120" s="884"/>
      <c r="BJ120" s="884"/>
      <c r="BK120" s="884"/>
      <c r="BL120" s="884"/>
      <c r="BM120" s="884"/>
      <c r="BN120" s="884"/>
      <c r="BO120" s="884"/>
      <c r="BP120" s="885"/>
      <c r="BQ120" s="917">
        <v>3759787</v>
      </c>
      <c r="BR120" s="918"/>
      <c r="BS120" s="918"/>
      <c r="BT120" s="918"/>
      <c r="BU120" s="918"/>
      <c r="BV120" s="918">
        <v>4565648</v>
      </c>
      <c r="BW120" s="918"/>
      <c r="BX120" s="918"/>
      <c r="BY120" s="918"/>
      <c r="BZ120" s="918"/>
      <c r="CA120" s="918">
        <v>4912881</v>
      </c>
      <c r="CB120" s="918"/>
      <c r="CC120" s="918"/>
      <c r="CD120" s="918"/>
      <c r="CE120" s="918"/>
      <c r="CF120" s="931">
        <v>148.1</v>
      </c>
      <c r="CG120" s="932"/>
      <c r="CH120" s="932"/>
      <c r="CI120" s="932"/>
      <c r="CJ120" s="932"/>
      <c r="CK120" s="993" t="s">
        <v>481</v>
      </c>
      <c r="CL120" s="994"/>
      <c r="CM120" s="994"/>
      <c r="CN120" s="994"/>
      <c r="CO120" s="995"/>
      <c r="CP120" s="1001" t="s">
        <v>482</v>
      </c>
      <c r="CQ120" s="1002"/>
      <c r="CR120" s="1002"/>
      <c r="CS120" s="1002"/>
      <c r="CT120" s="1002"/>
      <c r="CU120" s="1002"/>
      <c r="CV120" s="1002"/>
      <c r="CW120" s="1002"/>
      <c r="CX120" s="1002"/>
      <c r="CY120" s="1002"/>
      <c r="CZ120" s="1002"/>
      <c r="DA120" s="1002"/>
      <c r="DB120" s="1002"/>
      <c r="DC120" s="1002"/>
      <c r="DD120" s="1002"/>
      <c r="DE120" s="1002"/>
      <c r="DF120" s="1003"/>
      <c r="DG120" s="917">
        <v>833230</v>
      </c>
      <c r="DH120" s="918"/>
      <c r="DI120" s="918"/>
      <c r="DJ120" s="918"/>
      <c r="DK120" s="918"/>
      <c r="DL120" s="918">
        <v>893537</v>
      </c>
      <c r="DM120" s="918"/>
      <c r="DN120" s="918"/>
      <c r="DO120" s="918"/>
      <c r="DP120" s="918"/>
      <c r="DQ120" s="918">
        <v>948153</v>
      </c>
      <c r="DR120" s="918"/>
      <c r="DS120" s="918"/>
      <c r="DT120" s="918"/>
      <c r="DU120" s="918"/>
      <c r="DV120" s="919">
        <v>28.6</v>
      </c>
      <c r="DW120" s="919"/>
      <c r="DX120" s="919"/>
      <c r="DY120" s="919"/>
      <c r="DZ120" s="920"/>
    </row>
    <row r="121" spans="1:130" s="210" customFormat="1" ht="26.25" customHeight="1" x14ac:dyDescent="0.15">
      <c r="A121" s="1044"/>
      <c r="B121" s="936"/>
      <c r="C121" s="961" t="s">
        <v>483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467</v>
      </c>
      <c r="AB121" s="946"/>
      <c r="AC121" s="946"/>
      <c r="AD121" s="946"/>
      <c r="AE121" s="947"/>
      <c r="AF121" s="948" t="s">
        <v>470</v>
      </c>
      <c r="AG121" s="946"/>
      <c r="AH121" s="946"/>
      <c r="AI121" s="946"/>
      <c r="AJ121" s="947"/>
      <c r="AK121" s="948" t="s">
        <v>442</v>
      </c>
      <c r="AL121" s="946"/>
      <c r="AM121" s="946"/>
      <c r="AN121" s="946"/>
      <c r="AO121" s="947"/>
      <c r="AP121" s="949" t="s">
        <v>475</v>
      </c>
      <c r="AQ121" s="950"/>
      <c r="AR121" s="950"/>
      <c r="AS121" s="950"/>
      <c r="AT121" s="951"/>
      <c r="AU121" s="981"/>
      <c r="AV121" s="982"/>
      <c r="AW121" s="982"/>
      <c r="AX121" s="982"/>
      <c r="AY121" s="983"/>
      <c r="AZ121" s="909" t="s">
        <v>484</v>
      </c>
      <c r="BA121" s="910"/>
      <c r="BB121" s="910"/>
      <c r="BC121" s="910"/>
      <c r="BD121" s="910"/>
      <c r="BE121" s="910"/>
      <c r="BF121" s="910"/>
      <c r="BG121" s="910"/>
      <c r="BH121" s="910"/>
      <c r="BI121" s="910"/>
      <c r="BJ121" s="910"/>
      <c r="BK121" s="910"/>
      <c r="BL121" s="910"/>
      <c r="BM121" s="910"/>
      <c r="BN121" s="910"/>
      <c r="BO121" s="910"/>
      <c r="BP121" s="911"/>
      <c r="BQ121" s="912">
        <v>37461</v>
      </c>
      <c r="BR121" s="913"/>
      <c r="BS121" s="913"/>
      <c r="BT121" s="913"/>
      <c r="BU121" s="913"/>
      <c r="BV121" s="913">
        <v>37461</v>
      </c>
      <c r="BW121" s="913"/>
      <c r="BX121" s="913"/>
      <c r="BY121" s="913"/>
      <c r="BZ121" s="913"/>
      <c r="CA121" s="913">
        <v>31864</v>
      </c>
      <c r="CB121" s="913"/>
      <c r="CC121" s="913"/>
      <c r="CD121" s="913"/>
      <c r="CE121" s="913"/>
      <c r="CF121" s="907">
        <v>1</v>
      </c>
      <c r="CG121" s="908"/>
      <c r="CH121" s="908"/>
      <c r="CI121" s="908"/>
      <c r="CJ121" s="908"/>
      <c r="CK121" s="996"/>
      <c r="CL121" s="997"/>
      <c r="CM121" s="997"/>
      <c r="CN121" s="997"/>
      <c r="CO121" s="998"/>
      <c r="CP121" s="1006" t="s">
        <v>485</v>
      </c>
      <c r="CQ121" s="1007"/>
      <c r="CR121" s="1007"/>
      <c r="CS121" s="1007"/>
      <c r="CT121" s="1007"/>
      <c r="CU121" s="1007"/>
      <c r="CV121" s="1007"/>
      <c r="CW121" s="1007"/>
      <c r="CX121" s="1007"/>
      <c r="CY121" s="1007"/>
      <c r="CZ121" s="1007"/>
      <c r="DA121" s="1007"/>
      <c r="DB121" s="1007"/>
      <c r="DC121" s="1007"/>
      <c r="DD121" s="1007"/>
      <c r="DE121" s="1007"/>
      <c r="DF121" s="1008"/>
      <c r="DG121" s="912" t="s">
        <v>442</v>
      </c>
      <c r="DH121" s="913"/>
      <c r="DI121" s="913"/>
      <c r="DJ121" s="913"/>
      <c r="DK121" s="913"/>
      <c r="DL121" s="913" t="s">
        <v>442</v>
      </c>
      <c r="DM121" s="913"/>
      <c r="DN121" s="913"/>
      <c r="DO121" s="913"/>
      <c r="DP121" s="913"/>
      <c r="DQ121" s="913" t="s">
        <v>442</v>
      </c>
      <c r="DR121" s="913"/>
      <c r="DS121" s="913"/>
      <c r="DT121" s="913"/>
      <c r="DU121" s="913"/>
      <c r="DV121" s="914" t="s">
        <v>442</v>
      </c>
      <c r="DW121" s="914"/>
      <c r="DX121" s="914"/>
      <c r="DY121" s="914"/>
      <c r="DZ121" s="915"/>
    </row>
    <row r="122" spans="1:130" s="210" customFormat="1" ht="26.25" customHeight="1" x14ac:dyDescent="0.15">
      <c r="A122" s="1044"/>
      <c r="B122" s="936"/>
      <c r="C122" s="909" t="s">
        <v>456</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466</v>
      </c>
      <c r="AB122" s="946"/>
      <c r="AC122" s="946"/>
      <c r="AD122" s="946"/>
      <c r="AE122" s="947"/>
      <c r="AF122" s="948" t="s">
        <v>442</v>
      </c>
      <c r="AG122" s="946"/>
      <c r="AH122" s="946"/>
      <c r="AI122" s="946"/>
      <c r="AJ122" s="947"/>
      <c r="AK122" s="948" t="s">
        <v>470</v>
      </c>
      <c r="AL122" s="946"/>
      <c r="AM122" s="946"/>
      <c r="AN122" s="946"/>
      <c r="AO122" s="947"/>
      <c r="AP122" s="949" t="s">
        <v>442</v>
      </c>
      <c r="AQ122" s="950"/>
      <c r="AR122" s="950"/>
      <c r="AS122" s="950"/>
      <c r="AT122" s="951"/>
      <c r="AU122" s="981"/>
      <c r="AV122" s="982"/>
      <c r="AW122" s="982"/>
      <c r="AX122" s="982"/>
      <c r="AY122" s="983"/>
      <c r="AZ122" s="960" t="s">
        <v>486</v>
      </c>
      <c r="BA122" s="952"/>
      <c r="BB122" s="952"/>
      <c r="BC122" s="952"/>
      <c r="BD122" s="952"/>
      <c r="BE122" s="952"/>
      <c r="BF122" s="952"/>
      <c r="BG122" s="952"/>
      <c r="BH122" s="952"/>
      <c r="BI122" s="952"/>
      <c r="BJ122" s="952"/>
      <c r="BK122" s="952"/>
      <c r="BL122" s="952"/>
      <c r="BM122" s="952"/>
      <c r="BN122" s="952"/>
      <c r="BO122" s="952"/>
      <c r="BP122" s="953"/>
      <c r="BQ122" s="986">
        <v>3659543</v>
      </c>
      <c r="BR122" s="987"/>
      <c r="BS122" s="987"/>
      <c r="BT122" s="987"/>
      <c r="BU122" s="987"/>
      <c r="BV122" s="987">
        <v>3574888</v>
      </c>
      <c r="BW122" s="987"/>
      <c r="BX122" s="987"/>
      <c r="BY122" s="987"/>
      <c r="BZ122" s="987"/>
      <c r="CA122" s="987">
        <v>3428170</v>
      </c>
      <c r="CB122" s="987"/>
      <c r="CC122" s="987"/>
      <c r="CD122" s="987"/>
      <c r="CE122" s="987"/>
      <c r="CF122" s="1004">
        <v>103.3</v>
      </c>
      <c r="CG122" s="1005"/>
      <c r="CH122" s="1005"/>
      <c r="CI122" s="1005"/>
      <c r="CJ122" s="1005"/>
      <c r="CK122" s="996"/>
      <c r="CL122" s="997"/>
      <c r="CM122" s="997"/>
      <c r="CN122" s="997"/>
      <c r="CO122" s="998"/>
      <c r="CP122" s="1006" t="s">
        <v>487</v>
      </c>
      <c r="CQ122" s="1007"/>
      <c r="CR122" s="1007"/>
      <c r="CS122" s="1007"/>
      <c r="CT122" s="1007"/>
      <c r="CU122" s="1007"/>
      <c r="CV122" s="1007"/>
      <c r="CW122" s="1007"/>
      <c r="CX122" s="1007"/>
      <c r="CY122" s="1007"/>
      <c r="CZ122" s="1007"/>
      <c r="DA122" s="1007"/>
      <c r="DB122" s="1007"/>
      <c r="DC122" s="1007"/>
      <c r="DD122" s="1007"/>
      <c r="DE122" s="1007"/>
      <c r="DF122" s="1008"/>
      <c r="DG122" s="912" t="s">
        <v>467</v>
      </c>
      <c r="DH122" s="913"/>
      <c r="DI122" s="913"/>
      <c r="DJ122" s="913"/>
      <c r="DK122" s="913"/>
      <c r="DL122" s="913" t="s">
        <v>442</v>
      </c>
      <c r="DM122" s="913"/>
      <c r="DN122" s="913"/>
      <c r="DO122" s="913"/>
      <c r="DP122" s="913"/>
      <c r="DQ122" s="913" t="s">
        <v>465</v>
      </c>
      <c r="DR122" s="913"/>
      <c r="DS122" s="913"/>
      <c r="DT122" s="913"/>
      <c r="DU122" s="913"/>
      <c r="DV122" s="914" t="s">
        <v>465</v>
      </c>
      <c r="DW122" s="914"/>
      <c r="DX122" s="914"/>
      <c r="DY122" s="914"/>
      <c r="DZ122" s="915"/>
    </row>
    <row r="123" spans="1:130" s="210" customFormat="1" ht="26.25" customHeight="1" x14ac:dyDescent="0.15">
      <c r="A123" s="1044"/>
      <c r="B123" s="936"/>
      <c r="C123" s="909" t="s">
        <v>462</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470</v>
      </c>
      <c r="AB123" s="946"/>
      <c r="AC123" s="946"/>
      <c r="AD123" s="946"/>
      <c r="AE123" s="947"/>
      <c r="AF123" s="948" t="s">
        <v>467</v>
      </c>
      <c r="AG123" s="946"/>
      <c r="AH123" s="946"/>
      <c r="AI123" s="946"/>
      <c r="AJ123" s="947"/>
      <c r="AK123" s="948" t="s">
        <v>465</v>
      </c>
      <c r="AL123" s="946"/>
      <c r="AM123" s="946"/>
      <c r="AN123" s="946"/>
      <c r="AO123" s="947"/>
      <c r="AP123" s="949" t="s">
        <v>475</v>
      </c>
      <c r="AQ123" s="950"/>
      <c r="AR123" s="950"/>
      <c r="AS123" s="950"/>
      <c r="AT123" s="951"/>
      <c r="AU123" s="984"/>
      <c r="AV123" s="985"/>
      <c r="AW123" s="985"/>
      <c r="AX123" s="985"/>
      <c r="AY123" s="985"/>
      <c r="AZ123" s="233" t="s">
        <v>192</v>
      </c>
      <c r="BA123" s="233"/>
      <c r="BB123" s="233"/>
      <c r="BC123" s="233"/>
      <c r="BD123" s="233"/>
      <c r="BE123" s="233"/>
      <c r="BF123" s="233"/>
      <c r="BG123" s="233"/>
      <c r="BH123" s="233"/>
      <c r="BI123" s="233"/>
      <c r="BJ123" s="233"/>
      <c r="BK123" s="233"/>
      <c r="BL123" s="233"/>
      <c r="BM123" s="233"/>
      <c r="BN123" s="233"/>
      <c r="BO123" s="964" t="s">
        <v>488</v>
      </c>
      <c r="BP123" s="992"/>
      <c r="BQ123" s="1050">
        <v>7456791</v>
      </c>
      <c r="BR123" s="1051"/>
      <c r="BS123" s="1051"/>
      <c r="BT123" s="1051"/>
      <c r="BU123" s="1051"/>
      <c r="BV123" s="1051">
        <v>8177997</v>
      </c>
      <c r="BW123" s="1051"/>
      <c r="BX123" s="1051"/>
      <c r="BY123" s="1051"/>
      <c r="BZ123" s="1051"/>
      <c r="CA123" s="1051">
        <v>8372915</v>
      </c>
      <c r="CB123" s="1051"/>
      <c r="CC123" s="1051"/>
      <c r="CD123" s="1051"/>
      <c r="CE123" s="1051"/>
      <c r="CF123" s="988"/>
      <c r="CG123" s="989"/>
      <c r="CH123" s="989"/>
      <c r="CI123" s="989"/>
      <c r="CJ123" s="990"/>
      <c r="CK123" s="996"/>
      <c r="CL123" s="997"/>
      <c r="CM123" s="997"/>
      <c r="CN123" s="997"/>
      <c r="CO123" s="998"/>
      <c r="CP123" s="1006" t="s">
        <v>489</v>
      </c>
      <c r="CQ123" s="1007"/>
      <c r="CR123" s="1007"/>
      <c r="CS123" s="1007"/>
      <c r="CT123" s="1007"/>
      <c r="CU123" s="1007"/>
      <c r="CV123" s="1007"/>
      <c r="CW123" s="1007"/>
      <c r="CX123" s="1007"/>
      <c r="CY123" s="1007"/>
      <c r="CZ123" s="1007"/>
      <c r="DA123" s="1007"/>
      <c r="DB123" s="1007"/>
      <c r="DC123" s="1007"/>
      <c r="DD123" s="1007"/>
      <c r="DE123" s="1007"/>
      <c r="DF123" s="1008"/>
      <c r="DG123" s="945" t="s">
        <v>399</v>
      </c>
      <c r="DH123" s="946"/>
      <c r="DI123" s="946"/>
      <c r="DJ123" s="946"/>
      <c r="DK123" s="947"/>
      <c r="DL123" s="948" t="s">
        <v>476</v>
      </c>
      <c r="DM123" s="946"/>
      <c r="DN123" s="946"/>
      <c r="DO123" s="946"/>
      <c r="DP123" s="947"/>
      <c r="DQ123" s="948" t="s">
        <v>476</v>
      </c>
      <c r="DR123" s="946"/>
      <c r="DS123" s="946"/>
      <c r="DT123" s="946"/>
      <c r="DU123" s="947"/>
      <c r="DV123" s="949" t="s">
        <v>476</v>
      </c>
      <c r="DW123" s="950"/>
      <c r="DX123" s="950"/>
      <c r="DY123" s="950"/>
      <c r="DZ123" s="951"/>
    </row>
    <row r="124" spans="1:130" s="210" customFormat="1" ht="26.25" customHeight="1" thickBot="1" x14ac:dyDescent="0.2">
      <c r="A124" s="1044"/>
      <c r="B124" s="936"/>
      <c r="C124" s="909" t="s">
        <v>469</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475</v>
      </c>
      <c r="AB124" s="946"/>
      <c r="AC124" s="946"/>
      <c r="AD124" s="946"/>
      <c r="AE124" s="947"/>
      <c r="AF124" s="948" t="s">
        <v>475</v>
      </c>
      <c r="AG124" s="946"/>
      <c r="AH124" s="946"/>
      <c r="AI124" s="946"/>
      <c r="AJ124" s="947"/>
      <c r="AK124" s="948" t="s">
        <v>467</v>
      </c>
      <c r="AL124" s="946"/>
      <c r="AM124" s="946"/>
      <c r="AN124" s="946"/>
      <c r="AO124" s="947"/>
      <c r="AP124" s="949" t="s">
        <v>442</v>
      </c>
      <c r="AQ124" s="950"/>
      <c r="AR124" s="950"/>
      <c r="AS124" s="950"/>
      <c r="AT124" s="951"/>
      <c r="AU124" s="1046" t="s">
        <v>490</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476</v>
      </c>
      <c r="BR124" s="1014"/>
      <c r="BS124" s="1014"/>
      <c r="BT124" s="1014"/>
      <c r="BU124" s="1014"/>
      <c r="BV124" s="1014" t="s">
        <v>476</v>
      </c>
      <c r="BW124" s="1014"/>
      <c r="BX124" s="1014"/>
      <c r="BY124" s="1014"/>
      <c r="BZ124" s="1014"/>
      <c r="CA124" s="1014" t="s">
        <v>470</v>
      </c>
      <c r="CB124" s="1014"/>
      <c r="CC124" s="1014"/>
      <c r="CD124" s="1014"/>
      <c r="CE124" s="1014"/>
      <c r="CF124" s="1015"/>
      <c r="CG124" s="1016"/>
      <c r="CH124" s="1016"/>
      <c r="CI124" s="1016"/>
      <c r="CJ124" s="1017"/>
      <c r="CK124" s="999"/>
      <c r="CL124" s="999"/>
      <c r="CM124" s="999"/>
      <c r="CN124" s="999"/>
      <c r="CO124" s="1000"/>
      <c r="CP124" s="1006" t="s">
        <v>491</v>
      </c>
      <c r="CQ124" s="1007"/>
      <c r="CR124" s="1007"/>
      <c r="CS124" s="1007"/>
      <c r="CT124" s="1007"/>
      <c r="CU124" s="1007"/>
      <c r="CV124" s="1007"/>
      <c r="CW124" s="1007"/>
      <c r="CX124" s="1007"/>
      <c r="CY124" s="1007"/>
      <c r="CZ124" s="1007"/>
      <c r="DA124" s="1007"/>
      <c r="DB124" s="1007"/>
      <c r="DC124" s="1007"/>
      <c r="DD124" s="1007"/>
      <c r="DE124" s="1007"/>
      <c r="DF124" s="1008"/>
      <c r="DG124" s="991" t="s">
        <v>470</v>
      </c>
      <c r="DH124" s="973"/>
      <c r="DI124" s="973"/>
      <c r="DJ124" s="973"/>
      <c r="DK124" s="974"/>
      <c r="DL124" s="972" t="s">
        <v>467</v>
      </c>
      <c r="DM124" s="973"/>
      <c r="DN124" s="973"/>
      <c r="DO124" s="973"/>
      <c r="DP124" s="974"/>
      <c r="DQ124" s="972" t="s">
        <v>475</v>
      </c>
      <c r="DR124" s="973"/>
      <c r="DS124" s="973"/>
      <c r="DT124" s="973"/>
      <c r="DU124" s="974"/>
      <c r="DV124" s="975" t="s">
        <v>468</v>
      </c>
      <c r="DW124" s="976"/>
      <c r="DX124" s="976"/>
      <c r="DY124" s="976"/>
      <c r="DZ124" s="977"/>
    </row>
    <row r="125" spans="1:130" s="210" customFormat="1" ht="26.25" customHeight="1" x14ac:dyDescent="0.15">
      <c r="A125" s="1044"/>
      <c r="B125" s="936"/>
      <c r="C125" s="909" t="s">
        <v>474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466</v>
      </c>
      <c r="AB125" s="946"/>
      <c r="AC125" s="946"/>
      <c r="AD125" s="946"/>
      <c r="AE125" s="947"/>
      <c r="AF125" s="948" t="s">
        <v>442</v>
      </c>
      <c r="AG125" s="946"/>
      <c r="AH125" s="946"/>
      <c r="AI125" s="946"/>
      <c r="AJ125" s="947"/>
      <c r="AK125" s="948" t="s">
        <v>467</v>
      </c>
      <c r="AL125" s="946"/>
      <c r="AM125" s="946"/>
      <c r="AN125" s="946"/>
      <c r="AO125" s="947"/>
      <c r="AP125" s="949" t="s">
        <v>467</v>
      </c>
      <c r="AQ125" s="950"/>
      <c r="AR125" s="950"/>
      <c r="AS125" s="950"/>
      <c r="AT125" s="95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12"/>
      <c r="BR125" s="212"/>
      <c r="BS125" s="212"/>
      <c r="BT125" s="212"/>
      <c r="BU125" s="212"/>
      <c r="BV125" s="212"/>
      <c r="BW125" s="212"/>
      <c r="BX125" s="212"/>
      <c r="BY125" s="212"/>
      <c r="BZ125" s="212"/>
      <c r="CA125" s="212"/>
      <c r="CB125" s="212"/>
      <c r="CC125" s="212"/>
      <c r="CD125" s="212"/>
      <c r="CE125" s="212"/>
      <c r="CF125" s="212"/>
      <c r="CG125" s="212"/>
      <c r="CH125" s="212"/>
      <c r="CI125" s="212"/>
      <c r="CJ125" s="234"/>
      <c r="CK125" s="1009" t="s">
        <v>492</v>
      </c>
      <c r="CL125" s="994"/>
      <c r="CM125" s="994"/>
      <c r="CN125" s="994"/>
      <c r="CO125" s="995"/>
      <c r="CP125" s="916" t="s">
        <v>493</v>
      </c>
      <c r="CQ125" s="884"/>
      <c r="CR125" s="884"/>
      <c r="CS125" s="884"/>
      <c r="CT125" s="884"/>
      <c r="CU125" s="884"/>
      <c r="CV125" s="884"/>
      <c r="CW125" s="884"/>
      <c r="CX125" s="884"/>
      <c r="CY125" s="884"/>
      <c r="CZ125" s="884"/>
      <c r="DA125" s="884"/>
      <c r="DB125" s="884"/>
      <c r="DC125" s="884"/>
      <c r="DD125" s="884"/>
      <c r="DE125" s="884"/>
      <c r="DF125" s="885"/>
      <c r="DG125" s="917" t="s">
        <v>475</v>
      </c>
      <c r="DH125" s="918"/>
      <c r="DI125" s="918"/>
      <c r="DJ125" s="918"/>
      <c r="DK125" s="918"/>
      <c r="DL125" s="918" t="s">
        <v>442</v>
      </c>
      <c r="DM125" s="918"/>
      <c r="DN125" s="918"/>
      <c r="DO125" s="918"/>
      <c r="DP125" s="918"/>
      <c r="DQ125" s="918" t="s">
        <v>470</v>
      </c>
      <c r="DR125" s="918"/>
      <c r="DS125" s="918"/>
      <c r="DT125" s="918"/>
      <c r="DU125" s="918"/>
      <c r="DV125" s="919" t="s">
        <v>467</v>
      </c>
      <c r="DW125" s="919"/>
      <c r="DX125" s="919"/>
      <c r="DY125" s="919"/>
      <c r="DZ125" s="920"/>
    </row>
    <row r="126" spans="1:130" s="210" customFormat="1" ht="26.25" customHeight="1" thickBot="1" x14ac:dyDescent="0.2">
      <c r="A126" s="1044"/>
      <c r="B126" s="936"/>
      <c r="C126" s="909" t="s">
        <v>478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475</v>
      </c>
      <c r="AB126" s="946"/>
      <c r="AC126" s="946"/>
      <c r="AD126" s="946"/>
      <c r="AE126" s="947"/>
      <c r="AF126" s="948" t="s">
        <v>466</v>
      </c>
      <c r="AG126" s="946"/>
      <c r="AH126" s="946"/>
      <c r="AI126" s="946"/>
      <c r="AJ126" s="947"/>
      <c r="AK126" s="948" t="s">
        <v>475</v>
      </c>
      <c r="AL126" s="946"/>
      <c r="AM126" s="946"/>
      <c r="AN126" s="946"/>
      <c r="AO126" s="947"/>
      <c r="AP126" s="949" t="s">
        <v>442</v>
      </c>
      <c r="AQ126" s="950"/>
      <c r="AR126" s="950"/>
      <c r="AS126" s="950"/>
      <c r="AT126" s="951"/>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35"/>
      <c r="CE126" s="235"/>
      <c r="CF126" s="235"/>
      <c r="CG126" s="212"/>
      <c r="CH126" s="212"/>
      <c r="CI126" s="212"/>
      <c r="CJ126" s="234"/>
      <c r="CK126" s="1010"/>
      <c r="CL126" s="997"/>
      <c r="CM126" s="997"/>
      <c r="CN126" s="997"/>
      <c r="CO126" s="998"/>
      <c r="CP126" s="909" t="s">
        <v>494</v>
      </c>
      <c r="CQ126" s="910"/>
      <c r="CR126" s="910"/>
      <c r="CS126" s="910"/>
      <c r="CT126" s="910"/>
      <c r="CU126" s="910"/>
      <c r="CV126" s="910"/>
      <c r="CW126" s="910"/>
      <c r="CX126" s="910"/>
      <c r="CY126" s="910"/>
      <c r="CZ126" s="910"/>
      <c r="DA126" s="910"/>
      <c r="DB126" s="910"/>
      <c r="DC126" s="910"/>
      <c r="DD126" s="910"/>
      <c r="DE126" s="910"/>
      <c r="DF126" s="911"/>
      <c r="DG126" s="912" t="s">
        <v>472</v>
      </c>
      <c r="DH126" s="913"/>
      <c r="DI126" s="913"/>
      <c r="DJ126" s="913"/>
      <c r="DK126" s="913"/>
      <c r="DL126" s="913" t="s">
        <v>466</v>
      </c>
      <c r="DM126" s="913"/>
      <c r="DN126" s="913"/>
      <c r="DO126" s="913"/>
      <c r="DP126" s="913"/>
      <c r="DQ126" s="913" t="s">
        <v>467</v>
      </c>
      <c r="DR126" s="913"/>
      <c r="DS126" s="913"/>
      <c r="DT126" s="913"/>
      <c r="DU126" s="913"/>
      <c r="DV126" s="914" t="s">
        <v>468</v>
      </c>
      <c r="DW126" s="914"/>
      <c r="DX126" s="914"/>
      <c r="DY126" s="914"/>
      <c r="DZ126" s="915"/>
    </row>
    <row r="127" spans="1:130" s="210" customFormat="1" ht="26.25" customHeight="1" x14ac:dyDescent="0.15">
      <c r="A127" s="1045"/>
      <c r="B127" s="938"/>
      <c r="C127" s="960" t="s">
        <v>495</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475</v>
      </c>
      <c r="AB127" s="946"/>
      <c r="AC127" s="946"/>
      <c r="AD127" s="946"/>
      <c r="AE127" s="947"/>
      <c r="AF127" s="948" t="s">
        <v>470</v>
      </c>
      <c r="AG127" s="946"/>
      <c r="AH127" s="946"/>
      <c r="AI127" s="946"/>
      <c r="AJ127" s="947"/>
      <c r="AK127" s="948" t="s">
        <v>475</v>
      </c>
      <c r="AL127" s="946"/>
      <c r="AM127" s="946"/>
      <c r="AN127" s="946"/>
      <c r="AO127" s="947"/>
      <c r="AP127" s="949" t="s">
        <v>475</v>
      </c>
      <c r="AQ127" s="950"/>
      <c r="AR127" s="950"/>
      <c r="AS127" s="950"/>
      <c r="AT127" s="951"/>
      <c r="AU127" s="212"/>
      <c r="AV127" s="212"/>
      <c r="AW127" s="212"/>
      <c r="AX127" s="1018" t="s">
        <v>496</v>
      </c>
      <c r="AY127" s="1019"/>
      <c r="AZ127" s="1019"/>
      <c r="BA127" s="1019"/>
      <c r="BB127" s="1019"/>
      <c r="BC127" s="1019"/>
      <c r="BD127" s="1019"/>
      <c r="BE127" s="1020"/>
      <c r="BF127" s="1021" t="s">
        <v>497</v>
      </c>
      <c r="BG127" s="1019"/>
      <c r="BH127" s="1019"/>
      <c r="BI127" s="1019"/>
      <c r="BJ127" s="1019"/>
      <c r="BK127" s="1019"/>
      <c r="BL127" s="1020"/>
      <c r="BM127" s="1021" t="s">
        <v>498</v>
      </c>
      <c r="BN127" s="1019"/>
      <c r="BO127" s="1019"/>
      <c r="BP127" s="1019"/>
      <c r="BQ127" s="1019"/>
      <c r="BR127" s="1019"/>
      <c r="BS127" s="1020"/>
      <c r="BT127" s="1021" t="s">
        <v>499</v>
      </c>
      <c r="BU127" s="1019"/>
      <c r="BV127" s="1019"/>
      <c r="BW127" s="1019"/>
      <c r="BX127" s="1019"/>
      <c r="BY127" s="1019"/>
      <c r="BZ127" s="1042"/>
      <c r="CA127" s="212"/>
      <c r="CB127" s="212"/>
      <c r="CC127" s="212"/>
      <c r="CD127" s="235"/>
      <c r="CE127" s="235"/>
      <c r="CF127" s="235"/>
      <c r="CG127" s="212"/>
      <c r="CH127" s="212"/>
      <c r="CI127" s="212"/>
      <c r="CJ127" s="234"/>
      <c r="CK127" s="1010"/>
      <c r="CL127" s="997"/>
      <c r="CM127" s="997"/>
      <c r="CN127" s="997"/>
      <c r="CO127" s="998"/>
      <c r="CP127" s="909" t="s">
        <v>500</v>
      </c>
      <c r="CQ127" s="910"/>
      <c r="CR127" s="910"/>
      <c r="CS127" s="910"/>
      <c r="CT127" s="910"/>
      <c r="CU127" s="910"/>
      <c r="CV127" s="910"/>
      <c r="CW127" s="910"/>
      <c r="CX127" s="910"/>
      <c r="CY127" s="910"/>
      <c r="CZ127" s="910"/>
      <c r="DA127" s="910"/>
      <c r="DB127" s="910"/>
      <c r="DC127" s="910"/>
      <c r="DD127" s="910"/>
      <c r="DE127" s="910"/>
      <c r="DF127" s="911"/>
      <c r="DG127" s="912" t="s">
        <v>467</v>
      </c>
      <c r="DH127" s="913"/>
      <c r="DI127" s="913"/>
      <c r="DJ127" s="913"/>
      <c r="DK127" s="913"/>
      <c r="DL127" s="913" t="s">
        <v>475</v>
      </c>
      <c r="DM127" s="913"/>
      <c r="DN127" s="913"/>
      <c r="DO127" s="913"/>
      <c r="DP127" s="913"/>
      <c r="DQ127" s="913" t="s">
        <v>470</v>
      </c>
      <c r="DR127" s="913"/>
      <c r="DS127" s="913"/>
      <c r="DT127" s="913"/>
      <c r="DU127" s="913"/>
      <c r="DV127" s="914" t="s">
        <v>465</v>
      </c>
      <c r="DW127" s="914"/>
      <c r="DX127" s="914"/>
      <c r="DY127" s="914"/>
      <c r="DZ127" s="915"/>
    </row>
    <row r="128" spans="1:130" s="210" customFormat="1" ht="26.25" customHeight="1" thickBot="1" x14ac:dyDescent="0.2">
      <c r="A128" s="1028" t="s">
        <v>501</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502</v>
      </c>
      <c r="X128" s="1030"/>
      <c r="Y128" s="1030"/>
      <c r="Z128" s="1031"/>
      <c r="AA128" s="1032">
        <v>11654</v>
      </c>
      <c r="AB128" s="1033"/>
      <c r="AC128" s="1033"/>
      <c r="AD128" s="1033"/>
      <c r="AE128" s="1034"/>
      <c r="AF128" s="1035">
        <v>11653</v>
      </c>
      <c r="AG128" s="1033"/>
      <c r="AH128" s="1033"/>
      <c r="AI128" s="1033"/>
      <c r="AJ128" s="1034"/>
      <c r="AK128" s="1035">
        <v>11654</v>
      </c>
      <c r="AL128" s="1033"/>
      <c r="AM128" s="1033"/>
      <c r="AN128" s="1033"/>
      <c r="AO128" s="1034"/>
      <c r="AP128" s="1036"/>
      <c r="AQ128" s="1037"/>
      <c r="AR128" s="1037"/>
      <c r="AS128" s="1037"/>
      <c r="AT128" s="1038"/>
      <c r="AU128" s="212"/>
      <c r="AV128" s="212"/>
      <c r="AW128" s="212"/>
      <c r="AX128" s="883" t="s">
        <v>503</v>
      </c>
      <c r="AY128" s="884"/>
      <c r="AZ128" s="884"/>
      <c r="BA128" s="884"/>
      <c r="BB128" s="884"/>
      <c r="BC128" s="884"/>
      <c r="BD128" s="884"/>
      <c r="BE128" s="885"/>
      <c r="BF128" s="1039" t="s">
        <v>470</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35"/>
      <c r="CB128" s="235"/>
      <c r="CC128" s="235"/>
      <c r="CD128" s="235"/>
      <c r="CE128" s="235"/>
      <c r="CF128" s="235"/>
      <c r="CG128" s="212"/>
      <c r="CH128" s="212"/>
      <c r="CI128" s="212"/>
      <c r="CJ128" s="234"/>
      <c r="CK128" s="1011"/>
      <c r="CL128" s="1012"/>
      <c r="CM128" s="1012"/>
      <c r="CN128" s="1012"/>
      <c r="CO128" s="1013"/>
      <c r="CP128" s="1022" t="s">
        <v>504</v>
      </c>
      <c r="CQ128" s="713"/>
      <c r="CR128" s="713"/>
      <c r="CS128" s="713"/>
      <c r="CT128" s="713"/>
      <c r="CU128" s="713"/>
      <c r="CV128" s="713"/>
      <c r="CW128" s="713"/>
      <c r="CX128" s="713"/>
      <c r="CY128" s="713"/>
      <c r="CZ128" s="713"/>
      <c r="DA128" s="713"/>
      <c r="DB128" s="713"/>
      <c r="DC128" s="713"/>
      <c r="DD128" s="713"/>
      <c r="DE128" s="713"/>
      <c r="DF128" s="1023"/>
      <c r="DG128" s="1024" t="s">
        <v>475</v>
      </c>
      <c r="DH128" s="1025"/>
      <c r="DI128" s="1025"/>
      <c r="DJ128" s="1025"/>
      <c r="DK128" s="1025"/>
      <c r="DL128" s="1025" t="s">
        <v>470</v>
      </c>
      <c r="DM128" s="1025"/>
      <c r="DN128" s="1025"/>
      <c r="DO128" s="1025"/>
      <c r="DP128" s="1025"/>
      <c r="DQ128" s="1025" t="s">
        <v>467</v>
      </c>
      <c r="DR128" s="1025"/>
      <c r="DS128" s="1025"/>
      <c r="DT128" s="1025"/>
      <c r="DU128" s="1025"/>
      <c r="DV128" s="1026" t="s">
        <v>470</v>
      </c>
      <c r="DW128" s="1026"/>
      <c r="DX128" s="1026"/>
      <c r="DY128" s="1026"/>
      <c r="DZ128" s="1027"/>
    </row>
    <row r="129" spans="1:131" s="210"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505</v>
      </c>
      <c r="X129" s="1058"/>
      <c r="Y129" s="1058"/>
      <c r="Z129" s="1059"/>
      <c r="AA129" s="945">
        <v>3588928</v>
      </c>
      <c r="AB129" s="946"/>
      <c r="AC129" s="946"/>
      <c r="AD129" s="946"/>
      <c r="AE129" s="947"/>
      <c r="AF129" s="948">
        <v>3818259</v>
      </c>
      <c r="AG129" s="946"/>
      <c r="AH129" s="946"/>
      <c r="AI129" s="946"/>
      <c r="AJ129" s="947"/>
      <c r="AK129" s="948">
        <v>3613651</v>
      </c>
      <c r="AL129" s="946"/>
      <c r="AM129" s="946"/>
      <c r="AN129" s="946"/>
      <c r="AO129" s="947"/>
      <c r="AP129" s="1060"/>
      <c r="AQ129" s="1061"/>
      <c r="AR129" s="1061"/>
      <c r="AS129" s="1061"/>
      <c r="AT129" s="1062"/>
      <c r="AU129" s="213"/>
      <c r="AV129" s="213"/>
      <c r="AW129" s="213"/>
      <c r="AX129" s="1052" t="s">
        <v>506</v>
      </c>
      <c r="AY129" s="910"/>
      <c r="AZ129" s="910"/>
      <c r="BA129" s="910"/>
      <c r="BB129" s="910"/>
      <c r="BC129" s="910"/>
      <c r="BD129" s="910"/>
      <c r="BE129" s="911"/>
      <c r="BF129" s="1053" t="s">
        <v>466</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13"/>
      <c r="DQ129" s="213"/>
      <c r="DR129" s="213"/>
      <c r="DS129" s="213"/>
      <c r="DT129" s="213"/>
      <c r="DU129" s="213"/>
      <c r="DV129" s="213"/>
      <c r="DW129" s="213"/>
      <c r="DX129" s="213"/>
      <c r="DY129" s="213"/>
      <c r="DZ129" s="213"/>
    </row>
    <row r="130" spans="1:131" s="210" customFormat="1" ht="26.25" customHeight="1" x14ac:dyDescent="0.15">
      <c r="A130" s="921" t="s">
        <v>507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508</v>
      </c>
      <c r="X130" s="1058"/>
      <c r="Y130" s="1058"/>
      <c r="Z130" s="1059"/>
      <c r="AA130" s="945">
        <v>305505</v>
      </c>
      <c r="AB130" s="946"/>
      <c r="AC130" s="946"/>
      <c r="AD130" s="946"/>
      <c r="AE130" s="947"/>
      <c r="AF130" s="948">
        <v>301820</v>
      </c>
      <c r="AG130" s="946"/>
      <c r="AH130" s="946"/>
      <c r="AI130" s="946"/>
      <c r="AJ130" s="947"/>
      <c r="AK130" s="948">
        <v>296349</v>
      </c>
      <c r="AL130" s="946"/>
      <c r="AM130" s="946"/>
      <c r="AN130" s="946"/>
      <c r="AO130" s="947"/>
      <c r="AP130" s="1060"/>
      <c r="AQ130" s="1061"/>
      <c r="AR130" s="1061"/>
      <c r="AS130" s="1061"/>
      <c r="AT130" s="1062"/>
      <c r="AU130" s="213"/>
      <c r="AV130" s="213"/>
      <c r="AW130" s="213"/>
      <c r="AX130" s="1052" t="s">
        <v>509</v>
      </c>
      <c r="AY130" s="910"/>
      <c r="AZ130" s="910"/>
      <c r="BA130" s="910"/>
      <c r="BB130" s="910"/>
      <c r="BC130" s="910"/>
      <c r="BD130" s="910"/>
      <c r="BE130" s="911"/>
      <c r="BF130" s="1088">
        <v>4.8</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13"/>
      <c r="DQ130" s="213"/>
      <c r="DR130" s="213"/>
      <c r="DS130" s="213"/>
      <c r="DT130" s="213"/>
      <c r="DU130" s="213"/>
      <c r="DV130" s="213"/>
      <c r="DW130" s="213"/>
      <c r="DX130" s="213"/>
      <c r="DY130" s="213"/>
      <c r="DZ130" s="213"/>
    </row>
    <row r="131" spans="1:131" s="210"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510</v>
      </c>
      <c r="X131" s="1095"/>
      <c r="Y131" s="1095"/>
      <c r="Z131" s="1096"/>
      <c r="AA131" s="991">
        <v>3283423</v>
      </c>
      <c r="AB131" s="973"/>
      <c r="AC131" s="973"/>
      <c r="AD131" s="973"/>
      <c r="AE131" s="974"/>
      <c r="AF131" s="972">
        <v>3516439</v>
      </c>
      <c r="AG131" s="973"/>
      <c r="AH131" s="973"/>
      <c r="AI131" s="973"/>
      <c r="AJ131" s="974"/>
      <c r="AK131" s="972">
        <v>3317302</v>
      </c>
      <c r="AL131" s="973"/>
      <c r="AM131" s="973"/>
      <c r="AN131" s="973"/>
      <c r="AO131" s="974"/>
      <c r="AP131" s="1097"/>
      <c r="AQ131" s="1098"/>
      <c r="AR131" s="1098"/>
      <c r="AS131" s="1098"/>
      <c r="AT131" s="1099"/>
      <c r="AU131" s="213"/>
      <c r="AV131" s="213"/>
      <c r="AW131" s="213"/>
      <c r="AX131" s="1070" t="s">
        <v>511</v>
      </c>
      <c r="AY131" s="713"/>
      <c r="AZ131" s="713"/>
      <c r="BA131" s="713"/>
      <c r="BB131" s="713"/>
      <c r="BC131" s="713"/>
      <c r="BD131" s="713"/>
      <c r="BE131" s="1023"/>
      <c r="BF131" s="1071" t="s">
        <v>399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13"/>
      <c r="DQ131" s="213"/>
      <c r="DR131" s="213"/>
      <c r="DS131" s="213"/>
      <c r="DT131" s="213"/>
      <c r="DU131" s="213"/>
      <c r="DV131" s="213"/>
      <c r="DW131" s="213"/>
      <c r="DX131" s="213"/>
      <c r="DY131" s="213"/>
      <c r="DZ131" s="213"/>
    </row>
    <row r="132" spans="1:131" s="210" customFormat="1" ht="26.25" customHeight="1" x14ac:dyDescent="0.15">
      <c r="A132" s="1077" t="s">
        <v>512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513</v>
      </c>
      <c r="W132" s="1081"/>
      <c r="X132" s="1081"/>
      <c r="Y132" s="1081"/>
      <c r="Z132" s="1082"/>
      <c r="AA132" s="1083">
        <v>4.7880215249999996</v>
      </c>
      <c r="AB132" s="1084"/>
      <c r="AC132" s="1084"/>
      <c r="AD132" s="1084"/>
      <c r="AE132" s="1085"/>
      <c r="AF132" s="1086">
        <v>4.5106142890000003</v>
      </c>
      <c r="AG132" s="1084"/>
      <c r="AH132" s="1084"/>
      <c r="AI132" s="1084"/>
      <c r="AJ132" s="1085"/>
      <c r="AK132" s="1086">
        <v>5.1362221469999998</v>
      </c>
      <c r="AL132" s="1084"/>
      <c r="AM132" s="1084"/>
      <c r="AN132" s="1084"/>
      <c r="AO132" s="1085"/>
      <c r="AP132" s="988"/>
      <c r="AQ132" s="989"/>
      <c r="AR132" s="989"/>
      <c r="AS132" s="989"/>
      <c r="AT132" s="1087"/>
      <c r="AU132" s="237"/>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5"/>
      <c r="BT132" s="213"/>
      <c r="BU132" s="213"/>
      <c r="BV132" s="213"/>
      <c r="BW132" s="213"/>
      <c r="BX132" s="213"/>
      <c r="BY132" s="213"/>
      <c r="BZ132" s="213"/>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13"/>
      <c r="DQ132" s="213"/>
      <c r="DR132" s="213"/>
      <c r="DS132" s="213"/>
      <c r="DT132" s="213"/>
      <c r="DU132" s="213"/>
      <c r="DV132" s="213"/>
      <c r="DW132" s="213"/>
      <c r="DX132" s="213"/>
      <c r="DY132" s="213"/>
      <c r="DZ132" s="213"/>
    </row>
    <row r="133" spans="1:131" s="210"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514</v>
      </c>
      <c r="W133" s="1064"/>
      <c r="X133" s="1064"/>
      <c r="Y133" s="1064"/>
      <c r="Z133" s="1065"/>
      <c r="AA133" s="1066">
        <v>4.8</v>
      </c>
      <c r="AB133" s="1067"/>
      <c r="AC133" s="1067"/>
      <c r="AD133" s="1067"/>
      <c r="AE133" s="1068"/>
      <c r="AF133" s="1066">
        <v>4.8</v>
      </c>
      <c r="AG133" s="1067"/>
      <c r="AH133" s="1067"/>
      <c r="AI133" s="1067"/>
      <c r="AJ133" s="1068"/>
      <c r="AK133" s="1066">
        <v>4.8</v>
      </c>
      <c r="AL133" s="1067"/>
      <c r="AM133" s="1067"/>
      <c r="AN133" s="1067"/>
      <c r="AO133" s="1068"/>
      <c r="AP133" s="1015"/>
      <c r="AQ133" s="1016"/>
      <c r="AR133" s="1016"/>
      <c r="AS133" s="1016"/>
      <c r="AT133" s="1069"/>
      <c r="AU133" s="213"/>
      <c r="AV133" s="213"/>
      <c r="AW133" s="213"/>
      <c r="AX133" s="213"/>
      <c r="AY133" s="213"/>
      <c r="AZ133" s="213"/>
      <c r="BA133" s="213"/>
      <c r="BB133" s="213"/>
      <c r="BC133" s="213"/>
      <c r="BD133" s="213"/>
      <c r="BE133" s="213"/>
      <c r="BF133" s="213"/>
      <c r="BG133" s="213"/>
      <c r="BH133" s="213"/>
      <c r="BI133" s="213"/>
      <c r="BJ133" s="213"/>
      <c r="BK133" s="213"/>
      <c r="BL133" s="213"/>
      <c r="BM133" s="213"/>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13"/>
      <c r="DQ133" s="213"/>
      <c r="DR133" s="213"/>
      <c r="DS133" s="213"/>
      <c r="DT133" s="213"/>
      <c r="DU133" s="213"/>
      <c r="DV133" s="213"/>
      <c r="DW133" s="213"/>
      <c r="DX133" s="213"/>
      <c r="DY133" s="213"/>
      <c r="DZ133" s="213"/>
    </row>
    <row r="134" spans="1:131" ht="11.25" customHeight="1" x14ac:dyDescent="0.15">
      <c r="A134" s="238"/>
      <c r="B134" s="238"/>
      <c r="C134" s="238"/>
      <c r="D134" s="238"/>
      <c r="E134" s="238"/>
      <c r="F134" s="238"/>
      <c r="G134" s="238"/>
      <c r="H134" s="238"/>
      <c r="I134" s="238"/>
      <c r="J134" s="238"/>
      <c r="K134" s="238"/>
      <c r="L134" s="238"/>
      <c r="M134" s="238"/>
      <c r="N134" s="238"/>
      <c r="O134" s="238"/>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13"/>
      <c r="AV134" s="213"/>
      <c r="AW134" s="213"/>
      <c r="AX134" s="213"/>
      <c r="AY134" s="213"/>
      <c r="AZ134" s="213"/>
      <c r="BA134" s="213"/>
      <c r="BB134" s="213"/>
      <c r="BC134" s="213"/>
      <c r="BD134" s="213"/>
      <c r="BE134" s="213"/>
      <c r="BF134" s="213"/>
      <c r="BG134" s="213"/>
      <c r="BH134" s="213"/>
      <c r="BI134" s="213"/>
      <c r="BJ134" s="213"/>
      <c r="BK134" s="213"/>
      <c r="BL134" s="213"/>
      <c r="BM134" s="213"/>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13"/>
      <c r="DQ134" s="213"/>
      <c r="DR134" s="213"/>
      <c r="DS134" s="213"/>
      <c r="DT134" s="213"/>
      <c r="DU134" s="213"/>
      <c r="DV134" s="213"/>
      <c r="DW134" s="213"/>
      <c r="DX134" s="213"/>
      <c r="DY134" s="213"/>
      <c r="DZ134" s="213"/>
      <c r="EA134" s="210"/>
    </row>
    <row r="135" spans="1:131" ht="14.25" hidden="1" x14ac:dyDescent="0.15">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c r="BZ135" s="238"/>
      <c r="CA135" s="238"/>
      <c r="CB135" s="238"/>
      <c r="CC135" s="238"/>
      <c r="CD135" s="238"/>
      <c r="CE135" s="238"/>
      <c r="CF135" s="238"/>
      <c r="CG135" s="238"/>
      <c r="CH135" s="238"/>
      <c r="CI135" s="238"/>
      <c r="CJ135" s="238"/>
      <c r="CK135" s="238"/>
      <c r="CL135" s="238"/>
      <c r="CM135" s="238"/>
      <c r="CN135" s="238"/>
      <c r="CO135" s="238"/>
      <c r="CP135" s="238"/>
      <c r="CQ135" s="238"/>
      <c r="CR135" s="238"/>
      <c r="CS135" s="238"/>
      <c r="CT135" s="238"/>
      <c r="CU135" s="238"/>
      <c r="CV135" s="238"/>
      <c r="CW135" s="238"/>
      <c r="CX135" s="238"/>
      <c r="CY135" s="238"/>
      <c r="CZ135" s="238"/>
      <c r="DA135" s="238"/>
      <c r="DB135" s="238"/>
      <c r="DC135" s="238"/>
      <c r="DD135" s="238"/>
      <c r="DE135" s="238"/>
      <c r="DF135" s="238"/>
      <c r="DG135" s="238"/>
      <c r="DH135" s="238"/>
      <c r="DI135" s="238"/>
      <c r="DJ135" s="238"/>
      <c r="DK135" s="238"/>
      <c r="DL135" s="238"/>
      <c r="DM135" s="238"/>
      <c r="DN135" s="238"/>
      <c r="DO135" s="238"/>
      <c r="DP135" s="238"/>
      <c r="DQ135" s="238"/>
      <c r="DR135" s="238"/>
      <c r="DS135" s="238"/>
      <c r="DT135" s="238"/>
      <c r="DU135" s="238"/>
      <c r="DV135" s="238"/>
      <c r="DW135" s="238"/>
      <c r="DX135" s="238"/>
      <c r="DY135" s="238"/>
      <c r="DZ135" s="238"/>
    </row>
  </sheetData>
  <sheetProtection algorithmName="SHA-512" hashValue="yXedfqApbbMGLwfZVZMNjShcbvJgd8V2U5sVjLkqpzXjtfje8BGqrRbSgqAzPwQy8lMG0hT0ThZ6ZlpHWCLDTQ==" saltValue="aeLl6Ve4d5GXPSpQ3FMT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8C00D-6734-481B-86F6-6D3872CDE47A}">
  <sheetPr>
    <pageSetUpPr fitToPage="1"/>
  </sheetPr>
  <dimension ref="A1:DQ105"/>
  <sheetViews>
    <sheetView showGridLines="0" view="pageBreakPreview" topLeftCell="D1" zoomScaleNormal="85" zoomScaleSheetLayoutView="100" workbookViewId="0">
      <selection activeCell="CM51" sqref="CM51"/>
    </sheetView>
  </sheetViews>
  <sheetFormatPr defaultColWidth="0" defaultRowHeight="13.5" customHeight="1" zeroHeight="1" x14ac:dyDescent="0.15"/>
  <cols>
    <col min="1" max="120" width="2.7109375" style="240" customWidth="1"/>
    <col min="121" max="121" width="0" style="239" hidden="1" customWidth="1"/>
    <col min="122" max="16384" width="9" style="239" hidden="1"/>
  </cols>
  <sheetData>
    <row r="1" spans="1:120" x14ac:dyDescent="0.15">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39"/>
    </row>
    <row r="17" spans="119:120" x14ac:dyDescent="0.15">
      <c r="DP17" s="239"/>
    </row>
    <row r="18" spans="119:120" x14ac:dyDescent="0.15"/>
    <row r="19" spans="119:120" x14ac:dyDescent="0.15"/>
    <row r="20" spans="119:120" x14ac:dyDescent="0.15">
      <c r="DO20" s="239"/>
      <c r="DP20" s="239"/>
    </row>
    <row r="21" spans="119:120" x14ac:dyDescent="0.15">
      <c r="DP21" s="239"/>
    </row>
    <row r="22" spans="119:120" x14ac:dyDescent="0.15"/>
    <row r="23" spans="119:120" x14ac:dyDescent="0.15">
      <c r="DO23" s="239"/>
      <c r="DP23" s="239"/>
    </row>
    <row r="24" spans="119:120" x14ac:dyDescent="0.15">
      <c r="DP24" s="239"/>
    </row>
    <row r="25" spans="119:120" x14ac:dyDescent="0.15">
      <c r="DP25" s="239"/>
    </row>
    <row r="26" spans="119:120" x14ac:dyDescent="0.15">
      <c r="DO26" s="239"/>
      <c r="DP26" s="239"/>
    </row>
    <row r="27" spans="119:120" x14ac:dyDescent="0.15"/>
    <row r="28" spans="119:120" x14ac:dyDescent="0.15">
      <c r="DO28" s="239"/>
      <c r="DP28" s="239"/>
    </row>
    <row r="29" spans="119:120" x14ac:dyDescent="0.15">
      <c r="DP29" s="239"/>
    </row>
    <row r="30" spans="119:120" x14ac:dyDescent="0.15"/>
    <row r="31" spans="119:120" x14ac:dyDescent="0.15">
      <c r="DO31" s="239"/>
      <c r="DP31" s="239"/>
    </row>
    <row r="32" spans="119:120" x14ac:dyDescent="0.15"/>
    <row r="33" spans="98:120" x14ac:dyDescent="0.15">
      <c r="DO33" s="239"/>
      <c r="DP33" s="239"/>
    </row>
    <row r="34" spans="98:120" x14ac:dyDescent="0.15">
      <c r="DM34" s="239"/>
    </row>
    <row r="35" spans="98:120" x14ac:dyDescent="0.15">
      <c r="CT35" s="239"/>
      <c r="CU35" s="239"/>
      <c r="CV35" s="239"/>
      <c r="CY35" s="239"/>
      <c r="CZ35" s="239"/>
      <c r="DA35" s="239"/>
      <c r="DD35" s="239"/>
      <c r="DE35" s="239"/>
      <c r="DF35" s="239"/>
      <c r="DI35" s="239"/>
      <c r="DJ35" s="239"/>
      <c r="DK35" s="239"/>
      <c r="DM35" s="239"/>
      <c r="DN35" s="239"/>
      <c r="DO35" s="239"/>
      <c r="DP35" s="239"/>
    </row>
    <row r="36" spans="98:120" x14ac:dyDescent="0.15"/>
    <row r="37" spans="98:120" x14ac:dyDescent="0.15">
      <c r="CW37" s="239"/>
      <c r="DB37" s="239"/>
      <c r="DG37" s="239"/>
      <c r="DL37" s="239"/>
      <c r="DP37" s="239"/>
    </row>
    <row r="38" spans="98:120" x14ac:dyDescent="0.15">
      <c r="CT38" s="239"/>
      <c r="CU38" s="239"/>
      <c r="CV38" s="239"/>
      <c r="CW38" s="239"/>
      <c r="CY38" s="239"/>
      <c r="CZ38" s="239"/>
      <c r="DA38" s="239"/>
      <c r="DB38" s="239"/>
      <c r="DD38" s="239"/>
      <c r="DE38" s="239"/>
      <c r="DF38" s="239"/>
      <c r="DG38" s="239"/>
      <c r="DI38" s="239"/>
      <c r="DJ38" s="239"/>
      <c r="DK38" s="239"/>
      <c r="DL38" s="239"/>
      <c r="DN38" s="239"/>
      <c r="DO38" s="239"/>
      <c r="DP38" s="23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39"/>
      <c r="DO49" s="239"/>
      <c r="DP49" s="23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39"/>
      <c r="CS63" s="239"/>
      <c r="CX63" s="239"/>
      <c r="DC63" s="239"/>
      <c r="DH63" s="239"/>
    </row>
    <row r="64" spans="22:120" x14ac:dyDescent="0.15">
      <c r="V64" s="239"/>
    </row>
    <row r="65" spans="15:120" x14ac:dyDescent="0.15">
      <c r="X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39"/>
      <c r="BB65" s="239"/>
      <c r="BC65" s="239"/>
      <c r="BD65" s="239"/>
      <c r="BE65" s="239"/>
      <c r="BF65" s="239"/>
      <c r="BG65" s="239"/>
      <c r="BH65" s="239"/>
      <c r="BI65" s="239"/>
      <c r="BJ65" s="239"/>
      <c r="BK65" s="239"/>
      <c r="BL65" s="239"/>
      <c r="BM65" s="239"/>
      <c r="BN65" s="239"/>
      <c r="BO65" s="239"/>
      <c r="BP65" s="239"/>
      <c r="BQ65" s="239"/>
      <c r="BR65" s="239"/>
      <c r="BS65" s="239"/>
      <c r="BT65" s="239"/>
      <c r="BU65" s="239"/>
      <c r="BV65" s="239"/>
      <c r="BW65" s="239"/>
      <c r="BX65" s="239"/>
      <c r="BY65" s="239"/>
      <c r="BZ65" s="239"/>
      <c r="CA65" s="239"/>
      <c r="CB65" s="239"/>
      <c r="CC65" s="239"/>
      <c r="CD65" s="239"/>
      <c r="CE65" s="239"/>
      <c r="CF65" s="239"/>
      <c r="CG65" s="239"/>
      <c r="CH65" s="239"/>
      <c r="CI65" s="239"/>
      <c r="CJ65" s="239"/>
      <c r="CK65" s="239"/>
      <c r="CL65" s="239"/>
      <c r="CM65" s="239"/>
      <c r="CN65" s="239"/>
      <c r="CO65" s="239"/>
      <c r="CP65" s="239"/>
      <c r="CQ65" s="239"/>
      <c r="CR65" s="239"/>
      <c r="CU65" s="239"/>
      <c r="CZ65" s="239"/>
      <c r="DE65" s="239"/>
      <c r="DJ65" s="239"/>
    </row>
    <row r="66" spans="15:120" x14ac:dyDescent="0.15">
      <c r="Q66" s="239"/>
      <c r="S66" s="239"/>
      <c r="U66" s="239"/>
      <c r="DM66" s="239"/>
    </row>
    <row r="67" spans="15:120" x14ac:dyDescent="0.15">
      <c r="O67" s="239"/>
      <c r="P67" s="239"/>
      <c r="R67" s="239"/>
      <c r="T67" s="239"/>
      <c r="Y67" s="239"/>
      <c r="CT67" s="239"/>
      <c r="CV67" s="239"/>
      <c r="CW67" s="239"/>
      <c r="CY67" s="239"/>
      <c r="DA67" s="239"/>
      <c r="DB67" s="239"/>
      <c r="DD67" s="239"/>
      <c r="DF67" s="239"/>
      <c r="DG67" s="239"/>
      <c r="DI67" s="239"/>
      <c r="DK67" s="239"/>
      <c r="DL67" s="239"/>
      <c r="DN67" s="239"/>
      <c r="DO67" s="239"/>
      <c r="DP67" s="239"/>
    </row>
    <row r="68" spans="15:120" x14ac:dyDescent="0.15"/>
    <row r="69" spans="15:120" x14ac:dyDescent="0.15"/>
    <row r="70" spans="15:120" x14ac:dyDescent="0.15"/>
    <row r="71" spans="15:120" x14ac:dyDescent="0.15"/>
    <row r="72" spans="15:120" x14ac:dyDescent="0.15">
      <c r="DP72" s="239"/>
    </row>
    <row r="73" spans="15:120" x14ac:dyDescent="0.15">
      <c r="DP73" s="23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39"/>
      <c r="CX96" s="239"/>
      <c r="DC96" s="239"/>
      <c r="DH96" s="239"/>
    </row>
    <row r="97" spans="24:120" x14ac:dyDescent="0.15">
      <c r="CS97" s="239"/>
      <c r="CX97" s="239"/>
      <c r="DC97" s="239"/>
      <c r="DH97" s="239"/>
      <c r="DP97" s="240" t="s">
        <v>515</v>
      </c>
    </row>
    <row r="98" spans="24:120" hidden="1" x14ac:dyDescent="0.15">
      <c r="CS98" s="239"/>
      <c r="CX98" s="239"/>
      <c r="DC98" s="239"/>
      <c r="DH98" s="239"/>
    </row>
    <row r="99" spans="24:120" hidden="1" x14ac:dyDescent="0.15">
      <c r="CS99" s="239"/>
      <c r="CX99" s="239"/>
      <c r="DC99" s="239"/>
      <c r="DH99" s="239"/>
    </row>
    <row r="101" spans="24:120" ht="12" hidden="1" customHeight="1" x14ac:dyDescent="0.15">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39"/>
      <c r="BA101" s="239"/>
      <c r="BB101" s="239"/>
      <c r="BC101" s="239"/>
      <c r="BD101" s="239"/>
      <c r="BE101" s="239"/>
      <c r="BF101" s="239"/>
      <c r="BG101" s="239"/>
      <c r="BH101" s="239"/>
      <c r="BI101" s="239"/>
      <c r="BJ101" s="239"/>
      <c r="BK101" s="239"/>
      <c r="BL101" s="239"/>
      <c r="BM101" s="239"/>
      <c r="BN101" s="239"/>
      <c r="BO101" s="239"/>
      <c r="BP101" s="239"/>
      <c r="BQ101" s="239"/>
      <c r="BR101" s="239"/>
      <c r="BS101" s="239"/>
      <c r="BT101" s="239"/>
      <c r="BU101" s="239"/>
      <c r="BV101" s="239"/>
      <c r="BW101" s="239"/>
      <c r="BX101" s="239"/>
      <c r="BY101" s="239"/>
      <c r="BZ101" s="239"/>
      <c r="CA101" s="239"/>
      <c r="CB101" s="239"/>
      <c r="CC101" s="239"/>
      <c r="CD101" s="239"/>
      <c r="CE101" s="239"/>
      <c r="CF101" s="239"/>
      <c r="CG101" s="239"/>
      <c r="CH101" s="239"/>
      <c r="CI101" s="239"/>
      <c r="CJ101" s="239"/>
      <c r="CK101" s="239"/>
      <c r="CL101" s="239"/>
      <c r="CM101" s="239"/>
      <c r="CN101" s="239"/>
      <c r="CO101" s="239"/>
      <c r="CP101" s="239"/>
      <c r="CQ101" s="239"/>
      <c r="CR101" s="239"/>
      <c r="CU101" s="239"/>
      <c r="CZ101" s="239"/>
      <c r="DE101" s="239"/>
      <c r="DJ101" s="239"/>
    </row>
    <row r="102" spans="24:120" ht="1.5" hidden="1" customHeight="1" x14ac:dyDescent="0.15">
      <c r="CU102" s="239"/>
      <c r="CZ102" s="239"/>
      <c r="DE102" s="239"/>
      <c r="DJ102" s="239"/>
      <c r="DM102" s="239"/>
    </row>
    <row r="103" spans="24:120" hidden="1" x14ac:dyDescent="0.15">
      <c r="CT103" s="239"/>
      <c r="CV103" s="239"/>
      <c r="CW103" s="239"/>
      <c r="CY103" s="239"/>
      <c r="DA103" s="239"/>
      <c r="DB103" s="239"/>
      <c r="DD103" s="239"/>
      <c r="DF103" s="239"/>
      <c r="DG103" s="239"/>
      <c r="DI103" s="239"/>
      <c r="DK103" s="239"/>
      <c r="DL103" s="239"/>
      <c r="DM103" s="239"/>
      <c r="DN103" s="239"/>
      <c r="DO103" s="239"/>
      <c r="DP103" s="239"/>
    </row>
    <row r="104" spans="24:120" hidden="1" x14ac:dyDescent="0.15">
      <c r="CV104" s="239"/>
      <c r="CW104" s="239"/>
      <c r="DA104" s="239"/>
      <c r="DB104" s="239"/>
      <c r="DF104" s="239"/>
      <c r="DG104" s="239"/>
      <c r="DK104" s="239"/>
      <c r="DL104" s="239"/>
      <c r="DN104" s="239"/>
      <c r="DO104" s="239"/>
      <c r="DP104" s="239"/>
    </row>
    <row r="105" spans="24:120" ht="12.75" hidden="1" customHeight="1" x14ac:dyDescent="0.15"/>
  </sheetData>
  <sheetProtection algorithmName="SHA-512" hashValue="IoLRq8slhRFzF+C5xQDKNJtqwAtHUOY6c8HsQnt7Gmo+dbYuBHap9BhKbuM+qqpRUlrVBFQ0t7b57G6RYO4a+g==" saltValue="b/XVteUQ3jkJ+m0hbh1Ij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40" customWidth="1"/>
    <col min="117" max="16384" width="9" style="239" hidden="1"/>
  </cols>
  <sheetData>
    <row r="1" spans="2:116" x14ac:dyDescent="0.15">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row>
    <row r="2" spans="2:116" x14ac:dyDescent="0.15"/>
    <row r="3" spans="2:116" x14ac:dyDescent="0.15"/>
    <row r="4" spans="2:116" x14ac:dyDescent="0.15">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39"/>
      <c r="BW4" s="239"/>
      <c r="BX4" s="239"/>
      <c r="BY4" s="239"/>
      <c r="BZ4" s="239"/>
      <c r="CA4" s="239"/>
      <c r="CB4" s="239"/>
      <c r="CC4" s="239"/>
      <c r="CD4" s="239"/>
      <c r="CE4" s="239"/>
      <c r="CF4" s="239"/>
      <c r="CG4" s="239"/>
      <c r="CH4" s="239"/>
      <c r="CI4" s="239"/>
      <c r="CJ4" s="239"/>
      <c r="CK4" s="239"/>
      <c r="CL4" s="239"/>
      <c r="CM4" s="239"/>
      <c r="CN4" s="239"/>
      <c r="CO4" s="239"/>
      <c r="CP4" s="239"/>
      <c r="CQ4" s="239"/>
      <c r="CR4" s="239"/>
      <c r="CS4" s="239"/>
      <c r="CT4" s="239"/>
      <c r="CU4" s="239"/>
      <c r="CV4" s="239"/>
      <c r="CW4" s="239"/>
      <c r="CX4" s="239"/>
      <c r="CY4" s="239"/>
      <c r="CZ4" s="239"/>
      <c r="DA4" s="239"/>
      <c r="DB4" s="239"/>
      <c r="DC4" s="239"/>
      <c r="DD4" s="239"/>
      <c r="DE4" s="239"/>
      <c r="DF4" s="239"/>
      <c r="DG4" s="239"/>
      <c r="DH4" s="239"/>
      <c r="DI4" s="239"/>
      <c r="DJ4" s="239"/>
      <c r="DK4" s="239"/>
      <c r="DL4" s="239"/>
    </row>
    <row r="5" spans="2:116" x14ac:dyDescent="0.15">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c r="BN18" s="239"/>
      <c r="BO18" s="239"/>
      <c r="BP18" s="239"/>
      <c r="BQ18" s="239"/>
      <c r="BR18" s="239"/>
      <c r="BS18" s="239"/>
      <c r="BT18" s="239"/>
      <c r="BU18" s="239"/>
      <c r="BV18" s="239"/>
      <c r="BW18" s="239"/>
      <c r="BX18" s="239"/>
      <c r="BY18" s="239"/>
      <c r="BZ18" s="239"/>
      <c r="CA18" s="239"/>
      <c r="CB18" s="239"/>
      <c r="CC18" s="239"/>
      <c r="CD18" s="239"/>
      <c r="CE18" s="239"/>
      <c r="CF18" s="239"/>
      <c r="CG18" s="239"/>
      <c r="CH18" s="239"/>
      <c r="CI18" s="239"/>
      <c r="CJ18" s="239"/>
      <c r="CK18" s="239"/>
      <c r="CL18" s="239"/>
      <c r="CM18" s="239"/>
      <c r="CN18" s="239"/>
      <c r="CO18" s="239"/>
      <c r="CP18" s="239"/>
      <c r="CQ18" s="239"/>
      <c r="CR18" s="239"/>
      <c r="CS18" s="239"/>
      <c r="CT18" s="239"/>
      <c r="CU18" s="239"/>
      <c r="CV18" s="239"/>
      <c r="CW18" s="239"/>
      <c r="CX18" s="239"/>
      <c r="CY18" s="239"/>
      <c r="CZ18" s="239"/>
      <c r="DA18" s="239"/>
      <c r="DB18" s="239"/>
      <c r="DC18" s="239"/>
      <c r="DD18" s="239"/>
      <c r="DE18" s="239"/>
      <c r="DF18" s="239"/>
      <c r="DG18" s="239"/>
      <c r="DH18" s="239"/>
      <c r="DI18" s="239"/>
      <c r="DJ18" s="239"/>
      <c r="DK18" s="239"/>
      <c r="DL18" s="239"/>
    </row>
    <row r="19" spans="9:116" x14ac:dyDescent="0.15"/>
    <row r="20" spans="9:116" x14ac:dyDescent="0.15"/>
    <row r="21" spans="9:116" x14ac:dyDescent="0.15">
      <c r="DL21" s="239"/>
    </row>
    <row r="22" spans="9:116" x14ac:dyDescent="0.15">
      <c r="DI22" s="239"/>
      <c r="DJ22" s="239"/>
      <c r="DK22" s="239"/>
      <c r="DL22" s="239"/>
    </row>
    <row r="23" spans="9:116" x14ac:dyDescent="0.15">
      <c r="CY23" s="239"/>
      <c r="CZ23" s="239"/>
      <c r="DA23" s="239"/>
      <c r="DB23" s="239"/>
      <c r="DC23" s="239"/>
      <c r="DD23" s="239"/>
      <c r="DE23" s="239"/>
      <c r="DF23" s="239"/>
      <c r="DG23" s="239"/>
      <c r="DH23" s="239"/>
      <c r="DI23" s="239"/>
      <c r="DJ23" s="239"/>
      <c r="DK23" s="239"/>
      <c r="DL23" s="23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39"/>
      <c r="DA35" s="239"/>
      <c r="DB35" s="239"/>
      <c r="DC35" s="239"/>
      <c r="DD35" s="239"/>
      <c r="DE35" s="239"/>
      <c r="DF35" s="239"/>
      <c r="DG35" s="239"/>
      <c r="DH35" s="239"/>
      <c r="DI35" s="239"/>
      <c r="DJ35" s="239"/>
      <c r="DK35" s="239"/>
      <c r="DL35" s="239"/>
    </row>
    <row r="36" spans="15:116" x14ac:dyDescent="0.15"/>
    <row r="37" spans="15:116" x14ac:dyDescent="0.15">
      <c r="DL37" s="239"/>
    </row>
    <row r="38" spans="15:116" x14ac:dyDescent="0.15">
      <c r="DI38" s="239"/>
      <c r="DJ38" s="239"/>
      <c r="DK38" s="239"/>
      <c r="DL38" s="239"/>
    </row>
    <row r="39" spans="15:116" x14ac:dyDescent="0.15"/>
    <row r="40" spans="15:116" x14ac:dyDescent="0.15"/>
    <row r="41" spans="15:116" x14ac:dyDescent="0.15"/>
    <row r="42" spans="15:116" x14ac:dyDescent="0.15"/>
    <row r="43" spans="15:116" x14ac:dyDescent="0.15">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row>
    <row r="44" spans="15:116" x14ac:dyDescent="0.15">
      <c r="DL44" s="239"/>
    </row>
    <row r="45" spans="15:116" x14ac:dyDescent="0.15"/>
    <row r="46" spans="15:116" x14ac:dyDescent="0.15">
      <c r="DA46" s="239"/>
      <c r="DB46" s="239"/>
      <c r="DC46" s="239"/>
      <c r="DD46" s="239"/>
      <c r="DE46" s="239"/>
      <c r="DF46" s="239"/>
      <c r="DG46" s="239"/>
      <c r="DH46" s="239"/>
      <c r="DI46" s="239"/>
      <c r="DJ46" s="239"/>
      <c r="DK46" s="239"/>
      <c r="DL46" s="239"/>
    </row>
    <row r="47" spans="15:116" x14ac:dyDescent="0.15"/>
    <row r="48" spans="15:116" x14ac:dyDescent="0.15"/>
    <row r="49" spans="104:116" x14ac:dyDescent="0.15"/>
    <row r="50" spans="104:116" x14ac:dyDescent="0.15">
      <c r="CZ50" s="239"/>
      <c r="DA50" s="239"/>
      <c r="DB50" s="239"/>
      <c r="DC50" s="239"/>
      <c r="DD50" s="239"/>
      <c r="DE50" s="239"/>
      <c r="DF50" s="239"/>
      <c r="DG50" s="239"/>
      <c r="DH50" s="239"/>
      <c r="DI50" s="239"/>
      <c r="DJ50" s="239"/>
      <c r="DK50" s="239"/>
      <c r="DL50" s="239"/>
    </row>
    <row r="51" spans="104:116" x14ac:dyDescent="0.15"/>
    <row r="52" spans="104:116" x14ac:dyDescent="0.15"/>
    <row r="53" spans="104:116" x14ac:dyDescent="0.15">
      <c r="DL53" s="23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39"/>
      <c r="DD67" s="239"/>
      <c r="DE67" s="239"/>
      <c r="DF67" s="239"/>
      <c r="DG67" s="239"/>
      <c r="DH67" s="239"/>
      <c r="DI67" s="239"/>
      <c r="DJ67" s="239"/>
      <c r="DK67" s="239"/>
      <c r="DL67" s="23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b1G6NsyuxIenzNcjj9qHQQMapZmDJCq4Bwp6XYTeXYiRGt07TE24GR90aKrqyNaT1tI2uzsEiYTF7r0zZtTow==" saltValue="vwYOnqwQ2ivu+GOCVzKpz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P32" sqref="AP32"/>
    </sheetView>
  </sheetViews>
  <sheetFormatPr defaultColWidth="0" defaultRowHeight="13.5" customHeight="1" zeroHeight="1" x14ac:dyDescent="0.15"/>
  <cols>
    <col min="1" max="36" width="2.42578125" style="241" customWidth="1"/>
    <col min="37" max="44" width="17" style="241" customWidth="1"/>
    <col min="45" max="45" width="6.140625" style="247" customWidth="1"/>
    <col min="46" max="46" width="3" style="245" customWidth="1"/>
    <col min="47" max="47" width="19.140625" style="241" hidden="1" customWidth="1"/>
    <col min="48" max="52" width="12.5703125" style="241" hidden="1" customWidth="1"/>
    <col min="53" max="16384" width="8.5703125" style="241" hidden="1"/>
  </cols>
  <sheetData>
    <row r="1" spans="1:46" x14ac:dyDescent="0.15">
      <c r="AS1" s="241"/>
      <c r="AT1" s="241"/>
    </row>
    <row r="2" spans="1:46" x14ac:dyDescent="0.15">
      <c r="AS2" s="241"/>
      <c r="AT2" s="241"/>
    </row>
    <row r="3" spans="1:46" x14ac:dyDescent="0.15">
      <c r="AS3" s="241"/>
      <c r="AT3" s="241"/>
    </row>
    <row r="4" spans="1:46" x14ac:dyDescent="0.15">
      <c r="AS4" s="241"/>
      <c r="AT4" s="241"/>
    </row>
    <row r="5" spans="1:46" ht="17.25" x14ac:dyDescent="0.15">
      <c r="A5" s="242" t="s">
        <v>516</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4"/>
    </row>
    <row r="6" spans="1:46" x14ac:dyDescent="0.15">
      <c r="A6" s="245"/>
      <c r="AK6" s="246" t="s">
        <v>517</v>
      </c>
      <c r="AL6" s="246"/>
      <c r="AM6" s="246"/>
      <c r="AN6" s="246"/>
    </row>
    <row r="7" spans="1:46" ht="13.5" customHeight="1" x14ac:dyDescent="0.15">
      <c r="A7" s="245"/>
      <c r="AK7" s="248"/>
      <c r="AL7" s="249"/>
      <c r="AM7" s="249"/>
      <c r="AN7" s="250"/>
      <c r="AO7" s="1101" t="s">
        <v>518</v>
      </c>
      <c r="AP7" s="251"/>
      <c r="AQ7" s="252" t="s">
        <v>519</v>
      </c>
      <c r="AR7" s="253"/>
    </row>
    <row r="8" spans="1:46" x14ac:dyDescent="0.15">
      <c r="A8" s="245"/>
      <c r="AK8" s="254"/>
      <c r="AL8" s="255"/>
      <c r="AM8" s="255"/>
      <c r="AN8" s="256"/>
      <c r="AO8" s="1102"/>
      <c r="AP8" s="257" t="s">
        <v>520</v>
      </c>
      <c r="AQ8" s="258" t="s">
        <v>521</v>
      </c>
      <c r="AR8" s="259" t="s">
        <v>522</v>
      </c>
    </row>
    <row r="9" spans="1:46" x14ac:dyDescent="0.15">
      <c r="A9" s="245"/>
      <c r="AK9" s="1103" t="s">
        <v>523</v>
      </c>
      <c r="AL9" s="1104"/>
      <c r="AM9" s="1104"/>
      <c r="AN9" s="1105"/>
      <c r="AO9" s="260">
        <v>1408013</v>
      </c>
      <c r="AP9" s="260">
        <v>124625</v>
      </c>
      <c r="AQ9" s="261">
        <v>108757</v>
      </c>
      <c r="AR9" s="262">
        <v>14.6</v>
      </c>
    </row>
    <row r="10" spans="1:46" ht="13.5" customHeight="1" x14ac:dyDescent="0.15">
      <c r="A10" s="245"/>
      <c r="AK10" s="1103" t="s">
        <v>524</v>
      </c>
      <c r="AL10" s="1104"/>
      <c r="AM10" s="1104"/>
      <c r="AN10" s="1105"/>
      <c r="AO10" s="263">
        <v>149652</v>
      </c>
      <c r="AP10" s="263">
        <v>13246</v>
      </c>
      <c r="AQ10" s="264">
        <v>15108</v>
      </c>
      <c r="AR10" s="265">
        <v>-12.3</v>
      </c>
    </row>
    <row r="11" spans="1:46" ht="13.5" customHeight="1" x14ac:dyDescent="0.15">
      <c r="A11" s="245"/>
      <c r="AK11" s="1103" t="s">
        <v>525</v>
      </c>
      <c r="AL11" s="1104"/>
      <c r="AM11" s="1104"/>
      <c r="AN11" s="1105"/>
      <c r="AO11" s="263" t="s">
        <v>526</v>
      </c>
      <c r="AP11" s="263" t="s">
        <v>526</v>
      </c>
      <c r="AQ11" s="264">
        <v>1414</v>
      </c>
      <c r="AR11" s="265" t="s">
        <v>526</v>
      </c>
    </row>
    <row r="12" spans="1:46" ht="13.5" customHeight="1" x14ac:dyDescent="0.15">
      <c r="A12" s="245"/>
      <c r="AK12" s="1103" t="s">
        <v>527</v>
      </c>
      <c r="AL12" s="1104"/>
      <c r="AM12" s="1104"/>
      <c r="AN12" s="1105"/>
      <c r="AO12" s="263" t="s">
        <v>526</v>
      </c>
      <c r="AP12" s="263" t="s">
        <v>526</v>
      </c>
      <c r="AQ12" s="264">
        <v>40</v>
      </c>
      <c r="AR12" s="265" t="s">
        <v>526</v>
      </c>
    </row>
    <row r="13" spans="1:46" ht="13.5" customHeight="1" x14ac:dyDescent="0.15">
      <c r="A13" s="245"/>
      <c r="AK13" s="1103" t="s">
        <v>528</v>
      </c>
      <c r="AL13" s="1104"/>
      <c r="AM13" s="1104"/>
      <c r="AN13" s="1105"/>
      <c r="AO13" s="263">
        <v>30679</v>
      </c>
      <c r="AP13" s="263">
        <v>2715</v>
      </c>
      <c r="AQ13" s="264">
        <v>4611</v>
      </c>
      <c r="AR13" s="265">
        <v>-41.1</v>
      </c>
    </row>
    <row r="14" spans="1:46" ht="13.5" customHeight="1" x14ac:dyDescent="0.15">
      <c r="A14" s="245"/>
      <c r="AK14" s="1103" t="s">
        <v>529</v>
      </c>
      <c r="AL14" s="1104"/>
      <c r="AM14" s="1104"/>
      <c r="AN14" s="1105"/>
      <c r="AO14" s="263" t="s">
        <v>526</v>
      </c>
      <c r="AP14" s="263" t="s">
        <v>526</v>
      </c>
      <c r="AQ14" s="264">
        <v>2427</v>
      </c>
      <c r="AR14" s="265" t="s">
        <v>526</v>
      </c>
    </row>
    <row r="15" spans="1:46" ht="13.5" customHeight="1" x14ac:dyDescent="0.15">
      <c r="A15" s="245"/>
      <c r="AK15" s="1106" t="s">
        <v>530</v>
      </c>
      <c r="AL15" s="1107"/>
      <c r="AM15" s="1107"/>
      <c r="AN15" s="1108"/>
      <c r="AO15" s="263">
        <v>-99499</v>
      </c>
      <c r="AP15" s="263">
        <v>-8807</v>
      </c>
      <c r="AQ15" s="264">
        <v>-7785</v>
      </c>
      <c r="AR15" s="265">
        <v>13.1</v>
      </c>
    </row>
    <row r="16" spans="1:46" x14ac:dyDescent="0.15">
      <c r="A16" s="245"/>
      <c r="AK16" s="1106" t="s">
        <v>192</v>
      </c>
      <c r="AL16" s="1107"/>
      <c r="AM16" s="1107"/>
      <c r="AN16" s="1108"/>
      <c r="AO16" s="263">
        <v>1488845</v>
      </c>
      <c r="AP16" s="263">
        <v>131780</v>
      </c>
      <c r="AQ16" s="264">
        <v>124572</v>
      </c>
      <c r="AR16" s="265">
        <v>5.8</v>
      </c>
    </row>
    <row r="17" spans="1:46" x14ac:dyDescent="0.15">
      <c r="A17" s="245"/>
    </row>
    <row r="18" spans="1:46" x14ac:dyDescent="0.15">
      <c r="A18" s="245"/>
      <c r="AQ18" s="266"/>
      <c r="AR18" s="266"/>
    </row>
    <row r="19" spans="1:46" x14ac:dyDescent="0.15">
      <c r="A19" s="245"/>
      <c r="AK19" s="241" t="s">
        <v>531</v>
      </c>
    </row>
    <row r="20" spans="1:46" x14ac:dyDescent="0.15">
      <c r="A20" s="245"/>
      <c r="AK20" s="267"/>
      <c r="AL20" s="268"/>
      <c r="AM20" s="268"/>
      <c r="AN20" s="269"/>
      <c r="AO20" s="270" t="s">
        <v>532</v>
      </c>
      <c r="AP20" s="271" t="s">
        <v>533</v>
      </c>
      <c r="AQ20" s="272" t="s">
        <v>534</v>
      </c>
      <c r="AR20" s="273"/>
    </row>
    <row r="21" spans="1:46" s="246" customFormat="1" x14ac:dyDescent="0.15">
      <c r="A21" s="274"/>
      <c r="AK21" s="1109" t="s">
        <v>535</v>
      </c>
      <c r="AL21" s="1110"/>
      <c r="AM21" s="1110"/>
      <c r="AN21" s="1111"/>
      <c r="AO21" s="275">
        <v>10.8</v>
      </c>
      <c r="AP21" s="276">
        <v>10.78</v>
      </c>
      <c r="AQ21" s="277">
        <v>0.02</v>
      </c>
      <c r="AS21" s="278"/>
      <c r="AT21" s="274"/>
    </row>
    <row r="22" spans="1:46" s="246" customFormat="1" x14ac:dyDescent="0.15">
      <c r="A22" s="274"/>
      <c r="AK22" s="1109" t="s">
        <v>536</v>
      </c>
      <c r="AL22" s="1110"/>
      <c r="AM22" s="1110"/>
      <c r="AN22" s="1111"/>
      <c r="AO22" s="279">
        <v>96.3</v>
      </c>
      <c r="AP22" s="280">
        <v>96.3</v>
      </c>
      <c r="AQ22" s="281">
        <v>0</v>
      </c>
      <c r="AR22" s="266"/>
      <c r="AS22" s="278"/>
      <c r="AT22" s="274"/>
    </row>
    <row r="23" spans="1:46" s="246" customFormat="1" x14ac:dyDescent="0.15">
      <c r="A23" s="274"/>
      <c r="AP23" s="266"/>
      <c r="AQ23" s="266"/>
      <c r="AR23" s="266"/>
      <c r="AS23" s="278"/>
      <c r="AT23" s="274"/>
    </row>
    <row r="24" spans="1:46" s="246" customFormat="1" x14ac:dyDescent="0.15">
      <c r="A24" s="274"/>
      <c r="AP24" s="266"/>
      <c r="AQ24" s="266"/>
      <c r="AR24" s="266"/>
      <c r="AS24" s="278"/>
      <c r="AT24" s="274"/>
    </row>
    <row r="25" spans="1:46" s="246" customFormat="1" x14ac:dyDescent="0.15">
      <c r="A25" s="282"/>
      <c r="B25" s="283"/>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4"/>
      <c r="AQ25" s="284"/>
      <c r="AR25" s="284"/>
      <c r="AS25" s="285"/>
      <c r="AT25" s="274"/>
    </row>
    <row r="26" spans="1:46" s="246" customFormat="1" x14ac:dyDescent="0.15">
      <c r="A26" s="1100" t="s">
        <v>537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286"/>
      <c r="AS27" s="241"/>
      <c r="AT27" s="241"/>
    </row>
    <row r="28" spans="1:46" ht="17.25" x14ac:dyDescent="0.15">
      <c r="A28" s="242" t="s">
        <v>538</v>
      </c>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87"/>
    </row>
    <row r="29" spans="1:46" x14ac:dyDescent="0.15">
      <c r="A29" s="245"/>
      <c r="AK29" s="246" t="s">
        <v>539</v>
      </c>
      <c r="AL29" s="246"/>
      <c r="AM29" s="246"/>
      <c r="AN29" s="246"/>
      <c r="AS29" s="288"/>
    </row>
    <row r="30" spans="1:46" ht="13.5" customHeight="1" x14ac:dyDescent="0.15">
      <c r="A30" s="245"/>
      <c r="AK30" s="248"/>
      <c r="AL30" s="249"/>
      <c r="AM30" s="249"/>
      <c r="AN30" s="250"/>
      <c r="AO30" s="1101" t="s">
        <v>518</v>
      </c>
      <c r="AP30" s="251"/>
      <c r="AQ30" s="252" t="s">
        <v>519</v>
      </c>
      <c r="AR30" s="253"/>
    </row>
    <row r="31" spans="1:46" x14ac:dyDescent="0.15">
      <c r="A31" s="245"/>
      <c r="AK31" s="254"/>
      <c r="AL31" s="255"/>
      <c r="AM31" s="255"/>
      <c r="AN31" s="256"/>
      <c r="AO31" s="1102"/>
      <c r="AP31" s="257" t="s">
        <v>520</v>
      </c>
      <c r="AQ31" s="258" t="s">
        <v>521</v>
      </c>
      <c r="AR31" s="259" t="s">
        <v>522</v>
      </c>
    </row>
    <row r="32" spans="1:46" ht="27" customHeight="1" x14ac:dyDescent="0.15">
      <c r="A32" s="245"/>
      <c r="AK32" s="1117" t="s">
        <v>540</v>
      </c>
      <c r="AL32" s="1118"/>
      <c r="AM32" s="1118"/>
      <c r="AN32" s="1119"/>
      <c r="AO32" s="289">
        <v>392949</v>
      </c>
      <c r="AP32" s="289">
        <v>34780</v>
      </c>
      <c r="AQ32" s="290">
        <v>62543</v>
      </c>
      <c r="AR32" s="291">
        <v>-44.4</v>
      </c>
    </row>
    <row r="33" spans="1:46" ht="13.5" customHeight="1" x14ac:dyDescent="0.15">
      <c r="A33" s="245"/>
      <c r="AK33" s="1117" t="s">
        <v>541</v>
      </c>
      <c r="AL33" s="1118"/>
      <c r="AM33" s="1118"/>
      <c r="AN33" s="1119"/>
      <c r="AO33" s="289" t="s">
        <v>526</v>
      </c>
      <c r="AP33" s="289" t="s">
        <v>526</v>
      </c>
      <c r="AQ33" s="290" t="s">
        <v>526</v>
      </c>
      <c r="AR33" s="291" t="s">
        <v>526</v>
      </c>
    </row>
    <row r="34" spans="1:46" ht="27" customHeight="1" x14ac:dyDescent="0.15">
      <c r="A34" s="245"/>
      <c r="AK34" s="1117" t="s">
        <v>542</v>
      </c>
      <c r="AL34" s="1118"/>
      <c r="AM34" s="1118"/>
      <c r="AN34" s="1119"/>
      <c r="AO34" s="289" t="s">
        <v>526</v>
      </c>
      <c r="AP34" s="289" t="s">
        <v>526</v>
      </c>
      <c r="AQ34" s="290" t="s">
        <v>526</v>
      </c>
      <c r="AR34" s="291" t="s">
        <v>526</v>
      </c>
    </row>
    <row r="35" spans="1:46" ht="27" customHeight="1" x14ac:dyDescent="0.15">
      <c r="A35" s="245"/>
      <c r="AK35" s="1117" t="s">
        <v>543</v>
      </c>
      <c r="AL35" s="1118"/>
      <c r="AM35" s="1118"/>
      <c r="AN35" s="1119"/>
      <c r="AO35" s="289">
        <v>48528</v>
      </c>
      <c r="AP35" s="289">
        <v>4295</v>
      </c>
      <c r="AQ35" s="290">
        <v>16620</v>
      </c>
      <c r="AR35" s="291">
        <v>-74.2</v>
      </c>
    </row>
    <row r="36" spans="1:46" ht="27" customHeight="1" x14ac:dyDescent="0.15">
      <c r="A36" s="245"/>
      <c r="AK36" s="1117" t="s">
        <v>544</v>
      </c>
      <c r="AL36" s="1118"/>
      <c r="AM36" s="1118"/>
      <c r="AN36" s="1119"/>
      <c r="AO36" s="289">
        <v>36910</v>
      </c>
      <c r="AP36" s="289">
        <v>3267</v>
      </c>
      <c r="AQ36" s="290">
        <v>3562</v>
      </c>
      <c r="AR36" s="291">
        <v>-8.3000000000000007</v>
      </c>
    </row>
    <row r="37" spans="1:46" ht="13.5" customHeight="1" x14ac:dyDescent="0.15">
      <c r="A37" s="245"/>
      <c r="AK37" s="1117" t="s">
        <v>545</v>
      </c>
      <c r="AL37" s="1118"/>
      <c r="AM37" s="1118"/>
      <c r="AN37" s="1119"/>
      <c r="AO37" s="289" t="s">
        <v>526</v>
      </c>
      <c r="AP37" s="289" t="s">
        <v>526</v>
      </c>
      <c r="AQ37" s="290">
        <v>625</v>
      </c>
      <c r="AR37" s="291" t="s">
        <v>526</v>
      </c>
    </row>
    <row r="38" spans="1:46" ht="27" customHeight="1" x14ac:dyDescent="0.15">
      <c r="A38" s="245"/>
      <c r="AK38" s="1120" t="s">
        <v>546</v>
      </c>
      <c r="AL38" s="1121"/>
      <c r="AM38" s="1121"/>
      <c r="AN38" s="1122"/>
      <c r="AO38" s="292" t="s">
        <v>526</v>
      </c>
      <c r="AP38" s="292" t="s">
        <v>526</v>
      </c>
      <c r="AQ38" s="293">
        <v>3</v>
      </c>
      <c r="AR38" s="281" t="s">
        <v>526</v>
      </c>
      <c r="AS38" s="288"/>
    </row>
    <row r="39" spans="1:46" x14ac:dyDescent="0.15">
      <c r="A39" s="245"/>
      <c r="AK39" s="1120" t="s">
        <v>547</v>
      </c>
      <c r="AL39" s="1121"/>
      <c r="AM39" s="1121"/>
      <c r="AN39" s="1122"/>
      <c r="AO39" s="289">
        <v>-11654</v>
      </c>
      <c r="AP39" s="289">
        <v>-1032</v>
      </c>
      <c r="AQ39" s="290">
        <v>-2822</v>
      </c>
      <c r="AR39" s="291">
        <v>-63.4</v>
      </c>
      <c r="AS39" s="288"/>
    </row>
    <row r="40" spans="1:46" ht="27" customHeight="1" x14ac:dyDescent="0.15">
      <c r="A40" s="245"/>
      <c r="AK40" s="1117" t="s">
        <v>548</v>
      </c>
      <c r="AL40" s="1118"/>
      <c r="AM40" s="1118"/>
      <c r="AN40" s="1119"/>
      <c r="AO40" s="289">
        <v>-296349</v>
      </c>
      <c r="AP40" s="289">
        <v>-26230</v>
      </c>
      <c r="AQ40" s="290">
        <v>-53912</v>
      </c>
      <c r="AR40" s="291">
        <v>-51.3</v>
      </c>
      <c r="AS40" s="288"/>
    </row>
    <row r="41" spans="1:46" x14ac:dyDescent="0.15">
      <c r="A41" s="245"/>
      <c r="AK41" s="1123" t="s">
        <v>306</v>
      </c>
      <c r="AL41" s="1124"/>
      <c r="AM41" s="1124"/>
      <c r="AN41" s="1125"/>
      <c r="AO41" s="289">
        <v>170384</v>
      </c>
      <c r="AP41" s="289">
        <v>15081</v>
      </c>
      <c r="AQ41" s="290">
        <v>26618</v>
      </c>
      <c r="AR41" s="291">
        <v>-43.3</v>
      </c>
      <c r="AS41" s="288"/>
    </row>
    <row r="42" spans="1:46" x14ac:dyDescent="0.15">
      <c r="A42" s="245"/>
      <c r="AK42" s="294" t="s">
        <v>549</v>
      </c>
      <c r="AQ42" s="266"/>
      <c r="AR42" s="266"/>
      <c r="AS42" s="288"/>
    </row>
    <row r="43" spans="1:46" x14ac:dyDescent="0.15">
      <c r="A43" s="245"/>
      <c r="AP43" s="295"/>
      <c r="AQ43" s="266"/>
      <c r="AS43" s="288"/>
    </row>
    <row r="44" spans="1:46" x14ac:dyDescent="0.15">
      <c r="A44" s="245"/>
      <c r="AQ44" s="266"/>
    </row>
    <row r="45" spans="1:46" x14ac:dyDescent="0.15">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96"/>
      <c r="AR45" s="243"/>
      <c r="AS45" s="243"/>
      <c r="AT45" s="241"/>
    </row>
    <row r="46" spans="1:46" x14ac:dyDescent="0.15">
      <c r="A46" s="297"/>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41"/>
    </row>
    <row r="47" spans="1:46" ht="17.25" customHeight="1" x14ac:dyDescent="0.15">
      <c r="A47" s="298" t="s">
        <v>550</v>
      </c>
    </row>
    <row r="48" spans="1:46" x14ac:dyDescent="0.15">
      <c r="A48" s="245"/>
      <c r="AK48" s="299" t="s">
        <v>551</v>
      </c>
      <c r="AL48" s="299"/>
      <c r="AM48" s="299"/>
      <c r="AN48" s="299"/>
      <c r="AO48" s="299"/>
      <c r="AP48" s="299"/>
      <c r="AQ48" s="300"/>
      <c r="AR48" s="299"/>
    </row>
    <row r="49" spans="1:44" ht="13.5" customHeight="1" x14ac:dyDescent="0.15">
      <c r="A49" s="245"/>
      <c r="AK49" s="301"/>
      <c r="AL49" s="302"/>
      <c r="AM49" s="1112" t="s">
        <v>518</v>
      </c>
      <c r="AN49" s="1114" t="s">
        <v>552</v>
      </c>
      <c r="AO49" s="1115"/>
      <c r="AP49" s="1115"/>
      <c r="AQ49" s="1115"/>
      <c r="AR49" s="1116"/>
    </row>
    <row r="50" spans="1:44" x14ac:dyDescent="0.15">
      <c r="A50" s="245"/>
      <c r="AK50" s="303"/>
      <c r="AL50" s="304"/>
      <c r="AM50" s="1113"/>
      <c r="AN50" s="305" t="s">
        <v>553</v>
      </c>
      <c r="AO50" s="306" t="s">
        <v>554</v>
      </c>
      <c r="AP50" s="307" t="s">
        <v>555</v>
      </c>
      <c r="AQ50" s="308" t="s">
        <v>556</v>
      </c>
      <c r="AR50" s="309" t="s">
        <v>557</v>
      </c>
    </row>
    <row r="51" spans="1:44" x14ac:dyDescent="0.15">
      <c r="A51" s="245"/>
      <c r="AK51" s="301" t="s">
        <v>558</v>
      </c>
      <c r="AL51" s="302"/>
      <c r="AM51" s="310">
        <v>4572285</v>
      </c>
      <c r="AN51" s="311">
        <v>414231</v>
      </c>
      <c r="AO51" s="312">
        <v>57.2</v>
      </c>
      <c r="AP51" s="313">
        <v>88328</v>
      </c>
      <c r="AQ51" s="314">
        <v>-1.9</v>
      </c>
      <c r="AR51" s="315">
        <v>59.1</v>
      </c>
    </row>
    <row r="52" spans="1:44" x14ac:dyDescent="0.15">
      <c r="A52" s="245"/>
      <c r="AK52" s="316"/>
      <c r="AL52" s="317" t="s">
        <v>559</v>
      </c>
      <c r="AM52" s="318">
        <v>1297899</v>
      </c>
      <c r="AN52" s="319">
        <v>117585</v>
      </c>
      <c r="AO52" s="320">
        <v>19.2</v>
      </c>
      <c r="AP52" s="321">
        <v>49013</v>
      </c>
      <c r="AQ52" s="322">
        <v>6.4</v>
      </c>
      <c r="AR52" s="323">
        <v>12.8</v>
      </c>
    </row>
    <row r="53" spans="1:44" x14ac:dyDescent="0.15">
      <c r="A53" s="245"/>
      <c r="AK53" s="301" t="s">
        <v>560</v>
      </c>
      <c r="AL53" s="302"/>
      <c r="AM53" s="310">
        <v>5516749</v>
      </c>
      <c r="AN53" s="311">
        <v>498622</v>
      </c>
      <c r="AO53" s="312">
        <v>20.399999999999999</v>
      </c>
      <c r="AP53" s="313">
        <v>103390</v>
      </c>
      <c r="AQ53" s="314">
        <v>17.100000000000001</v>
      </c>
      <c r="AR53" s="315">
        <v>3.3</v>
      </c>
    </row>
    <row r="54" spans="1:44" x14ac:dyDescent="0.15">
      <c r="A54" s="245"/>
      <c r="AK54" s="316"/>
      <c r="AL54" s="317" t="s">
        <v>559</v>
      </c>
      <c r="AM54" s="318">
        <v>675130</v>
      </c>
      <c r="AN54" s="319">
        <v>61020</v>
      </c>
      <c r="AO54" s="320">
        <v>-48.1</v>
      </c>
      <c r="AP54" s="321">
        <v>51269</v>
      </c>
      <c r="AQ54" s="322">
        <v>4.5999999999999996</v>
      </c>
      <c r="AR54" s="323">
        <v>-52.7</v>
      </c>
    </row>
    <row r="55" spans="1:44" x14ac:dyDescent="0.15">
      <c r="A55" s="245"/>
      <c r="AK55" s="301" t="s">
        <v>561</v>
      </c>
      <c r="AL55" s="302"/>
      <c r="AM55" s="310">
        <v>4112757</v>
      </c>
      <c r="AN55" s="311">
        <v>372195</v>
      </c>
      <c r="AO55" s="312">
        <v>-25.4</v>
      </c>
      <c r="AP55" s="313">
        <v>117234</v>
      </c>
      <c r="AQ55" s="314">
        <v>13.4</v>
      </c>
      <c r="AR55" s="315">
        <v>-38.799999999999997</v>
      </c>
    </row>
    <row r="56" spans="1:44" x14ac:dyDescent="0.15">
      <c r="A56" s="245"/>
      <c r="AK56" s="316"/>
      <c r="AL56" s="317" t="s">
        <v>559</v>
      </c>
      <c r="AM56" s="318">
        <v>317556</v>
      </c>
      <c r="AN56" s="319">
        <v>28738</v>
      </c>
      <c r="AO56" s="320">
        <v>-52.9</v>
      </c>
      <c r="AP56" s="321">
        <v>59796</v>
      </c>
      <c r="AQ56" s="322">
        <v>16.600000000000001</v>
      </c>
      <c r="AR56" s="323">
        <v>-69.5</v>
      </c>
    </row>
    <row r="57" spans="1:44" x14ac:dyDescent="0.15">
      <c r="A57" s="245"/>
      <c r="AK57" s="301" t="s">
        <v>562</v>
      </c>
      <c r="AL57" s="302"/>
      <c r="AM57" s="310">
        <v>1335635</v>
      </c>
      <c r="AN57" s="311">
        <v>120523</v>
      </c>
      <c r="AO57" s="312">
        <v>-67.599999999999994</v>
      </c>
      <c r="AP57" s="313">
        <v>97758</v>
      </c>
      <c r="AQ57" s="314">
        <v>-16.600000000000001</v>
      </c>
      <c r="AR57" s="315">
        <v>-51</v>
      </c>
    </row>
    <row r="58" spans="1:44" x14ac:dyDescent="0.15">
      <c r="A58" s="245"/>
      <c r="AK58" s="316"/>
      <c r="AL58" s="317" t="s">
        <v>559</v>
      </c>
      <c r="AM58" s="318">
        <v>492699</v>
      </c>
      <c r="AN58" s="319">
        <v>44459</v>
      </c>
      <c r="AO58" s="320">
        <v>54.7</v>
      </c>
      <c r="AP58" s="321">
        <v>45946</v>
      </c>
      <c r="AQ58" s="322">
        <v>-23.2</v>
      </c>
      <c r="AR58" s="323">
        <v>77.900000000000006</v>
      </c>
    </row>
    <row r="59" spans="1:44" x14ac:dyDescent="0.15">
      <c r="A59" s="245"/>
      <c r="AK59" s="301" t="s">
        <v>563</v>
      </c>
      <c r="AL59" s="302"/>
      <c r="AM59" s="310">
        <v>1123821</v>
      </c>
      <c r="AN59" s="311">
        <v>99471</v>
      </c>
      <c r="AO59" s="312">
        <v>-17.5</v>
      </c>
      <c r="AP59" s="313">
        <v>91338</v>
      </c>
      <c r="AQ59" s="314">
        <v>-6.6</v>
      </c>
      <c r="AR59" s="315">
        <v>-10.9</v>
      </c>
    </row>
    <row r="60" spans="1:44" x14ac:dyDescent="0.15">
      <c r="A60" s="245"/>
      <c r="AK60" s="316"/>
      <c r="AL60" s="317" t="s">
        <v>559</v>
      </c>
      <c r="AM60" s="318">
        <v>493404</v>
      </c>
      <c r="AN60" s="319">
        <v>43672</v>
      </c>
      <c r="AO60" s="320">
        <v>-1.8</v>
      </c>
      <c r="AP60" s="321">
        <v>43989</v>
      </c>
      <c r="AQ60" s="322">
        <v>-4.3</v>
      </c>
      <c r="AR60" s="323">
        <v>2.5</v>
      </c>
    </row>
    <row r="61" spans="1:44" x14ac:dyDescent="0.15">
      <c r="A61" s="245"/>
      <c r="AK61" s="301" t="s">
        <v>564</v>
      </c>
      <c r="AL61" s="324"/>
      <c r="AM61" s="310">
        <v>3332249</v>
      </c>
      <c r="AN61" s="311">
        <v>301008</v>
      </c>
      <c r="AO61" s="312">
        <v>-6.6</v>
      </c>
      <c r="AP61" s="313">
        <v>99610</v>
      </c>
      <c r="AQ61" s="325">
        <v>1.1000000000000001</v>
      </c>
      <c r="AR61" s="315">
        <v>-7.7</v>
      </c>
    </row>
    <row r="62" spans="1:44" x14ac:dyDescent="0.15">
      <c r="A62" s="245"/>
      <c r="AK62" s="316"/>
      <c r="AL62" s="317" t="s">
        <v>559</v>
      </c>
      <c r="AM62" s="318">
        <v>655338</v>
      </c>
      <c r="AN62" s="319">
        <v>59095</v>
      </c>
      <c r="AO62" s="320">
        <v>-5.8</v>
      </c>
      <c r="AP62" s="321">
        <v>50003</v>
      </c>
      <c r="AQ62" s="322">
        <v>0</v>
      </c>
      <c r="AR62" s="323">
        <v>-5.8</v>
      </c>
    </row>
    <row r="63" spans="1:44" x14ac:dyDescent="0.15">
      <c r="A63" s="245"/>
    </row>
    <row r="64" spans="1:44" x14ac:dyDescent="0.15">
      <c r="A64" s="245"/>
    </row>
    <row r="65" spans="1:46" x14ac:dyDescent="0.15">
      <c r="A65" s="245"/>
    </row>
    <row r="66" spans="1:46" x14ac:dyDescent="0.15">
      <c r="A66" s="326"/>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327"/>
    </row>
    <row r="67" spans="1:46" ht="13.5" hidden="1" customHeight="1" x14ac:dyDescent="0.15">
      <c r="AS67" s="241"/>
      <c r="AT67" s="241"/>
    </row>
    <row r="70" spans="1:46" hidden="1" x14ac:dyDescent="0.15"/>
    <row r="71" spans="1:46" hidden="1" x14ac:dyDescent="0.15"/>
    <row r="72" spans="1:46" hidden="1" x14ac:dyDescent="0.15"/>
    <row r="73" spans="1:46" hidden="1" x14ac:dyDescent="0.15"/>
  </sheetData>
  <sheetProtection algorithmName="SHA-512" hashValue="GVCEESyZPKiwKzd6x8orNJzf3qFpywIz7g76eSJm+KDsnWOR64DJMd7Lm79ssTpzC6u2f8xaiEFGmGXAW2CreQ==" saltValue="VpW0U1Du0VCZLNuVncIb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election activeCell="AV116" sqref="AV116"/>
    </sheetView>
  </sheetViews>
  <sheetFormatPr defaultColWidth="0" defaultRowHeight="13.5" customHeight="1" zeroHeight="1" x14ac:dyDescent="0.15"/>
  <cols>
    <col min="1" max="125" width="2.42578125" style="240" customWidth="1"/>
    <col min="126" max="16384" width="9" style="239" hidden="1"/>
  </cols>
  <sheetData>
    <row r="1" spans="2:125" ht="13.5" customHeight="1" x14ac:dyDescent="0.15">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row>
    <row r="2" spans="2:125" x14ac:dyDescent="0.15">
      <c r="B2" s="239"/>
      <c r="DG2" s="239"/>
    </row>
    <row r="3" spans="2:125" x14ac:dyDescent="0.15">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H3" s="239"/>
      <c r="DI3" s="239"/>
      <c r="DJ3" s="239"/>
      <c r="DK3" s="239"/>
      <c r="DL3" s="239"/>
      <c r="DM3" s="239"/>
      <c r="DN3" s="239"/>
      <c r="DO3" s="239"/>
      <c r="DP3" s="239"/>
      <c r="DQ3" s="239"/>
      <c r="DR3" s="239"/>
      <c r="DS3" s="239"/>
      <c r="DT3" s="239"/>
      <c r="DU3" s="239"/>
    </row>
    <row r="4" spans="2:125" x14ac:dyDescent="0.15"/>
    <row r="5" spans="2:125" x14ac:dyDescent="0.15"/>
    <row r="6" spans="2:125" x14ac:dyDescent="0.15"/>
    <row r="7" spans="2:125" x14ac:dyDescent="0.15"/>
    <row r="8" spans="2:125" x14ac:dyDescent="0.15"/>
    <row r="9" spans="2:125" x14ac:dyDescent="0.15">
      <c r="DU9" s="23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39"/>
    </row>
    <row r="18" spans="125:125" x14ac:dyDescent="0.15"/>
    <row r="19" spans="125:125" x14ac:dyDescent="0.15"/>
    <row r="20" spans="125:125" x14ac:dyDescent="0.15">
      <c r="DU20" s="239"/>
    </row>
    <row r="21" spans="125:125" x14ac:dyDescent="0.15">
      <c r="DU21" s="23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39"/>
    </row>
    <row r="29" spans="125:125" x14ac:dyDescent="0.15"/>
    <row r="30" spans="125:125" x14ac:dyDescent="0.15"/>
    <row r="31" spans="125:125" x14ac:dyDescent="0.15"/>
    <row r="32" spans="125:125" x14ac:dyDescent="0.15"/>
    <row r="33" spans="2:125" x14ac:dyDescent="0.15">
      <c r="B33" s="239"/>
      <c r="G33" s="239"/>
      <c r="I33" s="239"/>
    </row>
    <row r="34" spans="2:125" x14ac:dyDescent="0.15">
      <c r="C34" s="239"/>
      <c r="P34" s="239"/>
      <c r="DE34" s="239"/>
      <c r="DH34" s="239"/>
    </row>
    <row r="35" spans="2:125" x14ac:dyDescent="0.15">
      <c r="D35" s="239"/>
      <c r="E35" s="239"/>
      <c r="DG35" s="239"/>
      <c r="DJ35" s="239"/>
      <c r="DP35" s="239"/>
      <c r="DQ35" s="239"/>
      <c r="DR35" s="239"/>
      <c r="DS35" s="239"/>
      <c r="DT35" s="239"/>
      <c r="DU35" s="239"/>
    </row>
    <row r="36" spans="2:125" x14ac:dyDescent="0.15">
      <c r="F36" s="239"/>
      <c r="H36" s="239"/>
      <c r="J36" s="239"/>
      <c r="K36" s="239"/>
      <c r="L36" s="239"/>
      <c r="M36" s="239"/>
      <c r="N36" s="239"/>
      <c r="O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F36" s="239"/>
      <c r="DI36" s="239"/>
      <c r="DK36" s="239"/>
      <c r="DL36" s="239"/>
      <c r="DM36" s="239"/>
      <c r="DN36" s="239"/>
      <c r="DO36" s="239"/>
      <c r="DP36" s="239"/>
      <c r="DQ36" s="239"/>
      <c r="DR36" s="239"/>
      <c r="DS36" s="239"/>
      <c r="DT36" s="239"/>
      <c r="DU36" s="239"/>
    </row>
    <row r="37" spans="2:125" x14ac:dyDescent="0.15">
      <c r="DU37" s="239"/>
    </row>
    <row r="38" spans="2:125" x14ac:dyDescent="0.15">
      <c r="DT38" s="239"/>
      <c r="DU38" s="239"/>
    </row>
    <row r="39" spans="2:125" x14ac:dyDescent="0.15"/>
    <row r="40" spans="2:125" x14ac:dyDescent="0.15">
      <c r="DH40" s="239"/>
    </row>
    <row r="41" spans="2:125" x14ac:dyDescent="0.15">
      <c r="DE41" s="239"/>
    </row>
    <row r="42" spans="2:125" x14ac:dyDescent="0.15">
      <c r="DG42" s="239"/>
      <c r="DJ42" s="239"/>
    </row>
    <row r="43" spans="2:125" x14ac:dyDescent="0.15">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F43" s="239"/>
      <c r="DI43" s="239"/>
      <c r="DK43" s="239"/>
      <c r="DL43" s="239"/>
      <c r="DM43" s="239"/>
      <c r="DN43" s="239"/>
      <c r="DO43" s="239"/>
      <c r="DP43" s="239"/>
      <c r="DQ43" s="239"/>
      <c r="DR43" s="239"/>
      <c r="DS43" s="239"/>
      <c r="DT43" s="239"/>
      <c r="DU43" s="239"/>
    </row>
    <row r="44" spans="2:125" x14ac:dyDescent="0.15">
      <c r="DU44" s="239"/>
    </row>
    <row r="45" spans="2:125" x14ac:dyDescent="0.15"/>
    <row r="46" spans="2:125" x14ac:dyDescent="0.15"/>
    <row r="47" spans="2:125" x14ac:dyDescent="0.15"/>
    <row r="48" spans="2:125" x14ac:dyDescent="0.15">
      <c r="DT48" s="239"/>
      <c r="DU48" s="239"/>
    </row>
    <row r="49" spans="120:125" x14ac:dyDescent="0.15">
      <c r="DU49" s="239"/>
    </row>
    <row r="50" spans="120:125" x14ac:dyDescent="0.15">
      <c r="DU50" s="239"/>
    </row>
    <row r="51" spans="120:125" x14ac:dyDescent="0.15">
      <c r="DP51" s="239"/>
      <c r="DQ51" s="239"/>
      <c r="DR51" s="239"/>
      <c r="DS51" s="239"/>
      <c r="DT51" s="239"/>
      <c r="DU51" s="239"/>
    </row>
    <row r="52" spans="120:125" x14ac:dyDescent="0.15"/>
    <row r="53" spans="120:125" x14ac:dyDescent="0.15"/>
    <row r="54" spans="120:125" x14ac:dyDescent="0.15">
      <c r="DU54" s="239"/>
    </row>
    <row r="55" spans="120:125" x14ac:dyDescent="0.15"/>
    <row r="56" spans="120:125" x14ac:dyDescent="0.15"/>
    <row r="57" spans="120:125" x14ac:dyDescent="0.15"/>
    <row r="58" spans="120:125" x14ac:dyDescent="0.15">
      <c r="DU58" s="239"/>
    </row>
    <row r="59" spans="120:125" x14ac:dyDescent="0.15"/>
    <row r="60" spans="120:125" x14ac:dyDescent="0.15"/>
    <row r="61" spans="120:125" x14ac:dyDescent="0.15"/>
    <row r="62" spans="120:125" x14ac:dyDescent="0.15"/>
    <row r="63" spans="120:125" x14ac:dyDescent="0.15">
      <c r="DU63" s="239"/>
    </row>
    <row r="64" spans="120:125" x14ac:dyDescent="0.15">
      <c r="DT64" s="239"/>
      <c r="DU64" s="239"/>
    </row>
    <row r="65" spans="123:125" x14ac:dyDescent="0.15"/>
    <row r="66" spans="123:125" x14ac:dyDescent="0.15"/>
    <row r="67" spans="123:125" x14ac:dyDescent="0.15"/>
    <row r="68" spans="123:125" x14ac:dyDescent="0.15"/>
    <row r="69" spans="123:125" x14ac:dyDescent="0.15">
      <c r="DS69" s="239"/>
      <c r="DT69" s="239"/>
      <c r="DU69" s="23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39"/>
    </row>
    <row r="83" spans="116:125" x14ac:dyDescent="0.15">
      <c r="DM83" s="239"/>
      <c r="DN83" s="239"/>
      <c r="DO83" s="239"/>
      <c r="DP83" s="239"/>
      <c r="DQ83" s="239"/>
      <c r="DR83" s="239"/>
      <c r="DS83" s="239"/>
      <c r="DT83" s="239"/>
      <c r="DU83" s="239"/>
    </row>
    <row r="84" spans="116:125" x14ac:dyDescent="0.15"/>
    <row r="85" spans="116:125" x14ac:dyDescent="0.15"/>
    <row r="86" spans="116:125" x14ac:dyDescent="0.15"/>
    <row r="87" spans="116:125" x14ac:dyDescent="0.15"/>
    <row r="88" spans="116:125" x14ac:dyDescent="0.15">
      <c r="DU88" s="23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39"/>
      <c r="DT94" s="239"/>
      <c r="DU94" s="239"/>
    </row>
    <row r="95" spans="116:125" ht="13.5" customHeight="1" x14ac:dyDescent="0.15">
      <c r="DU95" s="23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39"/>
    </row>
    <row r="102" spans="124:125" ht="13.5" customHeight="1" x14ac:dyDescent="0.15"/>
    <row r="103" spans="124:125" ht="13.5" customHeight="1" x14ac:dyDescent="0.15"/>
    <row r="104" spans="124:125" ht="13.5" customHeight="1" x14ac:dyDescent="0.15">
      <c r="DT104" s="239"/>
      <c r="DU104" s="23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39" t="s">
        <v>566</v>
      </c>
    </row>
    <row r="121" spans="125:125" ht="13.5" hidden="1" customHeight="1" x14ac:dyDescent="0.15">
      <c r="DU121" s="239"/>
    </row>
  </sheetData>
  <sheetProtection algorithmName="SHA-512" hashValue="/PecZjFADszC2DXBAzUNDxlBoqRqf6QHK9bk5wySf7Sj4NcceuKDX9jI807EBpp/VXaEur9uZBdk/4zyxBaNqw==" saltValue="WY7XCwv0pM6qdwEN/yij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3" zoomScaleNormal="100" zoomScaleSheetLayoutView="55" workbookViewId="0">
      <selection activeCell="AE28" sqref="AE28"/>
    </sheetView>
  </sheetViews>
  <sheetFormatPr defaultColWidth="0" defaultRowHeight="13.5" customHeight="1" zeroHeight="1" x14ac:dyDescent="0.15"/>
  <cols>
    <col min="1" max="125" width="2.42578125" style="240" customWidth="1"/>
    <col min="126" max="142" width="0" style="239" hidden="1" customWidth="1"/>
    <col min="143" max="16384" width="9" style="239" hidden="1"/>
  </cols>
  <sheetData>
    <row r="1" spans="1:125" ht="13.5" customHeight="1" x14ac:dyDescent="0.15">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39"/>
      <c r="DQ1" s="239"/>
      <c r="DR1" s="239"/>
      <c r="DS1" s="239"/>
      <c r="DT1" s="239"/>
      <c r="DU1" s="239"/>
    </row>
    <row r="2" spans="1:125" x14ac:dyDescent="0.15">
      <c r="B2" s="239"/>
      <c r="T2" s="239"/>
    </row>
    <row r="3" spans="1:125" x14ac:dyDescent="0.15">
      <c r="C3" s="239"/>
      <c r="D3" s="239"/>
      <c r="E3" s="239"/>
      <c r="F3" s="239"/>
      <c r="G3" s="239"/>
      <c r="H3" s="239"/>
      <c r="I3" s="239"/>
      <c r="J3" s="239"/>
      <c r="K3" s="239"/>
      <c r="L3" s="239"/>
      <c r="M3" s="239"/>
      <c r="N3" s="239"/>
      <c r="O3" s="239"/>
      <c r="P3" s="239"/>
      <c r="Q3" s="239"/>
      <c r="R3" s="239"/>
      <c r="S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39"/>
      <c r="G33" s="239"/>
      <c r="I33" s="239"/>
    </row>
    <row r="34" spans="2:125" x14ac:dyDescent="0.15">
      <c r="C34" s="239"/>
      <c r="P34" s="239"/>
      <c r="R34" s="239"/>
      <c r="U34" s="239"/>
    </row>
    <row r="35" spans="2:125" x14ac:dyDescent="0.15">
      <c r="D35" s="239"/>
      <c r="E35" s="239"/>
      <c r="T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row>
    <row r="36" spans="2:125" x14ac:dyDescent="0.15">
      <c r="F36" s="239"/>
      <c r="H36" s="239"/>
      <c r="J36" s="239"/>
      <c r="K36" s="239"/>
      <c r="L36" s="239"/>
      <c r="M36" s="239"/>
      <c r="N36" s="239"/>
      <c r="O36" s="239"/>
      <c r="Q36" s="239"/>
      <c r="S36" s="239"/>
      <c r="V36" s="239"/>
    </row>
    <row r="37" spans="2:125" x14ac:dyDescent="0.15"/>
    <row r="38" spans="2:125" x14ac:dyDescent="0.15"/>
    <row r="39" spans="2:125" x14ac:dyDescent="0.15"/>
    <row r="40" spans="2:125" x14ac:dyDescent="0.15">
      <c r="U40" s="239"/>
    </row>
    <row r="41" spans="2:125" x14ac:dyDescent="0.15">
      <c r="R41" s="239"/>
    </row>
    <row r="42" spans="2:125" x14ac:dyDescent="0.15">
      <c r="T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K42" s="239"/>
      <c r="CL42" s="239"/>
      <c r="CM42" s="239"/>
      <c r="CN42" s="239"/>
      <c r="CO42" s="239"/>
      <c r="CP42" s="239"/>
      <c r="CQ42" s="239"/>
      <c r="CR42" s="239"/>
      <c r="CS42" s="239"/>
      <c r="CT42" s="239"/>
      <c r="CU42" s="239"/>
      <c r="CV42" s="239"/>
      <c r="CW42" s="239"/>
      <c r="CX42" s="239"/>
      <c r="CY42" s="239"/>
      <c r="CZ42" s="239"/>
      <c r="DA42" s="239"/>
      <c r="DB42" s="239"/>
      <c r="DC42" s="239"/>
      <c r="DD42" s="239"/>
      <c r="DE42" s="239"/>
      <c r="DF42" s="239"/>
      <c r="DG42" s="239"/>
      <c r="DH42" s="239"/>
      <c r="DI42" s="239"/>
      <c r="DJ42" s="239"/>
      <c r="DK42" s="239"/>
      <c r="DL42" s="239"/>
      <c r="DM42" s="239"/>
      <c r="DN42" s="239"/>
      <c r="DO42" s="239"/>
      <c r="DP42" s="239"/>
      <c r="DQ42" s="239"/>
      <c r="DR42" s="239"/>
      <c r="DS42" s="239"/>
      <c r="DT42" s="239"/>
      <c r="DU42" s="239"/>
    </row>
    <row r="43" spans="2:125" x14ac:dyDescent="0.15">
      <c r="Q43" s="239"/>
      <c r="S43" s="239"/>
      <c r="V43" s="23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0" t="s">
        <v>567</v>
      </c>
    </row>
  </sheetData>
  <sheetProtection algorithmName="SHA-512" hashValue="0kNZtiMEWNHMVd7Retvz4b3AZsq5fu10/22h5ifdRxF0uBeTuiA00dDfwNLaG/iJ1iQHZFzLhUZ3LfOL1Amsmw==" saltValue="ebThlzGS5iCoaFjQVS5d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A2" sqref="A2"/>
    </sheetView>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26" t="s">
        <v>3</v>
      </c>
      <c r="D47" s="1126"/>
      <c r="E47" s="1127"/>
      <c r="F47" s="11">
        <v>58.48</v>
      </c>
      <c r="G47" s="12">
        <v>54.68</v>
      </c>
      <c r="H47" s="12">
        <v>43.71</v>
      </c>
      <c r="I47" s="12">
        <v>29.05</v>
      </c>
      <c r="J47" s="13">
        <v>34.700000000000003</v>
      </c>
    </row>
    <row r="48" spans="2:10" ht="57.75" customHeight="1" x14ac:dyDescent="0.15">
      <c r="B48" s="14"/>
      <c r="C48" s="1128" t="s">
        <v>4</v>
      </c>
      <c r="D48" s="1128"/>
      <c r="E48" s="1129"/>
      <c r="F48" s="15">
        <v>10.84</v>
      </c>
      <c r="G48" s="16">
        <v>4.8</v>
      </c>
      <c r="H48" s="16">
        <v>8.7200000000000006</v>
      </c>
      <c r="I48" s="16">
        <v>14.18</v>
      </c>
      <c r="J48" s="17">
        <v>17.23</v>
      </c>
    </row>
    <row r="49" spans="2:10" ht="57.75" customHeight="1" thickBot="1" x14ac:dyDescent="0.2">
      <c r="B49" s="18"/>
      <c r="C49" s="1130" t="s">
        <v>5</v>
      </c>
      <c r="D49" s="1130"/>
      <c r="E49" s="1131"/>
      <c r="F49" s="19" t="s">
        <v>573</v>
      </c>
      <c r="G49" s="20" t="s">
        <v>574</v>
      </c>
      <c r="H49" s="20" t="s">
        <v>575</v>
      </c>
      <c r="I49" s="20" t="s">
        <v>576</v>
      </c>
      <c r="J49" s="21">
        <v>6.26</v>
      </c>
    </row>
    <row r="50" spans="2:10" x14ac:dyDescent="0.15"/>
  </sheetData>
  <sheetProtection algorithmName="SHA-512" hashValue="9GQkwTIX3pJJQ+XVvvPwvm3BMzu93a0xt8ioBHvoM5LGgBWwxiD0Cl/mdoxtamfRBcy67OOYcp/TeyWxXFPDNg==" saltValue="lRTsePTENhjtNrUpEWeU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2024-03-09T02:56:55Z</cp:lastPrinted>
  <dcterms:created xsi:type="dcterms:W3CDTF">2024-02-05T04:08:32Z</dcterms:created>
  <dcterms:modified xsi:type="dcterms:W3CDTF">2024-03-18T07:09:25Z</dcterms:modified>
  <cp:category/>
</cp:coreProperties>
</file>