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保健医療部\感染症医療確保課\02 医療体制確保班\02 設備整備事業（4事業）\04 R05年度\07 R05 事業計画(2)（医療機関→県）\01-01 202311● 医療機関←県\"/>
    </mc:Choice>
  </mc:AlternateContent>
  <xr:revisionPtr revIDLastSave="0" documentId="13_ncr:1_{28B23841-7D85-4B4F-9BD7-4638AC3F6267}" xr6:coauthVersionLast="47" xr6:coauthVersionMax="47" xr10:uidLastSave="{00000000-0000-0000-0000-000000000000}"/>
  <bookViews>
    <workbookView xWindow="-110" yWindow="-110" windowWidth="19420" windowHeight="10300" tabRatio="879" firstSheet="1" activeTab="2" xr2:uid="{00000000-000D-0000-FFFF-FFFF00000000}"/>
  </bookViews>
  <sheets>
    <sheet name="別紙１" sheetId="1" r:id="rId1"/>
    <sheet name="別紙２" sheetId="2" r:id="rId2"/>
    <sheet name="別紙２【記入例】" sheetId="3" r:id="rId3"/>
    <sheet name="別紙３" sheetId="4" r:id="rId4"/>
    <sheet name="個票（個人防護具合計）" sheetId="6" r:id="rId5"/>
    <sheet name="個票（マスク）" sheetId="7" r:id="rId6"/>
    <sheet name="個票（ゴーグル）" sheetId="8" r:id="rId7"/>
    <sheet name="個票（ガウン）" sheetId="9" r:id="rId8"/>
    <sheet name="個票（グローブ）" sheetId="10" r:id="rId9"/>
    <sheet name="個票（キャップ）" sheetId="11" r:id="rId10"/>
    <sheet name="個票（フェイスシールド）" sheetId="12" r:id="rId11"/>
    <sheet name="個票（その他）" sheetId="13" r:id="rId12"/>
    <sheet name="個票（付帯する備品）" sheetId="17" r:id="rId13"/>
  </sheets>
  <definedNames>
    <definedName name="_Key1" localSheetId="7" hidden="1">#REF!</definedName>
    <definedName name="_Key1" localSheetId="9" hidden="1">#REF!</definedName>
    <definedName name="_Key1" localSheetId="8" hidden="1">#REF!</definedName>
    <definedName name="_Key1" localSheetId="6" hidden="1">#REF!</definedName>
    <definedName name="_Key1" localSheetId="11" hidden="1">#REF!</definedName>
    <definedName name="_Key1" localSheetId="10" hidden="1">#REF!</definedName>
    <definedName name="_Key1" localSheetId="12" hidden="1">#REF!</definedName>
    <definedName name="_Key1" localSheetId="1" hidden="1">#REF!</definedName>
    <definedName name="_Key1" localSheetId="2" hidden="1">#REF!</definedName>
    <definedName name="_Key1" hidden="1">#REF!</definedName>
    <definedName name="_Key2" localSheetId="7" hidden="1">#REF!</definedName>
    <definedName name="_Key2" localSheetId="9" hidden="1">#REF!</definedName>
    <definedName name="_Key2" localSheetId="8" hidden="1">#REF!</definedName>
    <definedName name="_Key2" localSheetId="6" hidden="1">#REF!</definedName>
    <definedName name="_Key2" localSheetId="11" hidden="1">#REF!</definedName>
    <definedName name="_Key2" localSheetId="10" hidden="1">#REF!</definedName>
    <definedName name="_Key2" localSheetId="12"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7" hidden="1">#REF!</definedName>
    <definedName name="_Sort" localSheetId="9" hidden="1">#REF!</definedName>
    <definedName name="_Sort" localSheetId="8" hidden="1">#REF!</definedName>
    <definedName name="_Sort" localSheetId="6" hidden="1">#REF!</definedName>
    <definedName name="_Sort" localSheetId="11" hidden="1">#REF!</definedName>
    <definedName name="_Sort" localSheetId="10" hidden="1">#REF!</definedName>
    <definedName name="_Sort" localSheetId="12" hidden="1">#REF!</definedName>
    <definedName name="_Sort" localSheetId="1" hidden="1">#REF!</definedName>
    <definedName name="_Sort" localSheetId="2" hidden="1">#REF!</definedName>
    <definedName name="_Sort" hidden="1">#REF!</definedName>
    <definedName name="a" localSheetId="7" hidden="1">#REF!</definedName>
    <definedName name="a" localSheetId="9" hidden="1">#REF!</definedName>
    <definedName name="a" localSheetId="8" hidden="1">#REF!</definedName>
    <definedName name="a" localSheetId="6" hidden="1">#REF!</definedName>
    <definedName name="a" localSheetId="11" hidden="1">#REF!</definedName>
    <definedName name="a" localSheetId="10" hidden="1">#REF!</definedName>
    <definedName name="a" localSheetId="12" hidden="1">#REF!</definedName>
    <definedName name="a" localSheetId="1" hidden="1">#REF!</definedName>
    <definedName name="a" localSheetId="2" hidden="1">#REF!</definedName>
    <definedName name="a" hidden="1">#REF!</definedName>
    <definedName name="_xlnm.Print_Area" localSheetId="7">'個票（ガウン）'!$A$1:$N$22</definedName>
    <definedName name="_xlnm.Print_Area" localSheetId="9">'個票（キャップ）'!$A$1:$N$22</definedName>
    <definedName name="_xlnm.Print_Area" localSheetId="8">'個票（グローブ）'!$A$1:$N$22</definedName>
    <definedName name="_xlnm.Print_Area" localSheetId="6">'個票（ゴーグル）'!$A$1:$N$22</definedName>
    <definedName name="_xlnm.Print_Area" localSheetId="11">'個票（その他）'!$A$1:$N$22</definedName>
    <definedName name="_xlnm.Print_Area" localSheetId="10">'個票（フェイスシールド）'!$A$1:$N$22</definedName>
    <definedName name="_xlnm.Print_Area" localSheetId="5">'個票（マスク）'!$A$1:$N$22</definedName>
    <definedName name="_xlnm.Print_Area" localSheetId="4">'個票（個人防護具合計）'!$A$1:$N$27</definedName>
    <definedName name="_xlnm.Print_Area" localSheetId="12">'個票（付帯する備品）'!$A$1:$O$16</definedName>
    <definedName name="_xlnm.Print_Area" localSheetId="0">別紙１!$A$1:$F$38</definedName>
    <definedName name="_xlnm.Print_Area" localSheetId="1">別紙２!$A$1:$Q$19</definedName>
    <definedName name="_xlnm.Print_Area" localSheetId="2">別紙２【記入例】!$A$1:$Q$18</definedName>
    <definedName name="_xlnm.Print_Area" localSheetId="3">別紙３!$A$1:$H$32</definedName>
    <definedName name="_xlnm.Print_Titles" localSheetId="1">別紙２!$1:$7</definedName>
    <definedName name="_xlnm.Print_Titles" localSheetId="2">別紙２【記入例】!$1:$7</definedName>
    <definedName name="Z_E8919B86_519A_43F0_9455_B4C12BFFCEFB_.wvu.PrintArea" localSheetId="7" hidden="1">'個票（ガウン）'!$A$1:$N$21</definedName>
    <definedName name="Z_E8919B86_519A_43F0_9455_B4C12BFFCEFB_.wvu.PrintArea" localSheetId="9" hidden="1">'個票（キャップ）'!$A$1:$N$21</definedName>
    <definedName name="Z_E8919B86_519A_43F0_9455_B4C12BFFCEFB_.wvu.PrintArea" localSheetId="8" hidden="1">'個票（グローブ）'!$A$1:$N$21</definedName>
    <definedName name="Z_E8919B86_519A_43F0_9455_B4C12BFFCEFB_.wvu.PrintArea" localSheetId="6" hidden="1">'個票（ゴーグル）'!$A$1:$N$21</definedName>
    <definedName name="Z_E8919B86_519A_43F0_9455_B4C12BFFCEFB_.wvu.PrintArea" localSheetId="11" hidden="1">'個票（その他）'!$A$1:$N$21</definedName>
    <definedName name="Z_E8919B86_519A_43F0_9455_B4C12BFFCEFB_.wvu.PrintArea" localSheetId="10" hidden="1">'個票（フェイスシールド）'!$A$1:$N$21</definedName>
    <definedName name="Z_E8919B86_519A_43F0_9455_B4C12BFFCEFB_.wvu.PrintArea" localSheetId="5" hidden="1">'個票（マスク）'!$A$1:$N$21</definedName>
    <definedName name="Z_E8919B86_519A_43F0_9455_B4C12BFFCEFB_.wvu.PrintArea" localSheetId="4" hidden="1">'個票（個人防護具合計）'!$A$1:$N$27</definedName>
    <definedName name="Z_E8919B86_519A_43F0_9455_B4C12BFFCEFB_.wvu.PrintArea" localSheetId="12" hidden="1">'個票（付帯する備品）'!$A$1:$O$16</definedName>
    <definedName name="Z_E8919B86_519A_43F0_9455_B4C12BFFCEFB_.wvu.PrintArea" localSheetId="0" hidden="1">別紙１!$A$1:$F$38</definedName>
    <definedName name="Z_E8919B86_519A_43F0_9455_B4C12BFFCEFB_.wvu.PrintArea" localSheetId="1" hidden="1">別紙２!$A$1:$Q$19</definedName>
    <definedName name="Z_E8919B86_519A_43F0_9455_B4C12BFFCEFB_.wvu.PrintArea" localSheetId="2" hidden="1">別紙２【記入例】!$A$1:$Q$18</definedName>
    <definedName name="Z_E8919B86_519A_43F0_9455_B4C12BFFCEFB_.wvu.PrintArea" localSheetId="3" hidden="1">別紙３!$A$1:$H$32</definedName>
    <definedName name="Z_E8919B86_519A_43F0_9455_B4C12BFFCEFB_.wvu.PrintTitles" localSheetId="1" hidden="1">別紙２!$1:$7</definedName>
    <definedName name="Z_E8919B86_519A_43F0_9455_B4C12BFFCEFB_.wvu.PrintTitles" localSheetId="2" hidden="1">別紙２【記入例】!$1:$7</definedName>
    <definedName name="外来対応医療機関">別紙２!$F$30:$F$39</definedName>
    <definedName name="救急・周産期・小児医療">別紙２!$I$30:$I$39</definedName>
    <definedName name="検査機関等">別紙２!$G$30:$G$39</definedName>
    <definedName name="重点医療機関等">別紙２!$H$30:$H$39</definedName>
    <definedName name="入院医療機関">別紙２!$E$30:$E$39</definedName>
  </definedNames>
  <calcPr calcId="191029"/>
  <customWorkbookViews>
    <customWorkbookView name="沖縄県 - 個人用ビュー" guid="{E8919B86-519A-43F0-9455-B4C12BFFCEFB}" mergeInterval="0" personalView="1" maximized="1" xWindow="-1928" yWindow="-8" windowWidth="1936" windowHeight="1066" tabRatio="8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G4" i="13" l="1"/>
  <c r="G4" i="12"/>
  <c r="G4" i="11"/>
  <c r="G4" i="10"/>
  <c r="G4" i="9"/>
  <c r="G4" i="8"/>
  <c r="G4" i="7"/>
  <c r="G4" i="6"/>
  <c r="E47" i="3" l="1"/>
  <c r="E48" i="3"/>
  <c r="E49" i="2" l="1"/>
  <c r="E50" i="2"/>
  <c r="E4" i="13" l="1"/>
  <c r="E4" i="12"/>
  <c r="E4" i="11"/>
  <c r="E4" i="10"/>
  <c r="E4" i="9"/>
  <c r="E4" i="8"/>
  <c r="E4" i="7"/>
  <c r="K4" i="17"/>
  <c r="F4" i="17"/>
  <c r="E4" i="6"/>
  <c r="F14" i="17" l="1"/>
  <c r="F13" i="17"/>
  <c r="F12" i="17"/>
  <c r="F11" i="17"/>
  <c r="F10" i="17"/>
  <c r="F9" i="17"/>
  <c r="G9" i="17" l="1"/>
  <c r="E77" i="2"/>
  <c r="E76" i="2"/>
  <c r="F8" i="2"/>
  <c r="E69" i="2" l="1"/>
  <c r="E70" i="2"/>
  <c r="E71" i="2"/>
  <c r="E72" i="2"/>
  <c r="E73" i="2"/>
  <c r="E74" i="2"/>
  <c r="E75" i="2"/>
  <c r="F15" i="3" l="1"/>
  <c r="F14" i="3"/>
  <c r="F13" i="3"/>
  <c r="F12" i="3"/>
  <c r="F11" i="3"/>
  <c r="F9" i="3"/>
  <c r="F8" i="3"/>
  <c r="F16" i="2"/>
  <c r="F15" i="2"/>
  <c r="F14" i="2"/>
  <c r="F13" i="2"/>
  <c r="F12" i="2"/>
  <c r="F11" i="2"/>
  <c r="F10" i="2"/>
  <c r="F9" i="2"/>
  <c r="E70" i="3"/>
  <c r="E69" i="3"/>
  <c r="E68" i="3"/>
  <c r="E67" i="3"/>
  <c r="E66" i="3"/>
  <c r="E64" i="3"/>
  <c r="E63" i="3"/>
  <c r="E62" i="3"/>
  <c r="E61" i="3"/>
  <c r="E60" i="3"/>
  <c r="E59" i="3"/>
  <c r="E58" i="3"/>
  <c r="E54" i="3"/>
  <c r="E53" i="3"/>
  <c r="E52" i="3"/>
  <c r="E51" i="3"/>
  <c r="E50" i="3"/>
  <c r="E46" i="3"/>
  <c r="E45" i="3"/>
  <c r="E44" i="3"/>
  <c r="E43" i="3"/>
  <c r="G12" i="3" s="1"/>
  <c r="H12" i="3" s="1"/>
  <c r="E42" i="3"/>
  <c r="E41" i="3"/>
  <c r="E40" i="3"/>
  <c r="G14" i="3" s="1"/>
  <c r="H14" i="3" s="1"/>
  <c r="I14" i="3" s="1"/>
  <c r="G15" i="3"/>
  <c r="H15" i="3" s="1"/>
  <c r="I15" i="3" s="1"/>
  <c r="G10" i="3"/>
  <c r="H10" i="3" s="1"/>
  <c r="J4" i="3"/>
  <c r="F19" i="13"/>
  <c r="F18" i="13"/>
  <c r="F17" i="13"/>
  <c r="F16" i="13"/>
  <c r="F15" i="13"/>
  <c r="F14" i="13"/>
  <c r="F13" i="13"/>
  <c r="F12" i="13"/>
  <c r="F11" i="13"/>
  <c r="F10" i="13"/>
  <c r="F9" i="13"/>
  <c r="F19" i="12"/>
  <c r="F18" i="12"/>
  <c r="F17" i="12"/>
  <c r="F16" i="12"/>
  <c r="F15" i="12"/>
  <c r="F14" i="12"/>
  <c r="F13" i="12"/>
  <c r="F12" i="12"/>
  <c r="F11" i="12"/>
  <c r="F10" i="12"/>
  <c r="F9" i="12"/>
  <c r="G9" i="12" s="1"/>
  <c r="E14" i="6" s="1"/>
  <c r="F19" i="11"/>
  <c r="F18" i="11"/>
  <c r="F17" i="11"/>
  <c r="F16" i="11"/>
  <c r="F15" i="11"/>
  <c r="F14" i="11"/>
  <c r="F13" i="11"/>
  <c r="F12" i="11"/>
  <c r="F11" i="11"/>
  <c r="F10" i="11"/>
  <c r="F9" i="11"/>
  <c r="F19" i="10"/>
  <c r="F18" i="10"/>
  <c r="F17" i="10"/>
  <c r="F16" i="10"/>
  <c r="F15" i="10"/>
  <c r="F14" i="10"/>
  <c r="F13" i="10"/>
  <c r="F12" i="10"/>
  <c r="F11" i="10"/>
  <c r="F10" i="10"/>
  <c r="F9" i="10"/>
  <c r="F19" i="9"/>
  <c r="F18" i="9"/>
  <c r="F17" i="9"/>
  <c r="F16" i="9"/>
  <c r="F15" i="9"/>
  <c r="F14" i="9"/>
  <c r="F13" i="9"/>
  <c r="F12" i="9"/>
  <c r="F11" i="9"/>
  <c r="F10" i="9"/>
  <c r="F9" i="9"/>
  <c r="F19" i="8"/>
  <c r="F18" i="8"/>
  <c r="F17" i="8"/>
  <c r="F16" i="8"/>
  <c r="F15" i="8"/>
  <c r="F14" i="8"/>
  <c r="F13" i="8"/>
  <c r="F12" i="8"/>
  <c r="F11" i="8"/>
  <c r="F10" i="8"/>
  <c r="F9" i="8"/>
  <c r="G9" i="13" l="1"/>
  <c r="E15" i="6" s="1"/>
  <c r="G9" i="11"/>
  <c r="E13" i="6" s="1"/>
  <c r="G9" i="10"/>
  <c r="E12" i="6" s="1"/>
  <c r="G9" i="3"/>
  <c r="H9" i="3" s="1"/>
  <c r="G9" i="9"/>
  <c r="E11" i="6" s="1"/>
  <c r="G9" i="8"/>
  <c r="E10" i="6" s="1"/>
  <c r="G13" i="3"/>
  <c r="H13" i="3" s="1"/>
  <c r="I13" i="3" s="1"/>
  <c r="G11" i="3"/>
  <c r="H11" i="3" s="1"/>
  <c r="I11" i="3" s="1"/>
  <c r="G8" i="3"/>
  <c r="H8" i="3" s="1"/>
  <c r="I8" i="3" s="1"/>
  <c r="I10" i="3"/>
  <c r="I9" i="3"/>
  <c r="I12" i="3"/>
  <c r="F9" i="7"/>
  <c r="G9" i="7" s="1"/>
  <c r="E9" i="6" s="1"/>
  <c r="F19" i="7"/>
  <c r="F18" i="7"/>
  <c r="F17" i="7"/>
  <c r="F16" i="7"/>
  <c r="F15" i="7"/>
  <c r="F14" i="7"/>
  <c r="F13" i="7"/>
  <c r="F12" i="7"/>
  <c r="F11" i="7"/>
  <c r="F10" i="7"/>
  <c r="D4" i="4"/>
  <c r="E56" i="2" l="1"/>
  <c r="E68" i="2"/>
  <c r="E66" i="2"/>
  <c r="E65" i="2"/>
  <c r="E64" i="2"/>
  <c r="E63" i="2"/>
  <c r="E62" i="2"/>
  <c r="E61" i="2"/>
  <c r="E60" i="2"/>
  <c r="E55" i="2"/>
  <c r="E54" i="2"/>
  <c r="E53" i="2"/>
  <c r="E52" i="2"/>
  <c r="E48" i="2"/>
  <c r="E47" i="2"/>
  <c r="E46" i="2"/>
  <c r="E45" i="2"/>
  <c r="E44" i="2"/>
  <c r="E43" i="2"/>
  <c r="E42" i="2"/>
  <c r="G8" i="2" l="1"/>
  <c r="H8" i="2" s="1"/>
  <c r="G10" i="2"/>
  <c r="G16" i="2"/>
  <c r="H16" i="2" s="1"/>
  <c r="I16" i="2" s="1"/>
  <c r="G14" i="2"/>
  <c r="G11" i="2"/>
  <c r="G15" i="2"/>
  <c r="G12" i="2"/>
  <c r="G9" i="2"/>
  <c r="G13" i="2"/>
  <c r="J4" i="2"/>
  <c r="H9" i="2" l="1"/>
  <c r="I9" i="2" s="1"/>
  <c r="H13" i="2"/>
  <c r="I13" i="2" s="1"/>
  <c r="H12" i="2"/>
  <c r="I12" i="2" s="1"/>
  <c r="H15" i="2"/>
  <c r="I15" i="2" s="1"/>
  <c r="H11" i="2"/>
  <c r="I11" i="2" s="1"/>
  <c r="H14" i="2"/>
  <c r="I14" i="2" s="1"/>
  <c r="H10" i="2"/>
  <c r="I10" i="2" s="1"/>
  <c r="F15" i="6"/>
  <c r="F20" i="6"/>
  <c r="G20" i="6" s="1"/>
  <c r="F9" i="6" l="1"/>
  <c r="F11" i="6"/>
  <c r="F12" i="6"/>
  <c r="F14" i="6"/>
  <c r="F10" i="6"/>
  <c r="F13" i="6"/>
  <c r="G9" i="6" l="1"/>
  <c r="F4" i="4" l="1"/>
  <c r="E17" i="4"/>
  <c r="C25" i="4"/>
  <c r="C27" i="4"/>
  <c r="C24" i="4"/>
  <c r="E26" i="4"/>
  <c r="D26" i="4"/>
  <c r="F25" i="4"/>
  <c r="F24" i="4"/>
  <c r="E22" i="4"/>
  <c r="E21" i="4"/>
  <c r="E20" i="4"/>
  <c r="E19" i="4"/>
  <c r="E18" i="4"/>
  <c r="E16" i="4"/>
  <c r="C15" i="4"/>
  <c r="C14" i="4"/>
  <c r="C13" i="4"/>
  <c r="D10" i="4"/>
  <c r="D9" i="4"/>
  <c r="F17" i="4"/>
  <c r="C28" i="4"/>
  <c r="F23" i="4"/>
  <c r="F22" i="4"/>
  <c r="F21" i="4"/>
  <c r="F20" i="4"/>
  <c r="F19" i="4"/>
  <c r="F18" i="4"/>
  <c r="D15" i="4"/>
  <c r="F13" i="4"/>
  <c r="D12" i="4"/>
  <c r="E9" i="4"/>
  <c r="C10" i="4"/>
  <c r="E10" i="4"/>
  <c r="F27" i="4"/>
  <c r="C17" i="4"/>
  <c r="C26" i="4"/>
  <c r="D17" i="4"/>
  <c r="D25" i="4"/>
  <c r="D27" i="4"/>
  <c r="E27" i="4"/>
  <c r="E25" i="4"/>
  <c r="D28" i="4"/>
  <c r="D24" i="4"/>
  <c r="C23" i="4"/>
  <c r="C22" i="4"/>
  <c r="C21" i="4"/>
  <c r="C20" i="4"/>
  <c r="C19" i="4"/>
  <c r="C18" i="4"/>
  <c r="C16" i="4"/>
  <c r="E14" i="4"/>
  <c r="E13" i="4"/>
  <c r="C12" i="4"/>
  <c r="F9" i="4"/>
  <c r="C8" i="4"/>
  <c r="E28" i="4"/>
  <c r="E24" i="4"/>
  <c r="D23" i="4"/>
  <c r="D22" i="4"/>
  <c r="D21" i="4"/>
  <c r="D20" i="4"/>
  <c r="D19" i="4"/>
  <c r="D18" i="4"/>
  <c r="D16" i="4"/>
  <c r="F14" i="4"/>
  <c r="D13" i="4"/>
  <c r="C11" i="4"/>
  <c r="D14" i="4"/>
  <c r="C9" i="4"/>
  <c r="E11" i="4"/>
  <c r="D11" i="4"/>
  <c r="F10" i="4"/>
  <c r="F11" i="4"/>
  <c r="E12" i="4"/>
  <c r="F28" i="4"/>
  <c r="E8" i="4"/>
  <c r="D8" i="4"/>
  <c r="F8" i="4"/>
  <c r="I8" i="2"/>
  <c r="F15" i="4" s="1"/>
  <c r="F12" i="4" l="1"/>
  <c r="F16" i="4"/>
  <c r="F26" i="4"/>
  <c r="E15" i="4"/>
  <c r="E29" i="4" s="1"/>
  <c r="D29" i="4"/>
  <c r="F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F34" authorId="0" shapeId="0" xr:uid="{00000000-0006-0000-0100-000001000000}">
      <text>
        <r>
          <rPr>
            <sz val="9"/>
            <color indexed="81"/>
            <rFont val="MS P ゴシック"/>
            <family val="3"/>
            <charset val="128"/>
          </rPr>
          <t>簡易病室とは、テントやプレハブなど簡易な構造をもち、緊急的かつ一時的に設置するものであって、新型コロナウイルス感染症患者等に入院医療を提供する病室をいう。</t>
        </r>
      </text>
    </comment>
    <comment ref="I34" authorId="0" shapeId="0" xr:uid="{00000000-0006-0000-0100-000002000000}">
      <text>
        <r>
          <rPr>
            <sz val="9"/>
            <color indexed="81"/>
            <rFont val="MS P ゴシック"/>
            <family val="3"/>
            <charset val="128"/>
          </rPr>
          <t>簡易病室とは、テントやプレハブなど簡易な構造をもち、緊急的かつ一時的に設置するものであって、新型コロナウイルス感染症患者等に入院医療を提供する病室をいう。</t>
        </r>
      </text>
    </comment>
    <comment ref="E36" authorId="0" shapeId="0" xr:uid="{00000000-0006-0000-0100-000003000000}">
      <text>
        <r>
          <rPr>
            <sz val="9"/>
            <color indexed="81"/>
            <rFont val="MS P ゴシック"/>
            <family val="3"/>
            <charset val="128"/>
          </rPr>
          <t>簡易診療室とは、テントやプレハブなど簡易な構造をもち、緊急的かつ一時的に設置するものであって、新型コロナウイルス感染症患者等に外来診療を行う診療室をいう。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F33" authorId="0" shapeId="0" xr:uid="{00000000-0006-0000-0200-000001000000}">
      <text>
        <r>
          <rPr>
            <sz val="9"/>
            <color indexed="81"/>
            <rFont val="MS P ゴシック"/>
            <family val="3"/>
            <charset val="128"/>
          </rPr>
          <t>簡易病室とは、テントやプレハブなど簡易な構造をもち、緊急的かつ一時的に設置するものであって、新型コロナウイルス感染症患者等に入院医療を提供する病室をいう。</t>
        </r>
      </text>
    </comment>
    <comment ref="I33" authorId="0" shapeId="0" xr:uid="{00000000-0006-0000-0200-000002000000}">
      <text>
        <r>
          <rPr>
            <sz val="9"/>
            <color indexed="81"/>
            <rFont val="MS P ゴシック"/>
            <family val="3"/>
            <charset val="128"/>
          </rPr>
          <t>簡易病室とは、テントやプレハブなど簡易な構造をもち、緊急的かつ一時的に設置するものであって、新型コロナウイルス感染症患者等に入院医療を提供する病室をいう。</t>
        </r>
      </text>
    </comment>
    <comment ref="E35" authorId="0" shapeId="0" xr:uid="{00000000-0006-0000-0200-000003000000}">
      <text>
        <r>
          <rPr>
            <sz val="9"/>
            <color indexed="81"/>
            <rFont val="MS P ゴシック"/>
            <family val="3"/>
            <charset val="128"/>
          </rPr>
          <t>簡易診療室とは、テントやプレハブなど簡易な構造をもち、緊急的かつ一時的に設置するものであって、新型コロナウイルス感染症患者等に外来診療を行う診療室をいう。</t>
        </r>
      </text>
    </comment>
  </commentList>
</comments>
</file>

<file path=xl/sharedStrings.xml><?xml version="1.0" encoding="utf-8"?>
<sst xmlns="http://schemas.openxmlformats.org/spreadsheetml/2006/main" count="463" uniqueCount="158">
  <si>
    <t xml:space="preserve">      </t>
  </si>
  <si>
    <t>担当部署</t>
    <rPh sb="0" eb="2">
      <t>タントウ</t>
    </rPh>
    <rPh sb="2" eb="4">
      <t>ブショ</t>
    </rPh>
    <phoneticPr fontId="6"/>
  </si>
  <si>
    <t>担当者名</t>
    <rPh sb="0" eb="4">
      <t>タントウシャメイ</t>
    </rPh>
    <phoneticPr fontId="6"/>
  </si>
  <si>
    <t>連絡先（TEL）</t>
    <rPh sb="0" eb="3">
      <t>レンラクサキ</t>
    </rPh>
    <phoneticPr fontId="6"/>
  </si>
  <si>
    <t>別紙１</t>
    <rPh sb="0" eb="2">
      <t>ベッシ</t>
    </rPh>
    <phoneticPr fontId="6"/>
  </si>
  <si>
    <t>数量</t>
    <rPh sb="0" eb="2">
      <t>スウリョウ</t>
    </rPh>
    <phoneticPr fontId="6"/>
  </si>
  <si>
    <t>単価</t>
    <rPh sb="0" eb="2">
      <t>タンカ</t>
    </rPh>
    <phoneticPr fontId="6"/>
  </si>
  <si>
    <t>対象設備</t>
    <rPh sb="0" eb="2">
      <t>タイショウ</t>
    </rPh>
    <rPh sb="2" eb="4">
      <t>セツビ</t>
    </rPh>
    <phoneticPr fontId="2"/>
  </si>
  <si>
    <t>施設名</t>
    <rPh sb="0" eb="2">
      <t>シセツ</t>
    </rPh>
    <rPh sb="2" eb="3">
      <t>メイ</t>
    </rPh>
    <phoneticPr fontId="6"/>
  </si>
  <si>
    <t>設備名称</t>
    <rPh sb="0" eb="2">
      <t>セツビ</t>
    </rPh>
    <rPh sb="2" eb="4">
      <t>メイショウ</t>
    </rPh>
    <phoneticPr fontId="6"/>
  </si>
  <si>
    <t>備考</t>
    <rPh sb="0" eb="2">
      <t>ビコウ</t>
    </rPh>
    <phoneticPr fontId="6"/>
  </si>
  <si>
    <t>合計額</t>
    <rPh sb="0" eb="2">
      <t>ゴウケイ</t>
    </rPh>
    <rPh sb="2" eb="3">
      <t>ガク</t>
    </rPh>
    <phoneticPr fontId="6"/>
  </si>
  <si>
    <t>設置主体（法人）名</t>
    <rPh sb="0" eb="2">
      <t>セッチ</t>
    </rPh>
    <rPh sb="2" eb="4">
      <t>シュタイ</t>
    </rPh>
    <rPh sb="5" eb="7">
      <t>ホウジン</t>
    </rPh>
    <rPh sb="8" eb="9">
      <t>メイ</t>
    </rPh>
    <phoneticPr fontId="6"/>
  </si>
  <si>
    <t>　　有　（金額：　　　　　　　　　　円）</t>
    <rPh sb="2" eb="3">
      <t>アリ</t>
    </rPh>
    <rPh sb="5" eb="7">
      <t>キンガク</t>
    </rPh>
    <rPh sb="18" eb="19">
      <t>エン</t>
    </rPh>
    <phoneticPr fontId="6"/>
  </si>
  <si>
    <t>無</t>
    <phoneticPr fontId="2"/>
  </si>
  <si>
    <t>施設名</t>
    <rPh sb="0" eb="3">
      <t>シセツメイ</t>
    </rPh>
    <phoneticPr fontId="2"/>
  </si>
  <si>
    <t>選定額
（Ｃ）</t>
    <rPh sb="0" eb="2">
      <t>センテイ</t>
    </rPh>
    <rPh sb="2" eb="3">
      <t>ガク</t>
    </rPh>
    <phoneticPr fontId="6"/>
  </si>
  <si>
    <t xml:space="preserve">代表者　職・氏名 </t>
    <rPh sb="4" eb="5">
      <t>ショク</t>
    </rPh>
    <rPh sb="6" eb="8">
      <t>シメイ</t>
    </rPh>
    <phoneticPr fontId="6"/>
  </si>
  <si>
    <t>eメールアドレス</t>
    <phoneticPr fontId="6"/>
  </si>
  <si>
    <t>別紙２</t>
    <rPh sb="0" eb="2">
      <t>ベッシ</t>
    </rPh>
    <phoneticPr fontId="6"/>
  </si>
  <si>
    <t>別紙３</t>
    <rPh sb="0" eb="2">
      <t>ベッシ</t>
    </rPh>
    <phoneticPr fontId="6"/>
  </si>
  <si>
    <t>　１　整備概要</t>
    <rPh sb="3" eb="5">
      <t>セイビ</t>
    </rPh>
    <rPh sb="5" eb="7">
      <t>ガイヨウ</t>
    </rPh>
    <phoneticPr fontId="6"/>
  </si>
  <si>
    <t>初度設備</t>
    <rPh sb="0" eb="2">
      <t>ショド</t>
    </rPh>
    <rPh sb="2" eb="4">
      <t>セツビ</t>
    </rPh>
    <phoneticPr fontId="2"/>
  </si>
  <si>
    <t>人工呼吸器及び付帯する備品</t>
    <rPh sb="0" eb="2">
      <t>ジンコウ</t>
    </rPh>
    <rPh sb="2" eb="5">
      <t>コキュウキ</t>
    </rPh>
    <rPh sb="5" eb="6">
      <t>オヨ</t>
    </rPh>
    <rPh sb="7" eb="9">
      <t>フタイ</t>
    </rPh>
    <rPh sb="11" eb="13">
      <t>ビヒン</t>
    </rPh>
    <phoneticPr fontId="2"/>
  </si>
  <si>
    <t>個人防護具</t>
    <rPh sb="0" eb="2">
      <t>コジン</t>
    </rPh>
    <rPh sb="2" eb="4">
      <t>ボウゴ</t>
    </rPh>
    <rPh sb="4" eb="5">
      <t>グ</t>
    </rPh>
    <phoneticPr fontId="2"/>
  </si>
  <si>
    <t>簡易陰圧装置</t>
    <rPh sb="0" eb="2">
      <t>カンイ</t>
    </rPh>
    <rPh sb="2" eb="4">
      <t>インアツ</t>
    </rPh>
    <rPh sb="4" eb="6">
      <t>ソウチ</t>
    </rPh>
    <phoneticPr fontId="2"/>
  </si>
  <si>
    <t>簡易ベッド</t>
    <rPh sb="0" eb="2">
      <t>カンイ</t>
    </rPh>
    <phoneticPr fontId="2"/>
  </si>
  <si>
    <t>体外式膜型人工肺及び付帯する備品</t>
    <rPh sb="0" eb="8">
      <t>タイガイシキマクガタジンコウハイ</t>
    </rPh>
    <rPh sb="8" eb="9">
      <t>オヨ</t>
    </rPh>
    <rPh sb="10" eb="12">
      <t>フタイ</t>
    </rPh>
    <rPh sb="14" eb="16">
      <t>ビヒン</t>
    </rPh>
    <phoneticPr fontId="2"/>
  </si>
  <si>
    <t>簡易病室及び付帯する備品</t>
    <rPh sb="0" eb="2">
      <t>カンイ</t>
    </rPh>
    <rPh sb="2" eb="4">
      <t>ビョウシツ</t>
    </rPh>
    <rPh sb="4" eb="5">
      <t>オヨ</t>
    </rPh>
    <rPh sb="6" eb="8">
      <t>フタイ</t>
    </rPh>
    <rPh sb="10" eb="12">
      <t>ビヒン</t>
    </rPh>
    <phoneticPr fontId="2"/>
  </si>
  <si>
    <t>別添</t>
    <rPh sb="0" eb="2">
      <t>ベッテン</t>
    </rPh>
    <phoneticPr fontId="6"/>
  </si>
  <si>
    <t>設備：個人防護具（個別購入分）</t>
    <rPh sb="0" eb="2">
      <t>セツビ</t>
    </rPh>
    <rPh sb="3" eb="5">
      <t>コジン</t>
    </rPh>
    <rPh sb="5" eb="7">
      <t>ボウゴ</t>
    </rPh>
    <rPh sb="7" eb="8">
      <t>グ</t>
    </rPh>
    <rPh sb="9" eb="11">
      <t>コベツ</t>
    </rPh>
    <rPh sb="11" eb="14">
      <t>コウニュウブン</t>
    </rPh>
    <phoneticPr fontId="6"/>
  </si>
  <si>
    <t>１　対象経費の支出総額</t>
    <rPh sb="2" eb="4">
      <t>タイショウ</t>
    </rPh>
    <rPh sb="4" eb="6">
      <t>ケイヒ</t>
    </rPh>
    <rPh sb="7" eb="9">
      <t>シシュツ</t>
    </rPh>
    <rPh sb="9" eb="11">
      <t>ソウガク</t>
    </rPh>
    <phoneticPr fontId="6"/>
  </si>
  <si>
    <t>単価
（税込）</t>
    <rPh sb="0" eb="2">
      <t>タンカ</t>
    </rPh>
    <rPh sb="4" eb="6">
      <t>ゼイコ</t>
    </rPh>
    <phoneticPr fontId="6"/>
  </si>
  <si>
    <t>金額</t>
    <rPh sb="0" eb="2">
      <t>キンガク</t>
    </rPh>
    <phoneticPr fontId="6"/>
  </si>
  <si>
    <t>数</t>
    <rPh sb="0" eb="1">
      <t>カズ</t>
    </rPh>
    <phoneticPr fontId="6"/>
  </si>
  <si>
    <t>単位</t>
    <rPh sb="0" eb="2">
      <t>タンイ</t>
    </rPh>
    <phoneticPr fontId="6"/>
  </si>
  <si>
    <t>マスク</t>
    <phoneticPr fontId="6"/>
  </si>
  <si>
    <t>式</t>
    <rPh sb="0" eb="1">
      <t>シキ</t>
    </rPh>
    <phoneticPr fontId="6"/>
  </si>
  <si>
    <t>ゴーグル</t>
    <phoneticPr fontId="6"/>
  </si>
  <si>
    <t>ガウン</t>
    <phoneticPr fontId="6"/>
  </si>
  <si>
    <t>グローブ</t>
    <phoneticPr fontId="6"/>
  </si>
  <si>
    <t>キャップ</t>
    <phoneticPr fontId="6"/>
  </si>
  <si>
    <t>フェイスシールド</t>
    <phoneticPr fontId="6"/>
  </si>
  <si>
    <t>その他</t>
    <rPh sb="2" eb="3">
      <t>タ</t>
    </rPh>
    <phoneticPr fontId="6"/>
  </si>
  <si>
    <t>２　基準額</t>
    <rPh sb="2" eb="5">
      <t>キジュンガク</t>
    </rPh>
    <phoneticPr fontId="6"/>
  </si>
  <si>
    <t>合計
（Ｂ）</t>
    <rPh sb="0" eb="2">
      <t>ゴウケイ</t>
    </rPh>
    <phoneticPr fontId="6"/>
  </si>
  <si>
    <t>個別購入</t>
    <rPh sb="0" eb="2">
      <t>コベツ</t>
    </rPh>
    <rPh sb="2" eb="4">
      <t>コウニュウ</t>
    </rPh>
    <phoneticPr fontId="6"/>
  </si>
  <si>
    <t>設備：個人防護具（マスク）</t>
    <rPh sb="0" eb="2">
      <t>セツビ</t>
    </rPh>
    <rPh sb="3" eb="5">
      <t>コジン</t>
    </rPh>
    <rPh sb="5" eb="7">
      <t>ボウゴ</t>
    </rPh>
    <rPh sb="7" eb="8">
      <t>グ</t>
    </rPh>
    <phoneticPr fontId="6"/>
  </si>
  <si>
    <t>設備：個人防護具（ゴーグル）</t>
    <rPh sb="0" eb="2">
      <t>セツビ</t>
    </rPh>
    <rPh sb="3" eb="5">
      <t>コジン</t>
    </rPh>
    <rPh sb="5" eb="7">
      <t>ボウゴ</t>
    </rPh>
    <rPh sb="7" eb="8">
      <t>グ</t>
    </rPh>
    <phoneticPr fontId="6"/>
  </si>
  <si>
    <t>設備：個人防護具（ガウン）</t>
    <rPh sb="0" eb="2">
      <t>セツビ</t>
    </rPh>
    <rPh sb="3" eb="5">
      <t>コジン</t>
    </rPh>
    <rPh sb="5" eb="7">
      <t>ボウゴ</t>
    </rPh>
    <rPh sb="7" eb="8">
      <t>グ</t>
    </rPh>
    <phoneticPr fontId="6"/>
  </si>
  <si>
    <t>設備：個人防護具（グローブ）</t>
    <rPh sb="0" eb="2">
      <t>セツビ</t>
    </rPh>
    <rPh sb="3" eb="5">
      <t>コジン</t>
    </rPh>
    <rPh sb="5" eb="7">
      <t>ボウゴ</t>
    </rPh>
    <rPh sb="7" eb="8">
      <t>グ</t>
    </rPh>
    <phoneticPr fontId="6"/>
  </si>
  <si>
    <t>設備：個人防護具（キャップ）</t>
    <rPh sb="0" eb="2">
      <t>セツビ</t>
    </rPh>
    <rPh sb="3" eb="5">
      <t>コジン</t>
    </rPh>
    <rPh sb="5" eb="7">
      <t>ボウゴ</t>
    </rPh>
    <rPh sb="7" eb="8">
      <t>グ</t>
    </rPh>
    <phoneticPr fontId="6"/>
  </si>
  <si>
    <t>設備：個人防護具（フェイスシールド）</t>
    <rPh sb="0" eb="2">
      <t>セツビ</t>
    </rPh>
    <rPh sb="3" eb="5">
      <t>コジン</t>
    </rPh>
    <rPh sb="5" eb="7">
      <t>ボウゴ</t>
    </rPh>
    <rPh sb="7" eb="8">
      <t>グ</t>
    </rPh>
    <phoneticPr fontId="6"/>
  </si>
  <si>
    <t>設備：個人防護具（その他）</t>
    <rPh sb="0" eb="2">
      <t>セツビ</t>
    </rPh>
    <rPh sb="3" eb="5">
      <t>コジン</t>
    </rPh>
    <rPh sb="5" eb="7">
      <t>ボウゴ</t>
    </rPh>
    <rPh sb="7" eb="8">
      <t>グ</t>
    </rPh>
    <rPh sb="11" eb="12">
      <t>タ</t>
    </rPh>
    <phoneticPr fontId="6"/>
  </si>
  <si>
    <t>医療機関名</t>
    <rPh sb="0" eb="2">
      <t>イリョウ</t>
    </rPh>
    <rPh sb="2" eb="5">
      <t>キカンメイ</t>
    </rPh>
    <phoneticPr fontId="6"/>
  </si>
  <si>
    <t>・別紙３「経費所要額内訳書」</t>
    <phoneticPr fontId="2"/>
  </si>
  <si>
    <t>設備整備計画書</t>
    <rPh sb="0" eb="2">
      <t>セツビ</t>
    </rPh>
    <rPh sb="2" eb="4">
      <t>セイビ</t>
    </rPh>
    <rPh sb="4" eb="6">
      <t>ケイカク</t>
    </rPh>
    <rPh sb="6" eb="7">
      <t>ショ</t>
    </rPh>
    <phoneticPr fontId="6"/>
  </si>
  <si>
    <t>年</t>
    <rPh sb="0" eb="1">
      <t>ネン</t>
    </rPh>
    <phoneticPr fontId="2"/>
  </si>
  <si>
    <t>月</t>
    <rPh sb="0" eb="1">
      <t>ゲツ</t>
    </rPh>
    <phoneticPr fontId="2"/>
  </si>
  <si>
    <t>日</t>
    <rPh sb="0" eb="1">
      <t>ヒ</t>
    </rPh>
    <phoneticPr fontId="2"/>
  </si>
  <si>
    <t>実支出額（円）</t>
    <rPh sb="0" eb="1">
      <t>ジツ</t>
    </rPh>
    <rPh sb="1" eb="3">
      <t>シシュツ</t>
    </rPh>
    <rPh sb="5" eb="6">
      <t>エン</t>
    </rPh>
    <phoneticPr fontId="6"/>
  </si>
  <si>
    <t>基準額（円）</t>
    <rPh sb="0" eb="3">
      <t>キジュンガク</t>
    </rPh>
    <rPh sb="4" eb="5">
      <t>エン</t>
    </rPh>
    <phoneticPr fontId="6"/>
  </si>
  <si>
    <t>事業期間（開始-完了）</t>
    <rPh sb="0" eb="2">
      <t>ジギョウ</t>
    </rPh>
    <rPh sb="2" eb="4">
      <t>キカン</t>
    </rPh>
    <rPh sb="5" eb="7">
      <t>カイシ</t>
    </rPh>
    <rPh sb="8" eb="10">
      <t>カンリョウ</t>
    </rPh>
    <phoneticPr fontId="2"/>
  </si>
  <si>
    <t>形式、規格等</t>
    <rPh sb="5" eb="6">
      <t>トウ</t>
    </rPh>
    <phoneticPr fontId="2"/>
  </si>
  <si>
    <t>基準額</t>
    <rPh sb="0" eb="3">
      <t>キジュンガク</t>
    </rPh>
    <phoneticPr fontId="2"/>
  </si>
  <si>
    <t>実費相当額</t>
    <rPh sb="0" eb="2">
      <t>ジッピ</t>
    </rPh>
    <rPh sb="2" eb="5">
      <t>ソウトウガク</t>
    </rPh>
    <phoneticPr fontId="2"/>
  </si>
  <si>
    <t>事業区分</t>
    <rPh sb="0" eb="2">
      <t>ジギョウ</t>
    </rPh>
    <rPh sb="2" eb="4">
      <t>クブン</t>
    </rPh>
    <phoneticPr fontId="2"/>
  </si>
  <si>
    <t>事業区分</t>
    <rPh sb="0" eb="2">
      <t>ジギョウ</t>
    </rPh>
    <rPh sb="2" eb="4">
      <t>クブン</t>
    </rPh>
    <phoneticPr fontId="2"/>
  </si>
  <si>
    <t>対象機器</t>
    <rPh sb="0" eb="2">
      <t>タイショウ</t>
    </rPh>
    <rPh sb="2" eb="4">
      <t>キキ</t>
    </rPh>
    <phoneticPr fontId="2"/>
  </si>
  <si>
    <t>HEPAフィルター付パーテーション</t>
  </si>
  <si>
    <t>HEPAフィルター付パーテーション</t>
    <phoneticPr fontId="2"/>
  </si>
  <si>
    <t>HEPAフィルター付空気清浄機（陰圧対応可能なものに限る）（１施設当たり）</t>
  </si>
  <si>
    <t>HEPAフィルター付空気清浄機（陰圧対応可能なものに限る）（１施設当たり）</t>
    <rPh sb="31" eb="33">
      <t>シセツ</t>
    </rPh>
    <rPh sb="33" eb="34">
      <t>ア</t>
    </rPh>
    <phoneticPr fontId="2"/>
  </si>
  <si>
    <t>体外式膜型人工肺及び付帯する備品</t>
  </si>
  <si>
    <t>救急・周産期・小児</t>
    <rPh sb="0" eb="2">
      <t>キュウキュウ</t>
    </rPh>
    <rPh sb="3" eb="6">
      <t>シュウサンキ</t>
    </rPh>
    <rPh sb="7" eb="9">
      <t>ショウニ</t>
    </rPh>
    <phoneticPr fontId="2"/>
  </si>
  <si>
    <t>救急・周産期・小児医療</t>
    <rPh sb="0" eb="2">
      <t>キュウキュウ</t>
    </rPh>
    <rPh sb="3" eb="6">
      <t>シュウサンキ</t>
    </rPh>
    <rPh sb="7" eb="9">
      <t>ショウニ</t>
    </rPh>
    <rPh sb="9" eb="11">
      <t>イリョウ</t>
    </rPh>
    <phoneticPr fontId="2"/>
  </si>
  <si>
    <t>超音波画像診断装置</t>
  </si>
  <si>
    <t>超音波画像診断装置</t>
    <phoneticPr fontId="2"/>
  </si>
  <si>
    <t>血液浄化装置</t>
  </si>
  <si>
    <t>血液浄化装置</t>
    <phoneticPr fontId="2"/>
  </si>
  <si>
    <t>気管支鏡</t>
  </si>
  <si>
    <t>気管支鏡</t>
    <phoneticPr fontId="2"/>
  </si>
  <si>
    <t>ＣＴ撮影装置等（画像診断支援プログラムを含む）</t>
  </si>
  <si>
    <t>ＣＴ撮影装置等（画像診断支援プログラムを含む）</t>
    <phoneticPr fontId="2"/>
  </si>
  <si>
    <t>生体情報モニタ</t>
  </si>
  <si>
    <t>生体情報モニタ</t>
    <phoneticPr fontId="2"/>
  </si>
  <si>
    <t>分娩監視装置</t>
  </si>
  <si>
    <t>分娩監視装置</t>
    <phoneticPr fontId="2"/>
  </si>
  <si>
    <t>新生児モニタ</t>
  </si>
  <si>
    <t>新生児モニタ</t>
    <phoneticPr fontId="2"/>
  </si>
  <si>
    <t>簡易診療室及び付帯する備品</t>
  </si>
  <si>
    <t>簡易診療室及び付帯する備品</t>
    <rPh sb="0" eb="2">
      <t>カンイ</t>
    </rPh>
    <rPh sb="2" eb="5">
      <t>シンリョウシツ</t>
    </rPh>
    <rPh sb="5" eb="6">
      <t>オヨ</t>
    </rPh>
    <rPh sb="7" eb="9">
      <t>フタイ</t>
    </rPh>
    <rPh sb="11" eb="13">
      <t>ビヒン</t>
    </rPh>
    <phoneticPr fontId="2"/>
  </si>
  <si>
    <t>入院医療機関</t>
    <rPh sb="0" eb="2">
      <t>ニュウイン</t>
    </rPh>
    <rPh sb="2" eb="4">
      <t>イリョウ</t>
    </rPh>
    <rPh sb="4" eb="6">
      <t>キカン</t>
    </rPh>
    <phoneticPr fontId="2"/>
  </si>
  <si>
    <t>帰国者・接触者外来等</t>
    <rPh sb="0" eb="3">
      <t>キコクシャ</t>
    </rPh>
    <rPh sb="4" eb="7">
      <t>セッショクシャ</t>
    </rPh>
    <rPh sb="7" eb="9">
      <t>ガイライ</t>
    </rPh>
    <rPh sb="9" eb="10">
      <t>トウ</t>
    </rPh>
    <phoneticPr fontId="2"/>
  </si>
  <si>
    <t>検査機関等</t>
    <rPh sb="0" eb="2">
      <t>ケンサ</t>
    </rPh>
    <rPh sb="2" eb="4">
      <t>キカン</t>
    </rPh>
    <rPh sb="4" eb="5">
      <t>トウ</t>
    </rPh>
    <phoneticPr fontId="2"/>
  </si>
  <si>
    <t>重点医療機関等</t>
    <rPh sb="0" eb="2">
      <t>ジュウテン</t>
    </rPh>
    <rPh sb="2" eb="4">
      <t>イリョウ</t>
    </rPh>
    <rPh sb="4" eb="6">
      <t>キカン</t>
    </rPh>
    <rPh sb="6" eb="7">
      <t>トウ</t>
    </rPh>
    <phoneticPr fontId="2"/>
  </si>
  <si>
    <t>入院に同じ</t>
    <rPh sb="0" eb="2">
      <t>ニュウイン</t>
    </rPh>
    <rPh sb="3" eb="4">
      <t>オナ</t>
    </rPh>
    <phoneticPr fontId="2"/>
  </si>
  <si>
    <t>初度設備</t>
  </si>
  <si>
    <t>人工呼吸器及び付帯する備品</t>
  </si>
  <si>
    <t>個人防護具</t>
  </si>
  <si>
    <t>簡易陰圧装置</t>
  </si>
  <si>
    <t>簡易ベッド</t>
  </si>
  <si>
    <t>簡易病室及び付帯する備品</t>
  </si>
  <si>
    <t>単価（税込）</t>
    <rPh sb="0" eb="2">
      <t>タンカ</t>
    </rPh>
    <rPh sb="3" eb="5">
      <t>ゼイコ</t>
    </rPh>
    <phoneticPr fontId="6"/>
  </si>
  <si>
    <t>合計（Ａ）</t>
    <rPh sb="0" eb="2">
      <t>ゴウケイ</t>
    </rPh>
    <phoneticPr fontId="6"/>
  </si>
  <si>
    <t>初度設備</t>
    <phoneticPr fontId="2"/>
  </si>
  <si>
    <t>　３　整備した設備の内容</t>
    <rPh sb="3" eb="5">
      <t>セイビ</t>
    </rPh>
    <rPh sb="7" eb="9">
      <t>セツビ</t>
    </rPh>
    <rPh sb="10" eb="12">
      <t>ナイヨウ</t>
    </rPh>
    <phoneticPr fontId="6"/>
  </si>
  <si>
    <t>　４　当該事業に係る寄付金その他の収入の有無</t>
    <rPh sb="3" eb="5">
      <t>トウガイ</t>
    </rPh>
    <rPh sb="5" eb="7">
      <t>ジギョウ</t>
    </rPh>
    <rPh sb="8" eb="9">
      <t>カカ</t>
    </rPh>
    <rPh sb="10" eb="13">
      <t>キフキン</t>
    </rPh>
    <rPh sb="15" eb="16">
      <t>タ</t>
    </rPh>
    <rPh sb="17" eb="19">
      <t>シュウニュウ</t>
    </rPh>
    <rPh sb="20" eb="22">
      <t>ウム</t>
    </rPh>
    <phoneticPr fontId="6"/>
  </si>
  <si>
    <t>　５　添付書類</t>
    <rPh sb="3" eb="5">
      <t>テンプ</t>
    </rPh>
    <rPh sb="5" eb="7">
      <t>ショルイ</t>
    </rPh>
    <phoneticPr fontId="2"/>
  </si>
  <si>
    <t>　２　事業区分</t>
    <rPh sb="3" eb="5">
      <t>ジギョウ</t>
    </rPh>
    <rPh sb="5" eb="7">
      <t>クブン</t>
    </rPh>
    <phoneticPr fontId="2"/>
  </si>
  <si>
    <t>・その他必要と認める書類（見積書、発注書、契約書等証憑類）</t>
    <rPh sb="13" eb="16">
      <t>ミツモリショ</t>
    </rPh>
    <rPh sb="21" eb="24">
      <t>ケイヤクショ</t>
    </rPh>
    <rPh sb="24" eb="25">
      <t>トウ</t>
    </rPh>
    <rPh sb="25" eb="28">
      <t>ショウヒョウルイ</t>
    </rPh>
    <phoneticPr fontId="2"/>
  </si>
  <si>
    <t>人分</t>
    <rPh sb="0" eb="1">
      <t>ヒト</t>
    </rPh>
    <rPh sb="1" eb="2">
      <t>ブン</t>
    </rPh>
    <phoneticPr fontId="6"/>
  </si>
  <si>
    <r>
      <t>２-２　基準額の考え方</t>
    </r>
    <r>
      <rPr>
        <sz val="9"/>
        <color theme="1"/>
        <rFont val="ＭＳ 明朝"/>
        <family val="1"/>
        <charset val="128"/>
      </rPr>
      <t>（何人分（延使用人数）の個人防護具が必要なのか、人数の算定式及び考え方を記載。任意様式でも可。）</t>
    </r>
    <rPh sb="4" eb="7">
      <t>キジュンガク</t>
    </rPh>
    <rPh sb="8" eb="9">
      <t>カンガ</t>
    </rPh>
    <rPh sb="10" eb="11">
      <t>カタ</t>
    </rPh>
    <rPh sb="12" eb="14">
      <t>ナンニン</t>
    </rPh>
    <rPh sb="14" eb="15">
      <t>ブン</t>
    </rPh>
    <rPh sb="16" eb="17">
      <t>ノ</t>
    </rPh>
    <rPh sb="17" eb="19">
      <t>シヨウ</t>
    </rPh>
    <rPh sb="19" eb="21">
      <t>ニンズウ</t>
    </rPh>
    <rPh sb="23" eb="25">
      <t>コジン</t>
    </rPh>
    <rPh sb="25" eb="27">
      <t>ボウゴ</t>
    </rPh>
    <rPh sb="27" eb="28">
      <t>グ</t>
    </rPh>
    <rPh sb="29" eb="31">
      <t>ヒツヨウ</t>
    </rPh>
    <rPh sb="35" eb="37">
      <t>ニンズウ</t>
    </rPh>
    <rPh sb="38" eb="40">
      <t>サンテイ</t>
    </rPh>
    <rPh sb="40" eb="41">
      <t>シキ</t>
    </rPh>
    <rPh sb="41" eb="42">
      <t>オヨ</t>
    </rPh>
    <rPh sb="43" eb="44">
      <t>カンガ</t>
    </rPh>
    <rPh sb="45" eb="46">
      <t>カタ</t>
    </rPh>
    <rPh sb="47" eb="49">
      <t>キサイ</t>
    </rPh>
    <rPh sb="50" eb="52">
      <t>ニンイ</t>
    </rPh>
    <rPh sb="52" eb="54">
      <t>ヨウシキ</t>
    </rPh>
    <rPh sb="56" eb="57">
      <t>カ</t>
    </rPh>
    <phoneticPr fontId="6"/>
  </si>
  <si>
    <t>新規・更新</t>
    <rPh sb="0" eb="2">
      <t>シンキ</t>
    </rPh>
    <rPh sb="3" eb="5">
      <t>コウシン</t>
    </rPh>
    <phoneticPr fontId="2"/>
  </si>
  <si>
    <r>
      <t xml:space="preserve">概要説明
</t>
    </r>
    <r>
      <rPr>
        <sz val="9"/>
        <color theme="1"/>
        <rFont val="ＭＳ ゴシック"/>
        <family val="3"/>
        <charset val="128"/>
      </rPr>
      <t>（整備理由、使用用途、更新の場合は更新しなければならない理由　等）</t>
    </r>
    <rPh sb="0" eb="2">
      <t>ガイヨウ</t>
    </rPh>
    <rPh sb="2" eb="4">
      <t>セツメイ</t>
    </rPh>
    <rPh sb="6" eb="8">
      <t>セイビ</t>
    </rPh>
    <rPh sb="8" eb="10">
      <t>リユウ</t>
    </rPh>
    <rPh sb="11" eb="13">
      <t>シヨウ</t>
    </rPh>
    <rPh sb="13" eb="15">
      <t>ヨウト</t>
    </rPh>
    <rPh sb="16" eb="18">
      <t>コウシン</t>
    </rPh>
    <rPh sb="19" eb="21">
      <t>バアイ</t>
    </rPh>
    <rPh sb="22" eb="24">
      <t>コウシン</t>
    </rPh>
    <rPh sb="33" eb="35">
      <t>リユウ</t>
    </rPh>
    <rPh sb="36" eb="37">
      <t>トウ</t>
    </rPh>
    <phoneticPr fontId="2"/>
  </si>
  <si>
    <t>○○○○</t>
  </si>
  <si>
    <t>△△△△</t>
  </si>
  <si>
    <t>××××</t>
  </si>
  <si>
    <t>□□□□</t>
  </si>
  <si>
    <t>－</t>
  </si>
  <si>
    <t>（セット購入）
→品名を記入</t>
    <rPh sb="4" eb="6">
      <t>コウニュウ</t>
    </rPh>
    <rPh sb="9" eb="11">
      <t>ヒンメイ</t>
    </rPh>
    <rPh sb="12" eb="14">
      <t>キニュウ</t>
    </rPh>
    <phoneticPr fontId="2"/>
  </si>
  <si>
    <t>（個別購入）
→マスク・ガウン等</t>
    <rPh sb="1" eb="3">
      <t>コベツ</t>
    </rPh>
    <rPh sb="3" eb="5">
      <t>コウニュウ</t>
    </rPh>
    <rPh sb="15" eb="16">
      <t>トウ</t>
    </rPh>
    <phoneticPr fontId="2"/>
  </si>
  <si>
    <t>金額
（Ａ）</t>
    <rPh sb="0" eb="2">
      <t>キンガク</t>
    </rPh>
    <phoneticPr fontId="6"/>
  </si>
  <si>
    <t>金額
（Ｂ）</t>
    <rPh sb="0" eb="2">
      <t>キンガク</t>
    </rPh>
    <phoneticPr fontId="6"/>
  </si>
  <si>
    <t>更新</t>
  </si>
  <si>
    <r>
      <t xml:space="preserve">概要説明
</t>
    </r>
    <r>
      <rPr>
        <sz val="9"/>
        <color theme="1"/>
        <rFont val="ＭＳ ゴシック"/>
        <family val="3"/>
        <charset val="128"/>
      </rPr>
      <t>（使用用途、整備理由、更新の場合は更新しなければならない理由　等）</t>
    </r>
    <rPh sb="0" eb="2">
      <t>ガイヨウ</t>
    </rPh>
    <rPh sb="2" eb="4">
      <t>セツメイ</t>
    </rPh>
    <rPh sb="11" eb="13">
      <t>セイビ</t>
    </rPh>
    <rPh sb="13" eb="15">
      <t>リユウ</t>
    </rPh>
    <rPh sb="16" eb="18">
      <t>コウシン</t>
    </rPh>
    <rPh sb="19" eb="21">
      <t>バアイ</t>
    </rPh>
    <rPh sb="22" eb="24">
      <t>コウシン</t>
    </rPh>
    <rPh sb="33" eb="35">
      <t>リユウ</t>
    </rPh>
    <rPh sb="36" eb="37">
      <t>トウ</t>
    </rPh>
    <phoneticPr fontId="2"/>
  </si>
  <si>
    <t>消毒経費</t>
    <rPh sb="0" eb="2">
      <t>ショウドク</t>
    </rPh>
    <rPh sb="2" eb="4">
      <t>ケイヒ</t>
    </rPh>
    <phoneticPr fontId="2"/>
  </si>
  <si>
    <t>外来に同じ</t>
    <rPh sb="0" eb="2">
      <t>ガイライ</t>
    </rPh>
    <rPh sb="3" eb="4">
      <t>オナ</t>
    </rPh>
    <phoneticPr fontId="2"/>
  </si>
  <si>
    <t>外来に同じ</t>
    <rPh sb="0" eb="2">
      <t>ガイライ</t>
    </rPh>
    <rPh sb="3" eb="4">
      <t>オナ</t>
    </rPh>
    <phoneticPr fontId="2"/>
  </si>
  <si>
    <t>疑い患者に使用する保育器（周産期医療又は小児医療）</t>
  </si>
  <si>
    <t>疑い患者に使用する保育器（周産期医療又は小児医療）</t>
    <phoneticPr fontId="2"/>
  </si>
  <si>
    <t>疑い患者の診療に要する備品（救急医療）（１施設当たり）</t>
    <rPh sb="21" eb="23">
      <t>シセツ</t>
    </rPh>
    <rPh sb="23" eb="24">
      <t>ア</t>
    </rPh>
    <phoneticPr fontId="2"/>
  </si>
  <si>
    <t>・別紙２「設備整備計画書」</t>
    <rPh sb="7" eb="9">
      <t>セイビ</t>
    </rPh>
    <rPh sb="9" eb="12">
      <t>ケイカクショ</t>
    </rPh>
    <phoneticPr fontId="2"/>
  </si>
  <si>
    <t>　別紙２「設備整備計画書」、別紙３「経費所要額内訳書」のとおり。</t>
    <rPh sb="1" eb="3">
      <t>ベッシ</t>
    </rPh>
    <rPh sb="5" eb="7">
      <t>セツビ</t>
    </rPh>
    <rPh sb="7" eb="9">
      <t>セイビ</t>
    </rPh>
    <rPh sb="9" eb="12">
      <t>ケイカクショ</t>
    </rPh>
    <rPh sb="14" eb="16">
      <t>ベッシ</t>
    </rPh>
    <rPh sb="18" eb="20">
      <t>ケイヒ</t>
    </rPh>
    <rPh sb="20" eb="23">
      <t>ショヨウガク</t>
    </rPh>
    <rPh sb="23" eb="26">
      <t>ウチワケショ</t>
    </rPh>
    <phoneticPr fontId="6"/>
  </si>
  <si>
    <t>設備：●●及び付帯する備品</t>
    <rPh sb="0" eb="2">
      <t>セツビ</t>
    </rPh>
    <rPh sb="5" eb="6">
      <t>オヨ</t>
    </rPh>
    <rPh sb="7" eb="9">
      <t>フタイ</t>
    </rPh>
    <rPh sb="11" eb="13">
      <t>ビヒン</t>
    </rPh>
    <phoneticPr fontId="6"/>
  </si>
  <si>
    <t>事業実施計画書</t>
    <rPh sb="0" eb="2">
      <t>ジギョウ</t>
    </rPh>
    <rPh sb="2" eb="4">
      <t>ジッシ</t>
    </rPh>
    <phoneticPr fontId="6"/>
  </si>
  <si>
    <t>設備整備計画書</t>
    <rPh sb="0" eb="2">
      <t>セツビ</t>
    </rPh>
    <rPh sb="2" eb="4">
      <t>セイビ</t>
    </rPh>
    <phoneticPr fontId="6"/>
  </si>
  <si>
    <t>設備整備計画書（個人防護具）</t>
    <rPh sb="0" eb="2">
      <t>セツビ</t>
    </rPh>
    <rPh sb="2" eb="4">
      <t>セイビ</t>
    </rPh>
    <rPh sb="8" eb="10">
      <t>コジン</t>
    </rPh>
    <rPh sb="10" eb="12">
      <t>ボウゴ</t>
    </rPh>
    <rPh sb="12" eb="13">
      <t>グ</t>
    </rPh>
    <phoneticPr fontId="6"/>
  </si>
  <si>
    <t>設備整備計画書（個人防護具（個票））</t>
    <rPh sb="0" eb="2">
      <t>セツビ</t>
    </rPh>
    <rPh sb="2" eb="4">
      <t>セイビ</t>
    </rPh>
    <rPh sb="8" eb="10">
      <t>コジン</t>
    </rPh>
    <rPh sb="10" eb="12">
      <t>ボウゴ</t>
    </rPh>
    <rPh sb="12" eb="13">
      <t>グ</t>
    </rPh>
    <rPh sb="14" eb="15">
      <t>コ</t>
    </rPh>
    <rPh sb="15" eb="16">
      <t>ヒョウ</t>
    </rPh>
    <phoneticPr fontId="6"/>
  </si>
  <si>
    <t>設備整備計画書（●●及び付帯する備品（個票））</t>
    <rPh sb="0" eb="2">
      <t>セツビ</t>
    </rPh>
    <rPh sb="2" eb="4">
      <t>セイビ</t>
    </rPh>
    <rPh sb="10" eb="11">
      <t>オヨ</t>
    </rPh>
    <rPh sb="12" eb="14">
      <t>フタイ</t>
    </rPh>
    <rPh sb="16" eb="18">
      <t>ビヒン</t>
    </rPh>
    <rPh sb="19" eb="20">
      <t>コ</t>
    </rPh>
    <rPh sb="20" eb="21">
      <t>ヒョウ</t>
    </rPh>
    <phoneticPr fontId="6"/>
  </si>
  <si>
    <t>経費所要額内訳書</t>
    <rPh sb="0" eb="2">
      <t>ケイヒ</t>
    </rPh>
    <rPh sb="7" eb="8">
      <t>ショ</t>
    </rPh>
    <phoneticPr fontId="6"/>
  </si>
  <si>
    <t>新型コロナウイルス感染症患者等入院医療機関等設備整備事業</t>
    <rPh sb="0" eb="2">
      <t>シンガタ</t>
    </rPh>
    <rPh sb="9" eb="12">
      <t>カンセンショウ</t>
    </rPh>
    <rPh sb="12" eb="14">
      <t>カンジャ</t>
    </rPh>
    <rPh sb="14" eb="15">
      <t>トウ</t>
    </rPh>
    <rPh sb="15" eb="17">
      <t>ニュウイン</t>
    </rPh>
    <rPh sb="17" eb="19">
      <t>イリョウ</t>
    </rPh>
    <rPh sb="19" eb="21">
      <t>キカン</t>
    </rPh>
    <rPh sb="21" eb="22">
      <t>トウ</t>
    </rPh>
    <rPh sb="22" eb="24">
      <t>セツビ</t>
    </rPh>
    <rPh sb="24" eb="26">
      <t>セイビ</t>
    </rPh>
    <rPh sb="26" eb="28">
      <t>ジギョウ</t>
    </rPh>
    <phoneticPr fontId="2"/>
  </si>
  <si>
    <t>外来対応医療機関設備整備事業</t>
    <rPh sb="0" eb="2">
      <t>ガイライ</t>
    </rPh>
    <rPh sb="2" eb="4">
      <t>タイオウ</t>
    </rPh>
    <rPh sb="4" eb="6">
      <t>イリョウ</t>
    </rPh>
    <rPh sb="6" eb="8">
      <t>キカン</t>
    </rPh>
    <rPh sb="8" eb="10">
      <t>セツビ</t>
    </rPh>
    <rPh sb="10" eb="12">
      <t>セイビ</t>
    </rPh>
    <rPh sb="12" eb="14">
      <t>ジギョウ</t>
    </rPh>
    <phoneticPr fontId="2"/>
  </si>
  <si>
    <r>
      <t xml:space="preserve">実支出額
</t>
    </r>
    <r>
      <rPr>
        <sz val="9"/>
        <color theme="1"/>
        <rFont val="ＭＳ ゴシック"/>
        <family val="3"/>
        <charset val="128"/>
      </rPr>
      <t>（別紙２（Ａ）の合計）</t>
    </r>
    <rPh sb="0" eb="4">
      <t>ジッシシュツガク</t>
    </rPh>
    <rPh sb="6" eb="8">
      <t>ベッシ</t>
    </rPh>
    <rPh sb="13" eb="15">
      <t>ゴウケイ</t>
    </rPh>
    <phoneticPr fontId="6"/>
  </si>
  <si>
    <r>
      <t xml:space="preserve">基準額
</t>
    </r>
    <r>
      <rPr>
        <sz val="9"/>
        <color theme="1"/>
        <rFont val="ＭＳ ゴシック"/>
        <family val="3"/>
        <charset val="128"/>
      </rPr>
      <t>（別紙２（Ｂ）の合計）</t>
    </r>
    <rPh sb="0" eb="3">
      <t>キジュンガク</t>
    </rPh>
    <rPh sb="5" eb="7">
      <t>ベッシ</t>
    </rPh>
    <rPh sb="12" eb="14">
      <t>ゴウケイ</t>
    </rPh>
    <phoneticPr fontId="6"/>
  </si>
  <si>
    <r>
      <t xml:space="preserve">選定額
</t>
    </r>
    <r>
      <rPr>
        <sz val="9"/>
        <color theme="1"/>
        <rFont val="ＭＳ ゴシック"/>
        <family val="3"/>
        <charset val="128"/>
      </rPr>
      <t>（別紙２（Ｃ）の合計）</t>
    </r>
    <rPh sb="0" eb="2">
      <t>センテイ</t>
    </rPh>
    <rPh sb="2" eb="3">
      <t>ガク</t>
    </rPh>
    <rPh sb="5" eb="7">
      <t>ベッシ</t>
    </rPh>
    <rPh sb="12" eb="14">
      <t>ゴウケイ</t>
    </rPh>
    <phoneticPr fontId="6"/>
  </si>
  <si>
    <t>新型コロナウイルス感染症重点医療機関等設備整備事業</t>
    <rPh sb="0" eb="2">
      <t>シンガタ</t>
    </rPh>
    <rPh sb="9" eb="12">
      <t>カンセンショウ</t>
    </rPh>
    <rPh sb="12" eb="14">
      <t>ジュウテン</t>
    </rPh>
    <rPh sb="14" eb="16">
      <t>イリョウ</t>
    </rPh>
    <rPh sb="16" eb="18">
      <t>キカン</t>
    </rPh>
    <rPh sb="18" eb="19">
      <t>トウ</t>
    </rPh>
    <rPh sb="19" eb="21">
      <t>セツビ</t>
    </rPh>
    <rPh sb="21" eb="23">
      <t>セイビ</t>
    </rPh>
    <rPh sb="23" eb="25">
      <t>ジギョウ</t>
    </rPh>
    <phoneticPr fontId="2"/>
  </si>
  <si>
    <t>新型コロナウイルス感染症を疑う患者受入れのための救急・周産期・小児医療</t>
    <rPh sb="0" eb="2">
      <t>シンガタ</t>
    </rPh>
    <rPh sb="9" eb="12">
      <t>カンセンショウ</t>
    </rPh>
    <rPh sb="13" eb="14">
      <t>ウタガ</t>
    </rPh>
    <rPh sb="15" eb="17">
      <t>カンジャ</t>
    </rPh>
    <rPh sb="17" eb="18">
      <t>ウ</t>
    </rPh>
    <rPh sb="18" eb="19">
      <t>イ</t>
    </rPh>
    <phoneticPr fontId="2"/>
  </si>
  <si>
    <t>　　体制確保事業</t>
    <phoneticPr fontId="2"/>
  </si>
  <si>
    <t>　　　２　「選定額（Ｃ）」欄については、Ａ欄とＢ欄のうち、低い額を記載すること。</t>
    <rPh sb="13" eb="14">
      <t>ラン</t>
    </rPh>
    <rPh sb="21" eb="22">
      <t>ラン</t>
    </rPh>
    <rPh sb="24" eb="25">
      <t>ラン</t>
    </rPh>
    <phoneticPr fontId="2"/>
  </si>
  <si>
    <t>（注）１　「事業期間（開始-完了）」欄について、開始は契約や発注日、完了は納品日をそれぞれ記載すること。</t>
    <rPh sb="6" eb="8">
      <t>ジギョウ</t>
    </rPh>
    <rPh sb="8" eb="10">
      <t>キカン</t>
    </rPh>
    <rPh sb="11" eb="13">
      <t>カイシ</t>
    </rPh>
    <rPh sb="14" eb="16">
      <t>カンリョウ</t>
    </rPh>
    <rPh sb="18" eb="19">
      <t>ラン</t>
    </rPh>
    <rPh sb="24" eb="26">
      <t>カイシ</t>
    </rPh>
    <rPh sb="30" eb="32">
      <t>ハッチュウ</t>
    </rPh>
    <rPh sb="32" eb="33">
      <t>ビ</t>
    </rPh>
    <rPh sb="34" eb="36">
      <t>カンリョウ</t>
    </rPh>
    <rPh sb="37" eb="39">
      <t>ノウヒン</t>
    </rPh>
    <rPh sb="39" eb="40">
      <t>ビ</t>
    </rPh>
    <phoneticPr fontId="6"/>
  </si>
  <si>
    <t>　コロナ患者の入院治療の際に必要だが、患者数の増加に伴い、常時稼働している状況だが、●●に不具合が生じており、治療に支障をきたすおそれがあるため、更新が必要。</t>
    <rPh sb="4" eb="6">
      <t>カンジャ</t>
    </rPh>
    <rPh sb="7" eb="9">
      <t>ニュウイン</t>
    </rPh>
    <rPh sb="9" eb="11">
      <t>チリョウ</t>
    </rPh>
    <rPh sb="12" eb="13">
      <t>サイ</t>
    </rPh>
    <rPh sb="14" eb="16">
      <t>ヒツヨウ</t>
    </rPh>
    <rPh sb="19" eb="21">
      <t>カンジャ</t>
    </rPh>
    <rPh sb="21" eb="22">
      <t>スウ</t>
    </rPh>
    <rPh sb="23" eb="25">
      <t>ゾウカ</t>
    </rPh>
    <rPh sb="26" eb="27">
      <t>トモナ</t>
    </rPh>
    <rPh sb="29" eb="31">
      <t>ジョウジ</t>
    </rPh>
    <rPh sb="31" eb="33">
      <t>カドウ</t>
    </rPh>
    <rPh sb="37" eb="39">
      <t>ジョウキョウ</t>
    </rPh>
    <rPh sb="45" eb="48">
      <t>フグアイ</t>
    </rPh>
    <rPh sb="49" eb="50">
      <t>ショウ</t>
    </rPh>
    <rPh sb="55" eb="57">
      <t>チリョウ</t>
    </rPh>
    <rPh sb="58" eb="60">
      <t>シショウ</t>
    </rPh>
    <rPh sb="73" eb="75">
      <t>コウシン</t>
    </rPh>
    <rPh sb="76" eb="78">
      <t>ヒツヨウ</t>
    </rPh>
    <phoneticPr fontId="2"/>
  </si>
  <si>
    <t>（注）１　「数量」欄には、知事が必要と認めた数を記入すること</t>
    <rPh sb="1" eb="2">
      <t>チュウ</t>
    </rPh>
    <rPh sb="6" eb="8">
      <t>スウリョウ</t>
    </rPh>
    <rPh sb="9" eb="10">
      <t>ラン</t>
    </rPh>
    <rPh sb="13" eb="15">
      <t>チジ</t>
    </rPh>
    <rPh sb="16" eb="18">
      <t>ヒツヨウ</t>
    </rPh>
    <rPh sb="19" eb="20">
      <t>ミト</t>
    </rPh>
    <rPh sb="22" eb="23">
      <t>カズ</t>
    </rPh>
    <rPh sb="24" eb="26">
      <t>キニュウ</t>
    </rPh>
    <phoneticPr fontId="2"/>
  </si>
  <si>
    <t>　　　２　「選定額」欄は、別紙２の「選定額（Ｃ）」欄を合計した後、1,000円未満を切り捨てた額を記入すること</t>
    <rPh sb="6" eb="8">
      <t>センテイ</t>
    </rPh>
    <rPh sb="8" eb="9">
      <t>ガク</t>
    </rPh>
    <rPh sb="10" eb="11">
      <t>ラン</t>
    </rPh>
    <phoneticPr fontId="2"/>
  </si>
  <si>
    <t>（注）１　「対象経費の支出総額」の各欄については、見積書、契約書や納品書等に基づき記載すること。</t>
    <rPh sb="17" eb="19">
      <t>カクラン</t>
    </rPh>
    <rPh sb="25" eb="28">
      <t>ミツモリショ</t>
    </rPh>
    <rPh sb="29" eb="32">
      <t>ケイヤクショ</t>
    </rPh>
    <rPh sb="33" eb="36">
      <t>ノウヒンショ</t>
    </rPh>
    <rPh sb="36" eb="37">
      <t>トウ</t>
    </rPh>
    <rPh sb="41" eb="43">
      <t>キサイ</t>
    </rPh>
    <phoneticPr fontId="6"/>
  </si>
  <si>
    <t>（注）２　新型コロナ患者の治療等に従事する医療従事者の使用数量のみが対象となります。また、備蓄は対象外となります。</t>
    <rPh sb="5" eb="7">
      <t>シンガタ</t>
    </rPh>
    <rPh sb="10" eb="12">
      <t>カンジャ</t>
    </rPh>
    <rPh sb="13" eb="15">
      <t>チリョウ</t>
    </rPh>
    <rPh sb="15" eb="16">
      <t>トウ</t>
    </rPh>
    <rPh sb="17" eb="19">
      <t>ジュウジ</t>
    </rPh>
    <rPh sb="21" eb="23">
      <t>イリョウ</t>
    </rPh>
    <rPh sb="23" eb="26">
      <t>ジュウジシャ</t>
    </rPh>
    <rPh sb="27" eb="29">
      <t>シヨウ</t>
    </rPh>
    <rPh sb="29" eb="31">
      <t>スウリョウ</t>
    </rPh>
    <rPh sb="34" eb="36">
      <t>タイショウ</t>
    </rPh>
    <rPh sb="45" eb="47">
      <t>ビチク</t>
    </rPh>
    <rPh sb="48" eb="51">
      <t>タイショウガイ</t>
    </rPh>
    <phoneticPr fontId="2"/>
  </si>
  <si>
    <t>（注）２　新型コロナ患者の治療等に従事する医療従事者の使用数量のみが対象となります。また、備蓄は対象外となります。</t>
    <phoneticPr fontId="2"/>
  </si>
  <si>
    <t>外来対応医療機関</t>
    <rPh sb="0" eb="2">
      <t>ガイライ</t>
    </rPh>
    <rPh sb="2" eb="4">
      <t>タイオウ</t>
    </rPh>
    <rPh sb="4" eb="6">
      <t>イリョウ</t>
    </rPh>
    <rPh sb="6" eb="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</si>
</sst>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2"/>
      <color theme="1"/>
      <name val="ＭＳ 明朝"/>
      <family val="1"/>
      <charset val="128"/>
    </font>
    <font>
      <sz val="14"/>
      <color theme="1"/>
      <name val="ＭＳ ゴシック"/>
      <family val="3"/>
      <charset val="128"/>
    </font>
    <font>
      <sz val="11"/>
      <color theme="1"/>
      <name val="ＭＳ 明朝"/>
      <family val="1"/>
      <charset val="128"/>
    </font>
    <font>
      <sz val="13"/>
      <color theme="1"/>
      <name val="ＭＳ ゴシック"/>
      <family val="3"/>
      <charset val="128"/>
    </font>
    <font>
      <sz val="11"/>
      <color theme="1"/>
      <name val="ＭＳ ゴシック"/>
      <family val="3"/>
      <charset val="128"/>
    </font>
    <font>
      <sz val="10"/>
      <color theme="1"/>
      <name val="ＭＳ ゴシック"/>
      <family val="3"/>
      <charset val="128"/>
    </font>
    <font>
      <b/>
      <sz val="14"/>
      <color theme="1"/>
      <name val="ＭＳ ゴシック"/>
      <family val="3"/>
      <charset val="128"/>
    </font>
    <font>
      <sz val="10"/>
      <color theme="1"/>
      <name val="ＭＳ 明朝"/>
      <family val="1"/>
      <charset val="128"/>
    </font>
    <font>
      <sz val="9"/>
      <color theme="1"/>
      <name val="ＭＳ 明朝"/>
      <family val="1"/>
      <charset val="128"/>
    </font>
    <font>
      <sz val="9"/>
      <color theme="1"/>
      <name val="ＭＳ ゴシック"/>
      <family val="3"/>
      <charset val="128"/>
    </font>
    <font>
      <b/>
      <sz val="11"/>
      <color theme="1"/>
      <name val="ＭＳ ゴシック"/>
      <family val="3"/>
      <charset val="128"/>
    </font>
    <font>
      <sz val="9"/>
      <color indexed="81"/>
      <name val="MS P ゴシック"/>
      <family val="3"/>
      <charset val="128"/>
    </font>
    <font>
      <sz val="8"/>
      <color theme="1"/>
      <name val="ＭＳ Ｐ明朝"/>
      <family val="1"/>
      <charset val="128"/>
    </font>
    <font>
      <sz val="8"/>
      <color theme="1"/>
      <name val="ＭＳ ゴシック"/>
      <family val="3"/>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7"/>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0" fontId="3" fillId="0" borderId="0" xfId="0" applyFont="1">
      <alignment vertical="center"/>
    </xf>
    <xf numFmtId="0" fontId="5" fillId="0" borderId="0" xfId="3" applyFont="1">
      <alignment vertical="center"/>
    </xf>
    <xf numFmtId="0" fontId="7" fillId="0" borderId="0" xfId="3" applyFont="1">
      <alignment vertical="center"/>
    </xf>
    <xf numFmtId="0" fontId="8" fillId="0" borderId="0" xfId="3" applyFont="1">
      <alignment vertical="center"/>
    </xf>
    <xf numFmtId="0" fontId="10" fillId="0" borderId="0" xfId="3" applyFont="1">
      <alignment vertical="center"/>
    </xf>
    <xf numFmtId="0" fontId="9" fillId="0" borderId="0" xfId="3" applyFont="1" applyAlignment="1">
      <alignment horizontal="right" vertical="center"/>
    </xf>
    <xf numFmtId="0" fontId="7" fillId="0" borderId="0" xfId="3" applyFont="1" applyAlignment="1">
      <alignment horizontal="right" vertical="center"/>
    </xf>
    <xf numFmtId="0" fontId="11" fillId="0" borderId="0" xfId="3" applyFont="1">
      <alignment vertical="center"/>
    </xf>
    <xf numFmtId="0" fontId="11" fillId="0" borderId="9" xfId="3" applyFont="1" applyBorder="1" applyAlignment="1">
      <alignment horizontal="center" vertical="center"/>
    </xf>
    <xf numFmtId="0" fontId="11" fillId="0" borderId="5" xfId="3" applyFont="1" applyBorder="1" applyAlignment="1">
      <alignment horizontal="center" vertical="center"/>
    </xf>
    <xf numFmtId="0" fontId="11" fillId="0" borderId="0" xfId="3" applyFont="1" applyAlignment="1">
      <alignment vertical="center" shrinkToFit="1"/>
    </xf>
    <xf numFmtId="0" fontId="11" fillId="0" borderId="0" xfId="3" applyFont="1" applyAlignment="1">
      <alignment horizontal="center" vertical="center"/>
    </xf>
    <xf numFmtId="38" fontId="11" fillId="0" borderId="0" xfId="4" applyFont="1" applyBorder="1">
      <alignment vertical="center"/>
    </xf>
    <xf numFmtId="0" fontId="12" fillId="0" borderId="0" xfId="3" applyFont="1">
      <alignment vertical="center"/>
    </xf>
    <xf numFmtId="38" fontId="11" fillId="0" borderId="0" xfId="4" applyFont="1">
      <alignment vertical="center"/>
    </xf>
    <xf numFmtId="0" fontId="13" fillId="0" borderId="0" xfId="3" applyFont="1">
      <alignment vertical="center"/>
    </xf>
    <xf numFmtId="38" fontId="11" fillId="0" borderId="5" xfId="4" applyFont="1" applyBorder="1" applyAlignment="1">
      <alignment horizontal="center" vertical="center"/>
    </xf>
    <xf numFmtId="0" fontId="11" fillId="0" borderId="4" xfId="3" applyFont="1" applyBorder="1" applyAlignment="1">
      <alignment horizontal="center" vertical="center"/>
    </xf>
    <xf numFmtId="38" fontId="11" fillId="0" borderId="31" xfId="4" applyFont="1" applyBorder="1">
      <alignment vertical="center"/>
    </xf>
    <xf numFmtId="0" fontId="7" fillId="0" borderId="8" xfId="0" applyFont="1" applyBorder="1">
      <alignment vertical="center"/>
    </xf>
    <xf numFmtId="0" fontId="7" fillId="0" borderId="12" xfId="0" applyFont="1" applyBorder="1">
      <alignment vertical="center"/>
    </xf>
    <xf numFmtId="0" fontId="7" fillId="0" borderId="0" xfId="0" applyFont="1">
      <alignment vertical="center"/>
    </xf>
    <xf numFmtId="0" fontId="7" fillId="0" borderId="12" xfId="0" applyFont="1" applyBorder="1" applyAlignment="1">
      <alignment horizontal="right" vertical="center"/>
    </xf>
    <xf numFmtId="0" fontId="14" fillId="0" borderId="5" xfId="0" applyFont="1" applyBorder="1" applyAlignment="1">
      <alignment horizontal="distributed" vertical="center"/>
    </xf>
    <xf numFmtId="0" fontId="9" fillId="0" borderId="7" xfId="0" applyFont="1" applyBorder="1" applyAlignment="1">
      <alignment vertical="center" shrinkToFit="1"/>
    </xf>
    <xf numFmtId="0" fontId="15" fillId="0" borderId="6" xfId="0" applyFont="1" applyBorder="1" applyAlignment="1">
      <alignment horizontal="distributed" vertical="center"/>
    </xf>
    <xf numFmtId="0" fontId="7" fillId="0" borderId="0" xfId="3" applyFont="1" applyAlignment="1">
      <alignment horizontal="left" vertical="center"/>
    </xf>
    <xf numFmtId="38" fontId="11" fillId="0" borderId="0" xfId="4" applyFont="1" applyBorder="1" applyAlignment="1">
      <alignment horizontal="center" vertical="center"/>
    </xf>
    <xf numFmtId="38" fontId="11" fillId="0" borderId="5" xfId="4" applyFont="1" applyFill="1" applyBorder="1" applyAlignment="1">
      <alignment horizontal="center" vertical="center" wrapText="1"/>
    </xf>
    <xf numFmtId="38" fontId="11" fillId="0" borderId="0" xfId="4" applyFont="1" applyFill="1" applyBorder="1" applyAlignment="1">
      <alignment vertical="center" wrapText="1"/>
    </xf>
    <xf numFmtId="0" fontId="9" fillId="0" borderId="6" xfId="0" applyFont="1" applyBorder="1" applyAlignment="1">
      <alignment horizontal="distributed" vertical="center"/>
    </xf>
    <xf numFmtId="0" fontId="14" fillId="0" borderId="6" xfId="0" applyFont="1" applyBorder="1" applyAlignment="1">
      <alignment horizontal="distributed" vertical="center"/>
    </xf>
    <xf numFmtId="0" fontId="7" fillId="0" borderId="6" xfId="0" applyFont="1" applyBorder="1">
      <alignment vertical="center"/>
    </xf>
    <xf numFmtId="0" fontId="9" fillId="0" borderId="6" xfId="0" applyFont="1" applyBorder="1">
      <alignment vertical="center"/>
    </xf>
    <xf numFmtId="0" fontId="17" fillId="0" borderId="0" xfId="3" applyFont="1">
      <alignment vertical="center"/>
    </xf>
    <xf numFmtId="0" fontId="11" fillId="0" borderId="19" xfId="3" applyFont="1" applyBorder="1" applyAlignment="1">
      <alignment vertical="center" shrinkToFit="1"/>
    </xf>
    <xf numFmtId="0" fontId="11" fillId="0" borderId="21" xfId="3" applyFont="1" applyBorder="1" applyAlignment="1">
      <alignment vertical="center" shrinkToFit="1"/>
    </xf>
    <xf numFmtId="0" fontId="11" fillId="0" borderId="21" xfId="3" applyFont="1" applyBorder="1">
      <alignment vertical="center"/>
    </xf>
    <xf numFmtId="0" fontId="11" fillId="0" borderId="23" xfId="3" applyFont="1" applyBorder="1">
      <alignment vertical="center"/>
    </xf>
    <xf numFmtId="0" fontId="11" fillId="0" borderId="24" xfId="3" applyFont="1" applyBorder="1" applyAlignment="1">
      <alignment horizontal="center" vertical="center"/>
    </xf>
    <xf numFmtId="0" fontId="7" fillId="0" borderId="7" xfId="0" applyFont="1" applyBorder="1">
      <alignment vertical="center"/>
    </xf>
    <xf numFmtId="0" fontId="11" fillId="0" borderId="3" xfId="3" applyFont="1" applyBorder="1" applyAlignment="1">
      <alignment horizontal="center" vertical="center"/>
    </xf>
    <xf numFmtId="176" fontId="12" fillId="0" borderId="41" xfId="3" applyNumberFormat="1" applyFont="1" applyBorder="1" applyAlignment="1">
      <alignment horizontal="center" vertical="center" wrapText="1"/>
    </xf>
    <xf numFmtId="176" fontId="12" fillId="0" borderId="42" xfId="3" applyNumberFormat="1" applyFont="1" applyBorder="1" applyAlignment="1">
      <alignment horizontal="center" vertical="center" wrapText="1"/>
    </xf>
    <xf numFmtId="176" fontId="12" fillId="0" borderId="43" xfId="3" applyNumberFormat="1" applyFont="1" applyBorder="1" applyAlignment="1">
      <alignment horizontal="center" vertical="center" wrapText="1"/>
    </xf>
    <xf numFmtId="176" fontId="12" fillId="0" borderId="44" xfId="3" applyNumberFormat="1" applyFont="1" applyBorder="1" applyAlignment="1">
      <alignment horizontal="center" vertical="center" wrapText="1"/>
    </xf>
    <xf numFmtId="176" fontId="12" fillId="0" borderId="45" xfId="3" applyNumberFormat="1" applyFont="1" applyBorder="1" applyAlignment="1">
      <alignment horizontal="center" vertical="center" wrapText="1"/>
    </xf>
    <xf numFmtId="176" fontId="12" fillId="0" borderId="46" xfId="3" applyNumberFormat="1" applyFont="1" applyBorder="1" applyAlignment="1">
      <alignment horizontal="center" vertical="center" wrapText="1"/>
    </xf>
    <xf numFmtId="176" fontId="12" fillId="0" borderId="50" xfId="3" applyNumberFormat="1" applyFont="1" applyBorder="1" applyAlignment="1">
      <alignment horizontal="center" vertical="center" wrapText="1"/>
    </xf>
    <xf numFmtId="176" fontId="12" fillId="0" borderId="51" xfId="3" applyNumberFormat="1" applyFont="1" applyBorder="1" applyAlignment="1">
      <alignment horizontal="center" vertical="center" wrapText="1"/>
    </xf>
    <xf numFmtId="176" fontId="12" fillId="0" borderId="52" xfId="3" applyNumberFormat="1" applyFont="1" applyBorder="1" applyAlignment="1">
      <alignment horizontal="center" vertical="center" wrapText="1"/>
    </xf>
    <xf numFmtId="176" fontId="12" fillId="0" borderId="53" xfId="3" applyNumberFormat="1" applyFont="1" applyBorder="1" applyAlignment="1">
      <alignment horizontal="center" vertical="center" wrapText="1"/>
    </xf>
    <xf numFmtId="176" fontId="12" fillId="0" borderId="54" xfId="3" applyNumberFormat="1" applyFont="1" applyBorder="1" applyAlignment="1">
      <alignment horizontal="center" vertical="center" wrapText="1"/>
    </xf>
    <xf numFmtId="176" fontId="12" fillId="0" borderId="55" xfId="3" applyNumberFormat="1" applyFont="1" applyBorder="1" applyAlignment="1">
      <alignment horizontal="center" vertical="center" wrapText="1"/>
    </xf>
    <xf numFmtId="176" fontId="12" fillId="0" borderId="57" xfId="3" applyNumberFormat="1" applyFont="1" applyBorder="1" applyAlignment="1">
      <alignment horizontal="center" vertical="center" wrapText="1"/>
    </xf>
    <xf numFmtId="176" fontId="12" fillId="0" borderId="58" xfId="3" applyNumberFormat="1" applyFont="1" applyBorder="1" applyAlignment="1">
      <alignment horizontal="center" vertical="center" wrapText="1"/>
    </xf>
    <xf numFmtId="176" fontId="12" fillId="0" borderId="59" xfId="3" applyNumberFormat="1" applyFont="1" applyBorder="1" applyAlignment="1">
      <alignment horizontal="center" vertical="center" wrapText="1"/>
    </xf>
    <xf numFmtId="177" fontId="12" fillId="0" borderId="3" xfId="5" applyNumberFormat="1" applyFont="1" applyBorder="1" applyAlignment="1">
      <alignment horizontal="center" vertical="center" shrinkToFit="1"/>
    </xf>
    <xf numFmtId="177" fontId="12" fillId="0" borderId="3" xfId="5" applyNumberFormat="1" applyFont="1" applyFill="1" applyBorder="1" applyAlignment="1">
      <alignment horizontal="center" vertical="center" shrinkToFit="1"/>
    </xf>
    <xf numFmtId="177" fontId="12" fillId="0" borderId="5" xfId="5" applyNumberFormat="1" applyFont="1" applyBorder="1" applyAlignment="1">
      <alignment horizontal="center" vertical="center" shrinkToFit="1"/>
    </xf>
    <xf numFmtId="177" fontId="12" fillId="0" borderId="24" xfId="5" applyNumberFormat="1" applyFont="1" applyBorder="1" applyAlignment="1">
      <alignment vertical="center" shrinkToFit="1"/>
    </xf>
    <xf numFmtId="0" fontId="16" fillId="0" borderId="19" xfId="3" applyFont="1" applyBorder="1" applyAlignment="1">
      <alignment horizontal="left" vertical="center" wrapText="1"/>
    </xf>
    <xf numFmtId="0" fontId="16" fillId="0" borderId="21" xfId="3" applyFont="1" applyBorder="1" applyAlignment="1">
      <alignment horizontal="left" vertical="center" wrapText="1"/>
    </xf>
    <xf numFmtId="0" fontId="16" fillId="0" borderId="23" xfId="3" applyFont="1" applyBorder="1" applyAlignment="1">
      <alignment horizontal="left" vertical="center" wrapText="1"/>
    </xf>
    <xf numFmtId="38" fontId="11" fillId="0" borderId="0" xfId="4" applyFont="1" applyFill="1" applyBorder="1" applyAlignment="1">
      <alignment horizontal="center" vertical="center" wrapText="1"/>
    </xf>
    <xf numFmtId="0" fontId="11" fillId="0" borderId="8" xfId="3" applyFont="1" applyBorder="1">
      <alignment vertical="center"/>
    </xf>
    <xf numFmtId="0" fontId="12" fillId="0" borderId="62" xfId="3" applyFont="1" applyBorder="1" applyAlignment="1">
      <alignment horizontal="center" vertical="center"/>
    </xf>
    <xf numFmtId="0" fontId="12" fillId="0" borderId="63" xfId="3" applyFont="1" applyBorder="1" applyAlignment="1">
      <alignment horizontal="center" vertical="center"/>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6" fillId="0" borderId="68" xfId="3" applyFont="1" applyBorder="1" applyAlignment="1">
      <alignment horizontal="left" vertical="center" wrapText="1"/>
    </xf>
    <xf numFmtId="0" fontId="16" fillId="0" borderId="68" xfId="0" applyFont="1" applyBorder="1" applyAlignment="1">
      <alignment horizontal="left" vertical="center" wrapText="1"/>
    </xf>
    <xf numFmtId="0" fontId="16" fillId="0" borderId="11" xfId="3" applyFont="1" applyBorder="1" applyAlignment="1">
      <alignment horizontal="left" vertical="center" wrapText="1"/>
    </xf>
    <xf numFmtId="0" fontId="16" fillId="0" borderId="40" xfId="3" applyFont="1" applyBorder="1" applyAlignment="1">
      <alignment horizontal="left" vertical="center" wrapText="1"/>
    </xf>
    <xf numFmtId="177" fontId="12" fillId="0" borderId="10" xfId="4" applyNumberFormat="1" applyFont="1" applyBorder="1" applyAlignment="1">
      <alignment vertical="center" shrinkToFit="1"/>
    </xf>
    <xf numFmtId="177" fontId="12" fillId="0" borderId="10" xfId="4" applyNumberFormat="1" applyFont="1" applyFill="1" applyBorder="1" applyAlignment="1">
      <alignment vertical="center" shrinkToFit="1"/>
    </xf>
    <xf numFmtId="177" fontId="12" fillId="0" borderId="7" xfId="4" applyNumberFormat="1" applyFont="1" applyBorder="1" applyAlignment="1">
      <alignment vertical="center" shrinkToFit="1"/>
    </xf>
    <xf numFmtId="177" fontId="12" fillId="0" borderId="26" xfId="3" applyNumberFormat="1" applyFont="1" applyBorder="1" applyAlignment="1">
      <alignment vertical="center" shrinkToFit="1"/>
    </xf>
    <xf numFmtId="177" fontId="11" fillId="0" borderId="0" xfId="3" applyNumberFormat="1" applyFont="1">
      <alignment vertical="center"/>
    </xf>
    <xf numFmtId="177" fontId="11" fillId="0" borderId="0" xfId="3" applyNumberFormat="1" applyFont="1" applyAlignment="1">
      <alignment horizontal="right" vertical="center"/>
    </xf>
    <xf numFmtId="0" fontId="11" fillId="0" borderId="5" xfId="3" applyFont="1" applyBorder="1" applyAlignment="1">
      <alignment horizontal="left" vertical="center" wrapText="1"/>
    </xf>
    <xf numFmtId="177" fontId="12" fillId="0" borderId="29" xfId="4" applyNumberFormat="1" applyFont="1" applyBorder="1" applyAlignment="1" applyProtection="1">
      <alignment vertical="center" shrinkToFit="1"/>
      <protection locked="0"/>
    </xf>
    <xf numFmtId="177" fontId="12" fillId="0" borderId="20" xfId="4" applyNumberFormat="1" applyFont="1" applyBorder="1" applyAlignment="1" applyProtection="1">
      <alignment vertical="center" shrinkToFit="1"/>
      <protection locked="0"/>
    </xf>
    <xf numFmtId="177" fontId="12" fillId="0" borderId="3" xfId="4" applyNumberFormat="1" applyFont="1" applyBorder="1" applyAlignment="1" applyProtection="1">
      <alignment vertical="center" shrinkToFit="1"/>
      <protection locked="0"/>
    </xf>
    <xf numFmtId="177" fontId="12" fillId="0" borderId="29" xfId="4" applyNumberFormat="1" applyFont="1" applyFill="1" applyBorder="1" applyAlignment="1" applyProtection="1">
      <alignment vertical="center" shrinkToFit="1"/>
      <protection locked="0"/>
    </xf>
    <xf numFmtId="177" fontId="12" fillId="0" borderId="3" xfId="4" applyNumberFormat="1" applyFont="1" applyFill="1" applyBorder="1" applyAlignment="1" applyProtection="1">
      <alignment vertical="center" shrinkToFit="1"/>
      <protection locked="0"/>
    </xf>
    <xf numFmtId="177" fontId="12" fillId="0" borderId="20" xfId="4" applyNumberFormat="1" applyFont="1" applyFill="1" applyBorder="1" applyAlignment="1" applyProtection="1">
      <alignment vertical="center" shrinkToFit="1"/>
      <protection locked="0"/>
    </xf>
    <xf numFmtId="177" fontId="12" fillId="0" borderId="6" xfId="4" applyNumberFormat="1" applyFont="1" applyBorder="1" applyAlignment="1" applyProtection="1">
      <alignment vertical="center" shrinkToFit="1"/>
      <protection locked="0"/>
    </xf>
    <xf numFmtId="177" fontId="12" fillId="0" borderId="5" xfId="4" applyNumberFormat="1" applyFont="1" applyBorder="1" applyAlignment="1" applyProtection="1">
      <alignment vertical="center" shrinkToFit="1"/>
      <protection locked="0"/>
    </xf>
    <xf numFmtId="177" fontId="12" fillId="0" borderId="22" xfId="4" applyNumberFormat="1" applyFont="1" applyBorder="1" applyAlignment="1" applyProtection="1">
      <alignment vertical="center" shrinkToFit="1"/>
      <protection locked="0"/>
    </xf>
    <xf numFmtId="177" fontId="12" fillId="0" borderId="30" xfId="3" applyNumberFormat="1" applyFont="1" applyBorder="1" applyAlignment="1" applyProtection="1">
      <alignment vertical="center" shrinkToFit="1"/>
      <protection locked="0"/>
    </xf>
    <xf numFmtId="177" fontId="12" fillId="0" borderId="24" xfId="3" applyNumberFormat="1" applyFont="1" applyBorder="1" applyAlignment="1" applyProtection="1">
      <alignment vertical="center" shrinkToFit="1"/>
      <protection locked="0"/>
    </xf>
    <xf numFmtId="177" fontId="12" fillId="0" borderId="25" xfId="3" applyNumberFormat="1" applyFont="1" applyBorder="1" applyAlignment="1" applyProtection="1">
      <alignment vertical="center" shrinkToFit="1"/>
      <protection locked="0"/>
    </xf>
    <xf numFmtId="177" fontId="11" fillId="0" borderId="5" xfId="4" applyNumberFormat="1" applyFont="1" applyBorder="1" applyProtection="1">
      <alignment vertical="center"/>
      <protection locked="0"/>
    </xf>
    <xf numFmtId="177" fontId="11" fillId="0" borderId="6" xfId="4" applyNumberFormat="1" applyFont="1" applyBorder="1" applyAlignment="1" applyProtection="1">
      <alignment horizontal="right" vertical="center"/>
      <protection locked="0"/>
    </xf>
    <xf numFmtId="177" fontId="11" fillId="0" borderId="6" xfId="3" applyNumberFormat="1" applyFont="1" applyBorder="1" applyAlignment="1" applyProtection="1">
      <alignment horizontal="right" vertical="center"/>
      <protection locked="0"/>
    </xf>
    <xf numFmtId="177" fontId="11" fillId="0" borderId="5" xfId="3" applyNumberFormat="1" applyFont="1" applyBorder="1" applyProtection="1">
      <alignment vertical="center"/>
      <protection locked="0"/>
    </xf>
    <xf numFmtId="177" fontId="11" fillId="0" borderId="9" xfId="4" applyNumberFormat="1" applyFont="1" applyBorder="1" applyAlignment="1" applyProtection="1">
      <alignment horizontal="right" vertical="center"/>
      <protection locked="0"/>
    </xf>
    <xf numFmtId="177" fontId="11" fillId="0" borderId="4" xfId="4" applyNumberFormat="1" applyFont="1" applyBorder="1" applyProtection="1">
      <alignment vertical="center"/>
      <protection locked="0"/>
    </xf>
    <xf numFmtId="177" fontId="11" fillId="0" borderId="5" xfId="3" applyNumberFormat="1" applyFont="1" applyBorder="1" applyAlignment="1" applyProtection="1">
      <alignment horizontal="right" vertical="center"/>
      <protection locked="0"/>
    </xf>
    <xf numFmtId="177" fontId="11" fillId="0" borderId="9" xfId="3" applyNumberFormat="1" applyFont="1" applyBorder="1" applyAlignment="1" applyProtection="1">
      <alignment horizontal="right" vertical="center"/>
      <protection locked="0"/>
    </xf>
    <xf numFmtId="177" fontId="11" fillId="0" borderId="31" xfId="3" applyNumberFormat="1" applyFont="1" applyBorder="1" applyAlignment="1" applyProtection="1">
      <alignment horizontal="right" vertical="center"/>
      <protection locked="0"/>
    </xf>
    <xf numFmtId="38" fontId="11" fillId="0" borderId="5" xfId="4" applyFont="1" applyBorder="1" applyAlignment="1">
      <alignment vertical="center"/>
    </xf>
    <xf numFmtId="0" fontId="16" fillId="0" borderId="5" xfId="3" applyFont="1" applyBorder="1" applyAlignment="1">
      <alignment vertical="center" wrapText="1"/>
    </xf>
    <xf numFmtId="177" fontId="11" fillId="0" borderId="9" xfId="4" applyNumberFormat="1" applyFont="1" applyBorder="1" applyProtection="1">
      <alignment vertical="center"/>
      <protection locked="0"/>
    </xf>
    <xf numFmtId="38" fontId="11" fillId="0" borderId="9" xfId="4" applyFont="1" applyBorder="1" applyAlignment="1">
      <alignment vertical="center"/>
    </xf>
    <xf numFmtId="177" fontId="11" fillId="0" borderId="3" xfId="4" applyNumberFormat="1" applyFont="1" applyBorder="1">
      <alignment vertical="center"/>
    </xf>
    <xf numFmtId="177" fontId="11" fillId="0" borderId="5" xfId="4" applyNumberFormat="1" applyFont="1" applyBorder="1">
      <alignment vertical="center"/>
    </xf>
    <xf numFmtId="177" fontId="11" fillId="0" borderId="24" xfId="3" applyNumberFormat="1" applyFont="1" applyBorder="1">
      <alignment vertical="center"/>
    </xf>
    <xf numFmtId="177" fontId="11" fillId="0" borderId="3" xfId="4" applyNumberFormat="1" applyFont="1" applyFill="1" applyBorder="1">
      <alignment vertical="center"/>
    </xf>
    <xf numFmtId="177" fontId="11" fillId="0" borderId="5" xfId="4" applyNumberFormat="1" applyFont="1" applyFill="1" applyBorder="1">
      <alignment vertical="center"/>
    </xf>
    <xf numFmtId="177" fontId="11" fillId="0" borderId="5" xfId="3" applyNumberFormat="1" applyFont="1" applyBorder="1">
      <alignment vertical="center"/>
    </xf>
    <xf numFmtId="177" fontId="11" fillId="0" borderId="0" xfId="4" applyNumberFormat="1" applyFont="1" applyBorder="1">
      <alignment vertical="center"/>
    </xf>
    <xf numFmtId="0" fontId="11" fillId="0" borderId="72" xfId="3" applyFont="1" applyBorder="1" applyAlignment="1">
      <alignment horizontal="left" vertical="center" shrinkToFit="1"/>
    </xf>
    <xf numFmtId="0" fontId="11" fillId="0" borderId="36" xfId="3" applyFont="1" applyBorder="1" applyAlignment="1">
      <alignment horizontal="center" vertical="center"/>
    </xf>
    <xf numFmtId="177" fontId="11" fillId="0" borderId="36" xfId="4" applyNumberFormat="1" applyFont="1" applyBorder="1">
      <alignment vertical="center"/>
    </xf>
    <xf numFmtId="177" fontId="11" fillId="0" borderId="36" xfId="4" applyNumberFormat="1" applyFont="1" applyFill="1" applyBorder="1">
      <alignment vertical="center"/>
    </xf>
    <xf numFmtId="177" fontId="11" fillId="0" borderId="73" xfId="3" applyNumberFormat="1" applyFont="1" applyBorder="1">
      <alignment vertical="center"/>
    </xf>
    <xf numFmtId="177" fontId="11" fillId="0" borderId="3" xfId="3" applyNumberFormat="1" applyFont="1" applyBorder="1" applyAlignment="1" applyProtection="1">
      <alignment horizontal="right" vertical="center"/>
      <protection locked="0"/>
    </xf>
    <xf numFmtId="177" fontId="11" fillId="0" borderId="3" xfId="4" applyNumberFormat="1" applyFont="1" applyBorder="1" applyProtection="1">
      <alignment vertical="center"/>
      <protection locked="0"/>
    </xf>
    <xf numFmtId="177" fontId="11" fillId="0" borderId="29" xfId="4" applyNumberFormat="1" applyFont="1" applyBorder="1" applyAlignment="1" applyProtection="1">
      <alignment horizontal="right" vertical="center"/>
      <protection locked="0"/>
    </xf>
    <xf numFmtId="38" fontId="11" fillId="0" borderId="3" xfId="4" applyFont="1" applyBorder="1" applyAlignment="1">
      <alignment vertical="center"/>
    </xf>
    <xf numFmtId="0" fontId="7" fillId="0" borderId="0" xfId="3" applyFont="1" applyAlignment="1">
      <alignment vertical="top"/>
    </xf>
    <xf numFmtId="0" fontId="7" fillId="0" borderId="0" xfId="3" applyFont="1" applyAlignment="1">
      <alignment horizontal="left" vertical="center" indent="2"/>
    </xf>
    <xf numFmtId="0" fontId="16" fillId="0" borderId="3" xfId="3" applyFont="1" applyBorder="1" applyAlignment="1">
      <alignment vertical="center" wrapText="1"/>
    </xf>
    <xf numFmtId="0" fontId="16" fillId="0" borderId="9" xfId="3" applyFont="1" applyBorder="1" applyAlignment="1">
      <alignment vertical="center" wrapText="1"/>
    </xf>
    <xf numFmtId="176" fontId="12" fillId="0" borderId="81" xfId="3" applyNumberFormat="1" applyFont="1" applyBorder="1" applyAlignment="1">
      <alignment horizontal="center" vertical="center" textRotation="255" wrapText="1"/>
    </xf>
    <xf numFmtId="176" fontId="12" fillId="0" borderId="82" xfId="3" applyNumberFormat="1" applyFont="1" applyBorder="1" applyAlignment="1">
      <alignment horizontal="center" vertical="center" textRotation="255" wrapText="1"/>
    </xf>
    <xf numFmtId="176" fontId="12" fillId="0" borderId="83" xfId="3" applyNumberFormat="1" applyFont="1" applyBorder="1" applyAlignment="1">
      <alignment horizontal="center" vertical="center" textRotation="255" wrapText="1"/>
    </xf>
    <xf numFmtId="176" fontId="12" fillId="0" borderId="47" xfId="3" applyNumberFormat="1" applyFont="1" applyBorder="1" applyAlignment="1">
      <alignment horizontal="center" vertical="center" textRotation="255" wrapText="1"/>
    </xf>
    <xf numFmtId="176" fontId="12" fillId="0" borderId="48" xfId="3" applyNumberFormat="1" applyFont="1" applyBorder="1" applyAlignment="1">
      <alignment horizontal="center" vertical="center" textRotation="255" wrapText="1"/>
    </xf>
    <xf numFmtId="176" fontId="12" fillId="0" borderId="49" xfId="3" applyNumberFormat="1" applyFont="1" applyBorder="1" applyAlignment="1">
      <alignment horizontal="center" vertical="center" textRotation="255" wrapText="1"/>
    </xf>
    <xf numFmtId="177" fontId="12" fillId="0" borderId="10" xfId="4" applyNumberFormat="1" applyFont="1" applyFill="1" applyBorder="1" applyAlignment="1">
      <alignment horizontal="right" vertical="center" shrinkToFit="1"/>
    </xf>
    <xf numFmtId="0" fontId="12" fillId="0" borderId="71" xfId="3" applyFont="1" applyBorder="1" applyAlignment="1">
      <alignment horizontal="center" vertical="center" wrapText="1"/>
    </xf>
    <xf numFmtId="0" fontId="12" fillId="0" borderId="9" xfId="3" applyFont="1" applyBorder="1" applyAlignment="1">
      <alignment horizontal="center" vertical="center" wrapText="1"/>
    </xf>
    <xf numFmtId="14" fontId="19" fillId="0" borderId="47" xfId="3" applyNumberFormat="1" applyFont="1" applyBorder="1" applyAlignment="1">
      <alignment horizontal="left" vertical="top" wrapText="1"/>
    </xf>
    <xf numFmtId="14" fontId="19" fillId="0" borderId="48" xfId="3" applyNumberFormat="1" applyFont="1" applyBorder="1" applyAlignment="1">
      <alignment horizontal="left" vertical="top" wrapText="1"/>
    </xf>
    <xf numFmtId="0" fontId="19" fillId="0" borderId="48" xfId="3" applyFont="1" applyBorder="1" applyAlignment="1">
      <alignment horizontal="left" vertical="top" wrapText="1"/>
    </xf>
    <xf numFmtId="0" fontId="19" fillId="0" borderId="49" xfId="3" applyFont="1" applyBorder="1" applyAlignment="1">
      <alignment horizontal="left" vertical="top" wrapText="1"/>
    </xf>
    <xf numFmtId="20" fontId="5" fillId="0" borderId="0" xfId="3" applyNumberFormat="1" applyFont="1">
      <alignment vertical="center"/>
    </xf>
    <xf numFmtId="0" fontId="16" fillId="0" borderId="1" xfId="3" applyFont="1" applyBorder="1" applyAlignment="1">
      <alignment vertical="center" wrapText="1"/>
    </xf>
    <xf numFmtId="177" fontId="11" fillId="0" borderId="1" xfId="3" applyNumberFormat="1" applyFont="1" applyBorder="1" applyAlignment="1" applyProtection="1">
      <alignment horizontal="right" vertical="center"/>
      <protection locked="0"/>
    </xf>
    <xf numFmtId="177" fontId="11" fillId="0" borderId="1" xfId="4" applyNumberFormat="1" applyFont="1" applyBorder="1" applyProtection="1">
      <alignment vertical="center"/>
      <protection locked="0"/>
    </xf>
    <xf numFmtId="177" fontId="11" fillId="0" borderId="84" xfId="3" applyNumberFormat="1" applyFont="1" applyBorder="1" applyAlignment="1" applyProtection="1">
      <alignment horizontal="right" vertical="center"/>
      <protection locked="0"/>
    </xf>
    <xf numFmtId="177" fontId="11" fillId="0" borderId="1" xfId="3" applyNumberFormat="1" applyFont="1" applyBorder="1" applyProtection="1">
      <alignment vertical="center"/>
      <protection locked="0"/>
    </xf>
    <xf numFmtId="38" fontId="11" fillId="0" borderId="1" xfId="4" applyFont="1" applyBorder="1" applyAlignment="1">
      <alignment vertical="center"/>
    </xf>
    <xf numFmtId="0" fontId="20" fillId="0" borderId="5" xfId="3" applyFont="1" applyBorder="1" applyAlignment="1">
      <alignment vertical="center" wrapText="1"/>
    </xf>
    <xf numFmtId="0" fontId="20" fillId="0" borderId="1" xfId="3" applyFont="1" applyBorder="1" applyAlignment="1">
      <alignment vertical="center" wrapText="1"/>
    </xf>
    <xf numFmtId="0" fontId="21" fillId="0" borderId="68" xfId="3" applyFont="1" applyBorder="1" applyAlignment="1">
      <alignment horizontal="left" vertical="center" wrapText="1"/>
    </xf>
    <xf numFmtId="0" fontId="21" fillId="0" borderId="68" xfId="0" applyFont="1" applyBorder="1" applyAlignment="1">
      <alignment horizontal="left" vertical="center" wrapText="1"/>
    </xf>
    <xf numFmtId="0" fontId="21" fillId="0" borderId="40" xfId="3" applyFont="1" applyBorder="1" applyAlignment="1">
      <alignment horizontal="left" vertical="center" wrapText="1"/>
    </xf>
    <xf numFmtId="0" fontId="22" fillId="0" borderId="19" xfId="3" applyFont="1" applyBorder="1" applyAlignment="1">
      <alignment horizontal="left" vertical="center" wrapText="1" shrinkToFit="1"/>
    </xf>
    <xf numFmtId="0" fontId="22" fillId="0" borderId="21" xfId="3" applyFont="1" applyBorder="1" applyAlignment="1">
      <alignment horizontal="left" vertical="center" wrapText="1" shrinkToFit="1"/>
    </xf>
    <xf numFmtId="0" fontId="22" fillId="0" borderId="23" xfId="3" applyFont="1" applyBorder="1" applyAlignment="1">
      <alignment horizontal="left" vertical="center" wrapText="1"/>
    </xf>
    <xf numFmtId="177" fontId="11" fillId="0" borderId="3" xfId="3" applyNumberFormat="1" applyFont="1" applyBorder="1" applyAlignment="1">
      <alignment horizontal="center" vertical="center"/>
    </xf>
    <xf numFmtId="177" fontId="11" fillId="0" borderId="5" xfId="3" applyNumberFormat="1" applyFont="1" applyBorder="1" applyAlignment="1">
      <alignment horizontal="center" vertical="center"/>
    </xf>
    <xf numFmtId="177" fontId="11" fillId="0" borderId="24" xfId="3" applyNumberFormat="1" applyFont="1" applyBorder="1" applyAlignment="1">
      <alignment horizontal="center" vertical="center"/>
    </xf>
    <xf numFmtId="177" fontId="11" fillId="0" borderId="36" xfId="4" applyNumberFormat="1" applyFont="1" applyFill="1" applyBorder="1" applyAlignment="1">
      <alignment horizontal="center" vertical="center"/>
    </xf>
    <xf numFmtId="14" fontId="24" fillId="0" borderId="47" xfId="3" applyNumberFormat="1" applyFont="1" applyBorder="1" applyAlignment="1">
      <alignment horizontal="left" vertical="top" wrapText="1"/>
    </xf>
    <xf numFmtId="14" fontId="24" fillId="0" borderId="48" xfId="3" applyNumberFormat="1" applyFont="1" applyBorder="1" applyAlignment="1">
      <alignment horizontal="left" vertical="top" wrapText="1"/>
    </xf>
    <xf numFmtId="0" fontId="24" fillId="0" borderId="48" xfId="3" applyFont="1" applyBorder="1" applyAlignment="1">
      <alignment horizontal="left" vertical="top" wrapText="1"/>
    </xf>
    <xf numFmtId="0" fontId="25" fillId="0" borderId="49" xfId="3" applyFont="1" applyBorder="1">
      <alignment vertical="center"/>
    </xf>
    <xf numFmtId="0" fontId="11" fillId="0" borderId="5" xfId="3" applyFont="1" applyBorder="1" applyAlignment="1">
      <alignment horizontal="left" vertical="center" shrinkToFit="1"/>
    </xf>
    <xf numFmtId="0" fontId="11" fillId="2" borderId="0" xfId="3" applyFont="1" applyFill="1">
      <alignment vertical="center"/>
    </xf>
    <xf numFmtId="0" fontId="9" fillId="0" borderId="0" xfId="3" applyFont="1" applyAlignment="1">
      <alignment horizontal="left" vertical="top" wrapText="1"/>
    </xf>
    <xf numFmtId="0" fontId="8" fillId="0" borderId="0" xfId="3" applyFont="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wrapText="1"/>
    </xf>
    <xf numFmtId="0" fontId="11" fillId="0" borderId="13" xfId="3" applyFont="1" applyBorder="1" applyAlignment="1">
      <alignment horizontal="center" vertical="center"/>
    </xf>
    <xf numFmtId="0" fontId="11" fillId="0" borderId="16" xfId="3" applyFont="1" applyBorder="1" applyAlignment="1">
      <alignment horizontal="center" vertical="center"/>
    </xf>
    <xf numFmtId="0" fontId="11" fillId="0" borderId="15" xfId="3" applyFont="1" applyBorder="1" applyAlignment="1">
      <alignment horizontal="center" vertical="center"/>
    </xf>
    <xf numFmtId="0" fontId="11" fillId="0" borderId="67" xfId="3" applyFont="1" applyBorder="1" applyAlignment="1">
      <alignment horizontal="center" vertical="center"/>
    </xf>
    <xf numFmtId="0" fontId="11" fillId="0" borderId="14" xfId="3" applyFont="1" applyBorder="1" applyAlignment="1">
      <alignment horizontal="center" vertical="center"/>
    </xf>
    <xf numFmtId="0" fontId="11" fillId="0" borderId="17" xfId="3" applyFont="1" applyBorder="1" applyAlignment="1">
      <alignment horizontal="center" vertical="center"/>
    </xf>
    <xf numFmtId="0" fontId="11" fillId="0" borderId="32" xfId="3" applyFont="1" applyBorder="1" applyAlignment="1">
      <alignment horizontal="center" vertical="center"/>
    </xf>
    <xf numFmtId="0" fontId="11" fillId="0" borderId="28" xfId="3" applyFont="1" applyBorder="1" applyAlignment="1">
      <alignment horizontal="center" vertical="center"/>
    </xf>
    <xf numFmtId="0" fontId="11" fillId="0" borderId="69" xfId="3" applyFont="1" applyBorder="1" applyAlignment="1">
      <alignment horizontal="center" vertical="center" wrapText="1"/>
    </xf>
    <xf numFmtId="0" fontId="11" fillId="0" borderId="70" xfId="3" applyFont="1" applyBorder="1" applyAlignment="1">
      <alignment horizontal="center" vertical="center"/>
    </xf>
    <xf numFmtId="0" fontId="12" fillId="0" borderId="56"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27" xfId="3" applyFont="1" applyBorder="1" applyAlignment="1">
      <alignment horizontal="center" vertical="center" wrapText="1"/>
    </xf>
    <xf numFmtId="38" fontId="11" fillId="0" borderId="6" xfId="4" applyFont="1" applyFill="1" applyBorder="1" applyAlignment="1" applyProtection="1">
      <alignment horizontal="left" vertical="center" wrapText="1"/>
    </xf>
    <xf numFmtId="38" fontId="11" fillId="0" borderId="11" xfId="4" applyFont="1" applyFill="1" applyBorder="1" applyAlignment="1" applyProtection="1">
      <alignment horizontal="left" vertical="center" wrapText="1"/>
    </xf>
    <xf numFmtId="38" fontId="11" fillId="0" borderId="7" xfId="4" applyFont="1" applyFill="1" applyBorder="1" applyAlignment="1" applyProtection="1">
      <alignment horizontal="left" vertical="center" wrapText="1"/>
    </xf>
    <xf numFmtId="0" fontId="11" fillId="0" borderId="60" xfId="3" applyFont="1" applyBorder="1" applyAlignment="1">
      <alignment horizontal="center" vertical="center" wrapText="1"/>
    </xf>
    <xf numFmtId="0" fontId="11" fillId="0" borderId="61" xfId="3" applyFont="1" applyBorder="1" applyAlignment="1">
      <alignment horizontal="center" vertical="center" wrapText="1"/>
    </xf>
    <xf numFmtId="0" fontId="12" fillId="0" borderId="60" xfId="3" applyFont="1" applyBorder="1" applyAlignment="1">
      <alignment horizontal="center" vertical="center" textRotation="255" shrinkToFit="1"/>
    </xf>
    <xf numFmtId="0" fontId="12" fillId="0" borderId="61" xfId="3" applyFont="1" applyBorder="1" applyAlignment="1">
      <alignment horizontal="center" vertical="center" textRotation="255" shrinkToFit="1"/>
    </xf>
    <xf numFmtId="38" fontId="11" fillId="0" borderId="6" xfId="4" applyFont="1" applyFill="1" applyBorder="1" applyAlignment="1">
      <alignment horizontal="left" vertical="center" wrapText="1"/>
    </xf>
    <xf numFmtId="38" fontId="11" fillId="0" borderId="7" xfId="4" applyFont="1" applyFill="1" applyBorder="1" applyAlignment="1">
      <alignment horizontal="left" vertical="center" wrapText="1"/>
    </xf>
    <xf numFmtId="0" fontId="11" fillId="0" borderId="1" xfId="3" applyFont="1" applyBorder="1" applyAlignment="1">
      <alignment horizontal="center" vertical="center"/>
    </xf>
    <xf numFmtId="38" fontId="11" fillId="0" borderId="1" xfId="4" applyFont="1" applyBorder="1" applyAlignment="1">
      <alignment horizontal="center" vertical="center" wrapText="1"/>
    </xf>
    <xf numFmtId="38" fontId="11" fillId="0" borderId="17" xfId="4" applyFont="1" applyBorder="1" applyAlignment="1">
      <alignment horizontal="center" vertical="center" wrapText="1"/>
    </xf>
    <xf numFmtId="0" fontId="11" fillId="2" borderId="0" xfId="3" applyFont="1" applyFill="1" applyAlignment="1">
      <alignment horizontal="left" vertical="center"/>
    </xf>
    <xf numFmtId="38" fontId="11" fillId="0" borderId="5" xfId="4" applyFont="1" applyFill="1" applyBorder="1" applyAlignment="1">
      <alignment horizontal="left" vertical="center" shrinkToFit="1"/>
    </xf>
    <xf numFmtId="0" fontId="11" fillId="0" borderId="33" xfId="3" applyFont="1" applyBorder="1" applyAlignment="1">
      <alignment horizontal="center" vertical="center" wrapText="1"/>
    </xf>
    <xf numFmtId="0" fontId="11" fillId="0" borderId="35" xfId="3" applyFont="1" applyBorder="1" applyAlignment="1">
      <alignment horizontal="center" vertical="center"/>
    </xf>
    <xf numFmtId="0" fontId="23" fillId="0" borderId="74" xfId="3" applyFont="1" applyBorder="1" applyAlignment="1">
      <alignment horizontal="left" vertical="top"/>
    </xf>
    <xf numFmtId="0" fontId="23" fillId="0" borderId="15" xfId="3" applyFont="1" applyBorder="1" applyAlignment="1">
      <alignment horizontal="left" vertical="top"/>
    </xf>
    <xf numFmtId="0" fontId="23" fillId="0" borderId="75" xfId="3" applyFont="1" applyBorder="1" applyAlignment="1">
      <alignment horizontal="left" vertical="top"/>
    </xf>
    <xf numFmtId="0" fontId="23" fillId="0" borderId="76" xfId="3" applyFont="1" applyBorder="1" applyAlignment="1">
      <alignment horizontal="left" vertical="top"/>
    </xf>
    <xf numFmtId="0" fontId="23" fillId="0" borderId="0" xfId="3" applyFont="1" applyAlignment="1">
      <alignment horizontal="left" vertical="top"/>
    </xf>
    <xf numFmtId="0" fontId="23" fillId="0" borderId="77" xfId="3" applyFont="1" applyBorder="1" applyAlignment="1">
      <alignment horizontal="left" vertical="top"/>
    </xf>
    <xf numFmtId="0" fontId="23" fillId="0" borderId="78" xfId="3" applyFont="1" applyBorder="1" applyAlignment="1">
      <alignment horizontal="left" vertical="top"/>
    </xf>
    <xf numFmtId="0" fontId="23" fillId="0" borderId="79" xfId="3" applyFont="1" applyBorder="1" applyAlignment="1">
      <alignment horizontal="left" vertical="top"/>
    </xf>
    <xf numFmtId="0" fontId="23" fillId="0" borderId="80" xfId="3" applyFont="1" applyBorder="1" applyAlignment="1">
      <alignment horizontal="left" vertical="top"/>
    </xf>
    <xf numFmtId="0" fontId="11" fillId="0" borderId="33" xfId="3" applyFont="1" applyBorder="1" applyAlignment="1">
      <alignment horizontal="center" vertical="center"/>
    </xf>
    <xf numFmtId="0" fontId="11" fillId="0" borderId="34" xfId="3" applyFont="1" applyBorder="1" applyAlignment="1">
      <alignment horizontal="center" vertical="center"/>
    </xf>
    <xf numFmtId="0" fontId="11" fillId="0" borderId="14" xfId="3" applyFont="1" applyBorder="1" applyAlignment="1">
      <alignment horizontal="center" vertical="center" wrapText="1"/>
    </xf>
    <xf numFmtId="177" fontId="11" fillId="0" borderId="1" xfId="3" applyNumberFormat="1" applyFont="1" applyBorder="1">
      <alignment vertical="center"/>
    </xf>
    <xf numFmtId="177" fontId="11" fillId="0" borderId="2" xfId="3" applyNumberFormat="1" applyFont="1" applyBorder="1">
      <alignment vertical="center"/>
    </xf>
    <xf numFmtId="177" fontId="11" fillId="0" borderId="36" xfId="3" applyNumberFormat="1" applyFont="1" applyBorder="1">
      <alignment vertical="center"/>
    </xf>
    <xf numFmtId="177" fontId="11" fillId="0" borderId="14" xfId="3" applyNumberFormat="1" applyFont="1" applyBorder="1" applyAlignment="1">
      <alignment horizontal="center" vertical="center"/>
    </xf>
    <xf numFmtId="177" fontId="11" fillId="0" borderId="17" xfId="3" applyNumberFormat="1" applyFont="1" applyBorder="1" applyAlignment="1">
      <alignment horizontal="center" vertical="center"/>
    </xf>
    <xf numFmtId="177" fontId="11" fillId="0" borderId="37" xfId="3" applyNumberFormat="1" applyFont="1" applyBorder="1" applyAlignment="1">
      <alignment horizontal="center" vertical="center" wrapText="1"/>
    </xf>
    <xf numFmtId="177" fontId="11" fillId="0" borderId="18" xfId="3" applyNumberFormat="1" applyFont="1" applyBorder="1" applyAlignment="1">
      <alignment horizontal="center" vertical="center"/>
    </xf>
    <xf numFmtId="177" fontId="11" fillId="0" borderId="12" xfId="3" applyNumberFormat="1" applyFont="1" applyBorder="1">
      <alignment vertical="center"/>
    </xf>
    <xf numFmtId="177" fontId="11" fillId="0" borderId="38" xfId="3" applyNumberFormat="1" applyFont="1" applyBorder="1">
      <alignment vertical="center"/>
    </xf>
    <xf numFmtId="0" fontId="11" fillId="2" borderId="0" xfId="3" applyFont="1" applyFill="1" applyAlignment="1">
      <alignment horizontal="left" vertical="center" shrinkToFit="1"/>
    </xf>
    <xf numFmtId="0" fontId="11" fillId="0" borderId="5" xfId="3" applyFont="1" applyBorder="1" applyAlignment="1">
      <alignment horizontal="left" vertical="center" shrinkToFit="1"/>
    </xf>
    <xf numFmtId="38" fontId="11" fillId="0" borderId="5" xfId="4" applyFont="1" applyBorder="1" applyAlignment="1">
      <alignment horizontal="center" vertical="center"/>
    </xf>
  </cellXfs>
  <cellStyles count="6">
    <cellStyle name="桁区切り" xfId="5" builtinId="6"/>
    <cellStyle name="桁区切り 2" xfId="4" xr:uid="{00000000-0005-0000-0000-000001000000}"/>
    <cellStyle name="桁区切り 3" xfId="2"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240367</xdr:colOff>
      <xdr:row>13</xdr:row>
      <xdr:rowOff>151839</xdr:rowOff>
    </xdr:from>
    <xdr:to>
      <xdr:col>5</xdr:col>
      <xdr:colOff>123825</xdr:colOff>
      <xdr:row>17</xdr:row>
      <xdr:rowOff>57150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40367" y="3599889"/>
          <a:ext cx="6103283" cy="8959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20</xdr:row>
          <xdr:rowOff>12700</xdr:rowOff>
        </xdr:from>
        <xdr:to>
          <xdr:col>1</xdr:col>
          <xdr:colOff>317500</xdr:colOff>
          <xdr:row>21</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12700</xdr:rowOff>
        </xdr:from>
        <xdr:to>
          <xdr:col>1</xdr:col>
          <xdr:colOff>317500</xdr:colOff>
          <xdr:row>22</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0</xdr:rowOff>
        </xdr:from>
        <xdr:to>
          <xdr:col>1</xdr:col>
          <xdr:colOff>317500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0</xdr:rowOff>
        </xdr:from>
        <xdr:to>
          <xdr:col>1</xdr:col>
          <xdr:colOff>317500</xdr:colOff>
          <xdr:row>24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0</xdr:rowOff>
        </xdr:from>
        <xdr:to>
          <xdr:col>1</xdr:col>
          <xdr:colOff>317500</xdr:colOff>
          <xdr:row>32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927100</xdr:colOff>
          <xdr:row>31</xdr:row>
          <xdr:rowOff>0</xdr:rowOff>
        </xdr:from>
        <xdr:to>
          <xdr:col>4</xdr:col>
          <xdr:colOff>38100</xdr:colOff>
          <xdr:row>32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xdr:row>
          <xdr:rowOff>0</xdr:rowOff>
        </xdr:from>
        <xdr:to>
          <xdr:col>1</xdr:col>
          <xdr:colOff>317500</xdr:colOff>
          <xdr:row>24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0</xdr:rowOff>
        </xdr:from>
        <xdr:to>
          <xdr:col>1</xdr:col>
          <xdr:colOff>317500</xdr:colOff>
          <xdr:row>23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714375</xdr:colOff>
      <xdr:row>8</xdr:row>
      <xdr:rowOff>547688</xdr:rowOff>
    </xdr:from>
    <xdr:to>
      <xdr:col>6</xdr:col>
      <xdr:colOff>152400</xdr:colOff>
      <xdr:row>10</xdr:row>
      <xdr:rowOff>138112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571875" y="2986088"/>
          <a:ext cx="1171575" cy="9810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457200</xdr:colOff>
      <xdr:row>13</xdr:row>
      <xdr:rowOff>171450</xdr:rowOff>
    </xdr:from>
    <xdr:to>
      <xdr:col>3</xdr:col>
      <xdr:colOff>208350</xdr:colOff>
      <xdr:row>14</xdr:row>
      <xdr:rowOff>257175</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657225" y="6086475"/>
          <a:ext cx="1980000" cy="781050"/>
        </a:xfrm>
        <a:prstGeom prst="borderCallout1">
          <a:avLst>
            <a:gd name="adj1" fmla="val -10815"/>
            <a:gd name="adj2" fmla="val 28319"/>
            <a:gd name="adj3" fmla="val -309742"/>
            <a:gd name="adj4" fmla="val 99522"/>
          </a:avLst>
        </a:prstGeom>
        <a:solidFill>
          <a:schemeClr val="accent1">
            <a:lumMod val="40000"/>
            <a:lumOff val="60000"/>
          </a:schemeClr>
        </a:solidFill>
        <a:ln w="3175">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Ｐゴシック" panose="020B0600070205080204" pitchFamily="50" charset="-128"/>
              <a:ea typeface="+mn-ea"/>
              <a:cs typeface="+mn-cs"/>
            </a:rPr>
            <a:t>別添「設備整備計画書（個人防護具）」のシートにおいて、基準額の算定に用いた人数を入力。</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828675</xdr:colOff>
      <xdr:row>8</xdr:row>
      <xdr:rowOff>547688</xdr:rowOff>
    </xdr:from>
    <xdr:to>
      <xdr:col>4</xdr:col>
      <xdr:colOff>381000</xdr:colOff>
      <xdr:row>10</xdr:row>
      <xdr:rowOff>138112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066925" y="2986088"/>
          <a:ext cx="1171575" cy="9810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13</xdr:row>
      <xdr:rowOff>171450</xdr:rowOff>
    </xdr:from>
    <xdr:to>
      <xdr:col>6</xdr:col>
      <xdr:colOff>284550</xdr:colOff>
      <xdr:row>14</xdr:row>
      <xdr:rowOff>257175</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2895600" y="6086475"/>
          <a:ext cx="1980000" cy="781050"/>
        </a:xfrm>
        <a:prstGeom prst="borderCallout1">
          <a:avLst>
            <a:gd name="adj1" fmla="val -10815"/>
            <a:gd name="adj2" fmla="val 28319"/>
            <a:gd name="adj3" fmla="val -309742"/>
            <a:gd name="adj4" fmla="val 65367"/>
          </a:avLst>
        </a:prstGeom>
        <a:solidFill>
          <a:schemeClr val="accent1">
            <a:lumMod val="40000"/>
            <a:lumOff val="60000"/>
          </a:schemeClr>
        </a:solidFill>
        <a:ln w="3175">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マスク・ガウン等を個別に購入した場合、</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別添個票シートを作成し、</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その合計を</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手</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入力。</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1504950</xdr:colOff>
      <xdr:row>8</xdr:row>
      <xdr:rowOff>114300</xdr:rowOff>
    </xdr:from>
    <xdr:to>
      <xdr:col>6</xdr:col>
      <xdr:colOff>314325</xdr:colOff>
      <xdr:row>15</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04975" y="2028825"/>
          <a:ext cx="4381500" cy="2552700"/>
        </a:xfrm>
        <a:prstGeom prst="rect">
          <a:avLst/>
        </a:prstGeom>
        <a:solidFill>
          <a:schemeClr val="accent1">
            <a:alpha val="3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このシートには自動的に数値が入るようになっているため、入力しないでください。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view="pageBreakPreview" zoomScaleNormal="100" zoomScaleSheetLayoutView="100" workbookViewId="0">
      <selection activeCell="B32" sqref="B32:E32"/>
    </sheetView>
  </sheetViews>
  <sheetFormatPr defaultColWidth="9" defaultRowHeight="14"/>
  <cols>
    <col min="1" max="1" width="5.08984375" style="3" customWidth="1"/>
    <col min="2" max="2" width="15.6328125" style="3" customWidth="1"/>
    <col min="3" max="3" width="19.6328125" style="3" customWidth="1"/>
    <col min="4" max="4" width="15.6328125" style="3" customWidth="1"/>
    <col min="5" max="5" width="25.6328125" style="3" customWidth="1"/>
    <col min="6" max="6" width="5.08984375" style="3" customWidth="1"/>
    <col min="7" max="12" width="15.6328125" style="3" customWidth="1"/>
    <col min="13" max="16384" width="9" style="3"/>
  </cols>
  <sheetData>
    <row r="1" spans="1:6" ht="20.149999999999999" customHeight="1">
      <c r="A1" s="2" t="s">
        <v>4</v>
      </c>
    </row>
    <row r="2" spans="1:6" ht="19.5" customHeight="1">
      <c r="A2" s="3" t="s">
        <v>0</v>
      </c>
    </row>
    <row r="3" spans="1:6" s="4" customFormat="1" ht="20.149999999999999" customHeight="1">
      <c r="A3" s="167" t="s">
        <v>135</v>
      </c>
      <c r="B3" s="167"/>
      <c r="C3" s="167"/>
      <c r="D3" s="167"/>
      <c r="E3" s="167"/>
      <c r="F3" s="167"/>
    </row>
    <row r="4" spans="1:6" s="4" customFormat="1" ht="19.5" customHeight="1"/>
    <row r="5" spans="1:6" s="22" customFormat="1" ht="22.5" customHeight="1">
      <c r="A5" s="20"/>
      <c r="B5" s="26" t="s">
        <v>12</v>
      </c>
      <c r="C5" s="168"/>
      <c r="D5" s="169"/>
      <c r="E5" s="170"/>
      <c r="F5" s="21"/>
    </row>
    <row r="6" spans="1:6" s="22" customFormat="1" ht="22.5" customHeight="1">
      <c r="A6" s="20"/>
      <c r="B6" s="26" t="s">
        <v>17</v>
      </c>
      <c r="C6" s="168"/>
      <c r="D6" s="169"/>
      <c r="E6" s="170"/>
      <c r="F6" s="21"/>
    </row>
    <row r="7" spans="1:6" s="22" customFormat="1" ht="22.5" customHeight="1">
      <c r="A7" s="20"/>
      <c r="B7" s="31" t="s">
        <v>54</v>
      </c>
      <c r="C7" s="171"/>
      <c r="D7" s="169"/>
      <c r="E7" s="170"/>
      <c r="F7" s="21"/>
    </row>
    <row r="8" spans="1:6" s="22" customFormat="1" ht="22.5" customHeight="1">
      <c r="A8" s="20"/>
      <c r="B8" s="26" t="s">
        <v>17</v>
      </c>
      <c r="C8" s="168"/>
      <c r="D8" s="169"/>
      <c r="E8" s="170"/>
      <c r="F8" s="23"/>
    </row>
    <row r="9" spans="1:6" s="22" customFormat="1" ht="22.5" customHeight="1">
      <c r="A9" s="20"/>
      <c r="B9" s="32" t="s">
        <v>1</v>
      </c>
      <c r="C9" s="33"/>
      <c r="D9" s="24" t="s">
        <v>2</v>
      </c>
      <c r="E9" s="41"/>
      <c r="F9" s="23"/>
    </row>
    <row r="10" spans="1:6" s="22" customFormat="1" ht="22.5" customHeight="1">
      <c r="A10" s="20"/>
      <c r="B10" s="32" t="s">
        <v>3</v>
      </c>
      <c r="C10" s="34"/>
      <c r="D10" s="24" t="s">
        <v>18</v>
      </c>
      <c r="E10" s="25"/>
      <c r="F10" s="21"/>
    </row>
    <row r="11" spans="1:6" ht="19.5" customHeight="1"/>
    <row r="12" spans="1:6" s="2" customFormat="1" ht="20.149999999999999" customHeight="1">
      <c r="A12" s="5"/>
    </row>
    <row r="13" spans="1:6" ht="20.149999999999999" customHeight="1">
      <c r="A13" s="3" t="s">
        <v>21</v>
      </c>
    </row>
    <row r="14" spans="1:6" ht="19.5" customHeight="1">
      <c r="A14" s="3" t="s">
        <v>0</v>
      </c>
    </row>
    <row r="15" spans="1:6" ht="20.149999999999999" customHeight="1">
      <c r="B15" s="166"/>
      <c r="C15" s="166"/>
      <c r="D15" s="166"/>
      <c r="E15" s="166"/>
    </row>
    <row r="16" spans="1:6" ht="20.149999999999999" customHeight="1">
      <c r="B16" s="166"/>
      <c r="C16" s="166"/>
      <c r="D16" s="166"/>
      <c r="E16" s="166"/>
    </row>
    <row r="17" spans="1:6" ht="20.149999999999999" customHeight="1">
      <c r="B17" s="166"/>
      <c r="C17" s="166"/>
      <c r="D17" s="166"/>
      <c r="E17" s="166"/>
    </row>
    <row r="18" spans="1:6" ht="19.5" customHeight="1">
      <c r="B18" s="124"/>
      <c r="C18" s="124"/>
      <c r="D18" s="124"/>
      <c r="E18" s="124"/>
    </row>
    <row r="19" spans="1:6" ht="19.5" customHeight="1">
      <c r="B19" s="124"/>
      <c r="C19" s="124"/>
      <c r="D19" s="124"/>
      <c r="E19" s="124"/>
    </row>
    <row r="20" spans="1:6" ht="20.149999999999999" customHeight="1">
      <c r="A20" s="3" t="s">
        <v>109</v>
      </c>
      <c r="B20" s="124"/>
      <c r="C20" s="124"/>
      <c r="D20" s="124"/>
      <c r="E20" s="124"/>
    </row>
    <row r="21" spans="1:6" ht="20.149999999999999" customHeight="1">
      <c r="B21" s="125" t="s">
        <v>141</v>
      </c>
      <c r="C21" s="124"/>
      <c r="D21" s="124"/>
      <c r="E21" s="124"/>
    </row>
    <row r="22" spans="1:6" ht="19.5" customHeight="1">
      <c r="B22" s="125" t="s">
        <v>142</v>
      </c>
    </row>
    <row r="23" spans="1:6" ht="20.149999999999999" customHeight="1">
      <c r="B23" s="125" t="s">
        <v>146</v>
      </c>
    </row>
    <row r="24" spans="1:6" ht="20.149999999999999" customHeight="1">
      <c r="B24" s="125" t="s">
        <v>147</v>
      </c>
    </row>
    <row r="25" spans="1:6" ht="20.149999999999999" customHeight="1">
      <c r="B25" s="3" t="s">
        <v>148</v>
      </c>
    </row>
    <row r="26" spans="1:6" ht="20.149999999999999" customHeight="1"/>
    <row r="27" spans="1:6" s="2" customFormat="1" ht="20.149999999999999" customHeight="1">
      <c r="A27" s="3" t="s">
        <v>106</v>
      </c>
      <c r="B27" s="3"/>
      <c r="C27" s="3"/>
      <c r="D27" s="3"/>
      <c r="E27" s="6"/>
      <c r="F27" s="7"/>
    </row>
    <row r="28" spans="1:6" ht="20.149999999999999" customHeight="1">
      <c r="B28" s="3" t="s">
        <v>133</v>
      </c>
      <c r="E28" s="6"/>
      <c r="F28" s="2"/>
    </row>
    <row r="29" spans="1:6" ht="20.149999999999999" customHeight="1">
      <c r="E29" s="7"/>
      <c r="F29" s="7"/>
    </row>
    <row r="30" spans="1:6" ht="20.149999999999999" customHeight="1">
      <c r="A30" s="5"/>
      <c r="B30" s="2"/>
      <c r="C30" s="2"/>
      <c r="D30" s="2"/>
      <c r="E30" s="2"/>
      <c r="F30" s="7"/>
    </row>
    <row r="31" spans="1:6" ht="20.149999999999999" customHeight="1">
      <c r="A31" s="3" t="s">
        <v>107</v>
      </c>
      <c r="E31" s="7"/>
      <c r="F31" s="7"/>
    </row>
    <row r="32" spans="1:6" ht="20.149999999999999" customHeight="1">
      <c r="B32" s="3" t="s">
        <v>13</v>
      </c>
      <c r="E32" s="27" t="s">
        <v>14</v>
      </c>
    </row>
    <row r="33" spans="1:5" ht="20.149999999999999" customHeight="1">
      <c r="E33" s="7"/>
    </row>
    <row r="34" spans="1:5" ht="19.5" customHeight="1"/>
    <row r="35" spans="1:5" ht="19.5" customHeight="1">
      <c r="A35" s="3" t="s">
        <v>108</v>
      </c>
    </row>
    <row r="36" spans="1:5" ht="19.5" customHeight="1">
      <c r="B36" s="3" t="s">
        <v>132</v>
      </c>
    </row>
    <row r="37" spans="1:5" ht="19.5" customHeight="1">
      <c r="B37" s="3" t="s">
        <v>55</v>
      </c>
    </row>
    <row r="38" spans="1:5" ht="19.5" customHeight="1">
      <c r="B38" s="3" t="s">
        <v>110</v>
      </c>
    </row>
    <row r="39" spans="1:5" ht="19.5" customHeight="1"/>
    <row r="40" spans="1:5" ht="19.5" customHeight="1"/>
  </sheetData>
  <customSheetViews>
    <customSheetView guid="{E8919B86-519A-43F0-9455-B4C12BFFCEFB}" showPageBreaks="1" printArea="1" view="pageBreakPreview" topLeftCell="A16">
      <selection activeCell="A28" sqref="A28"/>
      <pageMargins left="0.78740157480314965" right="0.78740157480314965" top="0.78740157480314965" bottom="0.78740157480314965" header="0.31496062992125984" footer="0.31496062992125984"/>
      <pageSetup paperSize="9" orientation="portrait" r:id="rId1"/>
    </customSheetView>
  </customSheetViews>
  <mergeCells count="6">
    <mergeCell ref="B15:E17"/>
    <mergeCell ref="A3:F3"/>
    <mergeCell ref="C5:E5"/>
    <mergeCell ref="C6:E6"/>
    <mergeCell ref="C8:E8"/>
    <mergeCell ref="C7:E7"/>
  </mergeCells>
  <phoneticPr fontId="2"/>
  <dataValidations count="1">
    <dataValidation imeMode="halfAlpha" allowBlank="1" showInputMessage="1" showErrorMessage="1" sqref="E10 C10" xr:uid="{00000000-0002-0000-0000-000000000000}"/>
  </dataValidations>
  <pageMargins left="0.78740157480314965" right="0.78740157480314965" top="0.78740157480314965" bottom="0.78740157480314965"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12700</xdr:colOff>
                    <xdr:row>20</xdr:row>
                    <xdr:rowOff>12700</xdr:rowOff>
                  </from>
                  <to>
                    <xdr:col>1</xdr:col>
                    <xdr:colOff>317500</xdr:colOff>
                    <xdr:row>21</xdr:row>
                    <xdr:rowOff>12700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12700</xdr:colOff>
                    <xdr:row>21</xdr:row>
                    <xdr:rowOff>12700</xdr:rowOff>
                  </from>
                  <to>
                    <xdr:col>1</xdr:col>
                    <xdr:colOff>317500</xdr:colOff>
                    <xdr:row>22</xdr:row>
                    <xdr:rowOff>12700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23</xdr:row>
                    <xdr:rowOff>0</xdr:rowOff>
                  </from>
                  <to>
                    <xdr:col>1</xdr:col>
                    <xdr:colOff>317500</xdr:colOff>
                    <xdr:row>24</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23</xdr:row>
                    <xdr:rowOff>0</xdr:rowOff>
                  </from>
                  <to>
                    <xdr:col>1</xdr:col>
                    <xdr:colOff>317500</xdr:colOff>
                    <xdr:row>24</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12700</xdr:colOff>
                    <xdr:row>31</xdr:row>
                    <xdr:rowOff>0</xdr:rowOff>
                  </from>
                  <to>
                    <xdr:col>1</xdr:col>
                    <xdr:colOff>317500</xdr:colOff>
                    <xdr:row>32</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927100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12700</xdr:colOff>
                    <xdr:row>23</xdr:row>
                    <xdr:rowOff>0</xdr:rowOff>
                  </from>
                  <to>
                    <xdr:col>1</xdr:col>
                    <xdr:colOff>317500</xdr:colOff>
                    <xdr:row>24</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12700</xdr:colOff>
                    <xdr:row>22</xdr:row>
                    <xdr:rowOff>0</xdr:rowOff>
                  </from>
                  <to>
                    <xdr:col>1</xdr:col>
                    <xdr:colOff>317500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3"/>
  <sheetViews>
    <sheetView view="pageBreakPreview" topLeftCell="A16" zoomScaleNormal="100" zoomScaleSheetLayoutView="100" workbookViewId="0">
      <selection activeCell="A18" sqref="A18:XFD18"/>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51</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3"/>
  <sheetViews>
    <sheetView view="pageBreakPreview" topLeftCell="A15" zoomScaleNormal="100" zoomScaleSheetLayoutView="100" workbookViewId="0">
      <selection activeCell="A18" sqref="A18:XFD18"/>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52</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3"/>
  <sheetViews>
    <sheetView view="pageBreakPreview" topLeftCell="A15" zoomScaleNormal="100" zoomScaleSheetLayoutView="100" workbookViewId="0">
      <selection activeCell="A17" sqref="A17:XFD17"/>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53</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8"/>
  <sheetViews>
    <sheetView view="pageBreakPreview" topLeftCell="A13" zoomScaleNormal="100" zoomScaleSheetLayoutView="100" workbookViewId="0">
      <selection activeCell="A14" sqref="A14:XFD14"/>
    </sheetView>
  </sheetViews>
  <sheetFormatPr defaultColWidth="9" defaultRowHeight="13"/>
  <cols>
    <col min="1" max="1" width="2.6328125" style="8" customWidth="1"/>
    <col min="2" max="2" width="30.6328125" style="8" customWidth="1"/>
    <col min="3" max="4" width="5.6328125" style="8" customWidth="1"/>
    <col min="5" max="7" width="10.6328125" style="8" customWidth="1"/>
    <col min="8" max="14" width="3.36328125" style="8" customWidth="1"/>
    <col min="15" max="15" width="30.6328125" style="8" customWidth="1"/>
    <col min="16" max="16384" width="9" style="8"/>
  </cols>
  <sheetData>
    <row r="1" spans="1:15" ht="19.5" customHeight="1">
      <c r="A1" s="2" t="s">
        <v>29</v>
      </c>
    </row>
    <row r="2" spans="1:15" ht="24" customHeight="1">
      <c r="A2" s="167" t="s">
        <v>139</v>
      </c>
      <c r="B2" s="167"/>
      <c r="C2" s="167"/>
      <c r="D2" s="167"/>
      <c r="E2" s="167"/>
      <c r="F2" s="167"/>
      <c r="G2" s="167"/>
      <c r="H2" s="167"/>
      <c r="I2" s="167"/>
      <c r="J2" s="167"/>
      <c r="K2" s="167"/>
      <c r="L2" s="167"/>
      <c r="M2" s="167"/>
      <c r="N2" s="167"/>
      <c r="O2" s="167"/>
    </row>
    <row r="3" spans="1:15" ht="9" customHeight="1">
      <c r="B3" s="16"/>
    </row>
    <row r="4" spans="1:15" ht="18" customHeight="1">
      <c r="A4" s="222" t="s">
        <v>134</v>
      </c>
      <c r="B4" s="222"/>
      <c r="C4" s="222"/>
      <c r="D4" s="222"/>
      <c r="E4" s="29" t="s">
        <v>66</v>
      </c>
      <c r="F4" s="223">
        <f>別紙２!C4</f>
        <v>0</v>
      </c>
      <c r="G4" s="223"/>
      <c r="H4" s="224" t="s">
        <v>8</v>
      </c>
      <c r="I4" s="224"/>
      <c r="J4" s="224"/>
      <c r="K4" s="198">
        <f>別紙１!E7</f>
        <v>0</v>
      </c>
      <c r="L4" s="198"/>
      <c r="M4" s="198"/>
      <c r="N4" s="198"/>
      <c r="O4" s="198"/>
    </row>
    <row r="5" spans="1:15" ht="9" customHeight="1">
      <c r="B5" s="35"/>
    </row>
    <row r="6" spans="1:15" ht="21" customHeight="1" thickBot="1">
      <c r="B6" s="8" t="s">
        <v>31</v>
      </c>
    </row>
    <row r="7" spans="1:15" s="35" customFormat="1" ht="30" customHeight="1">
      <c r="B7" s="172" t="s">
        <v>63</v>
      </c>
      <c r="C7" s="210" t="s">
        <v>5</v>
      </c>
      <c r="D7" s="211"/>
      <c r="E7" s="212" t="s">
        <v>32</v>
      </c>
      <c r="F7" s="176" t="s">
        <v>33</v>
      </c>
      <c r="G7" s="199" t="s">
        <v>104</v>
      </c>
      <c r="H7" s="182" t="s">
        <v>62</v>
      </c>
      <c r="I7" s="183"/>
      <c r="J7" s="183"/>
      <c r="K7" s="183"/>
      <c r="L7" s="183"/>
      <c r="M7" s="184"/>
      <c r="N7" s="190" t="s">
        <v>113</v>
      </c>
      <c r="O7" s="188" t="s">
        <v>114</v>
      </c>
    </row>
    <row r="8" spans="1:15" s="35" customFormat="1" ht="30" customHeight="1" thickBot="1">
      <c r="B8" s="173"/>
      <c r="C8" s="9" t="s">
        <v>34</v>
      </c>
      <c r="D8" s="9" t="s">
        <v>35</v>
      </c>
      <c r="E8" s="177"/>
      <c r="F8" s="177"/>
      <c r="G8" s="200"/>
      <c r="H8" s="67" t="s">
        <v>57</v>
      </c>
      <c r="I8" s="68" t="s">
        <v>58</v>
      </c>
      <c r="J8" s="69" t="s">
        <v>59</v>
      </c>
      <c r="K8" s="70" t="s">
        <v>57</v>
      </c>
      <c r="L8" s="68" t="s">
        <v>58</v>
      </c>
      <c r="M8" s="71" t="s">
        <v>59</v>
      </c>
      <c r="N8" s="191"/>
      <c r="O8" s="189"/>
    </row>
    <row r="9" spans="1:15" ht="45" customHeight="1" thickTop="1">
      <c r="B9" s="153"/>
      <c r="C9" s="156"/>
      <c r="D9" s="42"/>
      <c r="E9" s="108"/>
      <c r="F9" s="108">
        <f>ROUNDDOWN(E9*C9,0)</f>
        <v>0</v>
      </c>
      <c r="G9" s="220">
        <f>SUM(F9:F14)</f>
        <v>0</v>
      </c>
      <c r="H9" s="50">
        <v>5</v>
      </c>
      <c r="I9" s="43"/>
      <c r="J9" s="44"/>
      <c r="K9" s="55">
        <v>5</v>
      </c>
      <c r="L9" s="43">
        <v>9</v>
      </c>
      <c r="M9" s="49">
        <v>30</v>
      </c>
      <c r="N9" s="131"/>
      <c r="O9" s="160"/>
    </row>
    <row r="10" spans="1:15" ht="45" customHeight="1">
      <c r="B10" s="154"/>
      <c r="C10" s="157"/>
      <c r="D10" s="10"/>
      <c r="E10" s="109"/>
      <c r="F10" s="109">
        <f t="shared" ref="F10:F13" si="0">ROUNDDOWN(E10*C10,0)</f>
        <v>0</v>
      </c>
      <c r="G10" s="220"/>
      <c r="H10" s="52"/>
      <c r="I10" s="45"/>
      <c r="J10" s="46"/>
      <c r="K10" s="56"/>
      <c r="L10" s="45"/>
      <c r="M10" s="51"/>
      <c r="N10" s="132"/>
      <c r="O10" s="161"/>
    </row>
    <row r="11" spans="1:15" ht="45" customHeight="1">
      <c r="B11" s="154"/>
      <c r="C11" s="157"/>
      <c r="D11" s="10"/>
      <c r="E11" s="109"/>
      <c r="F11" s="109">
        <f t="shared" si="0"/>
        <v>0</v>
      </c>
      <c r="G11" s="220"/>
      <c r="H11" s="52"/>
      <c r="I11" s="45"/>
      <c r="J11" s="46"/>
      <c r="K11" s="56"/>
      <c r="L11" s="45"/>
      <c r="M11" s="51"/>
      <c r="N11" s="132"/>
      <c r="O11" s="161"/>
    </row>
    <row r="12" spans="1:15" ht="45" customHeight="1">
      <c r="B12" s="154"/>
      <c r="C12" s="157"/>
      <c r="D12" s="10"/>
      <c r="E12" s="109"/>
      <c r="F12" s="109">
        <f t="shared" si="0"/>
        <v>0</v>
      </c>
      <c r="G12" s="220"/>
      <c r="H12" s="52"/>
      <c r="I12" s="45"/>
      <c r="J12" s="46"/>
      <c r="K12" s="56"/>
      <c r="L12" s="45"/>
      <c r="M12" s="51"/>
      <c r="N12" s="132"/>
      <c r="O12" s="162"/>
    </row>
    <row r="13" spans="1:15" ht="45" customHeight="1">
      <c r="B13" s="154"/>
      <c r="C13" s="157"/>
      <c r="D13" s="10"/>
      <c r="E13" s="109"/>
      <c r="F13" s="109">
        <f t="shared" si="0"/>
        <v>0</v>
      </c>
      <c r="G13" s="220"/>
      <c r="H13" s="52"/>
      <c r="I13" s="45"/>
      <c r="J13" s="46"/>
      <c r="K13" s="56"/>
      <c r="L13" s="45"/>
      <c r="M13" s="51"/>
      <c r="N13" s="132"/>
      <c r="O13" s="162"/>
    </row>
    <row r="14" spans="1:15" ht="45" customHeight="1" thickBot="1">
      <c r="B14" s="155"/>
      <c r="C14" s="158"/>
      <c r="D14" s="40"/>
      <c r="E14" s="110"/>
      <c r="F14" s="110">
        <f>ROUNDDOWN(E14*C14,0)</f>
        <v>0</v>
      </c>
      <c r="G14" s="221"/>
      <c r="H14" s="54"/>
      <c r="I14" s="47"/>
      <c r="J14" s="48"/>
      <c r="K14" s="57"/>
      <c r="L14" s="47"/>
      <c r="M14" s="53"/>
      <c r="N14" s="133"/>
      <c r="O14" s="163"/>
    </row>
    <row r="15" spans="1:15" ht="9" customHeight="1">
      <c r="B15" s="11"/>
      <c r="C15" s="12"/>
      <c r="D15" s="12"/>
      <c r="E15" s="13"/>
      <c r="F15" s="13"/>
    </row>
    <row r="16" spans="1:15" ht="18" customHeight="1">
      <c r="B16" s="14" t="s">
        <v>154</v>
      </c>
    </row>
    <row r="17" spans="2:2" ht="18" customHeight="1">
      <c r="B17" s="14"/>
    </row>
    <row r="18" spans="2:2" ht="18" customHeight="1">
      <c r="B18" s="14"/>
    </row>
  </sheetData>
  <mergeCells count="14">
    <mergeCell ref="G9:G14"/>
    <mergeCell ref="A2:O2"/>
    <mergeCell ref="A4:D4"/>
    <mergeCell ref="B7:B8"/>
    <mergeCell ref="C7:D7"/>
    <mergeCell ref="E7:E8"/>
    <mergeCell ref="F7:F8"/>
    <mergeCell ref="G7:G8"/>
    <mergeCell ref="H7:M7"/>
    <mergeCell ref="N7:N8"/>
    <mergeCell ref="O7:O8"/>
    <mergeCell ref="F4:G4"/>
    <mergeCell ref="H4:J4"/>
    <mergeCell ref="K4:O4"/>
  </mergeCells>
  <phoneticPr fontId="2"/>
  <dataValidations count="1">
    <dataValidation type="list" allowBlank="1" showInputMessage="1" showErrorMessage="1" sqref="N9:N14" xr:uid="{00000000-0002-0000-0C00-000000000000}">
      <formula1>"新規,更新"</formula1>
    </dataValidation>
  </dataValidations>
  <pageMargins left="0.78740157480314965" right="0.78740157480314965" top="0.78740157480314965" bottom="0.78740157480314965"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7"/>
  <sheetViews>
    <sheetView view="pageBreakPreview" zoomScaleNormal="100" zoomScaleSheetLayoutView="100" workbookViewId="0">
      <selection activeCell="C4" sqref="C4"/>
    </sheetView>
  </sheetViews>
  <sheetFormatPr defaultColWidth="9" defaultRowHeight="13"/>
  <cols>
    <col min="1" max="1" width="2.6328125" style="8" customWidth="1"/>
    <col min="2" max="2" width="13.6328125" style="8" customWidth="1"/>
    <col min="3" max="3" width="15.6328125" style="8" customWidth="1"/>
    <col min="4" max="4" width="5.6328125" style="8" customWidth="1"/>
    <col min="5" max="9" width="11.36328125" style="8" customWidth="1"/>
    <col min="10" max="16" width="3.453125" style="8" customWidth="1"/>
    <col min="17" max="17" width="23.6328125" style="8" customWidth="1"/>
    <col min="18" max="16384" width="9" style="8"/>
  </cols>
  <sheetData>
    <row r="1" spans="1:18" ht="14">
      <c r="A1" s="2" t="s">
        <v>19</v>
      </c>
    </row>
    <row r="2" spans="1:18" ht="16.5">
      <c r="A2" s="167" t="s">
        <v>136</v>
      </c>
      <c r="B2" s="167"/>
      <c r="C2" s="167"/>
      <c r="D2" s="167"/>
      <c r="E2" s="167"/>
      <c r="F2" s="167"/>
      <c r="G2" s="167"/>
      <c r="H2" s="167"/>
      <c r="I2" s="167"/>
      <c r="J2" s="167"/>
      <c r="K2" s="167"/>
      <c r="L2" s="167"/>
      <c r="M2" s="167"/>
      <c r="N2" s="167"/>
      <c r="O2" s="167"/>
      <c r="P2" s="167"/>
      <c r="Q2" s="167"/>
      <c r="R2" s="4"/>
    </row>
    <row r="3" spans="1:18" ht="9" customHeight="1">
      <c r="B3" s="4"/>
      <c r="C3" s="4"/>
    </row>
    <row r="4" spans="1:18" ht="28" customHeight="1">
      <c r="B4" s="29" t="s">
        <v>67</v>
      </c>
      <c r="C4" s="82"/>
      <c r="E4" s="28"/>
      <c r="F4" s="30"/>
      <c r="G4" s="65"/>
      <c r="H4" s="66"/>
      <c r="I4" s="29" t="s">
        <v>15</v>
      </c>
      <c r="J4" s="185">
        <f>別紙１!C7</f>
        <v>0</v>
      </c>
      <c r="K4" s="186"/>
      <c r="L4" s="186"/>
      <c r="M4" s="186"/>
      <c r="N4" s="186"/>
      <c r="O4" s="186"/>
      <c r="P4" s="186"/>
      <c r="Q4" s="187"/>
    </row>
    <row r="5" spans="1:18" ht="9" customHeight="1" thickBot="1"/>
    <row r="6" spans="1:18" s="12" customFormat="1" ht="30" customHeight="1">
      <c r="B6" s="172" t="s">
        <v>7</v>
      </c>
      <c r="C6" s="174" t="s">
        <v>63</v>
      </c>
      <c r="D6" s="176" t="s">
        <v>5</v>
      </c>
      <c r="E6" s="174" t="s">
        <v>60</v>
      </c>
      <c r="F6" s="178"/>
      <c r="G6" s="179" t="s">
        <v>61</v>
      </c>
      <c r="H6" s="178"/>
      <c r="I6" s="180" t="s">
        <v>16</v>
      </c>
      <c r="J6" s="182" t="s">
        <v>62</v>
      </c>
      <c r="K6" s="183"/>
      <c r="L6" s="183"/>
      <c r="M6" s="183"/>
      <c r="N6" s="183"/>
      <c r="O6" s="184"/>
      <c r="P6" s="190" t="s">
        <v>113</v>
      </c>
      <c r="Q6" s="188" t="s">
        <v>114</v>
      </c>
    </row>
    <row r="7" spans="1:18" s="12" customFormat="1" ht="30" customHeight="1" thickBot="1">
      <c r="B7" s="173"/>
      <c r="C7" s="175"/>
      <c r="D7" s="177"/>
      <c r="E7" s="135" t="s">
        <v>32</v>
      </c>
      <c r="F7" s="136" t="s">
        <v>122</v>
      </c>
      <c r="G7" s="135" t="s">
        <v>32</v>
      </c>
      <c r="H7" s="136" t="s">
        <v>123</v>
      </c>
      <c r="I7" s="181"/>
      <c r="J7" s="67" t="s">
        <v>57</v>
      </c>
      <c r="K7" s="68" t="s">
        <v>58</v>
      </c>
      <c r="L7" s="69" t="s">
        <v>59</v>
      </c>
      <c r="M7" s="70" t="s">
        <v>57</v>
      </c>
      <c r="N7" s="68" t="s">
        <v>58</v>
      </c>
      <c r="O7" s="71" t="s">
        <v>59</v>
      </c>
      <c r="P7" s="191"/>
      <c r="Q7" s="189"/>
    </row>
    <row r="8" spans="1:18" ht="44.15" customHeight="1" thickTop="1">
      <c r="B8" s="62"/>
      <c r="C8" s="150"/>
      <c r="D8" s="58"/>
      <c r="E8" s="76"/>
      <c r="F8" s="83">
        <f>IFERROR(ROUND(D8*E8,0),"")</f>
        <v>0</v>
      </c>
      <c r="G8" s="83">
        <f>SUMIF($E$42:$E$78,B8,$F$42:$F$78)</f>
        <v>0</v>
      </c>
      <c r="H8" s="83">
        <f>IF(B8=$I$38,$F$76,IF(B8=$F$30,$F$49,ROUND(D8*G8,0)))</f>
        <v>0</v>
      </c>
      <c r="I8" s="84">
        <f>IF(H8=0,F8,MIN(F8,H8))</f>
        <v>0</v>
      </c>
      <c r="J8" s="50">
        <v>5</v>
      </c>
      <c r="K8" s="43"/>
      <c r="L8" s="44"/>
      <c r="M8" s="55">
        <v>5</v>
      </c>
      <c r="N8" s="43">
        <v>9</v>
      </c>
      <c r="O8" s="49">
        <v>30</v>
      </c>
      <c r="P8" s="128"/>
      <c r="Q8" s="137"/>
    </row>
    <row r="9" spans="1:18" ht="44.15" customHeight="1">
      <c r="B9" s="62"/>
      <c r="C9" s="150"/>
      <c r="D9" s="58"/>
      <c r="E9" s="76"/>
      <c r="F9" s="83">
        <f t="shared" ref="F9:F16" si="0">IFERROR(ROUND(D9*E9,0),"")</f>
        <v>0</v>
      </c>
      <c r="G9" s="85">
        <f>SUMIF($E$42:$E$78,B9,$F$42:$F$78)</f>
        <v>0</v>
      </c>
      <c r="H9" s="83">
        <f>IF(B9=$I$38,$F$76,IF(B9=$F$30,$F$49,ROUND(D9*G9,0)))</f>
        <v>0</v>
      </c>
      <c r="I9" s="84">
        <f t="shared" ref="I9:I16" si="1">IF(H9=0,F9,MIN(F9,H9))</f>
        <v>0</v>
      </c>
      <c r="J9" s="52"/>
      <c r="K9" s="45"/>
      <c r="L9" s="46"/>
      <c r="M9" s="56"/>
      <c r="N9" s="45"/>
      <c r="O9" s="51"/>
      <c r="P9" s="129"/>
      <c r="Q9" s="138"/>
    </row>
    <row r="10" spans="1:18" ht="44.15" customHeight="1">
      <c r="B10" s="62"/>
      <c r="C10" s="151"/>
      <c r="D10" s="58"/>
      <c r="E10" s="77"/>
      <c r="F10" s="86">
        <f t="shared" si="0"/>
        <v>0</v>
      </c>
      <c r="G10" s="87">
        <f>SUMIF($E$42:$E$78,B10,$F$42:$F$78)</f>
        <v>0</v>
      </c>
      <c r="H10" s="83">
        <f>IF(B10=$I$38,$F$76,IF(B10=$F$30,$F$49,ROUND(D10*G10,0)))</f>
        <v>0</v>
      </c>
      <c r="I10" s="84">
        <f t="shared" si="1"/>
        <v>0</v>
      </c>
      <c r="J10" s="52"/>
      <c r="K10" s="45"/>
      <c r="L10" s="46"/>
      <c r="M10" s="56"/>
      <c r="N10" s="45"/>
      <c r="O10" s="51"/>
      <c r="P10" s="129"/>
      <c r="Q10" s="138"/>
    </row>
    <row r="11" spans="1:18" ht="44.15" customHeight="1">
      <c r="B11" s="62"/>
      <c r="C11" s="151"/>
      <c r="D11" s="58"/>
      <c r="E11" s="77"/>
      <c r="F11" s="86">
        <f t="shared" si="0"/>
        <v>0</v>
      </c>
      <c r="G11" s="87">
        <f>SUMIF($E$42:$E$78,B11,$F$42:$F$78)</f>
        <v>0</v>
      </c>
      <c r="H11" s="83">
        <f>IF(B11=$I$38,$F$76,IF(B11=$F$30,$F$49,ROUND(D11*G11,0)))</f>
        <v>0</v>
      </c>
      <c r="I11" s="84">
        <f t="shared" si="1"/>
        <v>0</v>
      </c>
      <c r="J11" s="52"/>
      <c r="K11" s="45"/>
      <c r="L11" s="46"/>
      <c r="M11" s="56"/>
      <c r="N11" s="45"/>
      <c r="O11" s="51"/>
      <c r="P11" s="129"/>
      <c r="Q11" s="138"/>
    </row>
    <row r="12" spans="1:18" ht="44.15" customHeight="1">
      <c r="B12" s="62"/>
      <c r="C12" s="151"/>
      <c r="D12" s="58"/>
      <c r="E12" s="77"/>
      <c r="F12" s="86">
        <f t="shared" si="0"/>
        <v>0</v>
      </c>
      <c r="G12" s="87">
        <f>SUMIF($E$42:$E$78,B12,$F$42:$F$78)</f>
        <v>0</v>
      </c>
      <c r="H12" s="83">
        <f>IF(B12=$I$38,$F$76,IF(B12=$F$30,$F$49,ROUND(D12*G12,0)))</f>
        <v>0</v>
      </c>
      <c r="I12" s="84">
        <f t="shared" si="1"/>
        <v>0</v>
      </c>
      <c r="J12" s="52"/>
      <c r="K12" s="45"/>
      <c r="L12" s="46"/>
      <c r="M12" s="56"/>
      <c r="N12" s="45"/>
      <c r="O12" s="51"/>
      <c r="P12" s="129"/>
      <c r="Q12" s="138"/>
    </row>
    <row r="13" spans="1:18" ht="44.15" customHeight="1">
      <c r="B13" s="62"/>
      <c r="C13" s="151"/>
      <c r="D13" s="58"/>
      <c r="E13" s="77"/>
      <c r="F13" s="87">
        <f t="shared" si="0"/>
        <v>0</v>
      </c>
      <c r="G13" s="87">
        <f>SUMIF($E$42:$E$78,B13,$F$42:$F$78)</f>
        <v>0</v>
      </c>
      <c r="H13" s="83">
        <f>IF(B13=$I$38,$F$76,IF(B13=$F$30,$F$49,ROUND(D13*G13,0)))</f>
        <v>0</v>
      </c>
      <c r="I13" s="84">
        <f t="shared" si="1"/>
        <v>0</v>
      </c>
      <c r="J13" s="52"/>
      <c r="K13" s="45"/>
      <c r="L13" s="46"/>
      <c r="M13" s="56"/>
      <c r="N13" s="45"/>
      <c r="O13" s="51"/>
      <c r="P13" s="129"/>
      <c r="Q13" s="138"/>
    </row>
    <row r="14" spans="1:18" ht="44.15" customHeight="1">
      <c r="B14" s="62"/>
      <c r="C14" s="150"/>
      <c r="D14" s="59"/>
      <c r="E14" s="77"/>
      <c r="F14" s="86">
        <f t="shared" si="0"/>
        <v>0</v>
      </c>
      <c r="G14" s="87">
        <f>SUMIF($E$42:$E$78,B14,$F$42:$F$78)</f>
        <v>0</v>
      </c>
      <c r="H14" s="86">
        <f>IF(B14=$I$38,$F$76,IF(B14=$F$30,$F$49,ROUND(D14*G14,0)))</f>
        <v>0</v>
      </c>
      <c r="I14" s="88">
        <f t="shared" si="1"/>
        <v>0</v>
      </c>
      <c r="J14" s="52"/>
      <c r="K14" s="45"/>
      <c r="L14" s="46"/>
      <c r="M14" s="56"/>
      <c r="N14" s="45"/>
      <c r="O14" s="51"/>
      <c r="P14" s="129"/>
      <c r="Q14" s="138"/>
    </row>
    <row r="15" spans="1:18" ht="44.15" customHeight="1">
      <c r="B15" s="62"/>
      <c r="C15" s="150"/>
      <c r="D15" s="59"/>
      <c r="E15" s="77"/>
      <c r="F15" s="86">
        <f t="shared" si="0"/>
        <v>0</v>
      </c>
      <c r="G15" s="87">
        <f>SUMIF($E$42:$E$78,B15,$F$42:$F$78)</f>
        <v>0</v>
      </c>
      <c r="H15" s="86">
        <f>IF(B15=$I$38,$F$76,IF(B15=$F$30,$F$49,ROUND(D15*G15,0)))</f>
        <v>0</v>
      </c>
      <c r="I15" s="88">
        <f t="shared" si="1"/>
        <v>0</v>
      </c>
      <c r="J15" s="52"/>
      <c r="K15" s="45"/>
      <c r="L15" s="46"/>
      <c r="M15" s="56"/>
      <c r="N15" s="45"/>
      <c r="O15" s="51"/>
      <c r="P15" s="129"/>
      <c r="Q15" s="138"/>
    </row>
    <row r="16" spans="1:18" ht="44.15" customHeight="1" thickBot="1">
      <c r="B16" s="64"/>
      <c r="C16" s="152"/>
      <c r="D16" s="61"/>
      <c r="E16" s="79"/>
      <c r="F16" s="92">
        <f t="shared" si="0"/>
        <v>0</v>
      </c>
      <c r="G16" s="93">
        <f>SUMIF($E$42:$E$78,B16,$F$42:$F$78)</f>
        <v>0</v>
      </c>
      <c r="H16" s="92">
        <f>IF(B16=$I$38,$F$76,IF(B16=$F$30,$F$49,ROUND(D16*G16,0)))</f>
        <v>0</v>
      </c>
      <c r="I16" s="94">
        <f t="shared" si="1"/>
        <v>0</v>
      </c>
      <c r="J16" s="54"/>
      <c r="K16" s="47"/>
      <c r="L16" s="48"/>
      <c r="M16" s="57"/>
      <c r="N16" s="47"/>
      <c r="O16" s="53"/>
      <c r="P16" s="130"/>
      <c r="Q16" s="140"/>
    </row>
    <row r="17" spans="2:9" ht="9" customHeight="1">
      <c r="B17" s="11"/>
      <c r="C17" s="11"/>
      <c r="D17" s="12"/>
      <c r="E17" s="13"/>
      <c r="F17" s="13"/>
      <c r="G17" s="13"/>
      <c r="H17" s="13"/>
      <c r="I17" s="13"/>
    </row>
    <row r="18" spans="2:9">
      <c r="B18" s="14" t="s">
        <v>150</v>
      </c>
      <c r="C18" s="14"/>
    </row>
    <row r="19" spans="2:9">
      <c r="B19" s="14" t="s">
        <v>149</v>
      </c>
      <c r="C19" s="14"/>
    </row>
    <row r="20" spans="2:9">
      <c r="B20" s="14"/>
      <c r="C20" s="14"/>
    </row>
    <row r="21" spans="2:9">
      <c r="B21" s="14"/>
      <c r="C21" s="14"/>
    </row>
    <row r="22" spans="2:9">
      <c r="D22" s="8" t="s">
        <v>66</v>
      </c>
    </row>
    <row r="23" spans="2:9">
      <c r="E23" s="8" t="s">
        <v>92</v>
      </c>
    </row>
    <row r="24" spans="2:9">
      <c r="E24" s="8" t="s">
        <v>157</v>
      </c>
    </row>
    <row r="27" spans="2:9">
      <c r="E27" s="8" t="s">
        <v>75</v>
      </c>
    </row>
    <row r="28" spans="2:9">
      <c r="D28" s="8" t="s">
        <v>68</v>
      </c>
    </row>
    <row r="29" spans="2:9">
      <c r="E29" s="8" t="s">
        <v>92</v>
      </c>
      <c r="F29" s="8" t="s">
        <v>157</v>
      </c>
      <c r="G29" s="8" t="s">
        <v>94</v>
      </c>
      <c r="H29" s="8" t="s">
        <v>95</v>
      </c>
      <c r="I29" s="8" t="s">
        <v>75</v>
      </c>
    </row>
    <row r="30" spans="2:9">
      <c r="E30" s="8" t="s">
        <v>22</v>
      </c>
      <c r="F30" s="8" t="s">
        <v>72</v>
      </c>
      <c r="H30" s="8" t="s">
        <v>77</v>
      </c>
      <c r="I30" s="8" t="s">
        <v>105</v>
      </c>
    </row>
    <row r="31" spans="2:9">
      <c r="E31" s="8" t="s">
        <v>23</v>
      </c>
      <c r="F31" s="8" t="s">
        <v>70</v>
      </c>
      <c r="H31" s="8" t="s">
        <v>79</v>
      </c>
      <c r="I31" s="8" t="s">
        <v>24</v>
      </c>
    </row>
    <row r="32" spans="2:9">
      <c r="E32" s="8" t="s">
        <v>24</v>
      </c>
      <c r="F32" s="8" t="s">
        <v>24</v>
      </c>
      <c r="H32" s="8" t="s">
        <v>81</v>
      </c>
      <c r="I32" s="8" t="s">
        <v>25</v>
      </c>
    </row>
    <row r="33" spans="4:9">
      <c r="E33" s="8" t="s">
        <v>25</v>
      </c>
      <c r="F33" s="8" t="s">
        <v>26</v>
      </c>
      <c r="H33" s="8" t="s">
        <v>83</v>
      </c>
      <c r="I33" s="8" t="s">
        <v>26</v>
      </c>
    </row>
    <row r="34" spans="4:9">
      <c r="E34" s="8" t="s">
        <v>26</v>
      </c>
      <c r="F34" s="8" t="s">
        <v>91</v>
      </c>
      <c r="H34" s="8" t="s">
        <v>85</v>
      </c>
      <c r="I34" s="8" t="s">
        <v>91</v>
      </c>
    </row>
    <row r="35" spans="4:9">
      <c r="E35" s="8" t="s">
        <v>27</v>
      </c>
      <c r="H35" s="8" t="s">
        <v>87</v>
      </c>
      <c r="I35" s="8" t="s">
        <v>72</v>
      </c>
    </row>
    <row r="36" spans="4:9">
      <c r="E36" s="8" t="s">
        <v>28</v>
      </c>
      <c r="H36" s="8" t="s">
        <v>89</v>
      </c>
      <c r="I36" s="8" t="s">
        <v>70</v>
      </c>
    </row>
    <row r="37" spans="4:9">
      <c r="E37" s="8" t="s">
        <v>72</v>
      </c>
    </row>
    <row r="38" spans="4:9">
      <c r="E38" s="8" t="s">
        <v>70</v>
      </c>
      <c r="I38" s="8" t="s">
        <v>131</v>
      </c>
    </row>
    <row r="39" spans="4:9">
      <c r="I39" s="8" t="s">
        <v>130</v>
      </c>
    </row>
    <row r="40" spans="4:9">
      <c r="D40" s="14" t="s">
        <v>64</v>
      </c>
    </row>
    <row r="41" spans="4:9">
      <c r="D41" s="8" t="s">
        <v>92</v>
      </c>
    </row>
    <row r="42" spans="4:9">
      <c r="E42" s="8" t="str">
        <f>E30</f>
        <v>初度設備</v>
      </c>
      <c r="F42" s="81">
        <v>133000</v>
      </c>
    </row>
    <row r="43" spans="4:9">
      <c r="E43" s="8" t="str">
        <f t="shared" ref="E43:E50" si="2">E31</f>
        <v>人工呼吸器及び付帯する備品</v>
      </c>
      <c r="F43" s="81">
        <v>5000000</v>
      </c>
    </row>
    <row r="44" spans="4:9">
      <c r="E44" s="8" t="str">
        <f t="shared" si="2"/>
        <v>個人防護具</v>
      </c>
      <c r="F44" s="81">
        <v>3600</v>
      </c>
    </row>
    <row r="45" spans="4:9">
      <c r="E45" s="8" t="str">
        <f t="shared" si="2"/>
        <v>簡易陰圧装置</v>
      </c>
      <c r="F45" s="81">
        <v>4320000</v>
      </c>
    </row>
    <row r="46" spans="4:9">
      <c r="E46" s="8" t="str">
        <f t="shared" si="2"/>
        <v>簡易ベッド</v>
      </c>
      <c r="F46" s="81">
        <v>51400</v>
      </c>
    </row>
    <row r="47" spans="4:9">
      <c r="E47" s="8" t="str">
        <f t="shared" si="2"/>
        <v>体外式膜型人工肺及び付帯する備品</v>
      </c>
      <c r="F47" s="81">
        <v>21000000</v>
      </c>
    </row>
    <row r="48" spans="4:9">
      <c r="E48" s="8" t="str">
        <f t="shared" si="2"/>
        <v>簡易病室及び付帯する備品</v>
      </c>
      <c r="F48" s="81" t="s">
        <v>65</v>
      </c>
    </row>
    <row r="49" spans="4:6">
      <c r="E49" s="8" t="str">
        <f t="shared" si="2"/>
        <v>HEPAフィルター付空気清浄機（陰圧対応可能なものに限る）（１施設当たり）</v>
      </c>
      <c r="F49" s="81">
        <v>905000</v>
      </c>
    </row>
    <row r="50" spans="4:6">
      <c r="E50" s="8" t="str">
        <f t="shared" si="2"/>
        <v>HEPAフィルター付パーテーション</v>
      </c>
      <c r="F50" s="81">
        <v>205000</v>
      </c>
    </row>
    <row r="51" spans="4:6">
      <c r="D51" s="8" t="s">
        <v>157</v>
      </c>
      <c r="F51" s="81"/>
    </row>
    <row r="52" spans="4:6">
      <c r="E52" s="8" t="str">
        <f>F30</f>
        <v>HEPAフィルター付空気清浄機（陰圧対応可能なものに限る）（１施設当たり）</v>
      </c>
      <c r="F52" s="81" t="s">
        <v>96</v>
      </c>
    </row>
    <row r="53" spans="4:6">
      <c r="E53" s="8" t="str">
        <f t="shared" ref="E53:E55" si="3">F31</f>
        <v>HEPAフィルター付パーテーション</v>
      </c>
      <c r="F53" s="81" t="s">
        <v>96</v>
      </c>
    </row>
    <row r="54" spans="4:6">
      <c r="E54" s="8" t="str">
        <f t="shared" si="3"/>
        <v>個人防護具</v>
      </c>
      <c r="F54" s="81" t="s">
        <v>96</v>
      </c>
    </row>
    <row r="55" spans="4:6">
      <c r="E55" s="8" t="str">
        <f t="shared" si="3"/>
        <v>簡易ベッド</v>
      </c>
      <c r="F55" s="81" t="s">
        <v>96</v>
      </c>
    </row>
    <row r="56" spans="4:6">
      <c r="E56" s="8" t="str">
        <f>F34</f>
        <v>簡易診療室及び付帯する備品</v>
      </c>
      <c r="F56" s="81" t="s">
        <v>65</v>
      </c>
    </row>
    <row r="57" spans="4:6">
      <c r="D57" s="8" t="s">
        <v>94</v>
      </c>
      <c r="F57" s="81"/>
    </row>
    <row r="58" spans="4:6">
      <c r="F58" s="81" t="s">
        <v>65</v>
      </c>
    </row>
    <row r="59" spans="4:6">
      <c r="D59" s="8" t="s">
        <v>95</v>
      </c>
      <c r="F59" s="81"/>
    </row>
    <row r="60" spans="4:6">
      <c r="E60" s="8" t="str">
        <f>H30</f>
        <v>超音波画像診断装置</v>
      </c>
      <c r="F60" s="81">
        <v>11000000</v>
      </c>
    </row>
    <row r="61" spans="4:6">
      <c r="E61" s="8" t="str">
        <f t="shared" ref="E61:E66" si="4">H31</f>
        <v>血液浄化装置</v>
      </c>
      <c r="F61" s="81">
        <v>6600000</v>
      </c>
    </row>
    <row r="62" spans="4:6">
      <c r="E62" s="8" t="str">
        <f t="shared" si="4"/>
        <v>気管支鏡</v>
      </c>
      <c r="F62" s="81">
        <v>5500000</v>
      </c>
    </row>
    <row r="63" spans="4:6">
      <c r="E63" s="8" t="str">
        <f t="shared" si="4"/>
        <v>ＣＴ撮影装置等（画像診断支援プログラムを含む）</v>
      </c>
      <c r="F63" s="81">
        <v>66000000</v>
      </c>
    </row>
    <row r="64" spans="4:6">
      <c r="E64" s="8" t="str">
        <f t="shared" si="4"/>
        <v>生体情報モニタ</v>
      </c>
      <c r="F64" s="81">
        <v>1100000</v>
      </c>
    </row>
    <row r="65" spans="4:6">
      <c r="E65" s="8" t="str">
        <f t="shared" si="4"/>
        <v>分娩監視装置</v>
      </c>
      <c r="F65" s="81">
        <v>2200000</v>
      </c>
    </row>
    <row r="66" spans="4:6">
      <c r="E66" s="8" t="str">
        <f t="shared" si="4"/>
        <v>新生児モニタ</v>
      </c>
      <c r="F66" s="81">
        <v>1100000</v>
      </c>
    </row>
    <row r="67" spans="4:6">
      <c r="D67" s="8" t="s">
        <v>74</v>
      </c>
      <c r="F67" s="81"/>
    </row>
    <row r="68" spans="4:6">
      <c r="E68" s="8" t="str">
        <f>I30</f>
        <v>初度設備</v>
      </c>
      <c r="F68" s="81" t="s">
        <v>96</v>
      </c>
    </row>
    <row r="69" spans="4:6">
      <c r="E69" s="8" t="str">
        <f t="shared" ref="E69:E75" si="5">I31</f>
        <v>個人防護具</v>
      </c>
      <c r="F69" s="81" t="s">
        <v>96</v>
      </c>
    </row>
    <row r="70" spans="4:6">
      <c r="E70" s="8" t="str">
        <f t="shared" si="5"/>
        <v>簡易陰圧装置</v>
      </c>
      <c r="F70" s="81" t="s">
        <v>96</v>
      </c>
    </row>
    <row r="71" spans="4:6">
      <c r="E71" s="8" t="str">
        <f t="shared" si="5"/>
        <v>簡易ベッド</v>
      </c>
      <c r="F71" s="81" t="s">
        <v>96</v>
      </c>
    </row>
    <row r="72" spans="4:6">
      <c r="E72" s="8" t="str">
        <f t="shared" si="5"/>
        <v>簡易診療室及び付帯する備品</v>
      </c>
      <c r="F72" s="81" t="s">
        <v>65</v>
      </c>
    </row>
    <row r="73" spans="4:6">
      <c r="E73" s="8" t="str">
        <f t="shared" si="5"/>
        <v>HEPAフィルター付空気清浄機（陰圧対応可能なものに限る）（１施設当たり）</v>
      </c>
      <c r="F73" s="81" t="s">
        <v>127</v>
      </c>
    </row>
    <row r="74" spans="4:6">
      <c r="E74" s="8" t="str">
        <f t="shared" si="5"/>
        <v>HEPAフィルター付パーテーション</v>
      </c>
      <c r="F74" s="81" t="s">
        <v>128</v>
      </c>
    </row>
    <row r="75" spans="4:6">
      <c r="E75" s="8">
        <f t="shared" si="5"/>
        <v>0</v>
      </c>
      <c r="F75" s="81" t="s">
        <v>65</v>
      </c>
    </row>
    <row r="76" spans="4:6">
      <c r="E76" s="8" t="str">
        <f>I38</f>
        <v>疑い患者の診療に要する備品（救急医療）（１施設当たり）</v>
      </c>
      <c r="F76" s="81">
        <v>300000</v>
      </c>
    </row>
    <row r="77" spans="4:6">
      <c r="E77" s="8" t="str">
        <f>I39</f>
        <v>疑い患者に使用する保育器（周産期医療又は小児医療）</v>
      </c>
      <c r="F77" s="81">
        <v>1500000</v>
      </c>
    </row>
  </sheetData>
  <sheetProtection formatCells="0" formatColumns="0" formatRows="0" insertColumns="0" insertRows="0" insertHyperlinks="0" deleteColumns="0" deleteRows="0" selectLockedCells="1" sort="0" autoFilter="0" pivotTables="0"/>
  <customSheetViews>
    <customSheetView guid="{E8919B86-519A-43F0-9455-B4C12BFFCEFB}" showPageBreaks="1" printArea="1" view="pageBreakPreview">
      <pageMargins left="0.59055118110236227" right="0.39370078740157483" top="0.39370078740157483" bottom="0.19685039370078741" header="0.31496062992125984" footer="0.31496062992125984"/>
      <printOptions horizontalCentered="1"/>
      <pageSetup paperSize="9" scale="97" orientation="landscape" horizontalDpi="300" verticalDpi="300" r:id="rId1"/>
    </customSheetView>
  </customSheetViews>
  <mergeCells count="11">
    <mergeCell ref="A2:Q2"/>
    <mergeCell ref="B6:B7"/>
    <mergeCell ref="C6:C7"/>
    <mergeCell ref="D6:D7"/>
    <mergeCell ref="E6:F6"/>
    <mergeCell ref="G6:H6"/>
    <mergeCell ref="I6:I7"/>
    <mergeCell ref="J6:O6"/>
    <mergeCell ref="J4:Q4"/>
    <mergeCell ref="Q6:Q7"/>
    <mergeCell ref="P6:P7"/>
  </mergeCells>
  <phoneticPr fontId="2"/>
  <dataValidations count="3">
    <dataValidation type="list" allowBlank="1" showInputMessage="1" showErrorMessage="1" sqref="C4" xr:uid="{00000000-0002-0000-0100-000000000000}">
      <formula1>$E$23:$E$27</formula1>
    </dataValidation>
    <dataValidation type="list" allowBlank="1" showInputMessage="1" showErrorMessage="1" sqref="B8:B16" xr:uid="{00000000-0002-0000-0100-000001000000}">
      <formula1>INDIRECT($C$4)</formula1>
    </dataValidation>
    <dataValidation type="list" allowBlank="1" showInputMessage="1" showErrorMessage="1" sqref="P8:P16" xr:uid="{00000000-0002-0000-0100-000002000000}">
      <formula1>"新規,更新"</formula1>
    </dataValidation>
  </dataValidations>
  <printOptions horizontalCentered="1"/>
  <pageMargins left="0.59055118110236227" right="0.39370078740157483" top="0.39370078740157483" bottom="0.19685039370078741" header="0.31496062992125984" footer="0.31496062992125984"/>
  <pageSetup paperSize="9" scale="97" orientation="landscape" horizontalDpi="300" verticalDpi="300"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R70"/>
  <sheetViews>
    <sheetView tabSelected="1" view="pageBreakPreview" topLeftCell="A12" zoomScaleNormal="100" zoomScaleSheetLayoutView="100" workbookViewId="0">
      <selection activeCell="C4" sqref="C4"/>
    </sheetView>
  </sheetViews>
  <sheetFormatPr defaultColWidth="9" defaultRowHeight="13"/>
  <cols>
    <col min="1" max="1" width="2.6328125" style="8" customWidth="1"/>
    <col min="2" max="2" width="13.6328125" style="8" customWidth="1"/>
    <col min="3" max="3" width="15.6328125" style="8" customWidth="1"/>
    <col min="4" max="4" width="5.6328125" style="8" customWidth="1"/>
    <col min="5" max="9" width="11.36328125" style="8" customWidth="1"/>
    <col min="10" max="16" width="3.453125" style="8" customWidth="1"/>
    <col min="17" max="17" width="23.6328125" style="8" customWidth="1"/>
    <col min="18" max="16384" width="9" style="8"/>
  </cols>
  <sheetData>
    <row r="1" spans="1:18" ht="14">
      <c r="A1" s="2" t="s">
        <v>19</v>
      </c>
    </row>
    <row r="2" spans="1:18" ht="16.5">
      <c r="A2" s="167" t="s">
        <v>56</v>
      </c>
      <c r="B2" s="167"/>
      <c r="C2" s="167"/>
      <c r="D2" s="167"/>
      <c r="E2" s="167"/>
      <c r="F2" s="167"/>
      <c r="G2" s="167"/>
      <c r="H2" s="167"/>
      <c r="I2" s="167"/>
      <c r="J2" s="167"/>
      <c r="K2" s="167"/>
      <c r="L2" s="167"/>
      <c r="M2" s="167"/>
      <c r="N2" s="167"/>
      <c r="O2" s="167"/>
      <c r="P2" s="167"/>
      <c r="Q2" s="167"/>
      <c r="R2" s="4"/>
    </row>
    <row r="3" spans="1:18" ht="9" customHeight="1">
      <c r="B3" s="4"/>
      <c r="C3" s="4"/>
    </row>
    <row r="4" spans="1:18" ht="28" customHeight="1">
      <c r="B4" s="29" t="s">
        <v>66</v>
      </c>
      <c r="C4" s="82" t="s">
        <v>92</v>
      </c>
      <c r="E4" s="28"/>
      <c r="F4" s="30"/>
      <c r="G4" s="65"/>
      <c r="H4" s="66"/>
      <c r="I4" s="29" t="s">
        <v>15</v>
      </c>
      <c r="J4" s="185">
        <f>別紙１!C7</f>
        <v>0</v>
      </c>
      <c r="K4" s="186"/>
      <c r="L4" s="186"/>
      <c r="M4" s="186"/>
      <c r="N4" s="186"/>
      <c r="O4" s="186"/>
      <c r="P4" s="186"/>
      <c r="Q4" s="187"/>
    </row>
    <row r="5" spans="1:18" ht="9" customHeight="1" thickBot="1"/>
    <row r="6" spans="1:18" s="12" customFormat="1" ht="30" customHeight="1">
      <c r="B6" s="172" t="s">
        <v>7</v>
      </c>
      <c r="C6" s="174" t="s">
        <v>63</v>
      </c>
      <c r="D6" s="176" t="s">
        <v>5</v>
      </c>
      <c r="E6" s="174" t="s">
        <v>60</v>
      </c>
      <c r="F6" s="178"/>
      <c r="G6" s="179" t="s">
        <v>61</v>
      </c>
      <c r="H6" s="178"/>
      <c r="I6" s="180" t="s">
        <v>16</v>
      </c>
      <c r="J6" s="182" t="s">
        <v>62</v>
      </c>
      <c r="K6" s="183"/>
      <c r="L6" s="183"/>
      <c r="M6" s="183"/>
      <c r="N6" s="183"/>
      <c r="O6" s="184"/>
      <c r="P6" s="190" t="s">
        <v>113</v>
      </c>
      <c r="Q6" s="188" t="s">
        <v>125</v>
      </c>
    </row>
    <row r="7" spans="1:18" s="12" customFormat="1" ht="30" customHeight="1" thickBot="1">
      <c r="B7" s="173"/>
      <c r="C7" s="175"/>
      <c r="D7" s="177"/>
      <c r="E7" s="135" t="s">
        <v>32</v>
      </c>
      <c r="F7" s="136" t="s">
        <v>122</v>
      </c>
      <c r="G7" s="135" t="s">
        <v>32</v>
      </c>
      <c r="H7" s="136" t="s">
        <v>123</v>
      </c>
      <c r="I7" s="181"/>
      <c r="J7" s="67" t="s">
        <v>57</v>
      </c>
      <c r="K7" s="68" t="s">
        <v>58</v>
      </c>
      <c r="L7" s="69" t="s">
        <v>59</v>
      </c>
      <c r="M7" s="70" t="s">
        <v>57</v>
      </c>
      <c r="N7" s="68" t="s">
        <v>58</v>
      </c>
      <c r="O7" s="71" t="s">
        <v>59</v>
      </c>
      <c r="P7" s="191"/>
      <c r="Q7" s="189"/>
    </row>
    <row r="8" spans="1:18" ht="55" customHeight="1" thickTop="1">
      <c r="B8" s="62" t="s">
        <v>23</v>
      </c>
      <c r="C8" s="72" t="s">
        <v>115</v>
      </c>
      <c r="D8" s="58">
        <v>1</v>
      </c>
      <c r="E8" s="76">
        <v>3500000</v>
      </c>
      <c r="F8" s="83">
        <f>IFERROR(ROUND(D8*E8,0),"")</f>
        <v>3500000</v>
      </c>
      <c r="G8" s="83">
        <f t="shared" ref="G8:G15" si="0">SUMIF($E$40:$E$70,B8,$F$40:$F$70)</f>
        <v>5000000</v>
      </c>
      <c r="H8" s="83">
        <f>ROUND(D8*G8,0)</f>
        <v>5000000</v>
      </c>
      <c r="I8" s="84">
        <f>IF(H8=0,F8,MIN(F8,H8))</f>
        <v>3500000</v>
      </c>
      <c r="J8" s="50">
        <v>4</v>
      </c>
      <c r="K8" s="43">
        <v>4</v>
      </c>
      <c r="L8" s="44">
        <v>1</v>
      </c>
      <c r="M8" s="55">
        <v>4</v>
      </c>
      <c r="N8" s="43">
        <v>9</v>
      </c>
      <c r="O8" s="49">
        <v>30</v>
      </c>
      <c r="P8" s="128" t="s">
        <v>124</v>
      </c>
      <c r="Q8" s="137" t="s">
        <v>151</v>
      </c>
    </row>
    <row r="9" spans="1:18" ht="55" customHeight="1">
      <c r="B9" s="62" t="s">
        <v>24</v>
      </c>
      <c r="C9" s="72" t="s">
        <v>120</v>
      </c>
      <c r="D9" s="58">
        <v>1500</v>
      </c>
      <c r="E9" s="76">
        <v>3000</v>
      </c>
      <c r="F9" s="83">
        <f>IFERROR(ROUND(D9*E9,0),"")</f>
        <v>4500000</v>
      </c>
      <c r="G9" s="85">
        <f t="shared" si="0"/>
        <v>3600</v>
      </c>
      <c r="H9" s="83">
        <f t="shared" ref="H9:H15" si="1">ROUND(D9*G9,0)</f>
        <v>5400000</v>
      </c>
      <c r="I9" s="84">
        <f>MIN(F9,H9)</f>
        <v>4500000</v>
      </c>
      <c r="J9" s="52">
        <v>4</v>
      </c>
      <c r="K9" s="45">
        <v>4</v>
      </c>
      <c r="L9" s="46">
        <v>1</v>
      </c>
      <c r="M9" s="56">
        <v>4</v>
      </c>
      <c r="N9" s="45">
        <v>9</v>
      </c>
      <c r="O9" s="51">
        <v>30</v>
      </c>
      <c r="P9" s="129"/>
      <c r="Q9" s="138"/>
    </row>
    <row r="10" spans="1:18" ht="55" customHeight="1">
      <c r="B10" s="62" t="s">
        <v>24</v>
      </c>
      <c r="C10" s="73" t="s">
        <v>121</v>
      </c>
      <c r="D10" s="58">
        <v>2000</v>
      </c>
      <c r="E10" s="134" t="s">
        <v>119</v>
      </c>
      <c r="F10" s="86">
        <v>7000000</v>
      </c>
      <c r="G10" s="87">
        <f t="shared" si="0"/>
        <v>3600</v>
      </c>
      <c r="H10" s="83">
        <f t="shared" si="1"/>
        <v>7200000</v>
      </c>
      <c r="I10" s="84">
        <f>MIN(F10,H10)</f>
        <v>7000000</v>
      </c>
      <c r="J10" s="52">
        <v>4</v>
      </c>
      <c r="K10" s="45">
        <v>4</v>
      </c>
      <c r="L10" s="46">
        <v>1</v>
      </c>
      <c r="M10" s="56">
        <v>4</v>
      </c>
      <c r="N10" s="45">
        <v>9</v>
      </c>
      <c r="O10" s="51">
        <v>30</v>
      </c>
      <c r="P10" s="129"/>
      <c r="Q10" s="138"/>
    </row>
    <row r="11" spans="1:18" ht="55" customHeight="1">
      <c r="B11" s="62" t="s">
        <v>25</v>
      </c>
      <c r="C11" s="73" t="s">
        <v>116</v>
      </c>
      <c r="D11" s="58">
        <v>1</v>
      </c>
      <c r="E11" s="77">
        <v>2100000</v>
      </c>
      <c r="F11" s="86">
        <f>IFERROR(ROUND(D11*E11,0),"")</f>
        <v>2100000</v>
      </c>
      <c r="G11" s="87">
        <f t="shared" si="0"/>
        <v>4320000</v>
      </c>
      <c r="H11" s="83">
        <f t="shared" si="1"/>
        <v>4320000</v>
      </c>
      <c r="I11" s="84">
        <f>MIN(F11,H11)</f>
        <v>2100000</v>
      </c>
      <c r="J11" s="52">
        <v>4</v>
      </c>
      <c r="K11" s="45">
        <v>4</v>
      </c>
      <c r="L11" s="46">
        <v>1</v>
      </c>
      <c r="M11" s="56">
        <v>4</v>
      </c>
      <c r="N11" s="45">
        <v>9</v>
      </c>
      <c r="O11" s="51">
        <v>30</v>
      </c>
      <c r="P11" s="129"/>
      <c r="Q11" s="138"/>
    </row>
    <row r="12" spans="1:18" ht="55" customHeight="1">
      <c r="B12" s="62" t="s">
        <v>26</v>
      </c>
      <c r="C12" s="73" t="s">
        <v>117</v>
      </c>
      <c r="D12" s="58">
        <v>15</v>
      </c>
      <c r="E12" s="77">
        <v>50000</v>
      </c>
      <c r="F12" s="86">
        <f>IFERROR(ROUND(D12*E12,0),"")</f>
        <v>750000</v>
      </c>
      <c r="G12" s="87">
        <f t="shared" si="0"/>
        <v>51400</v>
      </c>
      <c r="H12" s="83">
        <f t="shared" si="1"/>
        <v>771000</v>
      </c>
      <c r="I12" s="84">
        <f>MIN(F12,H12)</f>
        <v>750000</v>
      </c>
      <c r="J12" s="52">
        <v>4</v>
      </c>
      <c r="K12" s="45">
        <v>4</v>
      </c>
      <c r="L12" s="46">
        <v>1</v>
      </c>
      <c r="M12" s="56">
        <v>4</v>
      </c>
      <c r="N12" s="45">
        <v>9</v>
      </c>
      <c r="O12" s="51">
        <v>30</v>
      </c>
      <c r="P12" s="129"/>
      <c r="Q12" s="138"/>
    </row>
    <row r="13" spans="1:18" ht="55" customHeight="1">
      <c r="B13" s="62" t="s">
        <v>27</v>
      </c>
      <c r="C13" s="73" t="s">
        <v>118</v>
      </c>
      <c r="D13" s="58">
        <v>1</v>
      </c>
      <c r="E13" s="77">
        <v>15750000</v>
      </c>
      <c r="F13" s="87">
        <f>IFERROR(ROUND(D13*E13,0),"")</f>
        <v>15750000</v>
      </c>
      <c r="G13" s="87">
        <f t="shared" si="0"/>
        <v>21000000</v>
      </c>
      <c r="H13" s="83">
        <f>ROUND(D13*G13,0)</f>
        <v>21000000</v>
      </c>
      <c r="I13" s="84">
        <f t="shared" ref="I13:I15" si="2">MIN(F13,H13)</f>
        <v>15750000</v>
      </c>
      <c r="J13" s="52">
        <v>4</v>
      </c>
      <c r="K13" s="45">
        <v>4</v>
      </c>
      <c r="L13" s="46">
        <v>1</v>
      </c>
      <c r="M13" s="56">
        <v>4</v>
      </c>
      <c r="N13" s="45">
        <v>9</v>
      </c>
      <c r="O13" s="51">
        <v>30</v>
      </c>
      <c r="P13" s="129"/>
      <c r="Q13" s="138"/>
    </row>
    <row r="14" spans="1:18" ht="55" customHeight="1">
      <c r="B14" s="63"/>
      <c r="C14" s="74"/>
      <c r="D14" s="60"/>
      <c r="E14" s="78"/>
      <c r="F14" s="89">
        <f>IFERROR(ROUND(D14*E14,0),"")</f>
        <v>0</v>
      </c>
      <c r="G14" s="90">
        <f t="shared" si="0"/>
        <v>0</v>
      </c>
      <c r="H14" s="89">
        <f t="shared" si="1"/>
        <v>0</v>
      </c>
      <c r="I14" s="91">
        <f t="shared" si="2"/>
        <v>0</v>
      </c>
      <c r="J14" s="52"/>
      <c r="K14" s="45"/>
      <c r="L14" s="46"/>
      <c r="M14" s="56"/>
      <c r="N14" s="45"/>
      <c r="O14" s="51"/>
      <c r="P14" s="129"/>
      <c r="Q14" s="139"/>
    </row>
    <row r="15" spans="1:18" ht="55" customHeight="1" thickBot="1">
      <c r="B15" s="64"/>
      <c r="C15" s="75"/>
      <c r="D15" s="61"/>
      <c r="E15" s="79"/>
      <c r="F15" s="92">
        <f>IFERROR(ROUND(D15*E15,0),"")</f>
        <v>0</v>
      </c>
      <c r="G15" s="93">
        <f t="shared" si="0"/>
        <v>0</v>
      </c>
      <c r="H15" s="92">
        <f t="shared" si="1"/>
        <v>0</v>
      </c>
      <c r="I15" s="94">
        <f t="shared" si="2"/>
        <v>0</v>
      </c>
      <c r="J15" s="54"/>
      <c r="K15" s="47"/>
      <c r="L15" s="48"/>
      <c r="M15" s="57"/>
      <c r="N15" s="47"/>
      <c r="O15" s="53"/>
      <c r="P15" s="130"/>
      <c r="Q15" s="140"/>
    </row>
    <row r="16" spans="1:18" ht="9" customHeight="1">
      <c r="B16" s="11"/>
      <c r="C16" s="11"/>
      <c r="D16" s="12"/>
      <c r="E16" s="13"/>
      <c r="F16" s="13"/>
      <c r="G16" s="13"/>
      <c r="H16" s="13"/>
      <c r="I16" s="13"/>
    </row>
    <row r="17" spans="2:9">
      <c r="B17" s="14" t="s">
        <v>150</v>
      </c>
      <c r="C17" s="14"/>
    </row>
    <row r="18" spans="2:9">
      <c r="B18" s="14" t="s">
        <v>149</v>
      </c>
      <c r="C18" s="14"/>
    </row>
    <row r="19" spans="2:9">
      <c r="B19" s="14"/>
      <c r="C19" s="14"/>
    </row>
    <row r="20" spans="2:9">
      <c r="B20" s="14"/>
      <c r="C20" s="14"/>
    </row>
    <row r="21" spans="2:9">
      <c r="D21" s="8" t="s">
        <v>66</v>
      </c>
    </row>
    <row r="22" spans="2:9">
      <c r="E22" s="8" t="s">
        <v>92</v>
      </c>
    </row>
    <row r="23" spans="2:9">
      <c r="E23" s="8" t="s">
        <v>157</v>
      </c>
    </row>
    <row r="24" spans="2:9">
      <c r="E24" s="8" t="s">
        <v>94</v>
      </c>
    </row>
    <row r="25" spans="2:9">
      <c r="E25" s="8" t="s">
        <v>95</v>
      </c>
    </row>
    <row r="26" spans="2:9">
      <c r="E26" s="8" t="s">
        <v>75</v>
      </c>
    </row>
    <row r="27" spans="2:9">
      <c r="D27" s="8" t="s">
        <v>68</v>
      </c>
    </row>
    <row r="28" spans="2:9">
      <c r="E28" s="8" t="s">
        <v>92</v>
      </c>
      <c r="F28" s="8" t="s">
        <v>157</v>
      </c>
      <c r="G28" s="8" t="s">
        <v>94</v>
      </c>
      <c r="H28" s="8" t="s">
        <v>95</v>
      </c>
      <c r="I28" s="8" t="s">
        <v>75</v>
      </c>
    </row>
    <row r="29" spans="2:9">
      <c r="E29" s="8" t="s">
        <v>22</v>
      </c>
      <c r="F29" s="8" t="s">
        <v>72</v>
      </c>
      <c r="H29" s="8" t="s">
        <v>77</v>
      </c>
      <c r="I29" s="8" t="s">
        <v>105</v>
      </c>
    </row>
    <row r="30" spans="2:9">
      <c r="E30" s="8" t="s">
        <v>23</v>
      </c>
      <c r="F30" s="8" t="s">
        <v>70</v>
      </c>
      <c r="H30" s="8" t="s">
        <v>79</v>
      </c>
      <c r="I30" s="8" t="s">
        <v>24</v>
      </c>
    </row>
    <row r="31" spans="2:9">
      <c r="E31" s="8" t="s">
        <v>24</v>
      </c>
      <c r="F31" s="8" t="s">
        <v>24</v>
      </c>
      <c r="H31" s="8" t="s">
        <v>81</v>
      </c>
      <c r="I31" s="8" t="s">
        <v>25</v>
      </c>
    </row>
    <row r="32" spans="2:9">
      <c r="E32" s="8" t="s">
        <v>25</v>
      </c>
      <c r="F32" s="8" t="s">
        <v>26</v>
      </c>
      <c r="H32" s="8" t="s">
        <v>83</v>
      </c>
      <c r="I32" s="8" t="s">
        <v>26</v>
      </c>
    </row>
    <row r="33" spans="4:9">
      <c r="E33" s="8" t="s">
        <v>26</v>
      </c>
      <c r="F33" s="8" t="s">
        <v>91</v>
      </c>
      <c r="H33" s="8" t="s">
        <v>85</v>
      </c>
      <c r="I33" s="8" t="s">
        <v>91</v>
      </c>
    </row>
    <row r="34" spans="4:9">
      <c r="E34" s="8" t="s">
        <v>27</v>
      </c>
      <c r="H34" s="8" t="s">
        <v>87</v>
      </c>
    </row>
    <row r="35" spans="4:9">
      <c r="E35" s="8" t="s">
        <v>28</v>
      </c>
      <c r="H35" s="8" t="s">
        <v>89</v>
      </c>
    </row>
    <row r="36" spans="4:9">
      <c r="E36" s="8" t="s">
        <v>72</v>
      </c>
    </row>
    <row r="37" spans="4:9">
      <c r="E37" s="8" t="s">
        <v>70</v>
      </c>
    </row>
    <row r="38" spans="4:9">
      <c r="D38" s="14" t="s">
        <v>64</v>
      </c>
    </row>
    <row r="39" spans="4:9">
      <c r="D39" s="8" t="s">
        <v>92</v>
      </c>
    </row>
    <row r="40" spans="4:9">
      <c r="E40" s="8" t="str">
        <f t="shared" ref="E40:E46" si="3">E29</f>
        <v>初度設備</v>
      </c>
      <c r="F40" s="80">
        <v>133000</v>
      </c>
    </row>
    <row r="41" spans="4:9">
      <c r="E41" s="8" t="str">
        <f t="shared" si="3"/>
        <v>人工呼吸器及び付帯する備品</v>
      </c>
      <c r="F41" s="80">
        <v>5000000</v>
      </c>
    </row>
    <row r="42" spans="4:9">
      <c r="E42" s="8" t="str">
        <f t="shared" si="3"/>
        <v>個人防護具</v>
      </c>
      <c r="F42" s="80">
        <v>3600</v>
      </c>
    </row>
    <row r="43" spans="4:9">
      <c r="E43" s="8" t="str">
        <f t="shared" si="3"/>
        <v>簡易陰圧装置</v>
      </c>
      <c r="F43" s="80">
        <v>4320000</v>
      </c>
    </row>
    <row r="44" spans="4:9">
      <c r="E44" s="8" t="str">
        <f t="shared" si="3"/>
        <v>簡易ベッド</v>
      </c>
      <c r="F44" s="80">
        <v>51400</v>
      </c>
    </row>
    <row r="45" spans="4:9">
      <c r="E45" s="8" t="str">
        <f t="shared" si="3"/>
        <v>体外式膜型人工肺及び付帯する備品</v>
      </c>
      <c r="F45" s="80">
        <v>21000000</v>
      </c>
    </row>
    <row r="46" spans="4:9">
      <c r="E46" s="8" t="str">
        <f t="shared" si="3"/>
        <v>簡易病室及び付帯する備品</v>
      </c>
      <c r="F46" s="81" t="s">
        <v>65</v>
      </c>
    </row>
    <row r="47" spans="4:9">
      <c r="E47" s="8" t="str">
        <f t="shared" ref="E47:E48" si="4">E36</f>
        <v>HEPAフィルター付空気清浄機（陰圧対応可能なものに限る）（１施設当たり）</v>
      </c>
      <c r="F47" s="80">
        <v>905000</v>
      </c>
    </row>
    <row r="48" spans="4:9">
      <c r="E48" s="8" t="str">
        <f t="shared" si="4"/>
        <v>HEPAフィルター付パーテーション</v>
      </c>
      <c r="F48" s="80">
        <v>205000</v>
      </c>
    </row>
    <row r="49" spans="4:6">
      <c r="D49" s="8" t="s">
        <v>93</v>
      </c>
    </row>
    <row r="50" spans="4:6">
      <c r="E50" s="8" t="str">
        <f>F29</f>
        <v>HEPAフィルター付空気清浄機（陰圧対応可能なものに限る）（１施設当たり）</v>
      </c>
      <c r="F50" s="80">
        <v>905000</v>
      </c>
    </row>
    <row r="51" spans="4:6">
      <c r="E51" s="8" t="str">
        <f t="shared" ref="E51:E53" si="5">F30</f>
        <v>HEPAフィルター付パーテーション</v>
      </c>
      <c r="F51" s="80">
        <v>205000</v>
      </c>
    </row>
    <row r="52" spans="4:6">
      <c r="E52" s="8" t="str">
        <f t="shared" si="5"/>
        <v>個人防護具</v>
      </c>
      <c r="F52" s="81" t="s">
        <v>96</v>
      </c>
    </row>
    <row r="53" spans="4:6">
      <c r="E53" s="8" t="str">
        <f t="shared" si="5"/>
        <v>簡易ベッド</v>
      </c>
      <c r="F53" s="81" t="s">
        <v>96</v>
      </c>
    </row>
    <row r="54" spans="4:6">
      <c r="E54" s="8" t="str">
        <f>F33</f>
        <v>簡易診療室及び付帯する備品</v>
      </c>
      <c r="F54" s="81" t="s">
        <v>65</v>
      </c>
    </row>
    <row r="55" spans="4:6">
      <c r="D55" s="8" t="s">
        <v>94</v>
      </c>
    </row>
    <row r="56" spans="4:6">
      <c r="F56" s="81" t="s">
        <v>65</v>
      </c>
    </row>
    <row r="57" spans="4:6">
      <c r="D57" s="8" t="s">
        <v>95</v>
      </c>
    </row>
    <row r="58" spans="4:6">
      <c r="E58" s="8" t="str">
        <f>H29</f>
        <v>超音波画像診断装置</v>
      </c>
      <c r="F58" s="80">
        <v>11000000</v>
      </c>
    </row>
    <row r="59" spans="4:6">
      <c r="E59" s="8" t="str">
        <f t="shared" ref="E59:E64" si="6">H30</f>
        <v>血液浄化装置</v>
      </c>
      <c r="F59" s="80">
        <v>6600000</v>
      </c>
    </row>
    <row r="60" spans="4:6">
      <c r="E60" s="8" t="str">
        <f t="shared" si="6"/>
        <v>気管支鏡</v>
      </c>
      <c r="F60" s="80">
        <v>5500000</v>
      </c>
    </row>
    <row r="61" spans="4:6">
      <c r="E61" s="8" t="str">
        <f t="shared" si="6"/>
        <v>ＣＴ撮影装置等（画像診断支援プログラムを含む）</v>
      </c>
      <c r="F61" s="80">
        <v>66000000</v>
      </c>
    </row>
    <row r="62" spans="4:6">
      <c r="E62" s="8" t="str">
        <f t="shared" si="6"/>
        <v>生体情報モニタ</v>
      </c>
      <c r="F62" s="80">
        <v>1100000</v>
      </c>
    </row>
    <row r="63" spans="4:6">
      <c r="E63" s="8" t="str">
        <f t="shared" si="6"/>
        <v>分娩監視装置</v>
      </c>
      <c r="F63" s="80">
        <v>2200000</v>
      </c>
    </row>
    <row r="64" spans="4:6">
      <c r="E64" s="8" t="str">
        <f t="shared" si="6"/>
        <v>新生児モニタ</v>
      </c>
      <c r="F64" s="80">
        <v>1100000</v>
      </c>
    </row>
    <row r="65" spans="4:6">
      <c r="D65" s="8" t="s">
        <v>74</v>
      </c>
    </row>
    <row r="66" spans="4:6">
      <c r="E66" s="8" t="str">
        <f>I29</f>
        <v>初度設備</v>
      </c>
      <c r="F66" s="81" t="s">
        <v>96</v>
      </c>
    </row>
    <row r="67" spans="4:6">
      <c r="E67" s="8" t="str">
        <f t="shared" ref="E67:E70" si="7">I30</f>
        <v>個人防護具</v>
      </c>
      <c r="F67" s="81" t="s">
        <v>96</v>
      </c>
    </row>
    <row r="68" spans="4:6">
      <c r="E68" s="8" t="str">
        <f t="shared" si="7"/>
        <v>簡易陰圧装置</v>
      </c>
      <c r="F68" s="81" t="s">
        <v>96</v>
      </c>
    </row>
    <row r="69" spans="4:6">
      <c r="E69" s="8" t="str">
        <f t="shared" si="7"/>
        <v>簡易ベッド</v>
      </c>
      <c r="F69" s="81" t="s">
        <v>96</v>
      </c>
    </row>
    <row r="70" spans="4:6">
      <c r="E70" s="8" t="str">
        <f t="shared" si="7"/>
        <v>簡易診療室及び付帯する備品</v>
      </c>
      <c r="F70" s="81" t="s">
        <v>65</v>
      </c>
    </row>
  </sheetData>
  <sheetProtection formatCells="0" formatColumns="0" formatRows="0" insertColumns="0" insertRows="0" insertHyperlinks="0" deleteColumns="0" deleteRows="0" selectLockedCells="1" sort="0" autoFilter="0" pivotTables="0"/>
  <customSheetViews>
    <customSheetView guid="{E8919B86-519A-43F0-9455-B4C12BFFCEFB}" showPageBreaks="1" printArea="1" view="pageBreakPreview">
      <pageMargins left="0.59055118110236227" right="0.39370078740157483" top="0.39370078740157483" bottom="0.19685039370078741" header="0.31496062992125984" footer="0.31496062992125984"/>
      <printOptions horizontalCentered="1"/>
      <pageSetup paperSize="9" scale="97" orientation="landscape" horizontalDpi="300" verticalDpi="300" r:id="rId1"/>
    </customSheetView>
  </customSheetViews>
  <mergeCells count="11">
    <mergeCell ref="Q6:Q7"/>
    <mergeCell ref="A2:Q2"/>
    <mergeCell ref="J4:Q4"/>
    <mergeCell ref="B6:B7"/>
    <mergeCell ref="C6:C7"/>
    <mergeCell ref="D6:D7"/>
    <mergeCell ref="E6:F6"/>
    <mergeCell ref="G6:H6"/>
    <mergeCell ref="I6:I7"/>
    <mergeCell ref="J6:O6"/>
    <mergeCell ref="P6:P7"/>
  </mergeCells>
  <phoneticPr fontId="2"/>
  <dataValidations count="3">
    <dataValidation type="list" allowBlank="1" showInputMessage="1" showErrorMessage="1" sqref="C4" xr:uid="{00000000-0002-0000-0200-000000000000}">
      <formula1>$E$22:$E$26</formula1>
    </dataValidation>
    <dataValidation type="list" allowBlank="1" showInputMessage="1" showErrorMessage="1" sqref="P8:P15" xr:uid="{00000000-0002-0000-0200-000001000000}">
      <formula1>"新規,更新"</formula1>
    </dataValidation>
    <dataValidation type="list" allowBlank="1" showInputMessage="1" showErrorMessage="1" sqref="B8:B15" xr:uid="{00000000-0002-0000-0200-000002000000}">
      <formula1>INDIRECT($C$4)</formula1>
    </dataValidation>
  </dataValidations>
  <printOptions horizontalCentered="1"/>
  <pageMargins left="0.59055118110236227" right="0.39370078740157483" top="0.39370078740157483" bottom="0.19685039370078741" header="0.31496062992125984" footer="0.31496062992125984"/>
  <pageSetup paperSize="9" scale="90" orientation="landscape" horizontalDpi="300" verticalDpi="300"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view="pageBreakPreview" zoomScaleNormal="100" zoomScaleSheetLayoutView="100" workbookViewId="0">
      <selection activeCell="J14" sqref="J14"/>
    </sheetView>
  </sheetViews>
  <sheetFormatPr defaultColWidth="9" defaultRowHeight="13"/>
  <cols>
    <col min="1" max="1" width="2.6328125" style="8" customWidth="1"/>
    <col min="2" max="2" width="22.6328125" style="8" customWidth="1"/>
    <col min="3" max="3" width="9.6328125" style="8" customWidth="1"/>
    <col min="4" max="6" width="13.6328125" style="15" customWidth="1"/>
    <col min="7" max="7" width="15.6328125" style="15" customWidth="1"/>
    <col min="8" max="8" width="2.6328125" style="8" customWidth="1"/>
    <col min="9" max="16384" width="9" style="8"/>
  </cols>
  <sheetData>
    <row r="1" spans="1:7" ht="18" customHeight="1">
      <c r="A1" s="2" t="s">
        <v>20</v>
      </c>
    </row>
    <row r="2" spans="1:7" ht="18" customHeight="1">
      <c r="A2" s="4"/>
      <c r="B2" s="167" t="s">
        <v>140</v>
      </c>
      <c r="C2" s="167"/>
      <c r="D2" s="167"/>
      <c r="E2" s="167"/>
      <c r="F2" s="167"/>
      <c r="G2" s="167"/>
    </row>
    <row r="3" spans="1:7" ht="9" customHeight="1">
      <c r="A3" s="16"/>
    </row>
    <row r="4" spans="1:7" ht="28" customHeight="1">
      <c r="B4" s="16"/>
      <c r="C4" s="29" t="s">
        <v>66</v>
      </c>
      <c r="D4" s="82">
        <f>別紙２!C4</f>
        <v>0</v>
      </c>
      <c r="E4" s="17" t="s">
        <v>8</v>
      </c>
      <c r="F4" s="192">
        <f>別紙１!C7</f>
        <v>0</v>
      </c>
      <c r="G4" s="193"/>
    </row>
    <row r="5" spans="1:7" ht="9" customHeight="1"/>
    <row r="6" spans="1:7" ht="20.149999999999999" customHeight="1">
      <c r="B6" s="194" t="s">
        <v>9</v>
      </c>
      <c r="C6" s="194" t="s">
        <v>5</v>
      </c>
      <c r="D6" s="195" t="s">
        <v>143</v>
      </c>
      <c r="E6" s="195" t="s">
        <v>144</v>
      </c>
      <c r="F6" s="195" t="s">
        <v>145</v>
      </c>
      <c r="G6" s="195" t="s">
        <v>10</v>
      </c>
    </row>
    <row r="7" spans="1:7" ht="20.149999999999999" customHeight="1" thickBot="1">
      <c r="B7" s="177"/>
      <c r="C7" s="177"/>
      <c r="D7" s="196"/>
      <c r="E7" s="196"/>
      <c r="F7" s="196"/>
      <c r="G7" s="196"/>
    </row>
    <row r="8" spans="1:7" ht="30" customHeight="1" thickTop="1">
      <c r="B8" s="126" t="s">
        <v>97</v>
      </c>
      <c r="C8" s="120">
        <f>SUMIF(別紙２!$B$8:$B$16,$B8,別紙２!$D$8:$D$16)</f>
        <v>0</v>
      </c>
      <c r="D8" s="121">
        <f>SUMIF(別紙２!$B$8:$B$16,$B8,別紙２!$F$8:$F$16)</f>
        <v>0</v>
      </c>
      <c r="E8" s="122">
        <f>SUMIF(別紙２!$B$8:$B$16,$B8,別紙２!$H$8:$H$16)</f>
        <v>0</v>
      </c>
      <c r="F8" s="121">
        <f>ROUNDDOWN(SUMIF(別紙２!$B$8:$B$16,$B8,別紙２!$I$8:$I$16),-3)</f>
        <v>0</v>
      </c>
      <c r="G8" s="123"/>
    </row>
    <row r="9" spans="1:7" ht="30" customHeight="1">
      <c r="B9" s="105" t="s">
        <v>98</v>
      </c>
      <c r="C9" s="101">
        <f>SUMIF(別紙２!$B$8:$B$16,$B9,別紙２!$D$8:$D$16)</f>
        <v>0</v>
      </c>
      <c r="D9" s="95">
        <f>SUMIF(別紙２!$B$8:$B$16,$B9,別紙２!$F$8:$F$16)</f>
        <v>0</v>
      </c>
      <c r="E9" s="97">
        <f>SUMIF(別紙２!$B$8:$B$16,$B9,別紙２!$H$8:$H$16)</f>
        <v>0</v>
      </c>
      <c r="F9" s="98">
        <f>ROUNDDOWN(SUMIF(別紙２!$B$8:$B$16,$B9,別紙２!$I$8:$I$16),-3)</f>
        <v>0</v>
      </c>
      <c r="G9" s="104"/>
    </row>
    <row r="10" spans="1:7" ht="30" customHeight="1">
      <c r="B10" s="105" t="s">
        <v>99</v>
      </c>
      <c r="C10" s="101">
        <f>SUMIF(別紙２!$B$8:$B$16,$B10,別紙２!$D$8:$D$16)</f>
        <v>0</v>
      </c>
      <c r="D10" s="95">
        <f>SUMIF(別紙２!$B$8:$B$16,$B10,別紙２!$F$8:$F$16)</f>
        <v>0</v>
      </c>
      <c r="E10" s="96">
        <f>SUMIF(別紙２!$B$8:$B$16,$B10,別紙２!$H$8:$H$16)</f>
        <v>0</v>
      </c>
      <c r="F10" s="95">
        <f>ROUNDDOWN(SUMIF(別紙２!$B$8:$B$16,$B10,別紙２!$I$8:$I$16),-3)</f>
        <v>0</v>
      </c>
      <c r="G10" s="104"/>
    </row>
    <row r="11" spans="1:7" ht="30" customHeight="1">
      <c r="B11" s="105" t="s">
        <v>100</v>
      </c>
      <c r="C11" s="101">
        <f>SUMIF(別紙２!$B$8:$B$16,$B11,別紙２!$D$8:$D$16)</f>
        <v>0</v>
      </c>
      <c r="D11" s="95">
        <f>SUMIF(別紙２!$B$8:$B$16,$B11,別紙２!$F$8:$F$16)</f>
        <v>0</v>
      </c>
      <c r="E11" s="97">
        <f>SUMIF(別紙２!$B$8:$B$16,$B11,別紙２!$H$8:$H$16)</f>
        <v>0</v>
      </c>
      <c r="F11" s="98">
        <f>ROUNDDOWN(SUMIF(別紙２!$B$8:$B$16,$B11,別紙２!$I$8:$I$16),-3)</f>
        <v>0</v>
      </c>
      <c r="G11" s="104"/>
    </row>
    <row r="12" spans="1:7" ht="30" customHeight="1">
      <c r="B12" s="105" t="s">
        <v>101</v>
      </c>
      <c r="C12" s="101">
        <f>SUMIF(別紙２!$B$8:$B$16,$B12,別紙２!$D$8:$D$16)</f>
        <v>0</v>
      </c>
      <c r="D12" s="95">
        <f>SUMIF(別紙２!$B$8:$B$16,$B12,別紙２!$F$8:$F$16)</f>
        <v>0</v>
      </c>
      <c r="E12" s="97">
        <f>SUMIF(別紙２!$B$8:$B$16,$B12,別紙２!$H$8:$H$16)</f>
        <v>0</v>
      </c>
      <c r="F12" s="98">
        <f>ROUNDDOWN(SUMIF(別紙２!$B$8:$B$16,$B12,別紙２!$I$8:$I$16),-3)</f>
        <v>0</v>
      </c>
      <c r="G12" s="104"/>
    </row>
    <row r="13" spans="1:7" ht="30" customHeight="1">
      <c r="B13" s="105" t="s">
        <v>73</v>
      </c>
      <c r="C13" s="101">
        <f>SUMIF(別紙２!$B$8:$B$16,$B13,別紙２!$D$8:$D$16)</f>
        <v>0</v>
      </c>
      <c r="D13" s="95">
        <f>SUMIF(別紙２!$B$8:$B$16,$B13,別紙２!$F$8:$F$16)</f>
        <v>0</v>
      </c>
      <c r="E13" s="97">
        <f>SUMIF(別紙２!$B$8:$B$16,$B13,別紙２!$H$8:$H$16)</f>
        <v>0</v>
      </c>
      <c r="F13" s="98">
        <f>ROUNDDOWN(SUMIF(別紙２!$B$8:$B$16,$B13,別紙２!$I$8:$I$16),-3)</f>
        <v>0</v>
      </c>
      <c r="G13" s="104"/>
    </row>
    <row r="14" spans="1:7" ht="30" customHeight="1">
      <c r="B14" s="105" t="s">
        <v>102</v>
      </c>
      <c r="C14" s="101">
        <f>SUMIF(別紙２!$B$8:$B$16,$B14,別紙２!$D$8:$D$16)</f>
        <v>0</v>
      </c>
      <c r="D14" s="95">
        <f>SUMIF(別紙２!$B$8:$B$16,$B14,別紙２!$F$8:$F$16)</f>
        <v>0</v>
      </c>
      <c r="E14" s="97">
        <f>SUMIF(別紙２!$B$8:$B$16,$B14,別紙２!$H$8:$H$16)</f>
        <v>0</v>
      </c>
      <c r="F14" s="98">
        <f>ROUNDDOWN(SUMIF(別紙２!$B$8:$B$16,$B14,別紙２!$I$8:$I$16),-3)</f>
        <v>0</v>
      </c>
      <c r="G14" s="104"/>
    </row>
    <row r="15" spans="1:7" ht="30" customHeight="1">
      <c r="B15" s="148" t="s">
        <v>71</v>
      </c>
      <c r="C15" s="101">
        <f>SUMIF(別紙２!$B$8:$B$16,$B15,別紙２!$D$8:$D$16)</f>
        <v>0</v>
      </c>
      <c r="D15" s="95">
        <f>SUMIF(別紙２!$B$8:$B$16,$B15,別紙２!$F$8:$F$16)</f>
        <v>0</v>
      </c>
      <c r="E15" s="97">
        <f>SUMIF(別紙２!$B$8:$B$16,$B15,別紙２!$H$8:$H$16)</f>
        <v>0</v>
      </c>
      <c r="F15" s="98">
        <f>ROUNDDOWN(SUMIF(別紙２!$B$8:$B$16,$B15,別紙２!$I$8:$I$16),-3)</f>
        <v>0</v>
      </c>
      <c r="G15" s="104"/>
    </row>
    <row r="16" spans="1:7" ht="30" customHeight="1">
      <c r="B16" s="105" t="s">
        <v>69</v>
      </c>
      <c r="C16" s="101">
        <f>SUMIF(別紙２!$B$8:$B$16,$B16,別紙２!$D$8:$D$16)</f>
        <v>0</v>
      </c>
      <c r="D16" s="95">
        <f>SUMIF(別紙２!$B$8:$B$16,$B16,別紙２!$F$8:$F$16)</f>
        <v>0</v>
      </c>
      <c r="E16" s="97">
        <f>SUMIF(別紙２!$B$8:$B$16,$B16,別紙２!$H$8:$H$16)</f>
        <v>0</v>
      </c>
      <c r="F16" s="98">
        <f>ROUNDDOWN(SUMIF(別紙２!$B$8:$B$16,$B16,別紙２!$I$8:$I$16),-3)</f>
        <v>0</v>
      </c>
      <c r="G16" s="104"/>
    </row>
    <row r="17" spans="2:7" ht="30" customHeight="1">
      <c r="B17" s="105" t="s">
        <v>90</v>
      </c>
      <c r="C17" s="101">
        <f>SUMIF(別紙２!$B$8:$B$16,$B17,別紙２!$D$8:$D$16)</f>
        <v>0</v>
      </c>
      <c r="D17" s="95">
        <f>SUMIF(別紙２!$B$8:$B$16,$B17,別紙２!$F$8:$F$16)</f>
        <v>0</v>
      </c>
      <c r="E17" s="97">
        <f>SUMIF(別紙２!$B$8:$B$16,$B17,別紙２!$H$8:$H$16)</f>
        <v>0</v>
      </c>
      <c r="F17" s="98">
        <f>ROUNDDOWN(SUMIF(別紙２!$B$8:$B$16,$B17,別紙２!$I$8:$I$16),-3)</f>
        <v>0</v>
      </c>
      <c r="G17" s="104"/>
    </row>
    <row r="18" spans="2:7" ht="30" customHeight="1">
      <c r="B18" s="105" t="s">
        <v>76</v>
      </c>
      <c r="C18" s="101">
        <f>SUMIF(別紙２!$B$8:$B$16,$B18,別紙２!$D$8:$D$16)</f>
        <v>0</v>
      </c>
      <c r="D18" s="95">
        <f>SUMIF(別紙２!$B$8:$B$16,$B18,別紙２!$F$8:$F$16)</f>
        <v>0</v>
      </c>
      <c r="E18" s="97">
        <f>SUMIF(別紙２!$B$8:$B$16,$B18,別紙２!$H$8:$H$16)</f>
        <v>0</v>
      </c>
      <c r="F18" s="98">
        <f>ROUNDDOWN(SUMIF(別紙２!$B$8:$B$16,$B18,別紙２!$I$8:$I$16),-3)</f>
        <v>0</v>
      </c>
      <c r="G18" s="104"/>
    </row>
    <row r="19" spans="2:7" ht="30" customHeight="1">
      <c r="B19" s="105" t="s">
        <v>78</v>
      </c>
      <c r="C19" s="101">
        <f>SUMIF(別紙２!$B$8:$B$16,$B19,別紙２!$D$8:$D$16)</f>
        <v>0</v>
      </c>
      <c r="D19" s="95">
        <f>SUMIF(別紙２!$B$8:$B$16,$B19,別紙２!$F$8:$F$16)</f>
        <v>0</v>
      </c>
      <c r="E19" s="97">
        <f>SUMIF(別紙２!$B$8:$B$16,$B19,別紙２!$H$8:$H$16)</f>
        <v>0</v>
      </c>
      <c r="F19" s="98">
        <f>ROUNDDOWN(SUMIF(別紙２!$B$8:$B$16,$B19,別紙２!$I$8:$I$16),-3)</f>
        <v>0</v>
      </c>
      <c r="G19" s="104"/>
    </row>
    <row r="20" spans="2:7" ht="30" customHeight="1">
      <c r="B20" s="105" t="s">
        <v>80</v>
      </c>
      <c r="C20" s="101">
        <f>SUMIF(別紙２!$B$8:$B$16,$B20,別紙２!$D$8:$D$16)</f>
        <v>0</v>
      </c>
      <c r="D20" s="95">
        <f>SUMIF(別紙２!$B$8:$B$16,$B20,別紙２!$F$8:$F$16)</f>
        <v>0</v>
      </c>
      <c r="E20" s="97">
        <f>SUMIF(別紙２!$B$8:$B$16,$B20,別紙２!$H$8:$H$16)</f>
        <v>0</v>
      </c>
      <c r="F20" s="98">
        <f>ROUNDDOWN(SUMIF(別紙２!$B$8:$B$16,$B20,別紙２!$I$8:$I$16),-3)</f>
        <v>0</v>
      </c>
      <c r="G20" s="104"/>
    </row>
    <row r="21" spans="2:7" ht="30" customHeight="1">
      <c r="B21" s="105" t="s">
        <v>82</v>
      </c>
      <c r="C21" s="101">
        <f>SUMIF(別紙２!$B$8:$B$16,$B21,別紙２!$D$8:$D$16)</f>
        <v>0</v>
      </c>
      <c r="D21" s="95">
        <f>SUMIF(別紙２!$B$8:$B$16,$B21,別紙２!$F$8:$F$16)</f>
        <v>0</v>
      </c>
      <c r="E21" s="97">
        <f>SUMIF(別紙２!$B$8:$B$16,$B21,別紙２!$H$8:$H$16)</f>
        <v>0</v>
      </c>
      <c r="F21" s="98">
        <f>ROUNDDOWN(SUMIF(別紙２!$B$8:$B$16,$B21,別紙２!$I$8:$I$16),-3)</f>
        <v>0</v>
      </c>
      <c r="G21" s="104"/>
    </row>
    <row r="22" spans="2:7" ht="30" customHeight="1">
      <c r="B22" s="105" t="s">
        <v>84</v>
      </c>
      <c r="C22" s="101">
        <f>SUMIF(別紙２!$B$8:$B$16,$B22,別紙２!$D$8:$D$16)</f>
        <v>0</v>
      </c>
      <c r="D22" s="95">
        <f>SUMIF(別紙２!$B$8:$B$16,$B22,別紙２!$F$8:$F$16)</f>
        <v>0</v>
      </c>
      <c r="E22" s="97">
        <f>SUMIF(別紙２!$B$8:$B$16,$B22,別紙２!$H$8:$H$16)</f>
        <v>0</v>
      </c>
      <c r="F22" s="98">
        <f>ROUNDDOWN(SUMIF(別紙２!$B$8:$B$16,$B22,別紙２!$I$8:$I$16),-3)</f>
        <v>0</v>
      </c>
      <c r="G22" s="104"/>
    </row>
    <row r="23" spans="2:7" ht="30" customHeight="1">
      <c r="B23" s="105" t="s">
        <v>86</v>
      </c>
      <c r="C23" s="101">
        <f>SUMIF(別紙２!$B$8:$B$16,$B23,別紙２!$D$8:$D$16)</f>
        <v>0</v>
      </c>
      <c r="D23" s="95">
        <f>SUMIF(別紙２!$B$8:$B$16,$B23,別紙２!$F$8:$F$16)</f>
        <v>0</v>
      </c>
      <c r="E23" s="97">
        <f>SUMIF(別紙２!$B$8:$B$16,$B23,別紙２!$H$8:$H$16)</f>
        <v>0</v>
      </c>
      <c r="F23" s="98">
        <f>ROUNDDOWN(SUMIF(別紙２!$B$8:$B$16,$B23,別紙２!$I$8:$I$16),-3)</f>
        <v>0</v>
      </c>
      <c r="G23" s="104"/>
    </row>
    <row r="24" spans="2:7" ht="30" customHeight="1">
      <c r="B24" s="105" t="s">
        <v>88</v>
      </c>
      <c r="C24" s="101">
        <f>SUMIF(別紙２!$B$8:$B$16,$B24,別紙２!$D$8:$D$16)</f>
        <v>0</v>
      </c>
      <c r="D24" s="95">
        <f>SUMIF(別紙２!$B$8:$B$16,$B24,別紙２!$F$8:$F$16)</f>
        <v>0</v>
      </c>
      <c r="E24" s="97">
        <f>SUMIF(別紙２!$B$8:$B$16,$B24,別紙２!$H$8:$H$16)</f>
        <v>0</v>
      </c>
      <c r="F24" s="98">
        <f>ROUNDDOWN(SUMIF(別紙２!$B$8:$B$16,$B24,別紙２!$I$8:$I$16),-3)</f>
        <v>0</v>
      </c>
      <c r="G24" s="104"/>
    </row>
    <row r="25" spans="2:7" ht="30" customHeight="1">
      <c r="B25" s="142" t="s">
        <v>126</v>
      </c>
      <c r="C25" s="143">
        <f>SUMIF(別紙２!$B$8:$B$16,$B25,別紙２!$D$8:$D$16)</f>
        <v>0</v>
      </c>
      <c r="D25" s="144">
        <f>SUMIF(別紙２!$B$8:$B$16,$B25,別紙２!$F$8:$F$16)</f>
        <v>0</v>
      </c>
      <c r="E25" s="145">
        <f>SUMIF(別紙２!$B$8:$B$16,$B25,別紙２!$H$8:$H$16)</f>
        <v>0</v>
      </c>
      <c r="F25" s="146">
        <f>ROUNDDOWN(SUMIF(別紙２!$B$8:$B$16,$B25,別紙２!$I$8:$I$16),-3)</f>
        <v>0</v>
      </c>
      <c r="G25" s="147"/>
    </row>
    <row r="26" spans="2:7" ht="30" customHeight="1">
      <c r="B26" s="149" t="s">
        <v>131</v>
      </c>
      <c r="C26" s="143">
        <f>SUMIF(別紙２!$B$8:$B$16,$B26,別紙２!$D$8:$D$16)</f>
        <v>0</v>
      </c>
      <c r="D26" s="144">
        <f>SUMIF(別紙２!$B$8:$B$16,$B26,別紙２!$F$8:$F$16)</f>
        <v>0</v>
      </c>
      <c r="E26" s="145">
        <f>SUMIF(別紙２!$B$8:$B$16,$B26,別紙２!$H$8:$H$16)</f>
        <v>0</v>
      </c>
      <c r="F26" s="146">
        <f>ROUNDDOWN(SUMIF(別紙２!$B$8:$B$16,$B26,別紙２!$I$8:$I$16),-3)</f>
        <v>0</v>
      </c>
      <c r="G26" s="147"/>
    </row>
    <row r="27" spans="2:7" ht="30" customHeight="1">
      <c r="B27" s="142" t="s">
        <v>129</v>
      </c>
      <c r="C27" s="143">
        <f>SUMIF(別紙２!$B$8:$B$16,$B27,別紙２!$D$8:$D$16)</f>
        <v>0</v>
      </c>
      <c r="D27" s="144">
        <f>SUMIF(別紙２!$B$8:$B$16,$B27,別紙２!$F$8:$F$16)</f>
        <v>0</v>
      </c>
      <c r="E27" s="145">
        <f>SUMIF(別紙２!$B$8:$B$16,$B27,別紙２!$H$8:$H$16)</f>
        <v>0</v>
      </c>
      <c r="F27" s="146">
        <f>ROUNDDOWN(SUMIF(別紙２!$B$8:$B$16,$B27,別紙２!$I$8:$I$16),-3)</f>
        <v>0</v>
      </c>
      <c r="G27" s="147"/>
    </row>
    <row r="28" spans="2:7" ht="30" customHeight="1" thickBot="1">
      <c r="B28" s="127"/>
      <c r="C28" s="102">
        <f>SUMIF(別紙２!$B$8:$B$16,$B28,別紙２!$D$8:$D$16)</f>
        <v>0</v>
      </c>
      <c r="D28" s="106">
        <f>SUMIF(別紙２!$B$8:$B$16,$B28,別紙２!$F$8:$F$16)</f>
        <v>0</v>
      </c>
      <c r="E28" s="99">
        <f>SUMIF(別紙２!$B$8:$B$16,$B28,別紙２!$H$8:$H$16)</f>
        <v>0</v>
      </c>
      <c r="F28" s="106">
        <f>ROUNDDOWN(SUMIF(別紙２!$B$8:$B$16,$B28,別紙２!$I$8:$I$16),-3)</f>
        <v>0</v>
      </c>
      <c r="G28" s="107"/>
    </row>
    <row r="29" spans="2:7" ht="30" customHeight="1" thickTop="1">
      <c r="B29" s="18" t="s">
        <v>11</v>
      </c>
      <c r="C29" s="103"/>
      <c r="D29" s="100">
        <f>SUM(D8:D28)</f>
        <v>0</v>
      </c>
      <c r="E29" s="100">
        <f>SUM(E8:E28)</f>
        <v>0</v>
      </c>
      <c r="F29" s="100">
        <f>SUM(F8:F28)</f>
        <v>0</v>
      </c>
      <c r="G29" s="19"/>
    </row>
    <row r="30" spans="2:7" ht="9" customHeight="1"/>
    <row r="31" spans="2:7" ht="18" customHeight="1">
      <c r="B31" s="1" t="s">
        <v>152</v>
      </c>
    </row>
    <row r="32" spans="2:7" ht="18" customHeight="1">
      <c r="B32" s="1" t="s">
        <v>153</v>
      </c>
    </row>
    <row r="33" spans="2:2" ht="18" customHeight="1">
      <c r="B33" s="1"/>
    </row>
    <row r="34" spans="2:2" ht="18" customHeight="1"/>
  </sheetData>
  <customSheetViews>
    <customSheetView guid="{E8919B86-519A-43F0-9455-B4C12BFFCEFB}" showPageBreaks="1" printArea="1" view="pageBreakPreview">
      <pageMargins left="0.78740157480314965" right="0.39370078740157483" top="0.39370078740157483" bottom="0.39370078740157483" header="0.31496062992125984" footer="0.31496062992125984"/>
      <printOptions horizontalCentered="1"/>
      <pageSetup paperSize="9" scale="98" fitToHeight="0" orientation="portrait" horizontalDpi="300" verticalDpi="300" r:id="rId1"/>
    </customSheetView>
  </customSheetViews>
  <mergeCells count="8">
    <mergeCell ref="B2:G2"/>
    <mergeCell ref="F4:G4"/>
    <mergeCell ref="B6:B7"/>
    <mergeCell ref="D6:D7"/>
    <mergeCell ref="E6:E7"/>
    <mergeCell ref="F6:F7"/>
    <mergeCell ref="G6:G7"/>
    <mergeCell ref="C6:C7"/>
  </mergeCells>
  <phoneticPr fontId="2"/>
  <dataValidations count="1">
    <dataValidation type="list" allowBlank="1" showInputMessage="1" showErrorMessage="1" sqref="D4" xr:uid="{00000000-0002-0000-0300-000000000000}">
      <formula1>$E$24:$E$31</formula1>
    </dataValidation>
  </dataValidations>
  <printOptions horizontalCentered="1"/>
  <pageMargins left="0.78740157480314965" right="0.39370078740157483" top="0.39370078740157483" bottom="0.39370078740157483" header="0.31496062992125984" footer="0.31496062992125984"/>
  <pageSetup paperSize="9" scale="95" fitToHeight="0"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view="pageBreakPreview" topLeftCell="A13" zoomScaleNormal="100" zoomScaleSheetLayoutView="100" workbookViewId="0">
      <selection activeCell="B23" sqref="B23:M27"/>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137</v>
      </c>
      <c r="B2" s="167"/>
      <c r="C2" s="167"/>
      <c r="D2" s="167"/>
      <c r="E2" s="167"/>
      <c r="F2" s="167"/>
      <c r="G2" s="167"/>
      <c r="H2" s="167"/>
      <c r="I2" s="167"/>
      <c r="J2" s="167"/>
      <c r="K2" s="167"/>
      <c r="L2" s="167"/>
      <c r="M2" s="167"/>
      <c r="N2" s="167"/>
    </row>
    <row r="3" spans="1:14" ht="9" customHeight="1">
      <c r="B3" s="16"/>
    </row>
    <row r="4" spans="1:14" ht="18" customHeight="1">
      <c r="A4" s="197" t="s">
        <v>30</v>
      </c>
      <c r="B4" s="197"/>
      <c r="C4" s="197"/>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25.5" customHeight="1" thickTop="1">
      <c r="B9" s="36" t="s">
        <v>36</v>
      </c>
      <c r="C9" s="156">
        <v>1</v>
      </c>
      <c r="D9" s="42" t="s">
        <v>37</v>
      </c>
      <c r="E9" s="111">
        <f>'個票（マスク）'!$G$9</f>
        <v>0</v>
      </c>
      <c r="F9" s="108">
        <f t="shared" ref="F9:F15" si="0">E9*C9</f>
        <v>0</v>
      </c>
      <c r="G9" s="213">
        <f>SUM(F9:F15)</f>
        <v>0</v>
      </c>
      <c r="H9" s="50">
        <v>5</v>
      </c>
      <c r="I9" s="43"/>
      <c r="J9" s="44"/>
      <c r="K9" s="55"/>
      <c r="L9" s="43"/>
      <c r="M9" s="49"/>
    </row>
    <row r="10" spans="1:14" ht="25.5" customHeight="1">
      <c r="B10" s="37" t="s">
        <v>38</v>
      </c>
      <c r="C10" s="157">
        <v>1</v>
      </c>
      <c r="D10" s="10" t="s">
        <v>37</v>
      </c>
      <c r="E10" s="112">
        <f>'個票（ゴーグル）'!$G$9</f>
        <v>0</v>
      </c>
      <c r="F10" s="109">
        <f t="shared" si="0"/>
        <v>0</v>
      </c>
      <c r="G10" s="214"/>
      <c r="H10" s="52">
        <v>5</v>
      </c>
      <c r="I10" s="45"/>
      <c r="J10" s="46"/>
      <c r="K10" s="56"/>
      <c r="L10" s="45"/>
      <c r="M10" s="51"/>
    </row>
    <row r="11" spans="1:14" ht="25.5" customHeight="1">
      <c r="B11" s="37" t="s">
        <v>39</v>
      </c>
      <c r="C11" s="157">
        <v>1</v>
      </c>
      <c r="D11" s="10" t="s">
        <v>37</v>
      </c>
      <c r="E11" s="112">
        <f>'個票（ガウン）'!$G$9</f>
        <v>0</v>
      </c>
      <c r="F11" s="109">
        <f t="shared" si="0"/>
        <v>0</v>
      </c>
      <c r="G11" s="214"/>
      <c r="H11" s="52">
        <v>5</v>
      </c>
      <c r="I11" s="45"/>
      <c r="J11" s="46"/>
      <c r="K11" s="56"/>
      <c r="L11" s="45"/>
      <c r="M11" s="51"/>
    </row>
    <row r="12" spans="1:14" ht="25.5" customHeight="1">
      <c r="B12" s="37" t="s">
        <v>40</v>
      </c>
      <c r="C12" s="157">
        <v>1</v>
      </c>
      <c r="D12" s="10" t="s">
        <v>37</v>
      </c>
      <c r="E12" s="112">
        <f>'個票（グローブ）'!$G$9</f>
        <v>0</v>
      </c>
      <c r="F12" s="109">
        <f t="shared" si="0"/>
        <v>0</v>
      </c>
      <c r="G12" s="214"/>
      <c r="H12" s="52">
        <v>5</v>
      </c>
      <c r="I12" s="45"/>
      <c r="J12" s="46"/>
      <c r="K12" s="56"/>
      <c r="L12" s="45"/>
      <c r="M12" s="51"/>
    </row>
    <row r="13" spans="1:14" ht="25.5" customHeight="1">
      <c r="B13" s="37" t="s">
        <v>41</v>
      </c>
      <c r="C13" s="157">
        <v>1</v>
      </c>
      <c r="D13" s="10" t="s">
        <v>37</v>
      </c>
      <c r="E13" s="112">
        <f>'個票（キャップ）'!$G$9</f>
        <v>0</v>
      </c>
      <c r="F13" s="109">
        <f t="shared" si="0"/>
        <v>0</v>
      </c>
      <c r="G13" s="214"/>
      <c r="H13" s="52">
        <v>5</v>
      </c>
      <c r="I13" s="45"/>
      <c r="J13" s="46"/>
      <c r="K13" s="56"/>
      <c r="L13" s="45"/>
      <c r="M13" s="51"/>
    </row>
    <row r="14" spans="1:14" ht="25.5" customHeight="1">
      <c r="B14" s="38" t="s">
        <v>42</v>
      </c>
      <c r="C14" s="157">
        <v>1</v>
      </c>
      <c r="D14" s="10" t="s">
        <v>37</v>
      </c>
      <c r="E14" s="113">
        <f>'個票（フェイスシールド）'!$G$9</f>
        <v>0</v>
      </c>
      <c r="F14" s="113">
        <f t="shared" si="0"/>
        <v>0</v>
      </c>
      <c r="G14" s="214"/>
      <c r="H14" s="52">
        <v>5</v>
      </c>
      <c r="I14" s="45"/>
      <c r="J14" s="46"/>
      <c r="K14" s="56"/>
      <c r="L14" s="45"/>
      <c r="M14" s="51"/>
    </row>
    <row r="15" spans="1:14" ht="25.5" customHeight="1" thickBot="1">
      <c r="B15" s="39" t="s">
        <v>43</v>
      </c>
      <c r="C15" s="158">
        <v>1</v>
      </c>
      <c r="D15" s="40" t="s">
        <v>37</v>
      </c>
      <c r="E15" s="110">
        <f>'個票（その他）'!$G$9</f>
        <v>0</v>
      </c>
      <c r="F15" s="110">
        <f t="shared" si="0"/>
        <v>0</v>
      </c>
      <c r="G15" s="215"/>
      <c r="H15" s="54">
        <v>5</v>
      </c>
      <c r="I15" s="47"/>
      <c r="J15" s="48"/>
      <c r="K15" s="57"/>
      <c r="L15" s="47"/>
      <c r="M15" s="53"/>
    </row>
    <row r="16" spans="1:14" ht="13.5" customHeight="1">
      <c r="B16" s="11"/>
      <c r="C16" s="12"/>
      <c r="D16" s="12"/>
      <c r="E16" s="114"/>
      <c r="F16" s="114"/>
      <c r="G16" s="80"/>
    </row>
    <row r="17" spans="2:13" ht="21" customHeight="1" thickBot="1">
      <c r="B17" s="8" t="s">
        <v>44</v>
      </c>
      <c r="E17" s="80"/>
      <c r="F17" s="80"/>
      <c r="G17" s="80"/>
    </row>
    <row r="18" spans="2:13" s="35" customFormat="1" ht="15" customHeight="1">
      <c r="B18" s="172"/>
      <c r="C18" s="210" t="s">
        <v>5</v>
      </c>
      <c r="D18" s="211"/>
      <c r="E18" s="216" t="s">
        <v>6</v>
      </c>
      <c r="F18" s="216" t="s">
        <v>33</v>
      </c>
      <c r="G18" s="218" t="s">
        <v>45</v>
      </c>
    </row>
    <row r="19" spans="2:13" s="35" customFormat="1" ht="15" customHeight="1" thickBot="1">
      <c r="B19" s="173"/>
      <c r="C19" s="9" t="s">
        <v>34</v>
      </c>
      <c r="D19" s="9" t="s">
        <v>35</v>
      </c>
      <c r="E19" s="217"/>
      <c r="F19" s="217"/>
      <c r="G19" s="219"/>
    </row>
    <row r="20" spans="2:13" ht="25.5" customHeight="1" thickTop="1" thickBot="1">
      <c r="B20" s="115" t="s">
        <v>46</v>
      </c>
      <c r="C20" s="159">
        <v>0</v>
      </c>
      <c r="D20" s="116" t="s">
        <v>111</v>
      </c>
      <c r="E20" s="117">
        <v>3600</v>
      </c>
      <c r="F20" s="118">
        <f>C20*E20</f>
        <v>0</v>
      </c>
      <c r="G20" s="119">
        <f>F20</f>
        <v>0</v>
      </c>
    </row>
    <row r="21" spans="2:13" ht="18" customHeight="1">
      <c r="B21" s="14"/>
    </row>
    <row r="22" spans="2:13" ht="21" customHeight="1" thickBot="1">
      <c r="B22" s="8" t="s">
        <v>112</v>
      </c>
      <c r="E22" s="80"/>
      <c r="F22" s="80"/>
      <c r="G22" s="80"/>
    </row>
    <row r="23" spans="2:13">
      <c r="B23" s="201"/>
      <c r="C23" s="202"/>
      <c r="D23" s="202"/>
      <c r="E23" s="202"/>
      <c r="F23" s="202"/>
      <c r="G23" s="202"/>
      <c r="H23" s="202"/>
      <c r="I23" s="202"/>
      <c r="J23" s="202"/>
      <c r="K23" s="202"/>
      <c r="L23" s="202"/>
      <c r="M23" s="203"/>
    </row>
    <row r="24" spans="2:13">
      <c r="B24" s="204"/>
      <c r="C24" s="205"/>
      <c r="D24" s="205"/>
      <c r="E24" s="205"/>
      <c r="F24" s="205"/>
      <c r="G24" s="205"/>
      <c r="H24" s="205"/>
      <c r="I24" s="205"/>
      <c r="J24" s="205"/>
      <c r="K24" s="205"/>
      <c r="L24" s="205"/>
      <c r="M24" s="206"/>
    </row>
    <row r="25" spans="2:13">
      <c r="B25" s="204"/>
      <c r="C25" s="205"/>
      <c r="D25" s="205"/>
      <c r="E25" s="205"/>
      <c r="F25" s="205"/>
      <c r="G25" s="205"/>
      <c r="H25" s="205"/>
      <c r="I25" s="205"/>
      <c r="J25" s="205"/>
      <c r="K25" s="205"/>
      <c r="L25" s="205"/>
      <c r="M25" s="206"/>
    </row>
    <row r="26" spans="2:13">
      <c r="B26" s="204"/>
      <c r="C26" s="205"/>
      <c r="D26" s="205"/>
      <c r="E26" s="205"/>
      <c r="F26" s="205"/>
      <c r="G26" s="205"/>
      <c r="H26" s="205"/>
      <c r="I26" s="205"/>
      <c r="J26" s="205"/>
      <c r="K26" s="205"/>
      <c r="L26" s="205"/>
      <c r="M26" s="206"/>
    </row>
    <row r="27" spans="2:13" ht="13.5" thickBot="1">
      <c r="B27" s="207"/>
      <c r="C27" s="208"/>
      <c r="D27" s="208"/>
      <c r="E27" s="208"/>
      <c r="F27" s="208"/>
      <c r="G27" s="208"/>
      <c r="H27" s="208"/>
      <c r="I27" s="208"/>
      <c r="J27" s="208"/>
      <c r="K27" s="208"/>
      <c r="L27" s="208"/>
      <c r="M27" s="209"/>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16">
    <mergeCell ref="B23:M27"/>
    <mergeCell ref="B7:B8"/>
    <mergeCell ref="C7:D7"/>
    <mergeCell ref="E7:E8"/>
    <mergeCell ref="F7:F8"/>
    <mergeCell ref="G9:G15"/>
    <mergeCell ref="B18:B19"/>
    <mergeCell ref="C18:D18"/>
    <mergeCell ref="E18:E19"/>
    <mergeCell ref="F18:F19"/>
    <mergeCell ref="G18:G19"/>
    <mergeCell ref="A4:C4"/>
    <mergeCell ref="G4:M4"/>
    <mergeCell ref="G7:G8"/>
    <mergeCell ref="H7:M7"/>
    <mergeCell ref="A2:N2"/>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3"/>
  <sheetViews>
    <sheetView view="pageBreakPreview" zoomScaleNormal="100" zoomScaleSheetLayoutView="100" workbookViewId="0">
      <selection activeCell="B10" sqref="B10"/>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141"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47</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155</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H7:M7"/>
    <mergeCell ref="A2:N2"/>
    <mergeCell ref="G9:G19"/>
    <mergeCell ref="B7:B8"/>
    <mergeCell ref="C7:D7"/>
    <mergeCell ref="E7:E8"/>
    <mergeCell ref="F7:F8"/>
    <mergeCell ref="G7:G8"/>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view="pageBreakPreview" topLeftCell="A16" zoomScaleNormal="100" zoomScaleSheetLayoutView="100" workbookViewId="0">
      <selection activeCell="A19" sqref="A19:XFD19"/>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48</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8"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 t="shared" si="0"/>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3"/>
  <sheetViews>
    <sheetView view="pageBreakPreview" topLeftCell="A15" zoomScaleNormal="100" zoomScaleSheetLayoutView="100" workbookViewId="0">
      <selection activeCell="A18" sqref="A18:XFD18"/>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49</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3"/>
  <sheetViews>
    <sheetView view="pageBreakPreview" topLeftCell="A13" zoomScaleNormal="100" zoomScaleSheetLayoutView="100" workbookViewId="0">
      <selection activeCell="A18" sqref="A18:XFD18"/>
    </sheetView>
  </sheetViews>
  <sheetFormatPr defaultColWidth="9" defaultRowHeight="13"/>
  <cols>
    <col min="1" max="1" width="2.6328125" style="8" customWidth="1"/>
    <col min="2" max="2" width="30.6328125" style="8" customWidth="1"/>
    <col min="3" max="4" width="12.6328125" style="8" customWidth="1"/>
    <col min="5" max="7" width="15.6328125" style="8" customWidth="1"/>
    <col min="8" max="13" width="3.36328125" style="8" customWidth="1"/>
    <col min="14" max="14" width="2.6328125" style="8" customWidth="1"/>
    <col min="15" max="16384" width="9" style="8"/>
  </cols>
  <sheetData>
    <row r="1" spans="1:14" ht="19.5" customHeight="1">
      <c r="A1" s="2" t="s">
        <v>29</v>
      </c>
    </row>
    <row r="2" spans="1:14" ht="24" customHeight="1">
      <c r="A2" s="167" t="s">
        <v>138</v>
      </c>
      <c r="B2" s="167"/>
      <c r="C2" s="167"/>
      <c r="D2" s="167"/>
      <c r="E2" s="167"/>
      <c r="F2" s="167"/>
      <c r="G2" s="167"/>
      <c r="H2" s="167"/>
      <c r="I2" s="167"/>
      <c r="J2" s="167"/>
      <c r="K2" s="167"/>
      <c r="L2" s="167"/>
      <c r="M2" s="167"/>
      <c r="N2" s="167"/>
    </row>
    <row r="3" spans="1:14" ht="9" customHeight="1">
      <c r="B3" s="16"/>
    </row>
    <row r="4" spans="1:14" ht="18" customHeight="1">
      <c r="A4" s="165" t="s">
        <v>50</v>
      </c>
      <c r="B4" s="165"/>
      <c r="C4" s="165"/>
      <c r="D4" s="29" t="s">
        <v>66</v>
      </c>
      <c r="E4" s="164">
        <f>別紙２!C4</f>
        <v>0</v>
      </c>
      <c r="F4" s="17" t="s">
        <v>8</v>
      </c>
      <c r="G4" s="198">
        <f>別紙１!C7</f>
        <v>0</v>
      </c>
      <c r="H4" s="198"/>
      <c r="I4" s="198"/>
      <c r="J4" s="198"/>
      <c r="K4" s="198"/>
      <c r="L4" s="198"/>
      <c r="M4" s="198"/>
    </row>
    <row r="5" spans="1:14" ht="9" customHeight="1">
      <c r="B5" s="35"/>
    </row>
    <row r="6" spans="1:14" ht="21" customHeight="1" thickBot="1">
      <c r="B6" s="8" t="s">
        <v>31</v>
      </c>
    </row>
    <row r="7" spans="1:14" s="35" customFormat="1" ht="15" customHeight="1">
      <c r="B7" s="172" t="s">
        <v>63</v>
      </c>
      <c r="C7" s="210" t="s">
        <v>5</v>
      </c>
      <c r="D7" s="211"/>
      <c r="E7" s="212" t="s">
        <v>103</v>
      </c>
      <c r="F7" s="176" t="s">
        <v>33</v>
      </c>
      <c r="G7" s="199" t="s">
        <v>104</v>
      </c>
      <c r="H7" s="182" t="s">
        <v>62</v>
      </c>
      <c r="I7" s="183"/>
      <c r="J7" s="183"/>
      <c r="K7" s="183"/>
      <c r="L7" s="183"/>
      <c r="M7" s="184"/>
    </row>
    <row r="8" spans="1:14" s="35" customFormat="1" ht="15" customHeight="1" thickBot="1">
      <c r="B8" s="173"/>
      <c r="C8" s="9" t="s">
        <v>34</v>
      </c>
      <c r="D8" s="9" t="s">
        <v>35</v>
      </c>
      <c r="E8" s="177"/>
      <c r="F8" s="177"/>
      <c r="G8" s="200"/>
      <c r="H8" s="67" t="s">
        <v>57</v>
      </c>
      <c r="I8" s="68" t="s">
        <v>58</v>
      </c>
      <c r="J8" s="69" t="s">
        <v>59</v>
      </c>
      <c r="K8" s="70" t="s">
        <v>57</v>
      </c>
      <c r="L8" s="68" t="s">
        <v>58</v>
      </c>
      <c r="M8" s="71" t="s">
        <v>59</v>
      </c>
    </row>
    <row r="9" spans="1:14" ht="30" customHeight="1" thickTop="1">
      <c r="B9" s="153"/>
      <c r="C9" s="156"/>
      <c r="D9" s="156"/>
      <c r="E9" s="108"/>
      <c r="F9" s="108">
        <f>ROUNDDOWN(E9*C9,0)</f>
        <v>0</v>
      </c>
      <c r="G9" s="220">
        <f>SUM(F9:F19)</f>
        <v>0</v>
      </c>
      <c r="H9" s="50">
        <v>5</v>
      </c>
      <c r="I9" s="43"/>
      <c r="J9" s="44"/>
      <c r="K9" s="55">
        <v>5</v>
      </c>
      <c r="L9" s="43">
        <v>9</v>
      </c>
      <c r="M9" s="49">
        <v>30</v>
      </c>
    </row>
    <row r="10" spans="1:14" ht="30" customHeight="1">
      <c r="B10" s="154"/>
      <c r="C10" s="157"/>
      <c r="D10" s="157"/>
      <c r="E10" s="109"/>
      <c r="F10" s="109">
        <f t="shared" ref="F10:F17" si="0">ROUNDDOWN(E10*C10,0)</f>
        <v>0</v>
      </c>
      <c r="G10" s="220"/>
      <c r="H10" s="52"/>
      <c r="I10" s="45"/>
      <c r="J10" s="46"/>
      <c r="K10" s="56"/>
      <c r="L10" s="45"/>
      <c r="M10" s="51"/>
    </row>
    <row r="11" spans="1:14" ht="30" customHeight="1">
      <c r="B11" s="154"/>
      <c r="C11" s="157"/>
      <c r="D11" s="157"/>
      <c r="E11" s="109"/>
      <c r="F11" s="109">
        <f t="shared" si="0"/>
        <v>0</v>
      </c>
      <c r="G11" s="220"/>
      <c r="H11" s="52"/>
      <c r="I11" s="45"/>
      <c r="J11" s="46"/>
      <c r="K11" s="56"/>
      <c r="L11" s="45"/>
      <c r="M11" s="51"/>
    </row>
    <row r="12" spans="1:14" ht="30" customHeight="1">
      <c r="B12" s="154"/>
      <c r="C12" s="157"/>
      <c r="D12" s="157"/>
      <c r="E12" s="109"/>
      <c r="F12" s="109">
        <f t="shared" si="0"/>
        <v>0</v>
      </c>
      <c r="G12" s="220"/>
      <c r="H12" s="52"/>
      <c r="I12" s="45"/>
      <c r="J12" s="46"/>
      <c r="K12" s="56"/>
      <c r="L12" s="45"/>
      <c r="M12" s="51"/>
    </row>
    <row r="13" spans="1:14" ht="30" customHeight="1">
      <c r="B13" s="154"/>
      <c r="C13" s="157"/>
      <c r="D13" s="157"/>
      <c r="E13" s="109"/>
      <c r="F13" s="109">
        <f t="shared" si="0"/>
        <v>0</v>
      </c>
      <c r="G13" s="220"/>
      <c r="H13" s="52"/>
      <c r="I13" s="45"/>
      <c r="J13" s="46"/>
      <c r="K13" s="56"/>
      <c r="L13" s="45"/>
      <c r="M13" s="51"/>
    </row>
    <row r="14" spans="1:14" ht="30" customHeight="1">
      <c r="B14" s="154"/>
      <c r="C14" s="157"/>
      <c r="D14" s="157"/>
      <c r="E14" s="109"/>
      <c r="F14" s="109">
        <f t="shared" si="0"/>
        <v>0</v>
      </c>
      <c r="G14" s="220"/>
      <c r="H14" s="52"/>
      <c r="I14" s="45"/>
      <c r="J14" s="46"/>
      <c r="K14" s="56"/>
      <c r="L14" s="45"/>
      <c r="M14" s="51"/>
    </row>
    <row r="15" spans="1:14" ht="30" customHeight="1">
      <c r="B15" s="154"/>
      <c r="C15" s="157"/>
      <c r="D15" s="157"/>
      <c r="E15" s="109"/>
      <c r="F15" s="109">
        <f t="shared" si="0"/>
        <v>0</v>
      </c>
      <c r="G15" s="220"/>
      <c r="H15" s="52"/>
      <c r="I15" s="45"/>
      <c r="J15" s="46"/>
      <c r="K15" s="56"/>
      <c r="L15" s="45"/>
      <c r="M15" s="51"/>
    </row>
    <row r="16" spans="1:14" ht="30" customHeight="1">
      <c r="B16" s="154"/>
      <c r="C16" s="157"/>
      <c r="D16" s="157"/>
      <c r="E16" s="109"/>
      <c r="F16" s="109">
        <f t="shared" si="0"/>
        <v>0</v>
      </c>
      <c r="G16" s="220"/>
      <c r="H16" s="52"/>
      <c r="I16" s="45"/>
      <c r="J16" s="46"/>
      <c r="K16" s="56"/>
      <c r="L16" s="45"/>
      <c r="M16" s="51"/>
    </row>
    <row r="17" spans="2:13" ht="30" customHeight="1">
      <c r="B17" s="154"/>
      <c r="C17" s="157"/>
      <c r="D17" s="157"/>
      <c r="E17" s="109"/>
      <c r="F17" s="109">
        <f t="shared" si="0"/>
        <v>0</v>
      </c>
      <c r="G17" s="220"/>
      <c r="H17" s="52"/>
      <c r="I17" s="45"/>
      <c r="J17" s="46"/>
      <c r="K17" s="56"/>
      <c r="L17" s="45"/>
      <c r="M17" s="51"/>
    </row>
    <row r="18" spans="2:13" ht="30" customHeight="1">
      <c r="B18" s="154"/>
      <c r="C18" s="157"/>
      <c r="D18" s="157"/>
      <c r="E18" s="109"/>
      <c r="F18" s="109">
        <f>ROUNDDOWN(E18*C18,0)</f>
        <v>0</v>
      </c>
      <c r="G18" s="220"/>
      <c r="H18" s="52"/>
      <c r="I18" s="45"/>
      <c r="J18" s="46"/>
      <c r="K18" s="56"/>
      <c r="L18" s="45"/>
      <c r="M18" s="51"/>
    </row>
    <row r="19" spans="2:13" ht="30" customHeight="1" thickBot="1">
      <c r="B19" s="155"/>
      <c r="C19" s="158"/>
      <c r="D19" s="158"/>
      <c r="E19" s="110"/>
      <c r="F19" s="110">
        <f>ROUNDDOWN(E19*C19,0)</f>
        <v>0</v>
      </c>
      <c r="G19" s="221"/>
      <c r="H19" s="54"/>
      <c r="I19" s="47"/>
      <c r="J19" s="48"/>
      <c r="K19" s="57"/>
      <c r="L19" s="47"/>
      <c r="M19" s="53"/>
    </row>
    <row r="20" spans="2:13" ht="9" customHeight="1">
      <c r="B20" s="11"/>
      <c r="C20" s="12"/>
      <c r="D20" s="12"/>
      <c r="E20" s="13"/>
      <c r="F20" s="13"/>
    </row>
    <row r="21" spans="2:13" ht="18" customHeight="1">
      <c r="B21" s="14" t="s">
        <v>154</v>
      </c>
    </row>
    <row r="22" spans="2:13" ht="18" customHeight="1">
      <c r="B22" s="14" t="s">
        <v>156</v>
      </c>
    </row>
    <row r="23" spans="2:13" ht="18" customHeight="1">
      <c r="B23" s="14"/>
    </row>
  </sheetData>
  <customSheetViews>
    <customSheetView guid="{E8919B86-519A-43F0-9455-B4C12BFFCEFB}" showPageBreaks="1" printArea="1" view="pageBreakPreview">
      <pageMargins left="0.78740157480314965" right="0.78740157480314965" top="0.78740157480314965" bottom="0.78740157480314965" header="0.31496062992125984" footer="0.31496062992125984"/>
      <pageSetup paperSize="9" orientation="landscape" horizontalDpi="300" verticalDpi="300" r:id="rId1"/>
    </customSheetView>
  </customSheetViews>
  <mergeCells count="9">
    <mergeCell ref="G9:G19"/>
    <mergeCell ref="A2:N2"/>
    <mergeCell ref="B7:B8"/>
    <mergeCell ref="C7:D7"/>
    <mergeCell ref="E7:E8"/>
    <mergeCell ref="F7:F8"/>
    <mergeCell ref="G7:G8"/>
    <mergeCell ref="H7:M7"/>
    <mergeCell ref="G4:M4"/>
  </mergeCells>
  <phoneticPr fontId="2"/>
  <pageMargins left="0.78740157480314965" right="0.78740157480314965" top="0.78740157480314965" bottom="0.59055118110236227" header="0.31496062992125984" footer="0.31496062992125984"/>
  <pageSetup paperSize="9"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20</vt:i4>
      </vt:variant>
    </vt:vector>
  </HeadingPairs>
  <TitlesOfParts>
    <vt:vector size="33" baseType="lpstr">
      <vt:lpstr>別紙１</vt:lpstr>
      <vt:lpstr>別紙２</vt:lpstr>
      <vt:lpstr>別紙２【記入例】</vt:lpstr>
      <vt:lpstr>別紙３</vt:lpstr>
      <vt:lpstr>個票（個人防護具合計）</vt:lpstr>
      <vt:lpstr>個票（マスク）</vt:lpstr>
      <vt:lpstr>個票（ゴーグル）</vt:lpstr>
      <vt:lpstr>個票（ガウン）</vt:lpstr>
      <vt:lpstr>個票（グローブ）</vt:lpstr>
      <vt:lpstr>個票（キャップ）</vt:lpstr>
      <vt:lpstr>個票（フェイスシールド）</vt:lpstr>
      <vt:lpstr>個票（その他）</vt:lpstr>
      <vt:lpstr>個票（付帯する備品）</vt:lpstr>
      <vt:lpstr>'個票（ガウン）'!Print_Area</vt:lpstr>
      <vt:lpstr>'個票（キャップ）'!Print_Area</vt:lpstr>
      <vt:lpstr>'個票（グローブ）'!Print_Area</vt:lpstr>
      <vt:lpstr>'個票（ゴーグル）'!Print_Area</vt:lpstr>
      <vt:lpstr>'個票（その他）'!Print_Area</vt:lpstr>
      <vt:lpstr>'個票（フェイスシールド）'!Print_Area</vt:lpstr>
      <vt:lpstr>'個票（マスク）'!Print_Area</vt:lpstr>
      <vt:lpstr>'個票（個人防護具合計）'!Print_Area</vt:lpstr>
      <vt:lpstr>'個票（付帯する備品）'!Print_Area</vt:lpstr>
      <vt:lpstr>別紙１!Print_Area</vt:lpstr>
      <vt:lpstr>別紙２!Print_Area</vt:lpstr>
      <vt:lpstr>別紙２【記入例】!Print_Area</vt:lpstr>
      <vt:lpstr>別紙３!Print_Area</vt:lpstr>
      <vt:lpstr>別紙２!Print_Titles</vt:lpstr>
      <vt:lpstr>別紙２【記入例】!Print_Titles</vt:lpstr>
      <vt:lpstr>外来対応医療機関</vt:lpstr>
      <vt:lpstr>救急・周産期・小児医療</vt:lpstr>
      <vt:lpstr>検査機関等</vt:lpstr>
      <vt:lpstr>重点医療機関等</vt:lpstr>
      <vt:lpstr>入院医療機関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一幸</dc:creator>
  <cp:lastModifiedBy>Administrator</cp:lastModifiedBy>
  <cp:lastPrinted>2023-11-30T04:34:25Z</cp:lastPrinted>
  <dcterms:created xsi:type="dcterms:W3CDTF">2020-06-04T01:13:24Z</dcterms:created>
  <dcterms:modified xsi:type="dcterms:W3CDTF">2023-11-30T04:36:31Z</dcterms:modified>
</cp:coreProperties>
</file>